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Gastos Fixos" sheetId="2" r:id="rId6"/>
    <sheet state="visible" name="Manual de Uso" sheetId="3" r:id="rId7"/>
    <sheet state="visible" name="Gastos Variáveis" sheetId="4" r:id="rId8"/>
    <sheet state="visible" name="Registro de Insumos" sheetId="5" r:id="rId9"/>
    <sheet state="hidden" name="Painel de Visualização" sheetId="6" r:id="rId10"/>
    <sheet state="hidden" name="teste" sheetId="7" r:id="rId11"/>
    <sheet state="hidden" name="Registro" sheetId="8" r:id="rId12"/>
    <sheet state="visible" name="Registro de Fichas Técnicas" sheetId="9" r:id="rId13"/>
    <sheet state="visible" name="Base de Salários" sheetId="10" r:id="rId14"/>
    <sheet state="hidden" name="Config_Unidades" sheetId="11" r:id="rId15"/>
    <sheet state="hidden" name="Precificação Produto | Custo Co" sheetId="12" r:id="rId16"/>
    <sheet state="visible" name="Precificação Produto | Custo De" sheetId="13" r:id="rId17"/>
    <sheet state="hidden" name="Precificação Serviços | Custo D" sheetId="14" r:id="rId18"/>
    <sheet state="visible" name="Síntese de Precificação" sheetId="15" r:id="rId19"/>
    <sheet state="hidden" name="Config_Areas" sheetId="16" r:id="rId20"/>
    <sheet state="hidden" name="Indicadores" sheetId="17" r:id="rId21"/>
  </sheets>
  <definedNames>
    <definedName name="ListaInsumos">'Registro de Insumos'!$D$18:$D$1993</definedName>
    <definedName name="SíntesePrecificação">'Síntese de Precificação'!$B$7:$J$333</definedName>
    <definedName localSheetId="11" name="ListaInsumos">'Precificação Produto | Custo Co'!$D$104:$D$1993</definedName>
    <definedName localSheetId="13" name="ListaInsumos">'Precificação Serviços | Custo D'!$D$19:$D$1993</definedName>
    <definedName localSheetId="9" name="ListaInsumos">'Base de Salários'!$D$18:$D$1989</definedName>
    <definedName localSheetId="12" name="ListaInsumos">'Precificação Produto | Custo De'!$D$19:$D$1993</definedName>
    <definedName hidden="1" localSheetId="14" name="_xlnm._FilterDatabase">'Síntese de Precificação'!$B$7:$J$333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8">
      <text>
        <t xml:space="preserve">Custos fixos / Margem de Contribuição:
Ponto de equilíbrio representa o momento em que as receitas totais são iguais aos custos totais.</t>
      </text>
    </comment>
    <comment authorId="0" ref="H18">
      <text>
        <t xml:space="preserve">Caixa / Gastos Fixos mensais: 
Indica o tempo, em meses, que a empresa sobrevive sem gerar receita. Um Runway elevado demonstra que existem poucos gastos fixos mensais, ou seja, a empresa aguentaria mais tempo com o valor em caixa atual.</t>
      </text>
    </comment>
    <comment authorId="0" ref="I18">
      <text>
        <t xml:space="preserve">Lucro líquido / Receita: 
Indica a porcentagem do lucro em relação a receita.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Espaço Opcional</t>
      </text>
    </comment>
    <comment authorId="0" ref="L9">
      <text>
        <t xml:space="preserve">Espaço Opcional</t>
      </text>
    </comment>
    <comment authorId="0" ref="E18">
      <text>
        <t xml:space="preserve">Clique aqui para habilitar/desabilitar a barra de pesquisa.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4">
      <text>
        <t xml:space="preserve">Intervalo protegido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Margem de Contribuição Unitária ($) = Preço de Venda - Custo Variável Unitário
CVU inclui todos os inusmos e impostos aplicados a eles</t>
      </text>
    </comment>
    <comment authorId="0" ref="H7">
      <text>
        <t xml:space="preserve">Margem de Contribuição Unitária (%) = MCu ($) / Preço de Venda</t>
      </text>
    </comment>
    <comment authorId="0" ref="I7">
      <text>
        <t xml:space="preserve">Markup multiplicador = Preço de Venda / Custo Total Unitário</t>
      </text>
    </comment>
  </commentList>
</comments>
</file>

<file path=xl/sharedStrings.xml><?xml version="1.0" encoding="utf-8"?>
<sst xmlns="http://schemas.openxmlformats.org/spreadsheetml/2006/main" count="3875" uniqueCount="2083">
  <si>
    <t>Precificação</t>
  </si>
  <si>
    <t xml:space="preserve">KL Engenharia </t>
  </si>
  <si>
    <t>Gastos Fixos</t>
  </si>
  <si>
    <t>Item</t>
  </si>
  <si>
    <t>Valor</t>
  </si>
  <si>
    <t>Faturamento Estimado</t>
  </si>
  <si>
    <t>Soma das Despesas</t>
  </si>
  <si>
    <t>% Fixos vs Faturamento</t>
  </si>
  <si>
    <t>ID</t>
  </si>
  <si>
    <t>Despesas Administrativas</t>
  </si>
  <si>
    <t>Despesas Financeiras</t>
  </si>
  <si>
    <t>Outras Despesas Operacionais</t>
  </si>
  <si>
    <t>Manual de Uso</t>
  </si>
  <si>
    <t>Obs 1:</t>
  </si>
  <si>
    <r>
      <rPr>
        <rFont val="Inter"/>
        <color theme="1"/>
      </rPr>
      <t xml:space="preserve">Para melhor </t>
    </r>
    <r>
      <rPr>
        <rFont val="Inter"/>
        <color rgb="FF11A9CC"/>
      </rPr>
      <t>visualização</t>
    </r>
    <r>
      <rPr>
        <rFont val="Inter"/>
        <color theme="1"/>
      </rPr>
      <t xml:space="preserve"> da planilha de ferramenta estratégica, é recomendado que o </t>
    </r>
    <r>
      <rPr>
        <rFont val="Inter"/>
        <color rgb="FF11A9CC"/>
      </rPr>
      <t>tamanho da página</t>
    </r>
    <r>
      <rPr>
        <rFont val="Inter"/>
        <color theme="1"/>
      </rPr>
      <t xml:space="preserve"> ("zoom") seja ou </t>
    </r>
    <r>
      <rPr>
        <rFont val="Inter"/>
        <color rgb="FF11A9CC"/>
      </rPr>
      <t>75%</t>
    </r>
    <r>
      <rPr>
        <rFont val="Inter"/>
        <color theme="1"/>
      </rPr>
      <t xml:space="preserve"> ou </t>
    </r>
    <r>
      <rPr>
        <rFont val="Inter"/>
        <color rgb="FF11A9CC"/>
      </rPr>
      <t>90%</t>
    </r>
    <r>
      <rPr>
        <rFont val="Inter"/>
        <color theme="1"/>
      </rPr>
      <t>. Para alterar isso, basta mudar no número que está depois do simbolo de impressão e antes do símbolo de cifrão.</t>
    </r>
  </si>
  <si>
    <t>Obs 2:</t>
  </si>
  <si>
    <r>
      <rPr>
        <rFont val="Inter"/>
        <color theme="1"/>
      </rPr>
      <t xml:space="preserve">A página </t>
    </r>
    <r>
      <rPr>
        <rFont val="Inter"/>
        <i/>
        <color rgb="FF11A9CC"/>
      </rPr>
      <t>"Validação de Dados"</t>
    </r>
    <r>
      <rPr>
        <rFont val="Inter"/>
        <color theme="1"/>
      </rPr>
      <t xml:space="preserve"> é oculta, caso seja necessário mudanças, basta clicar nas três barrinhas no canto inferior esquerdo e selecionar a aba</t>
    </r>
  </si>
  <si>
    <t>Obs 3:</t>
  </si>
  <si>
    <r>
      <rPr>
        <rFont val="Inter"/>
        <color theme="1"/>
      </rPr>
      <t xml:space="preserve">Para selecionar a data na página </t>
    </r>
    <r>
      <rPr>
        <rFont val="Inter"/>
        <i/>
        <color rgb="FF11A9CC"/>
      </rPr>
      <t>"Registro"</t>
    </r>
    <r>
      <rPr>
        <rFont val="Inter"/>
        <color theme="1"/>
      </rPr>
      <t xml:space="preserve">, basta </t>
    </r>
    <r>
      <rPr>
        <rFont val="Inter"/>
        <color rgb="FF11A9CC"/>
      </rPr>
      <t>clilcar duas vezes na célula</t>
    </r>
    <r>
      <rPr>
        <rFont val="Inter"/>
        <color theme="1"/>
      </rPr>
      <t xml:space="preserve"> e selecionar a data desejada</t>
    </r>
  </si>
  <si>
    <t>Obs 4:</t>
  </si>
  <si>
    <t>Para registrar vários itens de uma vez só, basta escrever uma linha de registros e puxar para baixo</t>
  </si>
  <si>
    <t>Obs 5:</t>
  </si>
  <si>
    <r>
      <rPr>
        <rFont val="Inter"/>
        <color theme="1"/>
      </rPr>
      <t xml:space="preserve">Se o </t>
    </r>
    <r>
      <rPr>
        <rFont val="Inter"/>
        <color rgb="FF11A9CC"/>
      </rPr>
      <t>valor</t>
    </r>
    <r>
      <rPr>
        <rFont val="Inter"/>
        <color theme="1"/>
      </rPr>
      <t xml:space="preserve"> do item a ser registrado </t>
    </r>
    <r>
      <rPr>
        <rFont val="Inter"/>
        <color rgb="FF11A9CC"/>
      </rPr>
      <t>não for informado,</t>
    </r>
    <r>
      <rPr>
        <rFont val="Inter"/>
        <color theme="1"/>
      </rPr>
      <t xml:space="preserve"> o </t>
    </r>
    <r>
      <rPr>
        <rFont val="Inter"/>
        <color rgb="FF11A9CC"/>
      </rPr>
      <t>registro</t>
    </r>
    <r>
      <rPr>
        <rFont val="Inter"/>
        <color theme="1"/>
      </rPr>
      <t xml:space="preserve"> desse item </t>
    </r>
    <r>
      <rPr>
        <rFont val="Inter"/>
        <color rgb="FF11A9CC"/>
      </rPr>
      <t>não será feito</t>
    </r>
  </si>
  <si>
    <t>Obs 6:</t>
  </si>
  <si>
    <r>
      <rPr>
        <rFont val="Inter"/>
        <color theme="1"/>
      </rPr>
      <t xml:space="preserve">O botão de apagar na aba </t>
    </r>
    <r>
      <rPr>
        <rFont val="Inter"/>
        <i/>
        <color rgb="FF11A9CC"/>
      </rPr>
      <t>"Registros"</t>
    </r>
    <r>
      <rPr>
        <rFont val="Inter"/>
        <color theme="1"/>
      </rPr>
      <t xml:space="preserve"> apaga os últimos itens registrados na aba "Base de Dados" e reescreve eles na aba </t>
    </r>
    <r>
      <rPr>
        <rFont val="Inter"/>
        <i/>
        <color theme="1"/>
      </rPr>
      <t>"Registros"</t>
    </r>
  </si>
  <si>
    <t>Obs 7:</t>
  </si>
  <si>
    <r>
      <rPr>
        <rFont val="Inter"/>
        <color theme="1"/>
      </rPr>
      <t xml:space="preserve">Sempre que for </t>
    </r>
    <r>
      <rPr>
        <rFont val="Inter"/>
        <color rgb="FF11A9CC"/>
      </rPr>
      <t>ADICIONAR/RETIRAR</t>
    </r>
    <r>
      <rPr>
        <rFont val="Inter"/>
        <color theme="1"/>
      </rPr>
      <t xml:space="preserve"> um item do </t>
    </r>
    <r>
      <rPr>
        <rFont val="Inter"/>
        <color rgb="FF11A9CC"/>
      </rPr>
      <t>plano de contas</t>
    </r>
    <r>
      <rPr>
        <rFont val="Inter"/>
        <color theme="1"/>
      </rPr>
      <t xml:space="preserve">, lembrar que </t>
    </r>
    <r>
      <rPr>
        <rFont val="Inter"/>
        <color rgb="FF11A9CC"/>
      </rPr>
      <t>Adicionar/Retirar</t>
    </r>
    <r>
      <rPr>
        <rFont val="Inter"/>
        <color theme="1"/>
      </rPr>
      <t xml:space="preserve"> esse item da </t>
    </r>
    <r>
      <rPr>
        <rFont val="Inter"/>
        <i/>
        <color rgb="FF11A9CC"/>
      </rPr>
      <t>"Tabela de Validações"</t>
    </r>
    <r>
      <rPr>
        <rFont val="Inter"/>
        <color theme="1"/>
      </rPr>
      <t xml:space="preserve"> da aba de </t>
    </r>
    <r>
      <rPr>
        <rFont val="Inter"/>
        <i/>
        <color rgb="FF11A9CC"/>
      </rPr>
      <t>"Validações de Dados"</t>
    </r>
    <r>
      <rPr>
        <rFont val="Inter"/>
        <color theme="1"/>
      </rPr>
      <t xml:space="preserve"> (sem isso, esse item ainda irá aparecer no registro)</t>
    </r>
  </si>
  <si>
    <t>Obs 8:</t>
  </si>
  <si>
    <r>
      <rPr>
        <rFont val="Inter"/>
        <color rgb="FFF58466"/>
      </rPr>
      <t>NÃO</t>
    </r>
    <r>
      <rPr>
        <rFont val="Inter"/>
        <color theme="1"/>
      </rPr>
      <t xml:space="preserve"> deletar e nem adicionar colunas ou linhas, principalmente na aba de </t>
    </r>
    <r>
      <rPr>
        <rFont val="Inter"/>
        <i/>
        <color rgb="FF11A9CC"/>
      </rPr>
      <t>"Registros</t>
    </r>
    <r>
      <rPr>
        <rFont val="Inter"/>
        <color theme="1"/>
      </rPr>
      <t xml:space="preserve">" e </t>
    </r>
    <r>
      <rPr>
        <rFont val="Inter"/>
        <i/>
        <color rgb="FF11A9CC"/>
      </rPr>
      <t>"Indicadores"</t>
    </r>
    <r>
      <rPr>
        <rFont val="Inter"/>
        <color theme="1"/>
      </rPr>
      <t xml:space="preserve"> - Essas alterações podem </t>
    </r>
    <r>
      <rPr>
        <rFont val="Inter"/>
        <color rgb="FF11A9CC"/>
      </rPr>
      <t>afetar o funcionamento da planilha</t>
    </r>
    <r>
      <rPr>
        <rFont val="Inter"/>
        <color theme="1"/>
      </rPr>
      <t>. Se necessário, oculte linhas ou células</t>
    </r>
  </si>
  <si>
    <t>Obs 9:</t>
  </si>
  <si>
    <t>Caso queiram buscar algum dado na "Base de Dados", basta clicar em "Ctrl + F" e digitar o valor que queira buscar ou usar os Filtros</t>
  </si>
  <si>
    <t>Obs 10:</t>
  </si>
  <si>
    <t>Na aba "Base de Dados", é possível filtrar as informações pela informação desejada, basta clicar no funil ao lado da informação desejada</t>
  </si>
  <si>
    <t>Trocar as instruções de acordo com o projeto, isso é só um template!!!</t>
  </si>
  <si>
    <t>Gastos Variáveis</t>
  </si>
  <si>
    <t>Taxa</t>
  </si>
  <si>
    <t>Porcentagem</t>
  </si>
  <si>
    <t>Soma das Porcentagens</t>
  </si>
  <si>
    <t>Impostos</t>
  </si>
  <si>
    <t>Registro de Insumos</t>
  </si>
  <si>
    <t>SEERRO(FILTER( 'Base de Dados'!A7:Q; ('Base de Dados'!A7:A = C16) + (C16 = ""); ('Base de Dados'!E7:E = C17) + (C17 = ""); ('Base de Dados'!C7:C = C18) + (C18 = ""); ('Base de Dados'!I7:I = C19) + (C19 = ""); ('Base de Dados'!D7:D = C20) + (C20 = ""));)</t>
  </si>
  <si>
    <t>FILTER(A10:L14; (D10:D14 &lt;&gt; "") * (E10:E14 &lt;&gt; "") * (F10:F14 &lt;&gt; "") * (G10:G14 &lt;&gt; "") * (I10:I14 &lt;&gt; "") * (J10:J14 &lt;&gt; ""))</t>
  </si>
  <si>
    <t>Editar</t>
  </si>
  <si>
    <t>Registro</t>
  </si>
  <si>
    <t>Unidade de Medida</t>
  </si>
  <si>
    <t>Quantidade Referência</t>
  </si>
  <si>
    <t>Custo Referência</t>
  </si>
  <si>
    <t>Data</t>
  </si>
  <si>
    <t>Fluxo</t>
  </si>
  <si>
    <t>Tipo</t>
  </si>
  <si>
    <t>Centro</t>
  </si>
  <si>
    <t>Descrição</t>
  </si>
  <si>
    <t>Forma de pagamento</t>
  </si>
  <si>
    <t>Valor Total</t>
  </si>
  <si>
    <t>Parcelas</t>
  </si>
  <si>
    <t>Desconto</t>
  </si>
  <si>
    <t>Unidade</t>
  </si>
  <si>
    <t>Quantidade Ref</t>
  </si>
  <si>
    <t>Custo Ref</t>
  </si>
  <si>
    <t>0 F202AC-40/0,03</t>
  </si>
  <si>
    <t>DR 2P 40A.30MA ABB</t>
  </si>
  <si>
    <t>BORNE BTWP 16-AZ 750 V</t>
  </si>
  <si>
    <t>CHAVE SECCIONADORA ROTATIVA MSW 80A 3 POLOS COM MANOPLA VERMELHA / AMARELA PARA MONTAGEM EM BASE ATE</t>
  </si>
  <si>
    <t>MINICONTATOR AZ CWCA0-31-00V26 190V 50HZ/220V 60HZ AZUL</t>
  </si>
  <si>
    <t>MINICONTATOR AZ CWCA0-40-00V26 190V 50HZ/220V 60HZ AZUL</t>
  </si>
  <si>
    <t>BLOCO CONTATO AUXILIAR FRONTAL BFCA 3NA+1NF COM PARAFUSO UI MAX=660/690 VOLTS AZUL MINICONTATOR CWCA</t>
  </si>
  <si>
    <t>BLOCO CONTATO AUXILIAR FRONTAL BFCA 4NA COM PARAFUSO UI MAX=660/690 VOLTS AZUL MINICONTATOR CWCA0</t>
  </si>
  <si>
    <t>BLOCO DE CONTATO BC-1R PARA DISJUNTOR CAIXA MOLDADA AGW50-250</t>
  </si>
  <si>
    <t>BLOCO DE ALARME AL-1R PARA DISJUNTOR CAIXA MOLDADA AGW50-250</t>
  </si>
  <si>
    <t>BOBINA DE DISPARO BD 110-220 VCA/VCC PARA DISJUNTOR CAIXA MOLDADA AGW400-800</t>
  </si>
  <si>
    <t>DISJUNTOR EM CAIXA MOLDADA AGW250 30 KA (380 VCA) MAGNETICO E TERMICO FIXO 125 A 3 POLOS</t>
  </si>
  <si>
    <t>DISJUNTOR EM CAIXA MOLDADA AGW400 42 KA (380 VCA) MAGNETICO E TERMICO FIXO 350 A 3 POLOS</t>
  </si>
  <si>
    <t>MANOPLA ROTATIVA MR 469 MM CINZA PARA DISJUNTOR CAIXA MOLDADA AGW250</t>
  </si>
  <si>
    <t>BARRAMENTO DE DISTRIBUICAO 3/4X1/8 C/14 FUROS</t>
  </si>
  <si>
    <t>DISJUNTOR-MOTOR MWL18-3-C063 0.4-0.63 A</t>
  </si>
  <si>
    <t>DISJUNTOR-MOTOR MWL18-3-U001 0.63-1 A</t>
  </si>
  <si>
    <t>DISJUNTOR-MOTOR MWL18-3-D025 1.6-2.5 A</t>
  </si>
  <si>
    <t>DISJUNTOR-MOTOR MWL18-3-U004 2.5-4 A</t>
  </si>
  <si>
    <t>DISJUNTOR-MOTOR MWL18-3-D063 4-6.3 A</t>
  </si>
  <si>
    <t>DISJUNTOR-MOTOR MWL18-3-U010 6.3-10 A</t>
  </si>
  <si>
    <t>DISJUNTOR-MOTOR MWL18-3-U018 12-18 A</t>
  </si>
  <si>
    <t>BLOCO DE CONTATOS AUXILIARES LATERAL BCLL 2NA COM PARAFUSO UI MAX=660/690 VOLTS PARA CONTATOR CWL9-1</t>
  </si>
  <si>
    <t>DISJUNTOR EM CAIXA MOLDADA DWP63 15 KA (400 VCA) MAGNETICO E TERMICO FIXO 25 A 25 A 3 POLOS</t>
  </si>
  <si>
    <t>DISJUNTOR EM CAIXA MOLDADA DWP63 15 KA (400 VCA) MAGNETICO E TERMICO FIXO 32 A 32 A 3 POLOS</t>
  </si>
  <si>
    <t>DISJUNTOR EM CAIXA MOLDADA DWP800 35 KA (400 VCA) MAGNETICO E TERMICO FIXO 800 A 800 A 3 POLOS</t>
  </si>
  <si>
    <t>DISJ 3P. DE 20A. 6 KA  MODELO NOVO WEG</t>
  </si>
  <si>
    <t>BOBINA SUBTENSAO BS 220-240V 50/60HZ/250VCC PARA DISJUNTOR CAIXA MOLDADA AGW-DWB</t>
  </si>
  <si>
    <t>DISJUNTOR EM CAIXA MOLDADA DWP630 35 KA (400 VCA) MAGNETICO E TERMICO FIXO 450 A 450 A 3 POLOS</t>
  </si>
  <si>
    <t>MINIDISJUNTOR MDWP-C50-2 400VCA</t>
  </si>
  <si>
    <t>DISJUNTOR DWB650S500-3DA 500A</t>
  </si>
  <si>
    <t>DISJUNTOR EM CAIXA MOLDADA AGW650 35 KA (415 VCA) MAGNETICO E TERMICO FIXO 630 A 3 POLOS</t>
  </si>
  <si>
    <t>DISJUNTOR DWB650H630-3DA 630A</t>
  </si>
  <si>
    <t>TINTA SPRAY VERDE</t>
  </si>
  <si>
    <t>CANETA BIC CRISTAL ESCRITA FINA 0.8 AZUL CX C/50 UND</t>
  </si>
  <si>
    <t>TECLADO S/FIO KIT + MOUSE S/FIO USB NANO REF. MK-345 LOGITECH</t>
  </si>
  <si>
    <t>CONJUNTO DE BICO COMPLETO MB 15</t>
  </si>
  <si>
    <t>CARGA DE MISTURA 10 MT</t>
  </si>
  <si>
    <t>CANTONEIRA - 78CM X 10MM</t>
  </si>
  <si>
    <t>COLA TEK BOND MULTIUSO 20 GRS N 793</t>
  </si>
  <si>
    <t>FONTE DE ALIMENTACAO CHAVEADA - PS-EE-2G/1AC/24DC/75W/SC</t>
  </si>
  <si>
    <t>BICO DE CONTATO M8 0.8 MM</t>
  </si>
  <si>
    <t>FILTRO DE LINHA C/06 TOMADAS 10A CABO 1METRO FIOLUX</t>
  </si>
  <si>
    <t>SERRA COPO STARRETT 35MM</t>
  </si>
  <si>
    <t>EMENDA DE CABO DE REDE RJ45 8P CAT 5 M101S FORTREK</t>
  </si>
  <si>
    <t>NOTEFIX 76X76MM AMARELO 100FLS</t>
  </si>
  <si>
    <t>FILTRO DE LINHA C/06 TOMADAS 10A CABO 1.5MT ELGIN</t>
  </si>
  <si>
    <t>PAPEL A4 210X297 75GRS CX C/10X500 OFFICE CHAMEX</t>
  </si>
  <si>
    <t>LAPIS N 2 PRETO C/BORRACHA REF. 1205 MAX FABER</t>
  </si>
  <si>
    <t>TESOURA ESCOLAR S/PONTA MP-502 MASTERPRINT</t>
  </si>
  <si>
    <t>REFIL EPSON BULK-INK 504/544 CIANO 70ML MASTERPRINT</t>
  </si>
  <si>
    <t>FITA CREPE 48X50 MT REF.423 TAPERFIX ADERE</t>
  </si>
  <si>
    <t>CABO DE REDE CAT.6 U/UTP 24AWGX4P CMX AZ SOHOPLUS</t>
  </si>
  <si>
    <t>CONECTOR MACHO RJ 45 CAT. 6</t>
  </si>
  <si>
    <t>QG-(CONVENCIONAL)</t>
  </si>
  <si>
    <t>DPS S700 722.B.010.050 (PROTETOR C. TELEF/ENERG)</t>
  </si>
  <si>
    <t>MEMORIA DDR-4 P/NOTEBOOK 08GB 3200 MHZ 1.2V PC4 KINGSTON</t>
  </si>
  <si>
    <t>TECLADO S/FIO KIT + MOUSE S/FIO USB NANO REF. MK-295 LOGITECH</t>
  </si>
  <si>
    <t>01.05.10.0023</t>
  </si>
  <si>
    <t>CH ALLEN T 6MM /SATA</t>
  </si>
  <si>
    <t>01.05.10.0024</t>
  </si>
  <si>
    <t>CH ALLEN T 5MM /SATA</t>
  </si>
  <si>
    <t>CMS2-15 LUVA CRISTAL</t>
  </si>
  <si>
    <t>CMS2/3-18 LUVA CRISTAL</t>
  </si>
  <si>
    <t>CADEADO LATAO 50MM PADO</t>
  </si>
  <si>
    <t>SPRAY PINTURA 400ML AZUL MOTOR RADCOLOR</t>
  </si>
  <si>
    <t>FITA DUPLA FACE TRANSP 19MM X 2M ADERMAX ADERE</t>
  </si>
  <si>
    <t>PRIMER MANTA BASE DGUA 1LT PRODESIVO/WADIMEX</t>
  </si>
  <si>
    <t>PINO JUNCAO MACHO 2P+T 10AMP PRETO/BRANCO TRAMONTI</t>
  </si>
  <si>
    <t>MASSA PLASTICA BRANCA 400G IBERE</t>
  </si>
  <si>
    <t>PARAF MITOFIX 4.5 X 40 BELENUS/CISER</t>
  </si>
  <si>
    <t>PARAF ROSCA SOBERBA C/SEXT ZINC 1/4 X 60MM CISER</t>
  </si>
  <si>
    <t>DISCO CORTE C/DEPRESSAO 9 X 1/8 X 7/8 CARBORUNDUM</t>
  </si>
  <si>
    <t>FITA CREPE 48MM X 50M R-427 ADERE</t>
  </si>
  <si>
    <t>ARAME GALV RL 1KG  NR-16 1.65 MM MORLAN/GERDAU</t>
  </si>
  <si>
    <t>CORDA POLIPROPILENO BRANCA 2.5MM GRILON</t>
  </si>
  <si>
    <t>TRINCHA CERDA 2&amp;QUOT; PI020 PARAMAX</t>
  </si>
  <si>
    <t>TRINCHA CERDA 4&amp;QUOT; PI040 PARAMAX</t>
  </si>
  <si>
    <t>DISCO CORTE FERRO 7 X 1/8 X 7/8 PREMIER CARBORUNDU</t>
  </si>
  <si>
    <t>BROCA ACO RAPIDO PARAL 11MM BA 321 PARAMAX</t>
  </si>
  <si>
    <t>BUCHA DE NYLON CINZA C/ABA S-10 SFORPLAST</t>
  </si>
  <si>
    <t>RODIZIO CHAPA GIRATORIO C/FREIO 3&amp;QUOT; CINZA AJAX</t>
  </si>
  <si>
    <t>RODIZIO CHAPA GIRATORIO 3&amp;QUOT; CINZA AJAX</t>
  </si>
  <si>
    <t>FITA DUPLA FACE 12 X 2MT EXTREMA 3M</t>
  </si>
  <si>
    <t>OCULOS INCOLOR STX STF-VS101110 STEELFLEX</t>
  </si>
  <si>
    <t>BROCA ACO RAPIDO PARAL 12MM BA323 PARAMAX</t>
  </si>
  <si>
    <t>SELANTE PU 40 CINZA 400G 280ML PROF UNIPEGA</t>
  </si>
  <si>
    <t>SELANTE PU 40 PRETO 400G 280ML PROF UNIPEGA</t>
  </si>
  <si>
    <t>PINO ADAPT DESLOCADO 3T 10A/20A</t>
  </si>
  <si>
    <t>ARAME GALV RL 1KG NR 20 MORLAN/GERDAU</t>
  </si>
  <si>
    <t>PARAF MAQ C/R ZINC 3/16 X 1.1/2 CISER</t>
  </si>
  <si>
    <t>ESCOVA DE CARVAO CB-101</t>
  </si>
  <si>
    <t>DISJ. 3P C 200A.30KA.    AGW              WEG</t>
  </si>
  <si>
    <t>LAMINA TICO TICO BU36 MADEIRA C/5PCS STARRET</t>
  </si>
  <si>
    <t>COLA CONTATO 2.80 KG/3.6LT KISAFIX</t>
  </si>
  <si>
    <t>CH ALLEN 2.5MM BELZER</t>
  </si>
  <si>
    <t>DISCO CORTE ACO INOX 4-1/2X1/25X7/8´´ STANLEY</t>
  </si>
  <si>
    <t>BROCA ACO RAPIDO PARAL 7/32&amp;#39;&amp;#39; IRWIN</t>
  </si>
  <si>
    <t>SPRAY PINTURA 400ML AZUL CLARO UG RADCOLOR</t>
  </si>
  <si>
    <t>CH ALLEN 6MM SATA</t>
  </si>
  <si>
    <t>ABRACADEIRA DE NYLON BRANCA 4.8MMX300MM PARAMAX</t>
  </si>
  <si>
    <t>ADAPTADOR S/ABA 10A DESLOCADO  BRANCO</t>
  </si>
  <si>
    <t>FITA MULTIUSO ALUMINIZADA 15CM X 10MT SIKA</t>
  </si>
  <si>
    <t>BUCHA DE NYLON CINZA S-6 C/ABA 500PC SFORPLAST</t>
  </si>
  <si>
    <t>QD-CAR. VEICULAR</t>
  </si>
  <si>
    <t>LAMPADA BULBO LED ALTA POT 50W OUROLUX /FOXLUX/TAS</t>
  </si>
  <si>
    <t>ELETRODO 6013 2.5MM AZUL GERDAU</t>
  </si>
  <si>
    <t>CONTROLE P/PORTAO ROSSI PRETO</t>
  </si>
  <si>
    <t>BARRAMENTO 3/4X3/16</t>
  </si>
  <si>
    <t>QUADRO MERCADO LIVRE SMF CONFORME PROJETO MED. 1300X800X400 MM</t>
  </si>
  <si>
    <t>Q- MDP-CT/PET</t>
  </si>
  <si>
    <t>CAIXA DE HIDROMETRO 820X1000X180</t>
  </si>
  <si>
    <t>CAIXA DE HIDROMETRO 960X1000X180</t>
  </si>
  <si>
    <t>CAIXA P/ MEDIDOR DE GAS 940X640X200</t>
  </si>
  <si>
    <t>PM-1 AO PM 7</t>
  </si>
  <si>
    <t>DR 4P 40A.30MA  CHNT</t>
  </si>
  <si>
    <t>ANILHA  (1)  2.5 A 4.0MM</t>
  </si>
  <si>
    <t>ANILHA  (2)  2.5 A 4.0MM</t>
  </si>
  <si>
    <t>ANILHA  (3)  2.5 A 4.0MM</t>
  </si>
  <si>
    <t>ANILHA  (4)  2.5 A 4.0MM</t>
  </si>
  <si>
    <t>ANILHA  (5)  2.5 A 4.0MM</t>
  </si>
  <si>
    <t>ANILHA  (6)  2.5 A 4.0MM</t>
  </si>
  <si>
    <t>ANILHA  (7)  2.5 A 4.0MM</t>
  </si>
  <si>
    <t>ANILHA  (8)  2.5 A 4.0MM</t>
  </si>
  <si>
    <t>ANILHA  (9)  2.5 A 4.0MM</t>
  </si>
  <si>
    <t>ANILHA  (H)  2.5 A 4.0MM</t>
  </si>
  <si>
    <t>ANILHA  (R)  2.5 A 4.0MM</t>
  </si>
  <si>
    <t>ANILHA  (S)  2.5 A 4.0MM</t>
  </si>
  <si>
    <t>ANILHA  (T)  2.5 A 4.0MM</t>
  </si>
  <si>
    <t>PLACA FRONTAL NSX100-160 VERTICAL FIXA BLOCO VIGI SCHNEIDER</t>
  </si>
  <si>
    <t>QUADRO.COMANDO 40X40X20 C/FLANGE</t>
  </si>
  <si>
    <t>BLOCO DISTRIBUICAO160A  SCHNEIDER</t>
  </si>
  <si>
    <t>BLOCO DISTRIBUICAO 250A  SCHNEIDER</t>
  </si>
  <si>
    <t>QUADRO SOBREPOR 500X400X200 MM</t>
  </si>
  <si>
    <t>FCT-10-TE 01/26</t>
  </si>
  <si>
    <t>FCT-11-TE 06/26</t>
  </si>
  <si>
    <t>FCT-05-SU 11/26</t>
  </si>
  <si>
    <t>FCT-06-SU 07/26</t>
  </si>
  <si>
    <t>FCT-07-SU 08/26</t>
  </si>
  <si>
    <t>FCT-08-SU 09/26</t>
  </si>
  <si>
    <t>FCT-09-SU 10/26</t>
  </si>
  <si>
    <t>FCT-11-SU 03/26</t>
  </si>
  <si>
    <t>FCT-12-SU 04/26</t>
  </si>
  <si>
    <t>QUADRO 50X40X20 MM</t>
  </si>
  <si>
    <t>PM -8</t>
  </si>
  <si>
    <t>QD- TOMADAS (ROBO)</t>
  </si>
  <si>
    <t>FCT-13-SU 05/26</t>
  </si>
  <si>
    <t>ARAME GALV RL 1KG NR 12 MORLAN</t>
  </si>
  <si>
    <t>FCT-10-SU 02/26</t>
  </si>
  <si>
    <t>CADEADO PORTA DE ENROLAR TETRA 17500 DOVALE</t>
  </si>
  <si>
    <t>06012A80E2</t>
  </si>
  <si>
    <t>LIXADEIRA DE PALMA GSS 140 A 220 W 220 V</t>
  </si>
  <si>
    <t>PASSA FIO ALMA DE ACO 10 MT CORTAG</t>
  </si>
  <si>
    <t>TRENA ACO C/TRAVA 3MT REF KTS12 STARRETT</t>
  </si>
  <si>
    <t>ABRACADEIRA DE NYLON PRETA 4.8 X 200MM PARAMAX</t>
  </si>
  <si>
    <t>FECHO LINGUETA COM DOBRA 2X45MM TRIANGULO PRETO</t>
  </si>
  <si>
    <t>FECHO LINGUETA C/DOBRA 2X45MM C/ACIONADOR PRETO</t>
  </si>
  <si>
    <t>QDEPOB</t>
  </si>
  <si>
    <t>06506.6511.30</t>
  </si>
  <si>
    <t>FECHADURA 6511 P/MOVEIS ACO 90 ROSCA TOTAL KA CROMADO</t>
  </si>
  <si>
    <t>06702.0305.13</t>
  </si>
  <si>
    <t>LINGUETA FURO 8.4 C/DOBRA 1.5X49MM ZINCO BRANCO</t>
  </si>
  <si>
    <t>PILHA ALCALINA AA RAYOVAC ( CARTELA COM 06 PILHAS )</t>
  </si>
  <si>
    <t>PILHA ALCALINA AAA ( PALITO ) RAYOVAC ( CARTELA COM 06 PILHAS )</t>
  </si>
  <si>
    <t>QF-HIDRANTES</t>
  </si>
  <si>
    <t>BRPD01 - PORTA DOCUMENTOS A4</t>
  </si>
  <si>
    <t>BRCE-120.80.25 - CAIXA P/PROT. DE COMANDO - IP66 - 1200X800X250</t>
  </si>
  <si>
    <t>BRCE-120.80.35 - CAIXA P/PROT. DE COMANDO - IP66 - 1200X800X350</t>
  </si>
  <si>
    <t>BRCE-100.80.30 - CAIXA P/PROT. DE COMANDO - IP66 - 1000X800X300</t>
  </si>
  <si>
    <t>CAIXA P/PROT.DE COMANDO 600X600X200</t>
  </si>
  <si>
    <t>CAIXA P/PROT.DE COMANDO 1200X800X250</t>
  </si>
  <si>
    <t>0SH0118</t>
  </si>
  <si>
    <t>SERRA COPO DE (29MM)</t>
  </si>
  <si>
    <t>1.1/2"</t>
  </si>
  <si>
    <t>COPEX METALICO 1.1/2 POL</t>
  </si>
  <si>
    <t>1.1/4"</t>
  </si>
  <si>
    <t>COPEX METALICO 1.1/4 POL</t>
  </si>
  <si>
    <t>1/4´´</t>
  </si>
  <si>
    <t>BROCA P/FAZER ROSCA MACHO 1/4</t>
  </si>
  <si>
    <t>CAIXA P/ MED. DE GAS 600X500X200 MM</t>
  </si>
  <si>
    <t>CHAPA LISA 0.80X1200X3000MM ELETROGALV</t>
  </si>
  <si>
    <t>CHAPA LISA 0.95X1200X3000MM ELETROGALV</t>
  </si>
  <si>
    <t>CHAPA LISA 1.25X1200X3000MM BZ Z275</t>
  </si>
  <si>
    <t>CHAPA LISA 1.55X1200X3000MM BZ Z275</t>
  </si>
  <si>
    <t>CHAPA LISA 1.55X1200X3000MM ELETROGALV</t>
  </si>
  <si>
    <t>TINTA PO POLITHERM 20 MUNSELL 2.5YR 6/14 W LARANJA</t>
  </si>
  <si>
    <t>TINTA PO POLITHERM 21 DIRETIVA ROHS PADRAO WEG W PRETO</t>
  </si>
  <si>
    <t>ARAME MIG ER70S-6 0.80MM 15KG</t>
  </si>
  <si>
    <t>FITA CREPE 18MMX50M</t>
  </si>
  <si>
    <t>TINTA PO POLITHERM 26 DIRETIVA ROHS RAL 9003 W BRANCO</t>
  </si>
  <si>
    <t>LUMINARIA LED SLIM 9W 6500K AP</t>
  </si>
  <si>
    <t>CONTATORA 80A CWM80-11-30D23 WEG</t>
  </si>
  <si>
    <t>DISJ. 3P 80A.3KA WEG</t>
  </si>
  <si>
    <t>DISJ. 3P C 100A.3KA WEG</t>
  </si>
  <si>
    <t>DISJ. 1P C 2A.3KA WEG</t>
  </si>
  <si>
    <t>DISJ. 1P C 2A .1.5KA WEG</t>
  </si>
  <si>
    <t>DISJ. 1P C 6A.3KA WEG</t>
  </si>
  <si>
    <t>DISJ. 1P B 10A.3KA WEG</t>
  </si>
  <si>
    <t>DISJ. 1P C 10A.3KA WEG</t>
  </si>
  <si>
    <t>DISJ. 3P C 10A.3KA WEG</t>
  </si>
  <si>
    <t>DISJ. 1P C 16A.3KA WEG</t>
  </si>
  <si>
    <t>DISJ. 3P C 16A.3KA WEG</t>
  </si>
  <si>
    <t>DISJ. 1P B 20A.3KA WEG</t>
  </si>
  <si>
    <t>DISJ. 1P C 20A.3KA WEG</t>
  </si>
  <si>
    <t>DISJ. 3P C 20A.3KA WEG</t>
  </si>
  <si>
    <t>DISJ. 1P B 25A.3KA WEG</t>
  </si>
  <si>
    <t>DISJ. 1P C 25A.3KA WEG</t>
  </si>
  <si>
    <t>DISJ. 3P C 25A.3KA WEG</t>
  </si>
  <si>
    <t>DISJ. 1P C 32A.3KA WEG</t>
  </si>
  <si>
    <t>DISJ. 2P B 32A.3KA WEG</t>
  </si>
  <si>
    <t>DISJ. 2P C 32A.3KA WEG</t>
  </si>
  <si>
    <t>DISJ. 3P C 32A.3KA WEG</t>
  </si>
  <si>
    <t>DISJ. 1P C 40A.3KA WEG</t>
  </si>
  <si>
    <t>DISJ. 3P C 40A.3KA WEG</t>
  </si>
  <si>
    <t>DISJ. 1P C 50A.3KA WEG</t>
  </si>
  <si>
    <t>DISJ. 2P C 50A.3KA WEG</t>
  </si>
  <si>
    <t>DISJ. 3P C 50A.3KA WEG</t>
  </si>
  <si>
    <t>DISJ. 1P C 63A.3KA WEG</t>
  </si>
  <si>
    <t>DISJ. 3P 63A.3KA WEG</t>
  </si>
  <si>
    <t>101 FP 3X2.1/2</t>
  </si>
  <si>
    <t>DOBRADICA DE 3X2.1/2          101FP</t>
  </si>
  <si>
    <t>101 FZL 2</t>
  </si>
  <si>
    <t>DOBRADICA DE 2                        101FZL</t>
  </si>
  <si>
    <t>#CONECTOR WPE 6 VERDE</t>
  </si>
  <si>
    <t>BRAC. COPO 01/2" GALV.</t>
  </si>
  <si>
    <t>DISJ. 3P C 200A.22KA WEG</t>
  </si>
  <si>
    <t>#CONECTOR WDU 2.5 BEGE</t>
  </si>
  <si>
    <t>#CONECTOR WDU 6 BEGE</t>
  </si>
  <si>
    <t>BORNE BTWP 6/10T-VD/AM WEG</t>
  </si>
  <si>
    <t>POSTE FINAL PF3-BTW PLASTICO 750V/600V (IEC/UL)</t>
  </si>
  <si>
    <t>BORNE BTWP 6-AZ 630 V</t>
  </si>
  <si>
    <t>FUSIVEL DE 100A NH01</t>
  </si>
  <si>
    <t>PROTETOR AUDITIVO REUTILIZAVEL</t>
  </si>
  <si>
    <t>CONTATOR CWM 112A WEG</t>
  </si>
  <si>
    <t>SOFT-STARTER 10A WEG</t>
  </si>
  <si>
    <t>SOFT-STARTER 16A WEG</t>
  </si>
  <si>
    <t>ARMARIO COMPACTO AX 500X500X210MM  RAL 7035</t>
  </si>
  <si>
    <t>ARMARIO COMPACTO AX 600X600X250MM RAL 7035</t>
  </si>
  <si>
    <t>ARMARIO COMPACTO AX 500X700X250MM RAL 7035</t>
  </si>
  <si>
    <t>ARMARIO COMPACTO AX 600X800X250MM RAL 7035</t>
  </si>
  <si>
    <t>ARMARIO COMPACTO AX 600X600X210MM RAL 7035</t>
  </si>
  <si>
    <t>BOBINA DE DESLIGAMENTO DISJ. BDDWB160-250 E15  WEG</t>
  </si>
  <si>
    <t>ARMARIO COMPACTO AX 600X1000X250MM RAL7035</t>
  </si>
  <si>
    <t>10X24</t>
  </si>
  <si>
    <t>BROCA P/FAZER ROSCA MACHO 10X24</t>
  </si>
  <si>
    <t>BARRAMENTO 1/2X1/8</t>
  </si>
  <si>
    <t>BARRAMENTO 1.1/2X1/4</t>
  </si>
  <si>
    <t>BARRAMENTO 1.1/4X1/4</t>
  </si>
  <si>
    <t>BARRAMENTO 1.1/2X1/8</t>
  </si>
  <si>
    <t>BARRAMENTO 3/4X1/4</t>
  </si>
  <si>
    <t>DISJ. 3P 70A.3KA WEG</t>
  </si>
  <si>
    <t>BARRAMENTO 2X3/8</t>
  </si>
  <si>
    <t>ARMARIO COMPACTO AX 1000X1400X300MM  RAL7035</t>
  </si>
  <si>
    <t>BARRAMENTO 2.1/2X1/4</t>
  </si>
  <si>
    <t>BARRAMENTO 2.1/2X3/8</t>
  </si>
  <si>
    <t>BARRAMENTO 2X3/16</t>
  </si>
  <si>
    <t>BARRAMENTO 2X1/4</t>
  </si>
  <si>
    <t>BARRAMENTO 1X3/16</t>
  </si>
  <si>
    <t>BARRAMENTO 1X1/8</t>
  </si>
  <si>
    <t>BARRAMENTO 1X1/4</t>
  </si>
  <si>
    <t>BARRAMENTO 4X3/8</t>
  </si>
  <si>
    <t>BARRAMENTO 5/8X3/16</t>
  </si>
  <si>
    <t>CANALETA 50X80</t>
  </si>
  <si>
    <t>CONJUNTO FIXACAO BARRAMENTO TERRA ZINCADO COM ELEMENTOS DE FIXACAO PARA PAINEL ELETRICO TTW01</t>
  </si>
  <si>
    <t>CANALETA 50X50</t>
  </si>
  <si>
    <t>CONJUNTO ESPELHO+PLACA 150 MDW/RDW/SPW/SIW VERTICAL ENTRADA COM ELEMENTOS DE FIXACAO PARA PAINEL ELE</t>
  </si>
  <si>
    <t>CANALETA 80X80</t>
  </si>
  <si>
    <t>CANALETA 110X80</t>
  </si>
  <si>
    <t>CANALETA 30X50</t>
  </si>
  <si>
    <t>DISJ. 3P C 100A.16KA WEG</t>
  </si>
  <si>
    <t>BARRAMENTO 3/4X1/8</t>
  </si>
  <si>
    <t>BITS PARA PARAFUSADEIRA PH1</t>
  </si>
  <si>
    <t>BITS PARA PARAFUSADEIRA PH2</t>
  </si>
  <si>
    <t>DISJ. 3P C 50A.16KA WEG</t>
  </si>
  <si>
    <t>DISJ. 3P C 63A.16KA WEG</t>
  </si>
  <si>
    <t>DISJ. 3P C 160A.16KA WEG</t>
  </si>
  <si>
    <t>DISJ. 3P C 40A.30KA WEG</t>
  </si>
  <si>
    <t>DISJ. 3P C 80A.30KA WEG</t>
  </si>
  <si>
    <t>DISJ. 3P C 20A.80KA WEG</t>
  </si>
  <si>
    <t>DISJ. 3P C 25A.80KA WEG</t>
  </si>
  <si>
    <t>DISJ. 3P C 40A.80KA WEG</t>
  </si>
  <si>
    <t>DISJ. 3P C 50AA.80KA WEG</t>
  </si>
  <si>
    <t>DISJ. 3P C 250A.35KA WEG</t>
  </si>
  <si>
    <t>DISJ. 3P C 160A.80KA WEG</t>
  </si>
  <si>
    <t>QUADRO DE DISTRIBUICAO QDW02-24-FS WEG</t>
  </si>
  <si>
    <t>QUADRO DISTRIBUICAO QDW02-12-BS WEG</t>
  </si>
  <si>
    <t>QUADRO DISTRIBUICAO QDW02-12-BE WEG</t>
  </si>
  <si>
    <t>DISJ. 1P C 10A .10KA  WEG</t>
  </si>
  <si>
    <t>DISJ. 1P C 20A.10KA WEG</t>
  </si>
  <si>
    <t>DISJ. 3P 20A. 10 KA WEG</t>
  </si>
  <si>
    <t>DISJ. 1P C 25A.10KA WEG</t>
  </si>
  <si>
    <t>DISJ. 3P 25A .10 KA WEG</t>
  </si>
  <si>
    <t>DISJ. 1P C 32A .10KA WEG</t>
  </si>
  <si>
    <t>DISJ. 2P C 32A.10KA WEG</t>
  </si>
  <si>
    <t>DISJ. 3P 32A .10KA WEG</t>
  </si>
  <si>
    <t>DISJ. 3P 40A.10KA WEG</t>
  </si>
  <si>
    <t>DISJ. 1P C 50A.10KA WEG</t>
  </si>
  <si>
    <t>DISJ. 3P 50A. 10KA WEG</t>
  </si>
  <si>
    <t>DISJ. 3P 63A .10KA WEG</t>
  </si>
  <si>
    <t>CONJUNTO TAMPA FLANGE P/ ESPELHO ZINCADO COM ELEMENTOS DE FIXACAO PARA PAINEL ELETRICO TTW01</t>
  </si>
  <si>
    <t>BUCHA NYLON FU-06 X 35 C/PARAF.CHATA PH.</t>
  </si>
  <si>
    <t>DISJ. 3P C 125A.16KA WEG</t>
  </si>
  <si>
    <t>BARRAMENTO 3/8X1/16</t>
  </si>
  <si>
    <t>BARRAMENT 1X5/16</t>
  </si>
  <si>
    <t>BARRAMENTO 5/8X1/8</t>
  </si>
  <si>
    <t>BARRAMENTO COBRE ELETROLITICO TERRA 700 PARA PAINEL ELETRICO TTW01</t>
  </si>
  <si>
    <t>DISJ. 3P C 125A.3KA WEG</t>
  </si>
  <si>
    <t>ISOLADOR BARRA DE DISTRIBUICAO DISJ</t>
  </si>
  <si>
    <t>BARRAMENTO 3/8X1/8</t>
  </si>
  <si>
    <t>BARRAMENTO 1.1/2X3/16</t>
  </si>
  <si>
    <t>CAIXA ABRIGO P/ 04 MED. DE GAS EMBUTIR 1000X600X180 MM</t>
  </si>
  <si>
    <t>CONJUNTO ESPELHO 150 CEGO ENTRADA COM ELEMENTOS DE FIXACAO PARA PAINEL ELETRICO TTW01</t>
  </si>
  <si>
    <t>CONJUNTO ESPELHO 300 CEGO ENTRADA COM ELEMENTOS DE FIXACAO PARA PAINEL ELETRICO TTW01</t>
  </si>
  <si>
    <t>QUADRO SOBREPOR SMF MEDINDO 1.30X0.80X0.40CM EM CHAPA DE ACO PINTURA EPOXI A PO RAL 7032</t>
  </si>
  <si>
    <t>BOTINA COURO NOBUCK 3G PU BI B/PP MARROM 40 736140</t>
  </si>
  <si>
    <t>MINICONTATORA AZ CW012-10-30C02 12A 12V DC WEG</t>
  </si>
  <si>
    <t>DPS 275V.20KA ELITEK</t>
  </si>
  <si>
    <t>DPS 275V.45KA ELITEK</t>
  </si>
  <si>
    <t>FUSIVEL DE 125A NH01</t>
  </si>
  <si>
    <t>QVE-5</t>
  </si>
  <si>
    <t>QD-MEZANINO</t>
  </si>
  <si>
    <t>MINICONTATORA AZ CWCAO-22-00V15 2NA+2NF 220V WEG</t>
  </si>
  <si>
    <t>MINICONTATORA AZ CAWAO-22-00V15 2NA+2NF 110V WEG</t>
  </si>
  <si>
    <t>MINICONTATOR AZ CWCA0-22-00V26 190V 50HZ/220V WEG</t>
  </si>
  <si>
    <t>BLOCO DE CONT AUX BFCO-31 WEG</t>
  </si>
  <si>
    <t>BLOCO DE CONT AUX BFCA-22 WEG</t>
  </si>
  <si>
    <t>DISJ. 3P C 400A.35KA WEG</t>
  </si>
  <si>
    <t>CAIXA P1-E</t>
  </si>
  <si>
    <t>CONJUNTO BARRAMENTO COBRE ELETROLITICO AUXILIAR 630A 700 COM ELEMENTOS DE FIXACAO PARA PAINEL ELETRI</t>
  </si>
  <si>
    <t>CONJUNTO PLACA 300 BARRAMENTO AUXILIAR ENTRADA COM ELEMENTOS DE FIXACAO PARA PAINEL ELETRICO TTW01</t>
  </si>
  <si>
    <t>ARMARIO COMPACTO AX 600X1200X300MM RAL7035</t>
  </si>
  <si>
    <t>DISJUNTOR N TRIP.C 002A MDW 10076385.</t>
  </si>
  <si>
    <t>BOBINA DE DESLIGAMENTO DISJ. BD DWB400E15   WEG</t>
  </si>
  <si>
    <t>RELE MONITORAMENTO RMW17-SS01D23. 220V  WEG</t>
  </si>
  <si>
    <t>RELE TEMPORIZADOR RTW17-A01U060.SE40.220-240V WEG</t>
  </si>
  <si>
    <t>MISTRAL QUADRO DISTRIB. EMB. 54M S/BARRAM. IP41</t>
  </si>
  <si>
    <t>BOBINA DE DESLIGAMENTO DISJ. BDAGWSO-250 E12 WEG</t>
  </si>
  <si>
    <t>BLOCO DE CONTATO BC-1 PARA DISJUNTOR CAIXA MOLDADA AGW400-800</t>
  </si>
  <si>
    <t>BOBINA DE DESLIGAMENTO DISJ. BDAGW-800 E11   WEG</t>
  </si>
  <si>
    <t>DISJ. 3P C 15A.18KA WEG</t>
  </si>
  <si>
    <t>DISJ. 3P C 40A.18KA WEG</t>
  </si>
  <si>
    <t>DISJUNTOR EM CAIXA MOLDADA AGW250 30 KA (380 VCA) MAGNETICO E TERMICO FIXO 125A 3 POLOS</t>
  </si>
  <si>
    <t>DISJ. 3P C 150A.30KA WEG</t>
  </si>
  <si>
    <t>DISJ. 3P C 250A.30KA WEG</t>
  </si>
  <si>
    <t>DISJ. 3P C 250A.42KA WEG</t>
  </si>
  <si>
    <t>DISJUNTOR EM CAIXA MOLDADA AGW400 42 KA (380 VCA) MAGNETICO E TERMICO FIXO 350A 3 POLOS</t>
  </si>
  <si>
    <t>DISJ. 3P C 400A.42KA WEG</t>
  </si>
  <si>
    <t>DISJUNTOR EM CAIXA MOLDADA AGW800 45 KA (380 VCA) MAGNETICO E TERMICO FIXO 800 A 3 POLOS</t>
  </si>
  <si>
    <t>ARMARIO COMPACTO AX 800X1200X300MM RAL7035</t>
  </si>
  <si>
    <t>CAIXA PROTECAO GERAL P6 CZ</t>
  </si>
  <si>
    <t>CAIXA DISTRIBUICAO P6 CB200 CZ (AGRUPAMENTO)</t>
  </si>
  <si>
    <t>COPEX METALICO 1 30MT</t>
  </si>
  <si>
    <t>CONJUNTO ACESSORIOS FIXACAO PORTA 2000 ZINCADO COM ELEMENTOS DE FIXACAO PARA PAINEL ELETRICO TTW01</t>
  </si>
  <si>
    <t>CONJUNTO ACESSORIOS FIXACAO TAMPA 2000 ZINCADO COM ELEMENTOS DE FIXACAO PARA PAINEL ELETRICO TTW01</t>
  </si>
  <si>
    <t>DISJ CX MOLDADA DE 225A    AGW                     WEG</t>
  </si>
  <si>
    <t>MINICONTATOR AZ CAW04-31-00V23 3NA+1NF 220V WEG</t>
  </si>
  <si>
    <t>MINICONTATOR AZ CAW04-22-00V16 2NA+2NF 110V WEG</t>
  </si>
  <si>
    <t>CAIXA ABRIGO P/ 06 MED. DE GAS EMBUTIR 1000X500X180 MM</t>
  </si>
  <si>
    <t>13.04.02.0009</t>
  </si>
  <si>
    <t>RESPIRADOR SEMI FACIAL 1/4 C/1 FILTRO 39428/PLASTC</t>
  </si>
  <si>
    <t>PROTETOR FACIAL INCOLOR 8 CA 15019</t>
  </si>
  <si>
    <t>DISJUNTOR BIP 10A CURVA B MDWP</t>
  </si>
  <si>
    <t>DISJUNTOR BIP 10A CURVA C MDWP    WEG</t>
  </si>
  <si>
    <t>SECCIONADORA MOTORIZADA 4P 100A</t>
  </si>
  <si>
    <t>SECCIONADORA MOTORIZADA 4P 160A</t>
  </si>
  <si>
    <t>DISJ CX MOLD 63A CHNT</t>
  </si>
  <si>
    <t>DISJ CX MOLD 80A  CHNT</t>
  </si>
  <si>
    <t>DISJ CX MOLD 100A CHNT</t>
  </si>
  <si>
    <t>DISJ CX MOLD 125A CHNT</t>
  </si>
  <si>
    <t>DISJ CX MOLD 180A CHNT</t>
  </si>
  <si>
    <t>DISJ CX MOLD 200A CHNT</t>
  </si>
  <si>
    <t>DISJ CX MOLD 250A CHNT</t>
  </si>
  <si>
    <t>DISJ CX MOLD 350A  CHNT</t>
  </si>
  <si>
    <t>DISJ CX MOLD 400A CHNT</t>
  </si>
  <si>
    <t>DISJ CX MOLD 500A  CHNT</t>
  </si>
  <si>
    <t>DISJ CX MOLD 630A CHNT</t>
  </si>
  <si>
    <t>CONJUNTO ESPELHO+PLACA 400 4XDISJUNTOR AGW250 VERTICAL ENTRADA COM ELEMENTOS DE FIXACAO PARA PAINEL</t>
  </si>
  <si>
    <t>BOBINA DE DESLIGAMENTO DISJ. DWB800-1000 C1    WEG</t>
  </si>
  <si>
    <t>DISJ. 3P C 630A.50KA WEG</t>
  </si>
  <si>
    <t>DISJ CX MOLDADA DE 1000A    DWB                      WEG</t>
  </si>
  <si>
    <t>TINTA PO POLITHERM 70/30 MUNSELL N6.5 W CINZA</t>
  </si>
  <si>
    <t>BORNE POSTE FINAL CZ - E/UK</t>
  </si>
  <si>
    <t>GRADE P/VENTOINHA MEDIA 120X120</t>
  </si>
  <si>
    <t>CONJUNTO FUNDO SEM ESPUMA 700X600 ZINCADO COM ELEMENTOS DE FIXACAO PARA PAINEL ELETRICO TTW01</t>
  </si>
  <si>
    <t>CONJUNTO CHAVE PARA FECHO PARA PAINEL ELETRICO TTW01</t>
  </si>
  <si>
    <t>ISOLADOR 16X20X1/4</t>
  </si>
  <si>
    <t>ISOLADOR 16X25X1/4</t>
  </si>
  <si>
    <t>ISOLADOR 25X30X1/4</t>
  </si>
  <si>
    <t>ISOLADOR 30X40X1/4</t>
  </si>
  <si>
    <t>ISOLADOR  P/ BARRAMENTO 30X50X1/4</t>
  </si>
  <si>
    <t>ISOLADOR 30X60X1/4</t>
  </si>
  <si>
    <t>ISOLADOR 30X60X3/8</t>
  </si>
  <si>
    <t>ISOLADOR 40X50X3/8</t>
  </si>
  <si>
    <t>ISOLADOR 50X60X3/8</t>
  </si>
  <si>
    <t>RELE MONITORAMENTO RMW17-SS01D33.380V WEG</t>
  </si>
  <si>
    <t>CAIXA ABRIGO P/02 MED. DE GAS EMBUTIR 700X350X180 MM</t>
  </si>
  <si>
    <t>BOTAO PULSADOR FACEADO. 22MM VERMELHO</t>
  </si>
  <si>
    <t>CONTATORA 9A CWL9-10-30D23 WEG</t>
  </si>
  <si>
    <t>CONTATORA 12A CWL12-10-30D23 WEG</t>
  </si>
  <si>
    <t>CONTATORA 18A CWL18-10-30D23 WEG</t>
  </si>
  <si>
    <t>CONTATORA 25A CWL25-10-30D23 WEG</t>
  </si>
  <si>
    <t>CONTATORA 25A CWL25-11-30D23 WEG</t>
  </si>
  <si>
    <t>CONTATORA 40A CWL40-11-30D23 WEG</t>
  </si>
  <si>
    <t>FECHAMENTO FRONTAL/POSTERIOR ACO CARBONO SAE 1008/10 2000X700 MT CINZA RAL 7035 PARA PAINEL ELETRICO</t>
  </si>
  <si>
    <t>PORTA DIREITA ACO CARBONO SAE 1008/10 2000X700 MT CINZA RAL 7035 PARA PAINEL ELETRICO TTW01</t>
  </si>
  <si>
    <t>WEG BLOCO AUX.FRONTAL BFCA-40 4NA 35517403.</t>
  </si>
  <si>
    <t>LUKMA BOT LK6 PUL/ILUM LED VM NF(C2PIF)</t>
  </si>
  <si>
    <t>CONJUNTO LATERAL 2000X600 MT CINZA RAL 7035 COM ELEMENTOS DE FIXACAO PARA PAINEL ELETRICO PMW01</t>
  </si>
  <si>
    <t>RELE RWL27-1D3-U023 15-23A WEG</t>
  </si>
  <si>
    <t>CONJUNTO ESTRUTURA MECANICA 2000X700X600 MONTADA MT CINZA RAL 7035 COM ELEMENTOS DE FIXACAO PARA PAI</t>
  </si>
  <si>
    <t>RELE RWL27-1D3-U032 22-32A WEG</t>
  </si>
  <si>
    <t>INVERSOR 380V.4.8A WEG</t>
  </si>
  <si>
    <t>INVERSOR WEG</t>
  </si>
  <si>
    <t>RELE  RWL27-1D3-D063 4-6A WEG</t>
  </si>
  <si>
    <t>RELE  RWL27-103D018 1.2-1.8A WEG</t>
  </si>
  <si>
    <t>RELE  RWL27-1D3-U004  2.8-4A WEG</t>
  </si>
  <si>
    <t>RELE  RWL27-1D3-U008 5.6-8A WEG</t>
  </si>
  <si>
    <t>RELE  RWL27-1D3-U010 7-10A WEG</t>
  </si>
  <si>
    <t>RELE  RWL27-1D3-D125  8-12.5A  WEG</t>
  </si>
  <si>
    <t>RELE RWL27-1D3-U040 32-40A WEG</t>
  </si>
  <si>
    <t>DISJ MOTOR 0.25-0.4A</t>
  </si>
  <si>
    <t>DISJUNTOR-MOTOR MWL18-3-U016 10-16 A</t>
  </si>
  <si>
    <t>RELE MONITORAMENTO RMW17-FF01D97.380-480V WEG</t>
  </si>
  <si>
    <t>CONJUNTO OLHAL SUSPENSAO ZINCADO COM ELEMENTOS DE FIXACAO PARA PAINEL ELETRICO TTW01</t>
  </si>
  <si>
    <t>BLOCO CONTATOS MONTAGEM LATERAL PRETO ACBSL 1 NA+1 NF UE=690 VCA PARA DISJUNTOR-MOTOR MWL18</t>
  </si>
  <si>
    <t>DISJ. 3P C 16A.15KA WEG</t>
  </si>
  <si>
    <t>DISJ. 3P C 20A.15KA WEG</t>
  </si>
  <si>
    <t>DISJ. 3P C 32A.15KA WEG</t>
  </si>
  <si>
    <t>DISJ. 3P C 40A.15KA WEG</t>
  </si>
  <si>
    <t>DISJ. 3P C 50A.15KA WEG</t>
  </si>
  <si>
    <t>DISJ. 3P C 63A.15KA WEG</t>
  </si>
  <si>
    <t>DISJ. 3P C 70A. 20KA WEG</t>
  </si>
  <si>
    <t>DISJ. 3P C 80A. 20KA WEG</t>
  </si>
  <si>
    <t>DISJ. 3P C 90A. 20KA WEG</t>
  </si>
  <si>
    <t>DISJ. 3P C 100A.20KA WEG</t>
  </si>
  <si>
    <t>DISJ. 3P C 125A.20KA WEG</t>
  </si>
  <si>
    <t>DISJ. CX MOLD 150A WEG</t>
  </si>
  <si>
    <t>DISJ. 3P C 160A.20KA WEG</t>
  </si>
  <si>
    <t>DISJ. 3P C 175A.20KA WEG</t>
  </si>
  <si>
    <t>DISJ. 3P C 200A.20KA WEG</t>
  </si>
  <si>
    <t>DISJ. 3P C 225A.20KA WEG</t>
  </si>
  <si>
    <t>DISJ. 3P C 250A.20KA WEG</t>
  </si>
  <si>
    <t>DISJ. 3P C 300A.35KA WEG</t>
  </si>
  <si>
    <t>DISJ. 3P C 350A.35KA WEG</t>
  </si>
  <si>
    <t>DISJ CX MOL DE 450A   WEG</t>
  </si>
  <si>
    <t>DISJ. 3P C 500A.35KA WEG</t>
  </si>
  <si>
    <t>DISJ. 3P C 630A.35KA WEG</t>
  </si>
  <si>
    <t>MULTIMEDIDOR DE GRANDEZAS ELETRICAS MMW03-CH SEM MEMORIA DE MASSA</t>
  </si>
  <si>
    <t>DISJ 3P DE 20A. 6 KA  MODELO NOVO WEG</t>
  </si>
  <si>
    <t>DISJ. 3P DE 25A. 6 KA  MODELO NOVO WEG</t>
  </si>
  <si>
    <t>QVE-8</t>
  </si>
  <si>
    <t>RELE RWL27-1D3-U050 32-50A WEG</t>
  </si>
  <si>
    <t>DISJ CX MOL DE 600A   WEG</t>
  </si>
  <si>
    <t>INTERRUPTOR DR RDWH-A-30-40-4-D99</t>
  </si>
  <si>
    <t>DR 2P 25A.30MA WEG</t>
  </si>
  <si>
    <t>DR 2P 40A.30MA WEG</t>
  </si>
  <si>
    <t>DR 2P 63A.30MA WEG</t>
  </si>
  <si>
    <t>DR 4P 25A.30MA WEG</t>
  </si>
  <si>
    <t>DR 4P 40A.30MA WEG</t>
  </si>
  <si>
    <t>DR 4P 63A.30MA WEG</t>
  </si>
  <si>
    <t>DR 4P 80A.30MA WEG</t>
  </si>
  <si>
    <t>DR 4P DE 100A. 30MA WEG</t>
  </si>
  <si>
    <t>CONJUNTO ESPELHO+PLACA 200 1XDISJUNTOR DWB/AGW650 HORIZONTAL ENTRADA COM ELEMENTOS DE FIXACAO PARA P</t>
  </si>
  <si>
    <t>CONTATOR 32A WEG</t>
  </si>
  <si>
    <t>TERMINAL PRE ISOL OLHAL 16MM AZ C/10 F-6</t>
  </si>
  <si>
    <t>DISJ. 3P C 80A.10 KA  WEG</t>
  </si>
  <si>
    <t>DISJ. 3P C 100A.10 KA WEG</t>
  </si>
  <si>
    <t>DISJ. 3P C 125A.10 KA WEG</t>
  </si>
  <si>
    <t>DISJ CX MOLDADA DE 125A    DWP250    20KA          WEG</t>
  </si>
  <si>
    <t>CJ ESTER BEM COM PL 450X450X85 RAL 7035 WEG</t>
  </si>
  <si>
    <t>VENEZIANA 12X12 A 15X15CM COM FILTRO</t>
  </si>
  <si>
    <t>BLOCO DE CONTATO LK2-BE 101 LUKMA</t>
  </si>
  <si>
    <t>BLOCO DE CONTATO LK2-BE 102 LUKMA</t>
  </si>
  <si>
    <t>PARAFUSADEIRA/FURADEIRA 18V C/1 BAT DHP485RF1J</t>
  </si>
  <si>
    <t>DISJUNTOR CX MOLDADA 125A DWP125L     WEG</t>
  </si>
  <si>
    <t>CONTATORA 50A CWL50-11-30D23 WEG</t>
  </si>
  <si>
    <t>CONTATORA 65A CWL65-11-30D23 WEG</t>
  </si>
  <si>
    <t>CONTATORA 95A CWL95-11-30D23 WEG</t>
  </si>
  <si>
    <t>DISJ. 1P C 10A.3KA  MODELO NOVO WEG</t>
  </si>
  <si>
    <t>DISJ 1P 2A. 3KA  MODELO NOVO WEG</t>
  </si>
  <si>
    <t>DISJ. 1P C 6A.3KA MODELO NOVO WEG</t>
  </si>
  <si>
    <t>DISJ. 1P C 16A. 3KA MODELO NOVO WEG</t>
  </si>
  <si>
    <t>DISJ. 1P C 20A.3KA MODELO NOVO WEG</t>
  </si>
  <si>
    <t>DISJ. 1P C 25A.3KA MODELO NOVO WEG</t>
  </si>
  <si>
    <t>DISJ. 1P C 32A.3KA MODELO NOVO WEG</t>
  </si>
  <si>
    <t>DISJ. 1P C 40A.3KA MODELO NOVO WEG</t>
  </si>
  <si>
    <t>DISJ. 1P C 50A.3KA MODELO NOVO WEG</t>
  </si>
  <si>
    <t>DISJ. 1P C 63A.3KA MODELO NOVO WEG</t>
  </si>
  <si>
    <t>DISJ. 2P C 10A.3KA WEG</t>
  </si>
  <si>
    <t>DISJ 2P DE 32A 3KA MODELO NOVO WEG</t>
  </si>
  <si>
    <t>DISJ. 2P C 50A; 3KA MODELO NOVO WEG</t>
  </si>
  <si>
    <t>DISJ 3P 2A.3KA MODELO NOVO WEG</t>
  </si>
  <si>
    <t>DISJ. 3P C 10A.3KA  MODELO NOVO WEG</t>
  </si>
  <si>
    <t>DISJ. 3P 16A.3KA    MODELO NOVO WEG</t>
  </si>
  <si>
    <t>DISJ. 3P 20A.3KA MODELO NOVO WEG</t>
  </si>
  <si>
    <t>DISJ. 3P C 25A.3KA  MODELO NOVO WEG</t>
  </si>
  <si>
    <t>DISJ. 3P C 32A.3KA  MODELO NOVO WEG</t>
  </si>
  <si>
    <t>DISJ. 3P C 40A.3KA  MODELO NOVO WEG</t>
  </si>
  <si>
    <t>DISL. 3P C 50A.3KA  MODELO NOVO WEG</t>
  </si>
  <si>
    <t>DISJ. 3P  C 63A.3KA  MODELO NOVO WEG</t>
  </si>
  <si>
    <t>DISJUNTOR DWB650S500-3DA 500A      WEG</t>
  </si>
  <si>
    <t>LUK BOTAO COM.LK2 XB2-EA145 VM NA/NF 14005.</t>
  </si>
  <si>
    <t>ISOLADOR 40X60X1/4</t>
  </si>
  <si>
    <t>ISOLADOR 40X60X3/8</t>
  </si>
  <si>
    <t>15DA073674R1</t>
  </si>
  <si>
    <t>BOBINA DE ABERTURA E1.2.E6.2-XT7-XT7M ABB</t>
  </si>
  <si>
    <t>LUKMA SINAL. LK16-22 (BRANCO) 24V LED</t>
  </si>
  <si>
    <t>LUKMA SINAL. LK16-22 (VERDE) 24V LED</t>
  </si>
  <si>
    <t>LED VERMELHO   220V</t>
  </si>
  <si>
    <t>LUKMA SINAL. LK16-22 (VERMELHO) 24V LED</t>
  </si>
  <si>
    <t>SINALEIRO SONORO       SIRENE 220V</t>
  </si>
  <si>
    <t>BASE NH01 250A</t>
  </si>
  <si>
    <t>BASE FUSIVEL NH DE 400A NH02</t>
  </si>
  <si>
    <t>161-08008</t>
  </si>
  <si>
    <t>SPIRAL 1/2 PRETO</t>
  </si>
  <si>
    <t>161-08027</t>
  </si>
  <si>
    <t>SPIRAL 1/4 PRETO</t>
  </si>
  <si>
    <t>161-08061</t>
  </si>
  <si>
    <t>SPIRAL 5/8 PRETO</t>
  </si>
  <si>
    <t>DISJ CX MOLDADA DE 1000A    DWB                     WEG</t>
  </si>
  <si>
    <t>NIPLE DUPLO GALVANIZADO 150LBS M-M 1"</t>
  </si>
  <si>
    <t>QGBT(TTA)</t>
  </si>
  <si>
    <t>DR 4P 125A   SCHNEIDER</t>
  </si>
  <si>
    <t>FORNECIMENTO DE QUADROS ELETRICOS  CONFORME PROPOSTA 122</t>
  </si>
  <si>
    <t>#IDENTIFICADOR TM-I 18 BRANCO (S/GRAVACAO) (1718431044)</t>
  </si>
  <si>
    <t>BOX RETO 03/4" S/ROSCA 56126/022 (NOVO).</t>
  </si>
  <si>
    <t>TERM. PRE-ISOL TPP50 PINO 50MM AZ TPP-50-24 15786.</t>
  </si>
  <si>
    <t>CHAVE FENDA CRUZ 1/4 X 06 GEDORE 160</t>
  </si>
  <si>
    <t>DJ ABW   CX MOL DE 5000A</t>
  </si>
  <si>
    <t>FUSIVEL DE 50A NH00</t>
  </si>
  <si>
    <t>DISJ CBW3A-N125DFF3 550 VCA</t>
  </si>
  <si>
    <t>DISJ CBW3B-N160DFF3 550 VCA</t>
  </si>
  <si>
    <t>FECHO CHAVE 0511 20MM</t>
  </si>
  <si>
    <t>FECHO CHAVE 6511 20MM</t>
  </si>
  <si>
    <t>QVE-1</t>
  </si>
  <si>
    <t>184 FP 3X2.1/2</t>
  </si>
  <si>
    <t>DOBRADICA DE 3X2.1/2          184FP</t>
  </si>
  <si>
    <t>PROTETOR TEL/ENERG S700 722.B.010.220 7313 (PORTAO</t>
  </si>
  <si>
    <t>LUK MICRO VENT.015X015X06CM 21009 240V.</t>
  </si>
  <si>
    <t>LUK VENEZIANA P/MICRO VENT.15CM 29061.</t>
  </si>
  <si>
    <t>QVE-2</t>
  </si>
  <si>
    <t>DND50080 860. CANALETA (RECORTE ABERTO). 50X80MM (ALTURA X BASE). PVC RIGIDO. CINZA MEDIO</t>
  </si>
  <si>
    <t>MTX PORTA FUSIVEL UNIP. 10X38 FH321 032A.</t>
  </si>
  <si>
    <t>1POL</t>
  </si>
  <si>
    <t>COPEX METALICO 1 POL</t>
  </si>
  <si>
    <t>1SCA022871R5950</t>
  </si>
  <si>
    <t>CHAVE SECCIONADORA OT1600E12P</t>
  </si>
  <si>
    <t>1SDA038292R1</t>
  </si>
  <si>
    <t>BOBINA DE ABERTURA CC/CAE1/6-T8 ABB</t>
  </si>
  <si>
    <t>1SDA066137R1</t>
  </si>
  <si>
    <t>BOBINA ABERTURA SOR-C A1-A2 220-240VAC</t>
  </si>
  <si>
    <t>1SDA066521R1</t>
  </si>
  <si>
    <t>DISJ CX MOLD 125A ABB</t>
  </si>
  <si>
    <t>1SDA066549R1</t>
  </si>
  <si>
    <t>DISJ CX MOLD 160A.15KA  ABB</t>
  </si>
  <si>
    <t>1SDA066551R1</t>
  </si>
  <si>
    <t>DISJ CX MOLD DE 200A ABB</t>
  </si>
  <si>
    <t>1SDA066639R1</t>
  </si>
  <si>
    <t>MIR-P PLACA XT1 F</t>
  </si>
  <si>
    <t>1SDA066701R1</t>
  </si>
  <si>
    <t>DISJ CX MOLD 40A ABB</t>
  </si>
  <si>
    <t>1SDA066702R1</t>
  </si>
  <si>
    <t>DISJ CX MOLD 50A ABB</t>
  </si>
  <si>
    <t>1SDA066707R1</t>
  </si>
  <si>
    <t>DISJ CX MOLD 100.10KA A  ABB</t>
  </si>
  <si>
    <t>1SDA066776R1</t>
  </si>
  <si>
    <t>DISJ CX MOLD 160A  ABB</t>
  </si>
  <si>
    <t>1SDA066778R1</t>
  </si>
  <si>
    <t>A2C 250 TMF 200-2000 3P F F    ABB</t>
  </si>
  <si>
    <t>1SDA066784R1</t>
  </si>
  <si>
    <t>A2N 250 TMF 200-2000 3P F F</t>
  </si>
  <si>
    <t>1SDA067399R1</t>
  </si>
  <si>
    <t>DISJ CX MOLD DE 160A RELE TMD. ICU 25KA 38AV ABB</t>
  </si>
  <si>
    <t>1SDA067436R1</t>
  </si>
  <si>
    <t>XT1S 160 TMD 160-1600 3P F F</t>
  </si>
  <si>
    <t>1SDA068058R1</t>
  </si>
  <si>
    <t>XT3N 250 TMD 200A -2000 3P F F      ABB</t>
  </si>
  <si>
    <t>1SDA068310R1BR</t>
  </si>
  <si>
    <t>XT4S 250 TMA 200-2000 3P F F</t>
  </si>
  <si>
    <t>1SDA068759R1</t>
  </si>
  <si>
    <t>A1C 125 TMF 32-400 3P F F</t>
  </si>
  <si>
    <t>1SDA068760R1</t>
  </si>
  <si>
    <t>A1N 125 TMF 32-400 3P F F</t>
  </si>
  <si>
    <t>1SDA068769R1</t>
  </si>
  <si>
    <t>DISJ CX MOLD 63A ABB</t>
  </si>
  <si>
    <t>1SDA068779R1</t>
  </si>
  <si>
    <t>A2B 250 TMF 150-1500 3P F F</t>
  </si>
  <si>
    <t>1SDA068809R1</t>
  </si>
  <si>
    <t>A3N 400 TMF 300-3000 3P F F</t>
  </si>
  <si>
    <t>1SDA069408R1</t>
  </si>
  <si>
    <t>A2A 250 TMF 160 3P F F</t>
  </si>
  <si>
    <t>1SDA071025R1BR</t>
  </si>
  <si>
    <t>EMAX2 E2.2B 2000A EKIP TOUCH LSI 3P F HR    ABB</t>
  </si>
  <si>
    <t>1SDA073750R1</t>
  </si>
  <si>
    <t>CONTATO AUXILIAR 4Q 400V E1.2</t>
  </si>
  <si>
    <t>1SDA073881R1</t>
  </si>
  <si>
    <t>INTERTRAVAMENTO CABO A HR E1.2..E6.2</t>
  </si>
  <si>
    <t>1SDA073894R1</t>
  </si>
  <si>
    <t>EMAX2 SUPORTE INTERT.A BASE FIXO E1.2</t>
  </si>
  <si>
    <t>1SDA079812R1</t>
  </si>
  <si>
    <t>A0C 100 TMF 63-630 3P F F   ABB</t>
  </si>
  <si>
    <t>1SDA079813R1</t>
  </si>
  <si>
    <t>DISJ CX MOLD DE 80A</t>
  </si>
  <si>
    <t>1SDA079814R1</t>
  </si>
  <si>
    <t>DISJ CX MOLD DE 100A</t>
  </si>
  <si>
    <t>1SDA101369R1BR</t>
  </si>
  <si>
    <t>DISJ CX MOL DE 1600A      ABB</t>
  </si>
  <si>
    <t>1SDA101372R1BR</t>
  </si>
  <si>
    <t>XT7S M 1250 EKIP DIP LSI IN=1250A 3P F F</t>
  </si>
  <si>
    <t>1SEP101890R0002</t>
  </si>
  <si>
    <t>CHAVE SECCIONADORA XLP00-6BC        ABB</t>
  </si>
  <si>
    <t>1SEP620012R3000</t>
  </si>
  <si>
    <t>CHAVE SECCIONADORA ZLBM2-3P-M12</t>
  </si>
  <si>
    <t>1SEP620012R3001</t>
  </si>
  <si>
    <t>CHAVE FUSIVEL ZLBM2-3P-M12-EFM</t>
  </si>
  <si>
    <t>1SFA896107R7000</t>
  </si>
  <si>
    <t>SOFTSTARTER DE 16A ABB</t>
  </si>
  <si>
    <t>1SFA896109R7000</t>
  </si>
  <si>
    <t>SOFTSTARTER DE 30A ABB</t>
  </si>
  <si>
    <t>1SFA896110R7000</t>
  </si>
  <si>
    <t>SOFTSTARTER DE 37A ABB</t>
  </si>
  <si>
    <t>1SFA896113R7000</t>
  </si>
  <si>
    <t>SOFTSTARTER PSR72-600-70   72A        ABB</t>
  </si>
  <si>
    <t>1SLM004100A1105</t>
  </si>
  <si>
    <t>SECCIONADORA SACA FUSIVEL FSW250-3 WEG</t>
  </si>
  <si>
    <t>1SLM004100A1109</t>
  </si>
  <si>
    <t>MISTRAL41F 54M 3X18 EMBU P.OPACA IP41    ABB</t>
  </si>
  <si>
    <t>1SPE007715F0733</t>
  </si>
  <si>
    <t>TERMINAL BLOCK N 7X16MM+9X6MM. 100A</t>
  </si>
  <si>
    <t>1SPE007715F0743</t>
  </si>
  <si>
    <t>TERMINAL BLOCK PE 7X16MM+9X6MM. 100A</t>
  </si>
  <si>
    <t>1STQ000693S0000</t>
  </si>
  <si>
    <t>SUPORTE MONTAGEM APF18-22PW</t>
  </si>
  <si>
    <t>1SVR427032R0000</t>
  </si>
  <si>
    <t>CP-E 24/2.5 FONTE ALIMENTACAO 2.5A 24VC  ABB</t>
  </si>
  <si>
    <t>1SYG235081R4051</t>
  </si>
  <si>
    <t>MULTIMEDIDOR ABB</t>
  </si>
  <si>
    <t>1SZE430800B0120</t>
  </si>
  <si>
    <t>DG TELEFONE SOB 60X400X12 CM</t>
  </si>
  <si>
    <t>1SZE430802B0011</t>
  </si>
  <si>
    <t>FLANGE SUPERIOR/INFERIOR W600PRE RECORTE</t>
  </si>
  <si>
    <t>1SZE980010B0130</t>
  </si>
  <si>
    <t>TAMPA LISA W600 H100</t>
  </si>
  <si>
    <t>1SZE980020B0060</t>
  </si>
  <si>
    <t>KIT MODULO E TAMPA TRILHO DIN W600 H200</t>
  </si>
  <si>
    <t>1SZE980070B0050</t>
  </si>
  <si>
    <t>PLACA MONTAGEM W600 H300</t>
  </si>
  <si>
    <t>1SZE980120B0030</t>
  </si>
  <si>
    <t>SUPORTE BARRAMENTO LINEAR W600 630A</t>
  </si>
  <si>
    <t>1SZE990910B0120</t>
  </si>
  <si>
    <t>PORTA LISA W600 H1200</t>
  </si>
  <si>
    <t>1SZE990940B0020</t>
  </si>
  <si>
    <t>BASE SOLEIRA W600</t>
  </si>
  <si>
    <t>TINTA PRETA PARA HP CARTUCHO 122XL</t>
  </si>
  <si>
    <t>FONTE DE ALIMENTACAO REMANUFATURADA PARA IMP HP M1212</t>
  </si>
  <si>
    <t>DR 4P 25A.30MA  CHNT</t>
  </si>
  <si>
    <t>CAIXA CJTR - ACADEMIA</t>
  </si>
  <si>
    <t>BOBINA DE DISPARO-TDM-250S  220V.    TRAMONTINA</t>
  </si>
  <si>
    <t>TOMADA EMBUTIR 2P+T. 16A 220V/250V AC. AZUL</t>
  </si>
  <si>
    <t>202.15X13</t>
  </si>
  <si>
    <t>PMCH - PUNCAO E MATRIZ OBLONGO O 15X13MM </t>
  </si>
  <si>
    <t>FONTE ALIM.CHAV.E-088-264V S-24VCC 4.5A 108W LRS10</t>
  </si>
  <si>
    <t>PERFIL DE BORRACHA MEIA-LUA - 7MM X 13MM -PED:</t>
  </si>
  <si>
    <t>DISJ CX MOLD 300A CHNT</t>
  </si>
  <si>
    <t>DISJ CX MOLD 32A  CHNT</t>
  </si>
  <si>
    <t>DISJ CX MOLD 50A CHNT</t>
  </si>
  <si>
    <t>INTER.NFI 063A/030MA TETRA.RDWS3063-4 14764226.</t>
  </si>
  <si>
    <t>VENTOINHA 80X80X38</t>
  </si>
  <si>
    <t>VENTOINHA 120X120X38</t>
  </si>
  <si>
    <t>VENTOINHA 150X150X50</t>
  </si>
  <si>
    <t>CLIPS N 2/0 CAIXA PEQUENA C/100 GALVANIZADO CLIPS TOP</t>
  </si>
  <si>
    <t>GRAMPO 24/6 CX C/5000 GALVANIZADO ACC</t>
  </si>
  <si>
    <t>MINI COMPUTADOR I5 6200U NVME 256GB MEMORIA 8G MGS</t>
  </si>
  <si>
    <t>CANGANHO 1565X1305 MM P/12 MEDICOES</t>
  </si>
  <si>
    <t>QC-SAVE</t>
  </si>
  <si>
    <t>CANGANHO 1565X1305 MM P/13 MEDICOES</t>
  </si>
  <si>
    <t>QDEPOC</t>
  </si>
  <si>
    <t>FITA DUPLA FACE 19 X 20M VHB 3M</t>
  </si>
  <si>
    <t>DISJUNTOR C UNIP.035A ASM1-B // SOPRANO.</t>
  </si>
  <si>
    <t>FECHO CREMONA ESCAMOTEAVEL E TRAVA PARA CADEADO</t>
  </si>
  <si>
    <t>DISJUNTOR 3P 175A.20KA WEG-DWP250L-175-3C</t>
  </si>
  <si>
    <t>ARAME GALVANIZADO 14 2.11</t>
  </si>
  <si>
    <t>CAIXA EQUALIZACAO 300X300X150 MM</t>
  </si>
  <si>
    <t>FITA ISOLANTE MARROM</t>
  </si>
  <si>
    <t>MARCADOR HG-10 10MM " A " LUKMA (50UN).</t>
  </si>
  <si>
    <t>MARCADOR HG-10 10MM " P " LUKMA (50UN).</t>
  </si>
  <si>
    <t>MARCADOR HG-10 10MM " T " LUKMA (50UN).</t>
  </si>
  <si>
    <t>PA SX NC 5/16 18 X 1/2 RI BC</t>
  </si>
  <si>
    <t>CAIXA DE PASSAGEM C/ DISP. LACRE 40X40X20 MM</t>
  </si>
  <si>
    <t>DG TELEFONE SOB 40X40X12 CM</t>
  </si>
  <si>
    <t>FITA ISOLANTE CINZA</t>
  </si>
  <si>
    <t>MED-INCENDIO</t>
  </si>
  <si>
    <t>BASE FUSIVEL NH DE 630A NH03</t>
  </si>
  <si>
    <t>CONJUNTO DE BARRAMENTO DE DISTRIBUICAO EM BAIXA TENSAO (CBT) CONFORME NTD 3.37 CEB.</t>
  </si>
  <si>
    <t>CONTATOR CAW 04-22 - 110VCA 06A AZ 12896402</t>
  </si>
  <si>
    <t>AR LISA FERRO 3/16 ESP 1.2 BC</t>
  </si>
  <si>
    <t>DPS CLAMPER 60KA</t>
  </si>
  <si>
    <t>FUSIVEL DE 500A NH02</t>
  </si>
  <si>
    <t>SUPORTE EM ACO PARA RELE DE PROTETOR</t>
  </si>
  <si>
    <t>QA-UTA-29B-TE 21/26</t>
  </si>
  <si>
    <t>METALON 20X20#20 3.250KG</t>
  </si>
  <si>
    <t>DPS CLAMPER 15KA</t>
  </si>
  <si>
    <t>DPS CLAMPER 20KA</t>
  </si>
  <si>
    <t>DPS CLAMPER 45KA</t>
  </si>
  <si>
    <t>QTM- MOD 1</t>
  </si>
  <si>
    <t>PO SX  1/4 20 UNC BC</t>
  </si>
  <si>
    <t>PO SX  3/16 24 UNC BC CH 5/16</t>
  </si>
  <si>
    <t>DISJ CX MOLD REGULADO 250A CHNT</t>
  </si>
  <si>
    <t>PONTALETE FIBRA DE VIDRO 7000 MM</t>
  </si>
  <si>
    <t>AR LISA FERRO 5/16 ESP 1.2 BC</t>
  </si>
  <si>
    <t>AR LISA FERRO 3/8 ESP 1 5 BC</t>
  </si>
  <si>
    <t>QUADRO 600X430X80 TERMOPLASTICO SCHNEIDER</t>
  </si>
  <si>
    <t>PA AUT ATARR 2.9 X 9.5 CP PH ZB</t>
  </si>
  <si>
    <t>JG MACHO ACL 3/16 24 NC N 10 ROCAST</t>
  </si>
  <si>
    <t>AR LISA FERRO M 08 ZB</t>
  </si>
  <si>
    <t>AR LISA FERRO M 08 BC</t>
  </si>
  <si>
    <t>AR LISA FERRO M 06 BC</t>
  </si>
  <si>
    <t>AR PRESSAO M 12 BC MEDIA</t>
  </si>
  <si>
    <t>TESOURA USO GERAL 12</t>
  </si>
  <si>
    <t>SERRA COPO 29MM1 1/8 STARRETT</t>
  </si>
  <si>
    <t>AR PRESSAO M 08 BC MEDIA</t>
  </si>
  <si>
    <t>ARRUELA ELET.03/4" .</t>
  </si>
  <si>
    <t>AR LISA FERRO M 12 BC</t>
  </si>
  <si>
    <t>POSTE DE FIBRA DE VIDRO 7 METROS COM CAIXA P-1 E DISJUNTOR TRIPOLAR 63A ENTRADA AEREA E SAIDA SUBTER</t>
  </si>
  <si>
    <t>DISCO FLAP 115MM GR 040 PLAST PREMIER CARBO</t>
  </si>
  <si>
    <t>QUADRO 600X480X200 METAL   SCHNEIDER</t>
  </si>
  <si>
    <t>RELE FALTA DE FASE  CHNT</t>
  </si>
  <si>
    <t>DR 2P 25A.30MA CHNT</t>
  </si>
  <si>
    <t>DR 2P 40A.30MA  CHNT</t>
  </si>
  <si>
    <t>DR 2P 63A.30MA  CHNT</t>
  </si>
  <si>
    <t>DR 4P 63A.30MA  CHNT</t>
  </si>
  <si>
    <t>JG MACHO ACL 5/16 18 NC HTOM</t>
  </si>
  <si>
    <t>QUADRO 930X600X200 METAL   SCHNEIDER</t>
  </si>
  <si>
    <t>LUKMA ABRACADEIRA 100 X 2.5MM PT</t>
  </si>
  <si>
    <t>LUKMA ABRACADEIRA 190 X 4.8MM BC</t>
  </si>
  <si>
    <t>LUKMA SPIRAL 3/8 PRETO</t>
  </si>
  <si>
    <t>GRADE P/VENTOINHA GRANDE 150X150</t>
  </si>
  <si>
    <t>FITA ISOLANTE PRETO</t>
  </si>
  <si>
    <t>FITA ISOLANTE BRANCA</t>
  </si>
  <si>
    <t>FITA ISOLANTE AZUL</t>
  </si>
  <si>
    <t>FITA ISOLANTE VERMELHA</t>
  </si>
  <si>
    <t>FITA ISOLANTE VERDE</t>
  </si>
  <si>
    <t>ANILHA  (0)  2.5 A 4.0MM</t>
  </si>
  <si>
    <t>LUKMA ANILHA 4.0-6.0MM N. 3 C/ 500 PC</t>
  </si>
  <si>
    <t>ANILHA  (C)  2.5 A 4.0MM</t>
  </si>
  <si>
    <t>ANILHA  (V)  2.5 A 4.0MM</t>
  </si>
  <si>
    <t>ANILHA  (P)  2.5 A 4.0MM</t>
  </si>
  <si>
    <t>LUKMA ANILHA 2.5-4.0MM *A* C/ 1000 PC</t>
  </si>
  <si>
    <t>LUKMA ANILHA 2.5-4.0MM *B* C/ 1000 PC</t>
  </si>
  <si>
    <t>ANILHA (N) 2.5 A 4.0MM</t>
  </si>
  <si>
    <t>LUKMA TAMPA DE FECHAMENTO 3P</t>
  </si>
  <si>
    <t>BORNE NEUTRO AZUL. FIX. PARAFUSO C/12 BORNES</t>
  </si>
  <si>
    <t>CAIXA F3 MEDICAO DIRETA C/ DISJ 3P 125A.20KA</t>
  </si>
  <si>
    <t>ANILHA  (0)  10.0 A 16.0MM</t>
  </si>
  <si>
    <t>ANILHA  (1)  10.0 A 16.0MM</t>
  </si>
  <si>
    <t>ANILHA  (2)  10.0 A 16.0MM</t>
  </si>
  <si>
    <t>ANILHA  (3)  10.0 A 16.0MM</t>
  </si>
  <si>
    <t>ANILHA  (4)  10.0 A 16.0MM</t>
  </si>
  <si>
    <t>ANILHA  (5)  10.0  A 16.0MM</t>
  </si>
  <si>
    <t>ANILHA  (6)  10.0 A 16.0MM</t>
  </si>
  <si>
    <t>ANILHA  (7)  10.0 A 16.0MM</t>
  </si>
  <si>
    <t>ANILHA  (8)  10.0 A 16.0MM</t>
  </si>
  <si>
    <t>ANILHA  (9)  10.0 A  16.0MM</t>
  </si>
  <si>
    <t>ANILHA  (A)  10.0 A 16.0MM</t>
  </si>
  <si>
    <t>ANILHA  (J)  10.0 A 16.0MM</t>
  </si>
  <si>
    <t>ANILHA  (L)  10.0 A 16.0MM</t>
  </si>
  <si>
    <t>ANILHA  (P)  10.0 A 16.0MM</t>
  </si>
  <si>
    <t>ANILHA  (T)  10.0 A 16.0MM</t>
  </si>
  <si>
    <t>LUKMA ANILHA 0.75-1.5MM *+* C/ 1000 PC SIMBOLO</t>
  </si>
  <si>
    <t>LUKMA ANILHA 0.75-1.5MM *-* C/ 1000 PC SIMBOLO</t>
  </si>
  <si>
    <t>BROCA AR 3/8 DORMER</t>
  </si>
  <si>
    <t>TESOURA P/CHAPAS 10 DE USO EM GERAL</t>
  </si>
  <si>
    <t>2CDL230001R1060</t>
  </si>
  <si>
    <t>BARRAMENTO 3F 63A 60P PS3/60</t>
  </si>
  <si>
    <t>2CDL230001R1660</t>
  </si>
  <si>
    <t>BARRAMENTO 3F 80A 60P PS3/60/16</t>
  </si>
  <si>
    <t>2CNM519240R0250</t>
  </si>
  <si>
    <t>TC TABX-70 250/5A ABB</t>
  </si>
  <si>
    <t>2CNM519240R0300</t>
  </si>
  <si>
    <t>TABX-70 300/5</t>
  </si>
  <si>
    <t>2CNM519260R1600</t>
  </si>
  <si>
    <t>TABX-90 1600/5            ABB</t>
  </si>
  <si>
    <t>2CTB815710R1200</t>
  </si>
  <si>
    <t>DPS 12.5KA ABB</t>
  </si>
  <si>
    <t>2POL</t>
  </si>
  <si>
    <t>COPEX METALICO  2 POL</t>
  </si>
  <si>
    <t>2TAZ110300R1104</t>
  </si>
  <si>
    <t>MINIDISJUNTOR 3P 10A S203-C10         ABB</t>
  </si>
  <si>
    <t>2TAZ110300R1324</t>
  </si>
  <si>
    <t>DISJ. 3P C 32A.6KA ABB</t>
  </si>
  <si>
    <t>2TAZ110300R1404</t>
  </si>
  <si>
    <t>MINIDISJUNTOR 3P 40A S203-C40              ABB</t>
  </si>
  <si>
    <t>2TAZ110300R1634</t>
  </si>
  <si>
    <t>MINIDISJUNTOR 3P 63A S203-C63          ABB</t>
  </si>
  <si>
    <t>2TAZ111300R1324</t>
  </si>
  <si>
    <t>MINIDISJUNTOR 3P 32A S203M-C32</t>
  </si>
  <si>
    <t>2TAZ141300R0634</t>
  </si>
  <si>
    <t>MINIDISJUNTOR 3P 63A SJ203-C63   ABB</t>
  </si>
  <si>
    <t>2TAZ144100R0064</t>
  </si>
  <si>
    <t>DISJ. 1P C 6A.3KA ABB</t>
  </si>
  <si>
    <t>2TAZ144100R0104</t>
  </si>
  <si>
    <t>DISJ. 1P C 10A.3KA ABB</t>
  </si>
  <si>
    <t>2TAZ144100R0164</t>
  </si>
  <si>
    <t>DISJ. 1P C 16A.3KA ABB</t>
  </si>
  <si>
    <t>2TAZ144100R0204</t>
  </si>
  <si>
    <t>DISJ. 1P C 20A.3KA ABB</t>
  </si>
  <si>
    <t>2TAZ144100R0254</t>
  </si>
  <si>
    <t>DISJ. 1P C 25A.3KA ABB</t>
  </si>
  <si>
    <t>2TAZ144100R0324</t>
  </si>
  <si>
    <t>DISJ. 1P C 32A.3KA ABB</t>
  </si>
  <si>
    <t>2TAZ144100R0404</t>
  </si>
  <si>
    <t>DISJ. 1P C 40A.3KA ABB</t>
  </si>
  <si>
    <t>2TAZ144100R0504</t>
  </si>
  <si>
    <t>DISJ. 1P C 50A.3KA ABB</t>
  </si>
  <si>
    <t>2TAZ144200R0164</t>
  </si>
  <si>
    <t>MINIDISJUNTOR 2P 16A SJ202T-C16</t>
  </si>
  <si>
    <t>2TAZ144200R0504</t>
  </si>
  <si>
    <t>DISJ. 2P C 50A.3KA</t>
  </si>
  <si>
    <t>2TAZ144200R0634</t>
  </si>
  <si>
    <t>MINIDISJUNTOR 2P 63A SJ202T-C63</t>
  </si>
  <si>
    <t>2TAZ144300R0104</t>
  </si>
  <si>
    <t>DISJ. 3P C 10A.3KA ABB</t>
  </si>
  <si>
    <t>2TAZ144300R0164</t>
  </si>
  <si>
    <t>DISJ. 3P C 16A.3KA ABB</t>
  </si>
  <si>
    <t>2TAZ144300R0204</t>
  </si>
  <si>
    <t>DISJ. 3P C 20A.3KA ABB</t>
  </si>
  <si>
    <t>2TAZ144300R0254</t>
  </si>
  <si>
    <t>DISJ. 3P C 25A.3KA ABB</t>
  </si>
  <si>
    <t>2TAZ144300R0324</t>
  </si>
  <si>
    <t>DISJ. 3P C 32A.3KA ABB</t>
  </si>
  <si>
    <t>2TAZ144300R0404</t>
  </si>
  <si>
    <t>DISJ. 3P C 40A.3KA ABB</t>
  </si>
  <si>
    <t>2TAZ144300R0504</t>
  </si>
  <si>
    <t>DISJ. 3P C 50A.3KA ABB</t>
  </si>
  <si>
    <t>2TAZ144300R0634</t>
  </si>
  <si>
    <t>DISJ. 3P C 63A.3KA ABB</t>
  </si>
  <si>
    <t>2TAZ663012R2000</t>
  </si>
  <si>
    <t>M1M 30 MODBUS   ABB</t>
  </si>
  <si>
    <t>3/16´´</t>
  </si>
  <si>
    <t>BROCA P/FAZER ROSCA MACHO 3/16</t>
  </si>
  <si>
    <t>RODIZIO GL 412 RODA PVC - SM - 65KG</t>
  </si>
  <si>
    <t>RODIZIO GL 412 RODA PVC - SM G - 65KG</t>
  </si>
  <si>
    <t>NIPLE PVC ROSCA 2    TIGRE</t>
  </si>
  <si>
    <t>CABO FLEXIVEL 35MM VD 1KV EPR-90</t>
  </si>
  <si>
    <t>BUCHA ELET.2" BUA-35 (WETZEL).</t>
  </si>
  <si>
    <t>CABO FLEXIVEL 1.0MM 750V VD 100MT</t>
  </si>
  <si>
    <t>CABO FLEXIVEL 35MM AZ 1KV EPR-90</t>
  </si>
  <si>
    <t>CABO FLEXIVEL 35MM PT 1KV EPR-90</t>
  </si>
  <si>
    <t>3091/SFF</t>
  </si>
  <si>
    <t>CX CMA P/ MED SEM FURO</t>
  </si>
  <si>
    <t>DISJ CX MOLD 150A CHTN</t>
  </si>
  <si>
    <t>PORTA PRAGMA 600X333  SCHNEIDER</t>
  </si>
  <si>
    <t>PA MAQ 1/4 20 X 1.1/2 CP PH ZB</t>
  </si>
  <si>
    <t>CHAVE MANDRIL 20MM NR 04 ROCAST</t>
  </si>
  <si>
    <t>CABO FLEXIVEL 2.5MM 750V VD 100MT</t>
  </si>
  <si>
    <t>DISCO FLAP 115MM GR 040 PREMIER PAPELAO</t>
  </si>
  <si>
    <t>LUK MINE PEDAL LK-CF-1 1NA/1NF SFMP-1 23001.</t>
  </si>
  <si>
    <t>BROCA AR 3/8 IRWIN</t>
  </si>
  <si>
    <t>BROCA AR 5/16 IRWIN</t>
  </si>
  <si>
    <t>BROCA AR 1/4 IRWIN</t>
  </si>
  <si>
    <t>BROCA AR 5/32 IRWIN</t>
  </si>
  <si>
    <t>BROCA AR 1/4 DORMER</t>
  </si>
  <si>
    <t>BROCA AR 9/64 DORME</t>
  </si>
  <si>
    <t>CHAVE FENDA 1/4 X 05 GEDORE</t>
  </si>
  <si>
    <t>DISJ. 1P C 10A.3KA CHNT</t>
  </si>
  <si>
    <t>DISJ. 1P C 16A.3KA CHNT</t>
  </si>
  <si>
    <t>DISJ. 1P C 20A.3KA CHNT</t>
  </si>
  <si>
    <t>DISJ. 1P C 25A.3KA CHNT</t>
  </si>
  <si>
    <t>DISJ. 1P C 32A.3KA CHNT</t>
  </si>
  <si>
    <t>DISJ. 1P C 40A.3KA CHNT</t>
  </si>
  <si>
    <t>DISJ. 1P C 50A.3KA CHNT</t>
  </si>
  <si>
    <t>DISJ. 2P C 50A.3KA CHNT</t>
  </si>
  <si>
    <t>DISJ. 3P C 16A.3KA CHNT</t>
  </si>
  <si>
    <t>DISJ. 3P C 10A.3KA CHNT</t>
  </si>
  <si>
    <t>DISJ. 3P C 20A.3KA CHNT</t>
  </si>
  <si>
    <t>DISJ. 3P C 25A.3KA CHNT</t>
  </si>
  <si>
    <t>DISJ 3P C 32A.3KA CHNT</t>
  </si>
  <si>
    <t>DISJ. 3P C 40A.3KA CHNT</t>
  </si>
  <si>
    <t>DISJ. 3P C 50A.3KA CHNT</t>
  </si>
  <si>
    <t>DISJ. 3P C 63A.3KA CHNT</t>
  </si>
  <si>
    <t>TERMINAL TUBULAR DE 4-12MM</t>
  </si>
  <si>
    <t>BITS PH2 1/4 X 50 PONTA VM WORKER</t>
  </si>
  <si>
    <t>PA MAQ 1/4  20 X 3/8 CP PH BC</t>
  </si>
  <si>
    <t>BITS TORX T20 X 50MM MTX</t>
  </si>
  <si>
    <t>CHAVE TESTE 500W SPARTA</t>
  </si>
  <si>
    <t>PA MAQ 1/4 UNC20 X 1.1/4 CH PH ZB</t>
  </si>
  <si>
    <t>PM-B</t>
  </si>
  <si>
    <t>PA MAQ 1/4 20 X 1 CH PH ZB</t>
  </si>
  <si>
    <t>QGVE-2</t>
  </si>
  <si>
    <t>BITS PH2 1/4 X 25MM</t>
  </si>
  <si>
    <t>INTERTRAVAM. MECAN. MI AGW800</t>
  </si>
  <si>
    <t>3295/TA</t>
  </si>
  <si>
    <t>CX P/ MEDICAO 720X360X220MM TR</t>
  </si>
  <si>
    <t>DISJUNTOR N TRIP.C 063A 10KA MDWH 240V 11422729.</t>
  </si>
  <si>
    <t>CHAVE FENDA 1/8 X 04 ISOL</t>
  </si>
  <si>
    <t>PORTA PRAGMA 444X420    SCHNEIDER</t>
  </si>
  <si>
    <t>A 62 CORREIA WORKER</t>
  </si>
  <si>
    <t>FITA DE EMPACOTAMENTO 45MMX40M TRANSPARENTE</t>
  </si>
  <si>
    <t>PA SX G5 NC  3/8 16 X 1.1/2 RI BC</t>
  </si>
  <si>
    <t>PO REBITE SP 1/430 PLANO REC BC</t>
  </si>
  <si>
    <t>B 55 CORREIA EXD</t>
  </si>
  <si>
    <t>B 95 CORREIA EXD</t>
  </si>
  <si>
    <t>DISJUNTOR TRIP.AGW250 125A 30KA 12775103</t>
  </si>
  <si>
    <t>DISJUNTOR TRIP.AGW250 200A 30KA 12775107</t>
  </si>
  <si>
    <t>CONTATOR AUX. NX22E-81 2NA/2NF 024V.</t>
  </si>
  <si>
    <t>PA MAQ 1/4  20 X 1/2 CP PH BC</t>
  </si>
  <si>
    <t>DISJUNTOR MOTOR TRIP. 04.00A / 06.30A MS116-6.3.</t>
  </si>
  <si>
    <t>DISJUNTOR MOTOR TRIP. 16.00A / 20.00A MS116-20</t>
  </si>
  <si>
    <t>FUSIVEL DE 200A NH01</t>
  </si>
  <si>
    <t>QUADRO DE DISTRIBUICAO 600X420X100   SCHNEIDER</t>
  </si>
  <si>
    <t>CONTATOR CWCA0 -22-024VCA 10A AZ 00VA04 12486787.</t>
  </si>
  <si>
    <t>DISJUNTOR N TRIP.C 063A SJ203 T-C63.</t>
  </si>
  <si>
    <t>CORTE. DOBRA E ESTAMPOS EM CHAPA DE ACO</t>
  </si>
  <si>
    <t>INTER. NFI 063A/030MA TETRA. FH204 AC-63/0.03.</t>
  </si>
  <si>
    <t>WEG TOM.2P+T P.BRAS. 20A BR 13203148 COMPOSE.</t>
  </si>
  <si>
    <t>QUADRO DE DISTRIBUICAO 450X420X100   SCHNEIDER</t>
  </si>
  <si>
    <t>MULTIMEDIDOR DE GRAN. ELETRICA WEG</t>
  </si>
  <si>
    <t>FUSIVEL DE 80A NH00</t>
  </si>
  <si>
    <t>QD-SHOWROOM E LOUGUE</t>
  </si>
  <si>
    <t>QVE-9</t>
  </si>
  <si>
    <t>LUK TRANSF.CORRENTE 0100/5A LKM-030 27005</t>
  </si>
  <si>
    <t>LUK TRANSF.CORRENTE 1000/5A LKM-060 27014</t>
  </si>
  <si>
    <t>FUSIVEL DE 63A NH00</t>
  </si>
  <si>
    <t>CONJUNTO  DE MEDICAO TR</t>
  </si>
  <si>
    <t>QDO.COMANDO 060X60X20 C/FLANGE #20/20/18 LUMIBRAS</t>
  </si>
  <si>
    <t>TERMINAL OLHAL DE 2.5MM COM FURO PEQUENO</t>
  </si>
  <si>
    <t>CB STX 1 X 095.00 PT 0.6/01KV HEPR 90GR INDUSCABOS</t>
  </si>
  <si>
    <t>CONTATOR CJX2-115-11 115A 220V (LC1F 115-11M7).</t>
  </si>
  <si>
    <t>CONECTOR DE EMENDA 2 POLOS 0.08/4.00MM 221-412.</t>
  </si>
  <si>
    <t>FUSIVEL NH 02 0300A 500V NH2GL300C.</t>
  </si>
  <si>
    <t>FUSIVEL CARTUCHO 10X38-20A 100KA 500V C1038GL50020</t>
  </si>
  <si>
    <t>QD-OFICINA</t>
  </si>
  <si>
    <t>DISJ CX MOLD 175A CHNT</t>
  </si>
  <si>
    <t>CABO ATOX FLEXIVEL 6.0MM 750V VD 100MT   AFUMEX</t>
  </si>
  <si>
    <t>CB STX 1 X 120.00 PT 0.6/01KV HEPR 90GR SIL.</t>
  </si>
  <si>
    <t>QUADRO DE DISTRIBUICAO 435X320X108 MM ABB</t>
  </si>
  <si>
    <t>CX (SX) 1 MOD. 13671153 COMPOSE</t>
  </si>
  <si>
    <t>DISJ. 3P C 70A.3KA CHNT</t>
  </si>
  <si>
    <t>FUSIVEL DE 25A NH00</t>
  </si>
  <si>
    <t>DR 4P 80A.30MA  CHNT</t>
  </si>
  <si>
    <t>DR 4P 100A.30MA  CHNT</t>
  </si>
  <si>
    <t>CONECTOR SAK 006.00 WDU BG 1020200000.</t>
  </si>
  <si>
    <t>CNX BLOCO DE AFERICAO WTL C/NEUTRO C400312</t>
  </si>
  <si>
    <t>3AUA0000064884</t>
  </si>
  <si>
    <t>ACS-AP-S</t>
  </si>
  <si>
    <t>3AXD50000009374</t>
  </si>
  <si>
    <t>DPMP-02</t>
  </si>
  <si>
    <t>3AXD50000009374BR</t>
  </si>
  <si>
    <t>3BBR0000080498P01</t>
  </si>
  <si>
    <t>ACS580-01-062A-4</t>
  </si>
  <si>
    <t>QUADRO DE DISTRIBUICAO 420X225X100 MM GE</t>
  </si>
  <si>
    <t>TOMADA EMBUTIR 3P+T. 32A 380-415V IP44. VERMELHA</t>
  </si>
  <si>
    <t>TOMADA SOBREPOR 3P+T. 63A 380-415V IP67 VERMELHA</t>
  </si>
  <si>
    <t>TOMADA EMBUTIR 2P+T. 10A-20A 127-240V 1P44. AZUL</t>
  </si>
  <si>
    <t>AUTOTRANSF.00100W 110V TN-10-B // TRANCIL</t>
  </si>
  <si>
    <t>CABO ATOX FLEXIVEL 6.0MM 750V AZ 100MT   AFUMEX</t>
  </si>
  <si>
    <t>CABO ATOX FLEXIVEL 6.0MM 750V PT 100MT AFUMEX</t>
  </si>
  <si>
    <t>DPS 20KA CHNT</t>
  </si>
  <si>
    <t>QUADRO DE DISTRIBUICAO PVC 520X300X70 BRUM</t>
  </si>
  <si>
    <t>CONTATOR CWMD 65-11 220VCA 065A 30D23 15189756.</t>
  </si>
  <si>
    <t>CAIXA MUFLA SEM DIVISAO 600X150X150MM</t>
  </si>
  <si>
    <t>QTM-MOD 2</t>
  </si>
  <si>
    <t>VENTILADOR COLUNA TURBO 6P 40CM 220V PC</t>
  </si>
  <si>
    <t>FUSIVEL DE 160A NH00</t>
  </si>
  <si>
    <t>QUADRO DE DISTRIBUICAO PVC 330X270X70 WEG</t>
  </si>
  <si>
    <t>CB FLEX.16.00 PT (MT) 750V SUPERASTIC.</t>
  </si>
  <si>
    <t>BARRA.COBRE 1.1/4X 3/8 645A [2690GR] (3MTS)</t>
  </si>
  <si>
    <t>QDG</t>
  </si>
  <si>
    <t>PLAFON PVC BR E-27 (BOCAL LOUCA) GAZPLAST.</t>
  </si>
  <si>
    <t>LAMP.ULTRALED 020W 6500K E-27 BIV. AVANT</t>
  </si>
  <si>
    <t>SUPERLED PAINEL SOB.QUAD. 29/30CM 24W 6500K AVANT.</t>
  </si>
  <si>
    <t>DISJUNTOR N BIP.C 063A MDW 10076463.</t>
  </si>
  <si>
    <t>BASE FUSIVEL NH DE 160A NH00</t>
  </si>
  <si>
    <t>TERM. PRE-ISOL TPF23-5 GARF AM(100) 852.</t>
  </si>
  <si>
    <t>CB STX 1 X 070.00 PT 0.6/1KV HEPR 90GR LAMESA</t>
  </si>
  <si>
    <t>EXTENSAO 2P+T 03 TOM. 10A 05MT PT NBR.</t>
  </si>
  <si>
    <t>CONDICIONADOR DE AR SPLIT INVERTER NEO 12000 BTUS</t>
  </si>
  <si>
    <t>BLOCO DE DISTR.MOD.07 FUROS 125A 4 BARRAMENTOS</t>
  </si>
  <si>
    <t>DISJUNTOR N BIP.C 050A SJ202 T-C50.</t>
  </si>
  <si>
    <t>CB STX 1 X 185.00 PT 0.6/01KV HEPR 90GR SIL</t>
  </si>
  <si>
    <t>BASE FUSIVEL NH DE 250A NH01</t>
  </si>
  <si>
    <t>TERM. FEMEA ISOL. FE-22-6 2.50MM AZ (100) 953.</t>
  </si>
  <si>
    <t>CB STX 1 X 050.00 VD 0.6/01KV HEPR 90GR INDUSCABOS</t>
  </si>
  <si>
    <t>CB STX 1 X 070.00 VD 0.6/1KV HEPR 90GR INDUSCABOS</t>
  </si>
  <si>
    <t>LUK RELE F/FASE S/NEUTRO LK-FSNK 380V 45181.</t>
  </si>
  <si>
    <t>INTER SIMP+TOM.2P+T 10A/20A NBR PT S/PLACA 1039.2</t>
  </si>
  <si>
    <t>INV.FREQ.TRIF. 015.60A 10.00CV ACS355-03E-15A6-4</t>
  </si>
  <si>
    <t>QGS</t>
  </si>
  <si>
    <t>LAMP.ULTRALED 200W 6500K E-40 BIV. AVANT</t>
  </si>
  <si>
    <t>QDG SOBREPOR 700X500X250 MM</t>
  </si>
  <si>
    <t>CAIXA MUFLA SEM DIVISAO 700X150X150MM</t>
  </si>
  <si>
    <t>LUMIN. LED SLIM SOB.36W 6500K 1.20M.</t>
  </si>
  <si>
    <t>DISJUNTOR N UNIP.C 050A MDWP 15265692.</t>
  </si>
  <si>
    <t>DISJUNTOR N BIP.C 050A MDWP 15265739.</t>
  </si>
  <si>
    <t>DISJUNTOR N TRIP.C 040A MDWP 15265764.</t>
  </si>
  <si>
    <t>DISJUNTOR N TRIP.C 050A MDWP 15265766.</t>
  </si>
  <si>
    <t>DISJUNTOR N TRIP.C 063A MDWP 15265767.</t>
  </si>
  <si>
    <t>QVE-4</t>
  </si>
  <si>
    <t>QVE-6</t>
  </si>
  <si>
    <t>FUSIVEL DE 225A NH01</t>
  </si>
  <si>
    <t>FUSIVEL DE 250A NH01</t>
  </si>
  <si>
    <t>TOM. EMB. 3P+T 063A VM 6H 380/415VCA 56255/243.</t>
  </si>
  <si>
    <t>BARRA.BIPOLAR 54 MOD 56300/111</t>
  </si>
  <si>
    <t>TOM. EMB. 3P+T 0125A VM 6H 380/415VCA 56255/248</t>
  </si>
  <si>
    <t>BOX RETO 1 C/R 56127/023</t>
  </si>
  <si>
    <t>FUSIVEL DE 125A NH00</t>
  </si>
  <si>
    <t>FUSIVEL DE 160 NH01</t>
  </si>
  <si>
    <t>CB COBRE NU 010MM2 NBR-6524 COMERCIAL (07 FIOS) AL</t>
  </si>
  <si>
    <t>CB COBRE NU 025MM2 NBR-6524 COMERCIAL (07 FIOS)</t>
  </si>
  <si>
    <t>CX ALUM.MULTIPLA X FLEXOR 03/4" S/ TAMPA 56200/122</t>
  </si>
  <si>
    <t>PM -01</t>
  </si>
  <si>
    <t>CHUVEIRO ACQUA DUO BR 220V 6800W 7510099</t>
  </si>
  <si>
    <t>CB EPR G7 4 X 006.00 0.6/01KV HEPR 90GR</t>
  </si>
  <si>
    <t>CB FLEX.06.00 PT (100MT) 750V.</t>
  </si>
  <si>
    <t>48-1</t>
  </si>
  <si>
    <t>CAIXA MUFLA 06 DIVISOES 780X250X150 MM</t>
  </si>
  <si>
    <t>CB EPR G7 1 X 050.00 PT 0.6 1KV HEPR 90GR</t>
  </si>
  <si>
    <t>CB STX 1 X 050.00 PT 0.6 1KV HEPR 90GR</t>
  </si>
  <si>
    <t>1FF01 RELE FALTA.FASE S/N - FF - MODELO-01 MC 220-380VCA 0.5S</t>
  </si>
  <si>
    <t>CB EPR G7 1 X 035.00 AZ 0.6 1KV HEPR 90GR</t>
  </si>
  <si>
    <t>RELE SEQUENCIA FASE 208-440VCA CM-PFE ABB</t>
  </si>
  <si>
    <t>CB FLEX.16.00 AZ (MT) 750V.</t>
  </si>
  <si>
    <t>CB FLEX.01.00 VD (200MT) 750V.</t>
  </si>
  <si>
    <t>SPRAY COLOR TINTA MANICULADA LAZZ.</t>
  </si>
  <si>
    <t>PETROLETE LISO E- 01/2" 56102/311.</t>
  </si>
  <si>
    <t>PETROLETE LISO LL-01/2" 56104/311.</t>
  </si>
  <si>
    <t>PETROLETE LISO LR-01/2" 56105/311.</t>
  </si>
  <si>
    <t>PETROLETE LISO T -01/2" 56106/311.</t>
  </si>
  <si>
    <t>PLAQUINHA DA KL   FU</t>
  </si>
  <si>
    <t>QDEPO1A</t>
  </si>
  <si>
    <t>BARRA.COBRE 1.1/2X 1/4 539A [2150GR](3MTS)</t>
  </si>
  <si>
    <t>QUADRO ELETRICO EMBUTIR PARA 18 CIRCUITOS</t>
  </si>
  <si>
    <t>BGE</t>
  </si>
  <si>
    <t>QDEPOD</t>
  </si>
  <si>
    <t>PM -02 . PM-03. PM-04 . PM-05</t>
  </si>
  <si>
    <t>FUSIVEL DE 63A NH1</t>
  </si>
  <si>
    <t>QDFL- MSC</t>
  </si>
  <si>
    <t>55 LS 1.1/2</t>
  </si>
  <si>
    <t>DOBRADICA DE 1.1/2               55LS</t>
  </si>
  <si>
    <t>QDFL- GER</t>
  </si>
  <si>
    <t>SPRAY CINZA ESCURO LAZZ</t>
  </si>
  <si>
    <t>BLOCO DE CONTATO NP2-BE102NF CHNT</t>
  </si>
  <si>
    <t>CABO ATOX FLEXIVEL 70MM PT 1KV EPR-90</t>
  </si>
  <si>
    <t>QDFL - CIRC</t>
  </si>
  <si>
    <t>DISJ. 1P C 50A.3KA</t>
  </si>
  <si>
    <t>DISJ. 3P C 40A.3KA</t>
  </si>
  <si>
    <t>DR 4P DE 40A.30MA</t>
  </si>
  <si>
    <t>FUSIVEL DE 350A NH02</t>
  </si>
  <si>
    <t>QDFEC5</t>
  </si>
  <si>
    <t>QDFL-A / QDFL-B</t>
  </si>
  <si>
    <t>FECHO LING.C/DOBRA 2X45MM TRIANGULO. PRETO</t>
  </si>
  <si>
    <t>FECHO FENDA</t>
  </si>
  <si>
    <t>SPRAY BRANCO LAZZ</t>
  </si>
  <si>
    <t>CHAPA CORTADA ACO CARBONO # 1/8 - KG</t>
  </si>
  <si>
    <t>CHAPA CORTADA ACO CARBONO # 1/4 - KG</t>
  </si>
  <si>
    <t>FITA P/ ROTULADOR COMPATIVEL BROTHER M-K231 12X8M MASTERPRINT</t>
  </si>
  <si>
    <t>MONITOR LED 24W WIDESCREEN VGA/HDMI 75HZ 1920X1080 MGS</t>
  </si>
  <si>
    <t>MARCA TEXTO MP-612 MASTERPRINT ROSA</t>
  </si>
  <si>
    <t>QDFL- SF</t>
  </si>
  <si>
    <t>TERMINAL TUBULAR 16MM</t>
  </si>
  <si>
    <t>QDF - ARC -04</t>
  </si>
  <si>
    <t>QDF - ARC-02</t>
  </si>
  <si>
    <t>BLA INTER 1 SIMPLES S/PL 0559.</t>
  </si>
  <si>
    <t>PORTA HIDROMETRO 1000X400 MM C/ FECHO</t>
  </si>
  <si>
    <t>QD-SAVE</t>
  </si>
  <si>
    <t>QDF - ARC -03</t>
  </si>
  <si>
    <t>DG TELEFONE SOB 120X120X12 CM</t>
  </si>
  <si>
    <t>TERMINAL PRE ISOL PINO 1.5 A 2.5MM AZ C/100</t>
  </si>
  <si>
    <t>QFL-A.QFL-B. QFL-C</t>
  </si>
  <si>
    <t>QF-ELEV</t>
  </si>
  <si>
    <t>TERMINAL PRE ISOL ILHOS 16MM AZ C/100</t>
  </si>
  <si>
    <t>FUSIVEL DE 300A NH02</t>
  </si>
  <si>
    <t>LUKMA BARR. PENTE 3P 100A 56 POLOS 1M</t>
  </si>
  <si>
    <t>QVE-7</t>
  </si>
  <si>
    <t>QGVE-1</t>
  </si>
  <si>
    <t>TAMPA PETR.CEGA 01/2"X3/4" 56117/006.</t>
  </si>
  <si>
    <t>TAMPA PETROLETE 1 SECAO 01/2X3/4" 56117/002.</t>
  </si>
  <si>
    <t>TAMPA PETROLETE 3 SECOES 3/4" 56117/004.</t>
  </si>
  <si>
    <t>ESMER ANGULAR 41/2 POL 600W M0901B-220V</t>
  </si>
  <si>
    <t>SERRA TICO TICO 450W M4301B-220V</t>
  </si>
  <si>
    <t>CAIXA P/ HIDROMETRO EMBUTIR 600X520X200 MM</t>
  </si>
  <si>
    <t>BARRA DE DISTRIBUICAO 3/4X3/16 C/ 14 FUROS</t>
  </si>
  <si>
    <t>TERM. COMP.120 MM2 TM-120 511 1F1C.</t>
  </si>
  <si>
    <t>TERM. FEMEA ISOL. FE-22-6 2.50MM AZ (050) 953.</t>
  </si>
  <si>
    <t>TERM. PRE-ISOL TP22-5 OLHAL AZ(50) 809.</t>
  </si>
  <si>
    <t>TERM. PRE-ISOL TPF22-5 GARF AZ(50) (804).</t>
  </si>
  <si>
    <t>TERM. PRESSAO 010 MM2 TA-010 1901.</t>
  </si>
  <si>
    <t>TERM. PRESSAO 025 MM2 TA-025 1903.</t>
  </si>
  <si>
    <t>ESTRUTURA DE FIXACAO ROBO</t>
  </si>
  <si>
    <t>FUSIVEL DE 100A NH00</t>
  </si>
  <si>
    <t>ACESSORIOS DE MONTAGEM</t>
  </si>
  <si>
    <t>5TCA1100/5 TCA - TRANSFORMADOR DE CORRENTE 100/5- REF. MES62/30 - 100/5</t>
  </si>
  <si>
    <t>5TCA4600/5 TCA - TRANSFORMADOR DE CORRENTE 600/5 - REF. MES-104/80 - 600/5</t>
  </si>
  <si>
    <t>5TCA2250/5 TCA - TRANSFORMADOR DE CORRENTE 250/5 - REF. MES62/40 - 250/5</t>
  </si>
  <si>
    <t>CALHA DE TOMADA 2250X100X60 MM</t>
  </si>
  <si>
    <t>SOFTSTARTER DE 25A ABB</t>
  </si>
  <si>
    <t>5CCA2PRT CCA-2PRT - CHAVE DE COMUTACAO DE 2 POSICOES - C/RETENCAO - 1NA PRETA 22MM</t>
  </si>
  <si>
    <t>MAQUINA DE DOBRAR BARRAMENTO</t>
  </si>
  <si>
    <t>TUBO GALV.ELET. 01/2" MEDIO 1.20 NBR13057.</t>
  </si>
  <si>
    <t>CALHA DE TOMADA 1200X100X60 MM</t>
  </si>
  <si>
    <t>STRECH P/ PALETIZAR</t>
  </si>
  <si>
    <t>CAIXA DE MONTAGEM 40X40X20 S/ FLANGE</t>
  </si>
  <si>
    <t>CALHA DE TOMADA 1560X100X60 MM</t>
  </si>
  <si>
    <t>FUSIVEL DE 80A NH01</t>
  </si>
  <si>
    <t>CALHA DE TOMADA 2360X100X60 MM</t>
  </si>
  <si>
    <t>770FZP1.1/2</t>
  </si>
  <si>
    <t>TARJETA DE ACO DE 1.1/2</t>
  </si>
  <si>
    <t>FUSIVEL DE 16A NH00</t>
  </si>
  <si>
    <t>TINTA SPRAY AZUL</t>
  </si>
  <si>
    <t>TINTA SPRAY MARROM</t>
  </si>
  <si>
    <t>TINTA SPRAY LARANJA</t>
  </si>
  <si>
    <t>TINTA SPRAY PRETO</t>
  </si>
  <si>
    <t>LUKMA NIPLE DUPLO MM 1</t>
  </si>
  <si>
    <t>CAIXA P/ MED. DE GAS 1000X500X200 MM</t>
  </si>
  <si>
    <t>QD-AR</t>
  </si>
  <si>
    <t>DISJ. 3P C 80A.3KA CHNT</t>
  </si>
  <si>
    <t>DISJ. 3P C 100A.3KA CHNT</t>
  </si>
  <si>
    <t>DISJ. 3P C 125A.3KA CHNT</t>
  </si>
  <si>
    <t>QD-AI</t>
  </si>
  <si>
    <t>FECHO PADRAO TR</t>
  </si>
  <si>
    <t>MINI CONTATOR FORCA 1NA 12A CHNT</t>
  </si>
  <si>
    <t>RELE TERMICO NXR-12 1.6-2.5 A   CHNT</t>
  </si>
  <si>
    <t>RELE TERMICO NXR-12 4-6 A  CHNT</t>
  </si>
  <si>
    <t>RELE TERMICO NXR-12 5.5-8 A   CHNT</t>
  </si>
  <si>
    <t>RELE TERMICO NXR-12 9-12 A   CHNT</t>
  </si>
  <si>
    <t>RELE NXR-25 4-6A  CHNT</t>
  </si>
  <si>
    <t>RELE NXR-25 5.5-8A  CHNT</t>
  </si>
  <si>
    <t>RELE NXR-25 9-13A  CHNT</t>
  </si>
  <si>
    <t>RELE NXR-25 12-18A  CHNT</t>
  </si>
  <si>
    <t>RELE NXR-25 17-25A  CHNT</t>
  </si>
  <si>
    <t>RELE NXR-25 23-32A  CHNT</t>
  </si>
  <si>
    <t>ARMARIO TS 400X2200X600MM RAL 7035 COM PL.MONT.</t>
  </si>
  <si>
    <t>ARMARIO TS 400X2200X800MM   RAL 7035 S/P.MONT.</t>
  </si>
  <si>
    <t>DISJ CX MOLD 320A CHNT</t>
  </si>
  <si>
    <t>CAIXA SOBREPOR 400X400X200 MM</t>
  </si>
  <si>
    <t>10-KIT CABOS DE 10 MM 1KV. SENDO 2F+N+T. TERMINAIS ANILHAS. (MED4)</t>
  </si>
  <si>
    <t>12-KIT CABOS DE 10 MM 1KV. SENDO 2F+N+T. TERMINAIS ANILHAS (MED. 1-2-3-5)</t>
  </si>
  <si>
    <t>PINCEL ATOMICO PILOT 1100  AZUL</t>
  </si>
  <si>
    <t>MONITOR LED 27W WIDESCREEN VGA/HDMI 75HZ 1920X1080 MGS</t>
  </si>
  <si>
    <t>ARMARIO TS 600X2200X600MM   RAL 7035</t>
  </si>
  <si>
    <t>SUPORTE P/NOTEBOOK /TABLET  SP-38 X-CELL</t>
  </si>
  <si>
    <t>ARMARIO TS 600X2200X800MM RAL7035 C/PL.DE MONT.</t>
  </si>
  <si>
    <t>MOUSE PAD 539 GEL ERGONOMICO 23X19 PRETO TN</t>
  </si>
  <si>
    <t>SSD M.2 NVME 1 TB SATA MOD. 2280 MGS</t>
  </si>
  <si>
    <t>MONITOR LED 32W WIDESCREEN VGA/HDMI 75HZ 1920X1080 MGS</t>
  </si>
  <si>
    <t>ARMARIO TS 600X1400X400MM RAL 7035 COM PL. MONT.</t>
  </si>
  <si>
    <t>ARMARIO TS 600X1600X400MM RAL 7035 S/P. MONT.</t>
  </si>
  <si>
    <t>FUSIVEL DE 400A NH02</t>
  </si>
  <si>
    <t>ARMARIO TS 800X2000X800MM   RAL7035</t>
  </si>
  <si>
    <t>ARMARIO TS 800X2200X600MM  RAL 7035</t>
  </si>
  <si>
    <t>ARMARIO TS 800X2200X800MM RAL 7035</t>
  </si>
  <si>
    <t>PARAFUSADEIRA/FURADEIRA IMPACTO 12V HP333DWYX3</t>
  </si>
  <si>
    <t>TINTA SPRAY DOURADO</t>
  </si>
  <si>
    <t>CAIXA P/ MED. DE GAS 600X300X200 MM</t>
  </si>
  <si>
    <t>9091/BAR</t>
  </si>
  <si>
    <t>CX PLASTICA</t>
  </si>
  <si>
    <t>9091/PROT</t>
  </si>
  <si>
    <t>9091/SF-CEB</t>
  </si>
  <si>
    <t>CX CMA P/ MED SEM FURO CEB</t>
  </si>
  <si>
    <t>MTX MINE-MICRO 10A H.CURTA NSO020D.</t>
  </si>
  <si>
    <t>TERMINAL OLHAL 2.5MM</t>
  </si>
  <si>
    <t>TERMINAL OLHAL 6MM</t>
  </si>
  <si>
    <t>TERMINAL GARFO DE 2.5 MM</t>
  </si>
  <si>
    <t>BLOCO CONTATO AUX  AX-3M/11 CHNT</t>
  </si>
  <si>
    <t>BLOCO CONTATO AUX AX-3M/22  CHNT</t>
  </si>
  <si>
    <t>CONTATOR FORCA 1NF 32A  CHINT</t>
  </si>
  <si>
    <t>CONTATOR FORCA 1NA+1NF 100A  CHNT</t>
  </si>
  <si>
    <t>CONTATOR FORCA 1NF 12A CHNT</t>
  </si>
  <si>
    <t>CONTATOR FORCA 1NF 18A  CHNT</t>
  </si>
  <si>
    <t>9293/TA</t>
  </si>
  <si>
    <t>9294/TA</t>
  </si>
  <si>
    <t>9295/TA</t>
  </si>
  <si>
    <t>CONTATORA MINI AUX 200VCA 4 NA CHINT</t>
  </si>
  <si>
    <t>CONTATORA MINI AUX 200VCA 3NA+1NF CHINT</t>
  </si>
  <si>
    <t>CONTATORA MINI AUX 200VCA 2NA+2NF CHINT</t>
  </si>
  <si>
    <t>CONTATOR FORCA 1NF 65A CHINT</t>
  </si>
  <si>
    <t>BLOCO CONTATO AUX  AX-3X/22  CHNT</t>
  </si>
  <si>
    <t>BLOCO CONTATOR AUX AX-3X/31  CHNT</t>
  </si>
  <si>
    <t>QGE</t>
  </si>
  <si>
    <t>CANALETA HD9P 50X80 CINZA HELLERMANN</t>
  </si>
  <si>
    <t>9VD/04DIN</t>
  </si>
  <si>
    <t>VISOR</t>
  </si>
  <si>
    <t>9VD/10DIN</t>
  </si>
  <si>
    <t>9W806</t>
  </si>
  <si>
    <t>A1</t>
  </si>
  <si>
    <t>QLC-1° PAV</t>
  </si>
  <si>
    <t>A10</t>
  </si>
  <si>
    <t>QDC- CLINICA</t>
  </si>
  <si>
    <t>A11</t>
  </si>
  <si>
    <t>QDC- AR COND.</t>
  </si>
  <si>
    <t>A12</t>
  </si>
  <si>
    <t>QFB-AG. PLUV</t>
  </si>
  <si>
    <t>A13</t>
  </si>
  <si>
    <t>QFB-AG. POTAVEL</t>
  </si>
  <si>
    <t>A154-1/2</t>
  </si>
  <si>
    <t>BROCA ACO RAPIDO 1/2</t>
  </si>
  <si>
    <t>A154-1/4</t>
  </si>
  <si>
    <t>BROCA ACO RAPIDO 1/4</t>
  </si>
  <si>
    <t>A154-1/8</t>
  </si>
  <si>
    <t>BROCA ACO RAPIDO 1/8</t>
  </si>
  <si>
    <t>A154-14MM</t>
  </si>
  <si>
    <t>BROCA ACO RAPIDO 14MM</t>
  </si>
  <si>
    <t>A154-3/16</t>
  </si>
  <si>
    <t>BROCA ACO RAPIDO 3/16</t>
  </si>
  <si>
    <t>A154-3/32</t>
  </si>
  <si>
    <t>BROCA ACO RAPIDO 3/32</t>
  </si>
  <si>
    <t>A154-3/8</t>
  </si>
  <si>
    <t>BROCA ACO RAPIDO 3/8</t>
  </si>
  <si>
    <t>A154-5/16</t>
  </si>
  <si>
    <t>BROCA ACO RAPIDO 5/16</t>
  </si>
  <si>
    <t>A154-5/32</t>
  </si>
  <si>
    <t>BROCA ACO RAPIDO 5/32</t>
  </si>
  <si>
    <t>A154-7/32</t>
  </si>
  <si>
    <t>BROCA ACO RAPIDO 7/32</t>
  </si>
  <si>
    <t>A154-7/64</t>
  </si>
  <si>
    <t>BROCA ACO RAPIDO 7/64</t>
  </si>
  <si>
    <t>A154-9/64</t>
  </si>
  <si>
    <t>BROCA ACO RAPIDO 9/64</t>
  </si>
  <si>
    <t>A2</t>
  </si>
  <si>
    <t>QD-02</t>
  </si>
  <si>
    <t>A21</t>
  </si>
  <si>
    <t>QFB-INC</t>
  </si>
  <si>
    <t>A23</t>
  </si>
  <si>
    <t>CJTR- SERVICO/INCENDIO</t>
  </si>
  <si>
    <t>A236</t>
  </si>
  <si>
    <t>QFB-RET</t>
  </si>
  <si>
    <t>A25</t>
  </si>
  <si>
    <t>QPCI</t>
  </si>
  <si>
    <t>A3</t>
  </si>
  <si>
    <t>QA-UTA-28-TE 18/26</t>
  </si>
  <si>
    <t>A32</t>
  </si>
  <si>
    <t>PORTA METALICA P/ CM-02</t>
  </si>
  <si>
    <t>A36</t>
  </si>
  <si>
    <t>PORTA P/ SAFT 1200X550 MM C/ FECHO</t>
  </si>
  <si>
    <t>A4</t>
  </si>
  <si>
    <t>QDFAC2</t>
  </si>
  <si>
    <t>A5</t>
  </si>
  <si>
    <t>QA-UTA-29A-TE 19/26</t>
  </si>
  <si>
    <t>A52</t>
  </si>
  <si>
    <t>QDT-01</t>
  </si>
  <si>
    <t>A55</t>
  </si>
  <si>
    <t>QUADRO MEDICAO 1400X2290X350 MM</t>
  </si>
  <si>
    <t>A56</t>
  </si>
  <si>
    <t>QTFU-HOS-COB-CCG-002 ( SALA DE RECUPERACAO)</t>
  </si>
  <si>
    <t>A6</t>
  </si>
  <si>
    <t>QVE-3</t>
  </si>
  <si>
    <t>A63</t>
  </si>
  <si>
    <t>QD2</t>
  </si>
  <si>
    <t>A654</t>
  </si>
  <si>
    <t>QE (VI-06 VE-05)</t>
  </si>
  <si>
    <t>A7</t>
  </si>
  <si>
    <t>QF-CASA DE MAQUINAS</t>
  </si>
  <si>
    <t>A8</t>
  </si>
  <si>
    <t>QDL1</t>
  </si>
  <si>
    <t>A87</t>
  </si>
  <si>
    <t>QE (VI-07 VE-08)</t>
  </si>
  <si>
    <t>A9</t>
  </si>
  <si>
    <t>QDT- 02</t>
  </si>
  <si>
    <t>A9L40100</t>
  </si>
  <si>
    <t>DPS 40KA   SCHNEIDER</t>
  </si>
  <si>
    <t>A9L40600</t>
  </si>
  <si>
    <t>DPS 40 KA</t>
  </si>
  <si>
    <t>A9R51491</t>
  </si>
  <si>
    <t>DR 4P 100A   SCHNEIDER</t>
  </si>
  <si>
    <t>A9S65140</t>
  </si>
  <si>
    <t>INTERRUPTOR SECCIONADOR 40A</t>
  </si>
  <si>
    <t>A9S65163</t>
  </si>
  <si>
    <t>INTERRUPTOR SECCIONADOR 63A   SCHNEIDER</t>
  </si>
  <si>
    <t>AA7</t>
  </si>
  <si>
    <t>QE (VI-04 VE-03)</t>
  </si>
  <si>
    <t>AA8</t>
  </si>
  <si>
    <t>QTA-INCENDIO</t>
  </si>
  <si>
    <t>AA9</t>
  </si>
  <si>
    <t>QC-GERADOR</t>
  </si>
  <si>
    <t>ACRI</t>
  </si>
  <si>
    <t>ACRILICO</t>
  </si>
  <si>
    <t>APE18070</t>
  </si>
  <si>
    <t>LINEAR ANAHTAR ISSW1 K/A20A250 V AC    SCHNEIDER</t>
  </si>
  <si>
    <t>ATS01N222QN</t>
  </si>
  <si>
    <t>SOFT-STARTER 22A 380/415V  SCHNEIDER</t>
  </si>
  <si>
    <t>AX12-30-10-75</t>
  </si>
  <si>
    <t>CONTATOR DE FORCA.12A-380V. ABB</t>
  </si>
  <si>
    <t>AX18-30-10-75</t>
  </si>
  <si>
    <t>CONTATOR DE FORCA.18A-380V. ABB</t>
  </si>
  <si>
    <t>AX25-30-10-75</t>
  </si>
  <si>
    <t>CONTATOR DE FORCA. 25A-380V. ABB</t>
  </si>
  <si>
    <t>AX32-30-10-75</t>
  </si>
  <si>
    <t>CONTATOR DE FORCA. 32A-380V. ABB</t>
  </si>
  <si>
    <t>B07CLKM1GR</t>
  </si>
  <si>
    <t>DPS 25KA   SCHNEIDER</t>
  </si>
  <si>
    <t>BC110H02-023</t>
  </si>
  <si>
    <t>RET COBRE 110 MD 15.87X4.76MMCV</t>
  </si>
  <si>
    <t>BC110H02-098</t>
  </si>
  <si>
    <t>BARRAMNETO 1.1/4X3/8</t>
  </si>
  <si>
    <t>BC110H02-321</t>
  </si>
  <si>
    <t>BARRAMENTO 5X3/8</t>
  </si>
  <si>
    <t>C012</t>
  </si>
  <si>
    <t>PORTA METALICA P/ CM-01</t>
  </si>
  <si>
    <t>C013</t>
  </si>
  <si>
    <t>PORTA METALICA CAXILHO 650X350 MM</t>
  </si>
  <si>
    <t>C014</t>
  </si>
  <si>
    <t>PORTA METALICA CAXILHO 530X530 MM</t>
  </si>
  <si>
    <t>C9062086000</t>
  </si>
  <si>
    <t>TERMINAL OLHAL 70MM</t>
  </si>
  <si>
    <t>CA2KN 22M7</t>
  </si>
  <si>
    <t>CONTATOR CA2KN 22M7    SCHNEIDER</t>
  </si>
  <si>
    <t>CA2KN 40M7</t>
  </si>
  <si>
    <t>CONTATOR  CA2KN 40M7    SCHNEIDER</t>
  </si>
  <si>
    <t>CBCL00031</t>
  </si>
  <si>
    <t>LUKBOX CUB20010060 1KV</t>
  </si>
  <si>
    <t>CBCL00038</t>
  </si>
  <si>
    <t>LUKBOX CUB20012060 1KV</t>
  </si>
  <si>
    <t>CCA11827UN</t>
  </si>
  <si>
    <t>TERMINAL OLHAL 95MM</t>
  </si>
  <si>
    <t>CCA11828UN</t>
  </si>
  <si>
    <t>TERMINAL OLHAL 120MM</t>
  </si>
  <si>
    <t>CCA11829UN</t>
  </si>
  <si>
    <t>TERMINAL OLHAL 150MM</t>
  </si>
  <si>
    <t>CCA11830UN</t>
  </si>
  <si>
    <t>TERMINAL OLHAL 185MM</t>
  </si>
  <si>
    <t>CCA11831UN</t>
  </si>
  <si>
    <t>TERMINAL OLHAL 240MM</t>
  </si>
  <si>
    <t>CFOP5102</t>
  </si>
  <si>
    <t>ARAME SOLDA MIG 0.8MM 15KG</t>
  </si>
  <si>
    <t>CJPMR14</t>
  </si>
  <si>
    <t>CJ PUNCAO E MATRIZ DE FURO REDONDO O14MM</t>
  </si>
  <si>
    <t>CJPUN</t>
  </si>
  <si>
    <t>CJ PUNCAO E MATRIZ DE FURO REDONDO Ø14MM</t>
  </si>
  <si>
    <t>CLTVA7AZH</t>
  </si>
  <si>
    <t>TINTA SPRAY BRANCA</t>
  </si>
  <si>
    <t>COD -A1</t>
  </si>
  <si>
    <t>QCVL-01 AO 06</t>
  </si>
  <si>
    <t>COD 1</t>
  </si>
  <si>
    <t>PROTECAO GERAL</t>
  </si>
  <si>
    <t>COD 2</t>
  </si>
  <si>
    <t>QDL1/QDL2/QAC1</t>
  </si>
  <si>
    <t>COD 21</t>
  </si>
  <si>
    <t>TAMPA METALICA P/ GAS 1600X650 MM</t>
  </si>
  <si>
    <t>COD 22</t>
  </si>
  <si>
    <t>TAMPA METALICA COM FECHO FENDA 700 X 650  MM</t>
  </si>
  <si>
    <t>COD 3</t>
  </si>
  <si>
    <t>QLC-TERREO</t>
  </si>
  <si>
    <t>COD 6</t>
  </si>
  <si>
    <t>QUPS1</t>
  </si>
  <si>
    <t>COD 8</t>
  </si>
  <si>
    <t>QGBT -1 E 2 (CONVENCIONAL)</t>
  </si>
  <si>
    <t>COD 9</t>
  </si>
  <si>
    <t>QGBT -3 (CONVENCIONAL)</t>
  </si>
  <si>
    <t>COD A2</t>
  </si>
  <si>
    <t>BGE-2 ( BL C. D)</t>
  </si>
  <si>
    <t>COD A3</t>
  </si>
  <si>
    <t>BPAR</t>
  </si>
  <si>
    <t>COD A4</t>
  </si>
  <si>
    <t>CONJUNTO DE MEDICAO TR</t>
  </si>
  <si>
    <t>COD-A2</t>
  </si>
  <si>
    <t>PLACA DE MONTAGEM 600X400X MM</t>
  </si>
  <si>
    <t>COD-A3</t>
  </si>
  <si>
    <t>DISJ. 3P C 600A.65KA</t>
  </si>
  <si>
    <t>COD-A4</t>
  </si>
  <si>
    <t>DISJ. 1P C 20A.06KA  (QDIT-1)</t>
  </si>
  <si>
    <t>COD-A5</t>
  </si>
  <si>
    <t>DISJ. 1P C 20A.06KA  (QDIT-2)</t>
  </si>
  <si>
    <t>COD-A6</t>
  </si>
  <si>
    <t>DISJ. 1P C 20A.06KA  (QDIT-3)</t>
  </si>
  <si>
    <t>COD-A7</t>
  </si>
  <si>
    <t>DISJ. 1P C 16A.6KA  (QDIT-3)</t>
  </si>
  <si>
    <t>COD-A8</t>
  </si>
  <si>
    <t>DISJ. 1P C 20A.06KA  (QDIT-3.1)</t>
  </si>
  <si>
    <t>COD-A9</t>
  </si>
  <si>
    <t>DISJ. 1P C 20A.06KA  (QDIT-4)</t>
  </si>
  <si>
    <t>COD-AA3</t>
  </si>
  <si>
    <t>DISJ. 3P C 50A.10KA  (QGAC-5)</t>
  </si>
  <si>
    <t>COD. 2</t>
  </si>
  <si>
    <t>PM-A</t>
  </si>
  <si>
    <t>COD.3</t>
  </si>
  <si>
    <t>PAINEL DE MEDICAO + PROJETO</t>
  </si>
  <si>
    <t>COD1</t>
  </si>
  <si>
    <t>CAIXA MUFLA 160X160X100 MM C/BARRAMENTOS</t>
  </si>
  <si>
    <t>COD11</t>
  </si>
  <si>
    <t>QF-EXAUSTORES</t>
  </si>
  <si>
    <t>COD12</t>
  </si>
  <si>
    <t>QFB-ELEV1/QF-ELOEV2</t>
  </si>
  <si>
    <t>COD2</t>
  </si>
  <si>
    <t>( FORNECIMENTO E INSTALACAO) DE 13 RELE FALTA DE FASE 380V. FIACAO. TERMINAIS. ANILHAS.</t>
  </si>
  <si>
    <t>COD3</t>
  </si>
  <si>
    <t>PM-C</t>
  </si>
  <si>
    <t>COD4</t>
  </si>
  <si>
    <t>TERMINAL DE BARRAMENTO 3/4X3/16</t>
  </si>
  <si>
    <t>COD5</t>
  </si>
  <si>
    <t>MED-5</t>
  </si>
  <si>
    <t>COD6</t>
  </si>
  <si>
    <t>MED-4</t>
  </si>
  <si>
    <t>COD7</t>
  </si>
  <si>
    <t>MED-INCENDIO (CX P1)</t>
  </si>
  <si>
    <t>COD8</t>
  </si>
  <si>
    <t>BGE. PM-A.PM-B. (MATERIAS CONFORME PROPOSTA 939)</t>
  </si>
  <si>
    <t>CORTCAN</t>
  </si>
  <si>
    <t>CORTADOR DE CANALETAS</t>
  </si>
  <si>
    <t>CT3611L</t>
  </si>
  <si>
    <t>TERMINAL TUBULAR 10MM</t>
  </si>
  <si>
    <t>CVS100B3032</t>
  </si>
  <si>
    <t>DISJ CX MOLD 32A    SCHNEIDER</t>
  </si>
  <si>
    <t>CXME00015</t>
  </si>
  <si>
    <t>LUKBOX PME806012</t>
  </si>
  <si>
    <t>CXME00018</t>
  </si>
  <si>
    <t>LUKBOX PME1006014</t>
  </si>
  <si>
    <t>CXML00028</t>
  </si>
  <si>
    <t>LUKBOX PML604020</t>
  </si>
  <si>
    <t>CXML00033</t>
  </si>
  <si>
    <t>LUKBOX PML606020</t>
  </si>
  <si>
    <t>CXML00043</t>
  </si>
  <si>
    <t>LUKBOX PML1006020</t>
  </si>
  <si>
    <t>CXML00048</t>
  </si>
  <si>
    <t>LUKBOX PML1008020</t>
  </si>
  <si>
    <t>CXML00053</t>
  </si>
  <si>
    <t>LUKBOX PML1206020</t>
  </si>
  <si>
    <t>CXML00058</t>
  </si>
  <si>
    <t>LUKBOX PML1208020</t>
  </si>
  <si>
    <t>CXML00059</t>
  </si>
  <si>
    <t>LUKBOX PML1208025</t>
  </si>
  <si>
    <t>CXML00099</t>
  </si>
  <si>
    <t>LUKBOX PML1408020</t>
  </si>
  <si>
    <t>CXML00100</t>
  </si>
  <si>
    <t>LUKBOX PML1408025</t>
  </si>
  <si>
    <t>DERIV</t>
  </si>
  <si>
    <t>DERIVACAO MANUAL PLATTE</t>
  </si>
  <si>
    <t>DF141</t>
  </si>
  <si>
    <t>PORTA FUSIVEL DF141 14X51   SCHNEIDER</t>
  </si>
  <si>
    <t>DMP</t>
  </si>
  <si>
    <t>DPC-056</t>
  </si>
  <si>
    <t>PRATEADOR PRATA SUL</t>
  </si>
  <si>
    <t>DRMCCAU00000000000</t>
  </si>
  <si>
    <t>ACS380-040S-02A6-4</t>
  </si>
  <si>
    <t>DRMCCAW00000000000</t>
  </si>
  <si>
    <t>ACS380-040S-04A0-4</t>
  </si>
  <si>
    <t>DRMCCAX00000000000</t>
  </si>
  <si>
    <t>ACS380-040S-05A6-4</t>
  </si>
  <si>
    <t>DRMCCAZ00000000000</t>
  </si>
  <si>
    <t>ACS380-040S-09A4-4</t>
  </si>
  <si>
    <t>DRMCCBC00000000000</t>
  </si>
  <si>
    <t>ACS380-040S-25A0-4</t>
  </si>
  <si>
    <t>E001020051</t>
  </si>
  <si>
    <t>BUCHA ALUMINIO 1.1/4" ROSCA BSP</t>
  </si>
  <si>
    <t>E001020061</t>
  </si>
  <si>
    <t>BUCHA ALUMINIO 1.1/2" ROSCA BSP</t>
  </si>
  <si>
    <t>E001030040</t>
  </si>
  <si>
    <t>CONECTOR CURVO TIPO BOX ALU 1" TAMPA VIGIA EM ALU ROSCA BSP</t>
  </si>
  <si>
    <t>E35-16</t>
  </si>
  <si>
    <t>TERMINAL TUBULAR 35MM</t>
  </si>
  <si>
    <t>E6012</t>
  </si>
  <si>
    <t>TERMINAL TUBULAR 6MM</t>
  </si>
  <si>
    <t>ECSEL3P</t>
  </si>
  <si>
    <t>BOTAO DE 3 POSICAO ELITEK</t>
  </si>
  <si>
    <t>ED61C6A</t>
  </si>
  <si>
    <t>DISJ. 1P C 6A.3KA</t>
  </si>
  <si>
    <t>ED61PC25A</t>
  </si>
  <si>
    <t>DISJ 1P DE 25A.6KA ELITEK</t>
  </si>
  <si>
    <t>EDCM-200L</t>
  </si>
  <si>
    <t>DISJ CX MOLD 200A</t>
  </si>
  <si>
    <t>EDCM-70L</t>
  </si>
  <si>
    <t>DISJ CX MOLD 70A</t>
  </si>
  <si>
    <t>ELCM1-B350</t>
  </si>
  <si>
    <t>DISJ CX MOLD 50A ELETROMEC</t>
  </si>
  <si>
    <t>ELCM1-C63</t>
  </si>
  <si>
    <t>DISJ CX MOLD 63A   ELETROMEC</t>
  </si>
  <si>
    <t>ELCM1-ST230</t>
  </si>
  <si>
    <t>BOBINA DE ABERT ELCM1-ST230   ELETROMEC</t>
  </si>
  <si>
    <t>ELCM2-C80</t>
  </si>
  <si>
    <t>DISJ CX MOLD 80A   ELETROMEC</t>
  </si>
  <si>
    <t>ELCM2-ST230</t>
  </si>
  <si>
    <t>BOBINA DE ABERT ELCM2-ST230   ELETROMEC</t>
  </si>
  <si>
    <t>ELCM3-C160</t>
  </si>
  <si>
    <t>DISJ CX MOLD 160A   ELETROMEC</t>
  </si>
  <si>
    <t>ELCM3-ST230</t>
  </si>
  <si>
    <t>BOBINA DE ABERT ELCM3-ST230   ELETROMEC</t>
  </si>
  <si>
    <t>ELCM4-C315</t>
  </si>
  <si>
    <t>DISJ CX MOLD 315A  ELETROMEC</t>
  </si>
  <si>
    <t>ELCM4-C3400</t>
  </si>
  <si>
    <t>DISJ CX MOLD 400A   ELETROMEC</t>
  </si>
  <si>
    <t>ELCM4-ST230</t>
  </si>
  <si>
    <t>BOBINA DE ABERT ELCM4-ST230   ELETROMEC</t>
  </si>
  <si>
    <t>ELCT-12-10</t>
  </si>
  <si>
    <t>CONTATOR 12A   ELETROMEC</t>
  </si>
  <si>
    <t>ELCT-18-10</t>
  </si>
  <si>
    <t>CONTATOR 18A  ELETROMEC</t>
  </si>
  <si>
    <t>ELCT-22</t>
  </si>
  <si>
    <t>CONTATORA AUX 2NA+2NF   ELETROMEC</t>
  </si>
  <si>
    <t>ELCT-95-11</t>
  </si>
  <si>
    <t>CONTATOR 95A  ELETROMEC</t>
  </si>
  <si>
    <t>ELDR-263-30</t>
  </si>
  <si>
    <t>DR 2P 63A  ELETROMEC</t>
  </si>
  <si>
    <t>ELDR-425-30</t>
  </si>
  <si>
    <t>DR 4P 25A  ELETROMEC</t>
  </si>
  <si>
    <t>ELMD-1C10</t>
  </si>
  <si>
    <t>DISJ. 1P C 10A. 3KA ELETROMEC</t>
  </si>
  <si>
    <t>ELMD-1C16</t>
  </si>
  <si>
    <t>DISJ. 1P C 16A. 3KA ELETROMEC</t>
  </si>
  <si>
    <t>ELMD-1C20</t>
  </si>
  <si>
    <t>DISJ. 1P C 20A. 3KA ELETROMEC</t>
  </si>
  <si>
    <t>ELMD-1C25</t>
  </si>
  <si>
    <t>DISJ. 1P C 25A. 3KA  ELETROMEC</t>
  </si>
  <si>
    <t>ELMD-1C32</t>
  </si>
  <si>
    <t>DISJ. 1P C 32A. 3KA ELETROMEC</t>
  </si>
  <si>
    <t>ELMD-1C40</t>
  </si>
  <si>
    <t>DISJ. 1P C 40A. 3KA   ELETROMEC</t>
  </si>
  <si>
    <t>ELMD-2C10</t>
  </si>
  <si>
    <t>DISJ. 2P C 10A. 3KA  ELETROMEC</t>
  </si>
  <si>
    <t>ELMD-2C125</t>
  </si>
  <si>
    <t>DISJ. 2P C 125A. 3KA  ELETROMEC</t>
  </si>
  <si>
    <t>ELMD-2P50</t>
  </si>
  <si>
    <t>DISJ. 2P C 50A. 3KA  ELETROMEC</t>
  </si>
  <si>
    <t>ELMD-3C10</t>
  </si>
  <si>
    <t>DISJ. 3P C 10A. 3KA  ELETROMEC</t>
  </si>
  <si>
    <t>ELMD-3C125</t>
  </si>
  <si>
    <t>DISJ. 3P C 125A. 3KA  ELETROMEC</t>
  </si>
  <si>
    <t>ELMD-3C16</t>
  </si>
  <si>
    <t>DISJ. 3P C 16A. 3KA   ELETROMEC</t>
  </si>
  <si>
    <t>ELMD-3C20</t>
  </si>
  <si>
    <t>DISJ. 3P C 20A. 3KA  ELETROMEC</t>
  </si>
  <si>
    <t>ELMD-3C25</t>
  </si>
  <si>
    <t>DISJ. 3P C 25A. 3KA  ELETROMEC</t>
  </si>
  <si>
    <t>ELMD-3C32</t>
  </si>
  <si>
    <t>DISJ. 3P C 32A. 3KA   ELETROMEC</t>
  </si>
  <si>
    <t>ELMD-3C50</t>
  </si>
  <si>
    <t>DISJ. 3P C 50A. 3KA  ELETROMEC</t>
  </si>
  <si>
    <t>ELMD-3C63</t>
  </si>
  <si>
    <t>DISJ. 3P C 63A. 3KA   ELETROMEC</t>
  </si>
  <si>
    <t>ELMD-3C70</t>
  </si>
  <si>
    <t>DISJ. 3P C 70A. 3KA  ELETROMEC</t>
  </si>
  <si>
    <t>ELRT-18-1-6</t>
  </si>
  <si>
    <t>RELE TERMICO 1-1.6A   ELETROMEC</t>
  </si>
  <si>
    <t>ELRT-18-10</t>
  </si>
  <si>
    <t>RELE TERMICO 7-10A   ELETROMEC</t>
  </si>
  <si>
    <t>ELRT-18-13</t>
  </si>
  <si>
    <t>RELE TERMICO 9-13A   ELETROMEC</t>
  </si>
  <si>
    <t>ELRT-18-8</t>
  </si>
  <si>
    <t>RELE TERMICO 5.5-8A  ELETROMEC</t>
  </si>
  <si>
    <t>ELRT18-4</t>
  </si>
  <si>
    <t>RELE TERMICO 2.5-4A   ELETROMEC</t>
  </si>
  <si>
    <t>ELRT2.5-4A</t>
  </si>
  <si>
    <t>RELE DE SOBRECARGA 2.5-4A  ELETROMEC</t>
  </si>
  <si>
    <t>ELRT5.5-8A</t>
  </si>
  <si>
    <t>RELE DE SOBRECARGA 5.5-8A  ELETROMEC</t>
  </si>
  <si>
    <t>ETC40100/5</t>
  </si>
  <si>
    <t>TC: TRANSFORMADOR  ETC40  100/5 ELITEK</t>
  </si>
  <si>
    <t>ETC40150/5</t>
  </si>
  <si>
    <t>TC: TRANSFORMADOR  ETC40  150/5 ELITEK</t>
  </si>
  <si>
    <t>EZ9F13306</t>
  </si>
  <si>
    <t>DISJ. 3P B 6A. 3KA   SCHNEIDER</t>
  </si>
  <si>
    <t>EZ9F13310</t>
  </si>
  <si>
    <t>DISJ. 3P B 10A. 3KA   SCHNEIDER</t>
  </si>
  <si>
    <t>EZ9F33106</t>
  </si>
  <si>
    <t>DISJ. 1P C 6A. 3KA    SCHNEIDER</t>
  </si>
  <si>
    <t>EZ9F33110</t>
  </si>
  <si>
    <t>DISJ. 1P C 10A. 3KA    SCHNEIDER</t>
  </si>
  <si>
    <t>EZ9F33116</t>
  </si>
  <si>
    <t>DISJ. 1P  C 16A. 3KA   SCHNEIDER</t>
  </si>
  <si>
    <t>EZ9F33120</t>
  </si>
  <si>
    <t>DISJ. 1P C 20A. 3KA   SCHNEIDER</t>
  </si>
  <si>
    <t>EZ9F33125</t>
  </si>
  <si>
    <t>DISJ. 1P C 25A. 3KA   SCHNEIDER</t>
  </si>
  <si>
    <t>EZ9F33132</t>
  </si>
  <si>
    <t>DISJ. 1P C 32A. 3KA   SCHNEIDER</t>
  </si>
  <si>
    <t>EZ9F33140</t>
  </si>
  <si>
    <t>DISJ. 1P C 40A. 3KA   SCHNEIDER</t>
  </si>
  <si>
    <t>EZ9F33150</t>
  </si>
  <si>
    <t>DISJ. 1P C 50A. 3KA   SCHNEIDER</t>
  </si>
  <si>
    <t>EZ9F33316</t>
  </si>
  <si>
    <t>DISJ. 3P C 16A. 3KA   SCHNEIDER</t>
  </si>
  <si>
    <t>EZ9F33320</t>
  </si>
  <si>
    <t>DISJ. 3P C 20A. 3KA  SCHNEIDER</t>
  </si>
  <si>
    <t>EZ9F33325</t>
  </si>
  <si>
    <t>DISJ. 3P C 25A. 3KA   SCHNEIDER</t>
  </si>
  <si>
    <t>EZ9F33332</t>
  </si>
  <si>
    <t>DISJ. 3P C 32A. 3KA   SCHNEIDER</t>
  </si>
  <si>
    <t>EZ9F33340</t>
  </si>
  <si>
    <t>DISJ. 3P C 40A. 3KA   SCHNEIDER</t>
  </si>
  <si>
    <t>EZ9F33391</t>
  </si>
  <si>
    <t>DISJ. 3P C 100A. 3KA   SCHNEIDER</t>
  </si>
  <si>
    <t>EZ9F33392</t>
  </si>
  <si>
    <t>DISJ. 3P C 125A. 3KA    SCHNEIDER</t>
  </si>
  <si>
    <t>EZ9R33225</t>
  </si>
  <si>
    <t>DR 2P 25A  SCHNEIDER</t>
  </si>
  <si>
    <t>EZ9R33463</t>
  </si>
  <si>
    <t>DR 4P 63A   SCHNEIDER</t>
  </si>
  <si>
    <t>EZ9R36263</t>
  </si>
  <si>
    <t>DR 2P 63A SCHNEIDER</t>
  </si>
  <si>
    <t>EZC100N30200</t>
  </si>
  <si>
    <t>DISJ CX MOLD 200A   SCHNEIDER</t>
  </si>
  <si>
    <t>EZC100N3025</t>
  </si>
  <si>
    <t>DISJ CX MOLD 25A   SCHNEIDER</t>
  </si>
  <si>
    <t>EZC100N3040</t>
  </si>
  <si>
    <t>DISJ CX MOLD 40A   SCHNEIDER</t>
  </si>
  <si>
    <t>F204AC-100/0,03</t>
  </si>
  <si>
    <t>DR 4P 1OOA.30KA. ABB</t>
  </si>
  <si>
    <t>F204AC-4O/0,03</t>
  </si>
  <si>
    <t>DR 4P 40A.30MA.10KA ABB</t>
  </si>
  <si>
    <t>FCH0134-G</t>
  </si>
  <si>
    <t>SERRA COPO DE (44MM)</t>
  </si>
  <si>
    <t>FCH0138-G</t>
  </si>
  <si>
    <t>SERRA COPO DE (35MM)</t>
  </si>
  <si>
    <t>FCH0178-G</t>
  </si>
  <si>
    <t>SERRA COPO DE (48MM)</t>
  </si>
  <si>
    <t>FCH0238-G</t>
  </si>
  <si>
    <t>SERRA COPO DE (60MM)</t>
  </si>
  <si>
    <t>FCH0300-G</t>
  </si>
  <si>
    <t>SERRA COPO DE (76MM)</t>
  </si>
  <si>
    <t>FCH0312-G</t>
  </si>
  <si>
    <t>SERRA COPO DE (89MM)</t>
  </si>
  <si>
    <t>FCH0412-G</t>
  </si>
  <si>
    <t>SERRA COPO DE (114MM)</t>
  </si>
  <si>
    <t>FH202AC- 63/0,03</t>
  </si>
  <si>
    <t>DR 2P 63A.30MA ABB</t>
  </si>
  <si>
    <t>FH202AC-25/0,03</t>
  </si>
  <si>
    <t>DR 2P 25A.30MA ABB</t>
  </si>
  <si>
    <t>FH204AC- 25/0,03</t>
  </si>
  <si>
    <t>DR 4P 25A.30MA  ABB</t>
  </si>
  <si>
    <t>FH204AC-40/0,03</t>
  </si>
  <si>
    <t>DR 4P 40A.30MA ABB</t>
  </si>
  <si>
    <t>FIX-O-RAIL 150F4</t>
  </si>
  <si>
    <t>QUADRO DE DISTRIBUICAO  320X250X108 MM ABB</t>
  </si>
  <si>
    <t>FL020</t>
  </si>
  <si>
    <t>FLANELA 59X39CM AMARELA (UNIDADE)</t>
  </si>
  <si>
    <t>FZ 2.1/2</t>
  </si>
  <si>
    <t>TARJETA DE 2.1/2   FZ</t>
  </si>
  <si>
    <t>G002000007</t>
  </si>
  <si>
    <t>ACR CRISTAL  3 X 1000 X 2000 MM 100</t>
  </si>
  <si>
    <t>GV2LE14</t>
  </si>
  <si>
    <t>DISJ MOTOR ALAVANCA  GV2 LE14  10A   SCHNEIDER</t>
  </si>
  <si>
    <t>GV2ME06</t>
  </si>
  <si>
    <t>DISJ MOTOR 1-1.6A    SCHNEIDER</t>
  </si>
  <si>
    <t>GV2ME10</t>
  </si>
  <si>
    <t>DISJ MOTOR 4.5-6.3   SCHNEIDER</t>
  </si>
  <si>
    <t>GV2ME163</t>
  </si>
  <si>
    <t>DISJ MOTOR 9-14A SCHNEIDER</t>
  </si>
  <si>
    <t>GZ1E14</t>
  </si>
  <si>
    <t>DISJ MOTOR 6-10A   SCHNEIDER</t>
  </si>
  <si>
    <t>H5VHTRD8M</t>
  </si>
  <si>
    <t>TINTA SPRAY VERMELHO</t>
  </si>
  <si>
    <t>INVERSOR MONOPOLAR</t>
  </si>
  <si>
    <t>INVERSOR MONOBLOCO TRIPOLAR    SCHNEIDER</t>
  </si>
  <si>
    <t>JCGLZ-160A 4P</t>
  </si>
  <si>
    <t>CHAVE TRANSF. MANUAL 160A JNG</t>
  </si>
  <si>
    <t>JCGLZ-250A 4P</t>
  </si>
  <si>
    <t>CHAVE TRANSF. MANUAL JNG</t>
  </si>
  <si>
    <t>K32A3C70</t>
  </si>
  <si>
    <t>DISJ. 3P C 70A. 3KA   SCHNEIDER</t>
  </si>
  <si>
    <t>KEY-S039</t>
  </si>
  <si>
    <t>CHAVE DE AFERICAO KEY-S 039</t>
  </si>
  <si>
    <t>LA1KN40</t>
  </si>
  <si>
    <t>BLOCO DE CONTATO LA1KN40    SCHNEIDER</t>
  </si>
  <si>
    <t>LADN22</t>
  </si>
  <si>
    <t>BLOCO CONTATO AUX SCHNEIDER</t>
  </si>
  <si>
    <t>LADN31</t>
  </si>
  <si>
    <t>BLOCO DE CONTATO LADN31    SCHNEIDER</t>
  </si>
  <si>
    <t>LAEN22</t>
  </si>
  <si>
    <t>BLOCO DE CONTATO  LAEN22   SCHNEIDER</t>
  </si>
  <si>
    <t>LC1D09</t>
  </si>
  <si>
    <t>CONTATOR LC1D09    SCHNEIDER</t>
  </si>
  <si>
    <t>LC1E1210M7</t>
  </si>
  <si>
    <t>CONTATOR LC1 E12 10 SCHNEIDER</t>
  </si>
  <si>
    <t>LECT4100</t>
  </si>
  <si>
    <t>CONTATORA MODULAR</t>
  </si>
  <si>
    <t>LETM4004</t>
  </si>
  <si>
    <t>RELE TEMPO PROG.DIG.LE</t>
  </si>
  <si>
    <t>LK2-EC42</t>
  </si>
  <si>
    <t>BOTAO DE PULSO</t>
  </si>
  <si>
    <t>LK2-ED25</t>
  </si>
  <si>
    <t>CHAVE 2 POSICAO</t>
  </si>
  <si>
    <t>LK2-ED33</t>
  </si>
  <si>
    <t>CHAVE 3 POSICAO</t>
  </si>
  <si>
    <t>LK2-EL8425</t>
  </si>
  <si>
    <t>BOTAO LIGA/DESLIGA LUKMA</t>
  </si>
  <si>
    <t>LK2-ES542</t>
  </si>
  <si>
    <t>BOTAO DE EMERGENCIA</t>
  </si>
  <si>
    <t>LR2K0312</t>
  </si>
  <si>
    <t>RELE TERMICO 3.7-5.5A    SCHNEIDER</t>
  </si>
  <si>
    <t>LR2K0321</t>
  </si>
  <si>
    <t>RELE TERMICO 10-14A    SCHNEIDER</t>
  </si>
  <si>
    <t>LRD12</t>
  </si>
  <si>
    <t>RELE TERMICO 5.5-8A    SCHNEIDER</t>
  </si>
  <si>
    <t>LRD35</t>
  </si>
  <si>
    <t>RELE TERMICO 30-38A   SCHNEIDER</t>
  </si>
  <si>
    <t>LTA1</t>
  </si>
  <si>
    <t>QGBT-01/QTA-01(TTA) CONFORME PROJETO EXE-13-DIAG-R08 E ESPECIFICACAO</t>
  </si>
  <si>
    <t>LVS04403</t>
  </si>
  <si>
    <t>BLOCO DE DISTRIBUICAO POLYPACT PARA DISJUNTOR</t>
  </si>
  <si>
    <t>M4 X 0,7</t>
  </si>
  <si>
    <t>BROCA P/FAZER ROSCA MACHO M4X0.7</t>
  </si>
  <si>
    <t>QD -TOMADAS (ROBO)</t>
  </si>
  <si>
    <t>MGN15713</t>
  </si>
  <si>
    <t>PORTA FUSIVEL SBI 22X58    SCHNEIDER</t>
  </si>
  <si>
    <t>MP 00012</t>
  </si>
  <si>
    <t>DISCO FLAP 4.1/2X7/8 GRAO 40</t>
  </si>
  <si>
    <t>MP 00031</t>
  </si>
  <si>
    <t>CAIXA M2 MODELO NEOENERGIA</t>
  </si>
  <si>
    <t>MP 00084</t>
  </si>
  <si>
    <t>BARRA ROSQ 3/8 16 X 1MT ZB</t>
  </si>
  <si>
    <t>MP 00091</t>
  </si>
  <si>
    <t>QD- AREA DE APOIO</t>
  </si>
  <si>
    <t>NH00GL160C</t>
  </si>
  <si>
    <t>FUSIVEL GL 160A 500VAC NH00 DIN43620</t>
  </si>
  <si>
    <t>NX22E-75</t>
  </si>
  <si>
    <t>CONTATOR AUX NX. 4A BOBINA EM 200-220 VCA ABB</t>
  </si>
  <si>
    <t>P08</t>
  </si>
  <si>
    <t>BOTOEIRA DE DESLIGAMENTO</t>
  </si>
  <si>
    <t>PA 00004</t>
  </si>
  <si>
    <t>CONJUNTO DE BARRAMENTO DE DISTRIBUICAO EM BAIXA TENSAO 1800A (CBT) CONFORME NTD 3.37 CEB.</t>
  </si>
  <si>
    <t>PA 00009</t>
  </si>
  <si>
    <t>QFAC-(CONVENCIONAL)</t>
  </si>
  <si>
    <t>PA 00010</t>
  </si>
  <si>
    <t>QFB-REC</t>
  </si>
  <si>
    <t>PADE3P63A</t>
  </si>
  <si>
    <t>PADRAO DE ENTRADA TRIFASICO 63A 7MT</t>
  </si>
  <si>
    <t>PARAF. GAL</t>
  </si>
  <si>
    <t>PARAFUSO</t>
  </si>
  <si>
    <t>PPMB2060BRA</t>
  </si>
  <si>
    <t>PLACA MONTAGEM POWER L 600 A 200 ABB</t>
  </si>
  <si>
    <t>PPMB3060BRA</t>
  </si>
  <si>
    <t>PLACA MONTAGEM POWER L 600 A 300 ABB</t>
  </si>
  <si>
    <t>PRA06124</t>
  </si>
  <si>
    <t>PRAGMA INTERFACE-FAR SURFACE ENCLOSURE-1X24</t>
  </si>
  <si>
    <t>PRA06218</t>
  </si>
  <si>
    <t>EXTENCAO PARA QUADRO DE DISTRIBUICAO    SCHNEIDER</t>
  </si>
  <si>
    <t>PRA06318</t>
  </si>
  <si>
    <t>EXTENCAO PARA QUADRO DE DISTRIBUICAO   SCHNEIDER</t>
  </si>
  <si>
    <t>PRA06324</t>
  </si>
  <si>
    <t>PRA16113</t>
  </si>
  <si>
    <t>PORTA PRAGMA 1 FILA 13 MODULOS   SCHNEIDER</t>
  </si>
  <si>
    <t>PRA20313</t>
  </si>
  <si>
    <t>QUADRO DISTRIBUICAO PRAGMA 3 FILA 39 MODULOS   SCHENEIDER</t>
  </si>
  <si>
    <t>PRA20318</t>
  </si>
  <si>
    <t>QUADRO DISTRIBUICAO SOBREPOR 3 FILAS 54 MODULOS SCHNEIDER</t>
  </si>
  <si>
    <t>PRA20413</t>
  </si>
  <si>
    <t>QUADRO DISTRIBUICAO PRAGMA 4 FILA 52 MODULOS   SCHNEIDER</t>
  </si>
  <si>
    <t>PRA25318</t>
  </si>
  <si>
    <t>PORTA PRAGMA 3 FILA 54 MODULOS   SCHNEIDER</t>
  </si>
  <si>
    <t>PTV2-10</t>
  </si>
  <si>
    <t>TERMINAL PINO 2.5 MM</t>
  </si>
  <si>
    <t>PTV5-13</t>
  </si>
  <si>
    <t>TERMINAL PINO 6MM</t>
  </si>
  <si>
    <t>QD1</t>
  </si>
  <si>
    <t>QD1. CONF. PROJETO:</t>
  </si>
  <si>
    <t>QDW02</t>
  </si>
  <si>
    <t>QSAVE64</t>
  </si>
  <si>
    <t>QC-SAVE MED.: 600X400X200</t>
  </si>
  <si>
    <t>QSAVE85</t>
  </si>
  <si>
    <t>QC-SAVE MED.: 800X500X200</t>
  </si>
  <si>
    <t>QTM160</t>
  </si>
  <si>
    <t>QTM. CONF. PROJETO:</t>
  </si>
  <si>
    <t>RES</t>
  </si>
  <si>
    <t>ESPACO RESERVA</t>
  </si>
  <si>
    <t>REX-L.3/16</t>
  </si>
  <si>
    <t>LENCOL BORRACHA - 3/16 X 1.0MT</t>
  </si>
  <si>
    <t>RM17UAS15</t>
  </si>
  <si>
    <t>RELE FALTA DE FASE    SCHNEIDER</t>
  </si>
  <si>
    <t>RV8-10</t>
  </si>
  <si>
    <t>TERMINAL OLHAL DE 10MM COM FURO GRANDE</t>
  </si>
  <si>
    <t>RV8-2,5</t>
  </si>
  <si>
    <t>TERMINAL OLHAL DE 2.5MM COM FURO GRANDE</t>
  </si>
  <si>
    <t>S201- C20</t>
  </si>
  <si>
    <t>DISJ. 1P C 20A.6KA ABB</t>
  </si>
  <si>
    <t>S201M- C16</t>
  </si>
  <si>
    <t>DISJ. 1P C 16A.10KA ABB</t>
  </si>
  <si>
    <t>SA 00005</t>
  </si>
  <si>
    <t>CAIXA MUFLA 1300X250X150 MM C/ DIVISAO</t>
  </si>
  <si>
    <t>SA026</t>
  </si>
  <si>
    <t>SACO P/LIXO PRETO 40 LTS C/100 UN</t>
  </si>
  <si>
    <t>SA027</t>
  </si>
  <si>
    <t>SACO P/LIXO PRETO 60 LTS C/100 UN</t>
  </si>
  <si>
    <t>SA028</t>
  </si>
  <si>
    <t>SACO P/LIXO PRETO 100 LTS C/100 UN</t>
  </si>
  <si>
    <t>SA106</t>
  </si>
  <si>
    <t>SACO DE ALGODAO XADREZ GRANDE</t>
  </si>
  <si>
    <t>SC50-12</t>
  </si>
  <si>
    <t>TERMINAL OLHAL 50MM</t>
  </si>
  <si>
    <t>SD1PC16</t>
  </si>
  <si>
    <t>DISJ 1P DE 16A STECK</t>
  </si>
  <si>
    <t>SD1PC20</t>
  </si>
  <si>
    <t>DISJ 1P DE 20A STECK</t>
  </si>
  <si>
    <t>SD1PC32</t>
  </si>
  <si>
    <t>DISJ 1P DE 32A STECK</t>
  </si>
  <si>
    <t>SD3PC25</t>
  </si>
  <si>
    <t>DISJ 3P DE 25A STECK</t>
  </si>
  <si>
    <t>SDJS100</t>
  </si>
  <si>
    <t>DISJ CX MOLDADA DE 100A STECK</t>
  </si>
  <si>
    <t>SDJS500</t>
  </si>
  <si>
    <t>DISJ CX MOLDADA DE 500A STECK</t>
  </si>
  <si>
    <t>SDZ1PC50</t>
  </si>
  <si>
    <t>DISJ 1P DE 50A STECK</t>
  </si>
  <si>
    <t>SH0156</t>
  </si>
  <si>
    <t>SERRA COPO DE (33MM)</t>
  </si>
  <si>
    <t>SH803 - C100</t>
  </si>
  <si>
    <t>DISJ. 3P C 100A.3KA ABB</t>
  </si>
  <si>
    <t>SH803 - C125</t>
  </si>
  <si>
    <t>DISJ. 3P C 125A.3KA ABB</t>
  </si>
  <si>
    <t>SH803 - C80</t>
  </si>
  <si>
    <t>DISJ. 3P C 80A. 3KA ABB</t>
  </si>
  <si>
    <t>SJ202T- C50</t>
  </si>
  <si>
    <t>DISJ. 2P 50A. 3KA ABB</t>
  </si>
  <si>
    <t>SLB.331</t>
  </si>
  <si>
    <t>CX LIGHT CAJA LOGIC BOX 234X174X90 STECK</t>
  </si>
  <si>
    <t>SNA-22AM</t>
  </si>
  <si>
    <t>LED AMARELO   220V</t>
  </si>
  <si>
    <t>SNA-22BR</t>
  </si>
  <si>
    <t>LED BRANCO   220V</t>
  </si>
  <si>
    <t>SNA-22VD</t>
  </si>
  <si>
    <t>LED VERDE   220V</t>
  </si>
  <si>
    <t>SNA-24AM</t>
  </si>
  <si>
    <t>LED AMARELO   24V</t>
  </si>
  <si>
    <t>SNA-24BR</t>
  </si>
  <si>
    <t>LED BRANCO   24V</t>
  </si>
  <si>
    <t>SNA-24VD</t>
  </si>
  <si>
    <t>LED VERDE   24V</t>
  </si>
  <si>
    <t>SNA-24VM</t>
  </si>
  <si>
    <t>LED VERMELHO   24V</t>
  </si>
  <si>
    <t>STX231</t>
  </si>
  <si>
    <t>T775A2009/U</t>
  </si>
  <si>
    <t>HONEYWELL T775A2009 ELECTRONIC THERMOSTAT CONTROLLER</t>
  </si>
  <si>
    <t>TA25DU-11M</t>
  </si>
  <si>
    <t>RELE 7.5-11.0A ABB</t>
  </si>
  <si>
    <t>TA25DU-14M</t>
  </si>
  <si>
    <t>RELE 10.0-14.0A ABB</t>
  </si>
  <si>
    <t>TA25DU-25M</t>
  </si>
  <si>
    <t>RELE 18.0-25.0A ABB</t>
  </si>
  <si>
    <t>TA25DU-32M</t>
  </si>
  <si>
    <t>RELE 24.0-32.0A ABB</t>
  </si>
  <si>
    <t>TA25DU-4.0M</t>
  </si>
  <si>
    <t>RELE 2.8-4.0A ABB</t>
  </si>
  <si>
    <t>TA25DU-6.5M</t>
  </si>
  <si>
    <t>RELE 4.5-6.5A ABB</t>
  </si>
  <si>
    <t>TDIN</t>
  </si>
  <si>
    <t>KIT TRILHO DIN</t>
  </si>
  <si>
    <t>TP-2981</t>
  </si>
  <si>
    <t>TERMINAL TUBULAR 25MM</t>
  </si>
  <si>
    <t>TPP-10-15</t>
  </si>
  <si>
    <t>TERMINAL PINO 10MM</t>
  </si>
  <si>
    <t>TPP-16-16</t>
  </si>
  <si>
    <t>TERMINAL PINO 16MM</t>
  </si>
  <si>
    <t>TPP-25-16</t>
  </si>
  <si>
    <t>TERMINAL PINO 25MM</t>
  </si>
  <si>
    <t>TPP-35-17</t>
  </si>
  <si>
    <t>TERMINAL PINO 35MM</t>
  </si>
  <si>
    <t>TPT-10-6</t>
  </si>
  <si>
    <t>TERMINAL OLHAL 10MM</t>
  </si>
  <si>
    <t>TPT-16-8</t>
  </si>
  <si>
    <t>TERMINAL OLHAL 16MM</t>
  </si>
  <si>
    <t>TPT-25-8</t>
  </si>
  <si>
    <t>TERMINAL OLHAL 25MM</t>
  </si>
  <si>
    <t>TPT-35-10</t>
  </si>
  <si>
    <t>TERMINAL OLHAL 35MM</t>
  </si>
  <si>
    <t>TPT-6-5</t>
  </si>
  <si>
    <t>TERMINAL GARFO DE 6MM</t>
  </si>
  <si>
    <t>U7850</t>
  </si>
  <si>
    <t>FUSIVEL DE 355A NH02</t>
  </si>
  <si>
    <t>Painel de Visualização</t>
  </si>
  <si>
    <t>Data Inicial</t>
  </si>
  <si>
    <t>Ano e Mês</t>
  </si>
  <si>
    <t>Entrada</t>
  </si>
  <si>
    <t>Saída</t>
  </si>
  <si>
    <t>Lucro Líquido</t>
  </si>
  <si>
    <t>Fluxo de Caixa Acumulado</t>
  </si>
  <si>
    <t>Custos Fixos</t>
  </si>
  <si>
    <t>Custos Variáveis</t>
  </si>
  <si>
    <t>Despesas</t>
  </si>
  <si>
    <t>Investimentos</t>
  </si>
  <si>
    <t>Inadimplência</t>
  </si>
  <si>
    <t>Runway</t>
  </si>
  <si>
    <t>Margem de Contribuição</t>
  </si>
  <si>
    <t>Breakeven</t>
  </si>
  <si>
    <t>Margem Líquida</t>
  </si>
  <si>
    <t>Faturamento</t>
  </si>
  <si>
    <t>Ensaio simples</t>
  </si>
  <si>
    <t>Ensaio de 15 anos</t>
  </si>
  <si>
    <t>Ensaio de Formatura</t>
  </si>
  <si>
    <t>Ensaio de Noivos</t>
  </si>
  <si>
    <t>Data Final</t>
  </si>
  <si>
    <t>Entradas Efetivas</t>
  </si>
  <si>
    <t>Custo Fixo</t>
  </si>
  <si>
    <t>Custo Variável</t>
  </si>
  <si>
    <t>Saídas Efetivas</t>
  </si>
  <si>
    <t>Gasto Mensal Médio</t>
  </si>
  <si>
    <t>Valor Em Caixa</t>
  </si>
  <si>
    <t>Faturamento Total</t>
  </si>
  <si>
    <t>Total</t>
  </si>
  <si>
    <t>Plano de Contas</t>
  </si>
  <si>
    <t>Tipo de Custo</t>
  </si>
  <si>
    <t>Centro de Custo</t>
  </si>
  <si>
    <t>Nome</t>
  </si>
  <si>
    <t>Filtro p/ deletar CC inteiro</t>
  </si>
  <si>
    <t>Filtro p/ deletar itens do TC inteiro</t>
  </si>
  <si>
    <t>Filtro deletar CCs do TC e o próprio TC</t>
  </si>
  <si>
    <t>Receitas</t>
  </si>
  <si>
    <t>Faturamento Baixo</t>
  </si>
  <si>
    <t>Ensaio de Casal</t>
  </si>
  <si>
    <t>Faturamento Alto</t>
  </si>
  <si>
    <t>Infraestrutura</t>
  </si>
  <si>
    <t>Aluguel de Equipamentos</t>
  </si>
  <si>
    <t>Aluguel do Estúdio</t>
  </si>
  <si>
    <t>CEB</t>
  </si>
  <si>
    <t>Pessoal</t>
  </si>
  <si>
    <t>Salário - Fotógrafos</t>
  </si>
  <si>
    <t>Salário - Atendente</t>
  </si>
  <si>
    <t>Vale Transporte</t>
  </si>
  <si>
    <t>Vale Alimentação</t>
  </si>
  <si>
    <t>Encargos Governo</t>
  </si>
  <si>
    <t>Encargos Sociais</t>
  </si>
  <si>
    <t>13° Salário</t>
  </si>
  <si>
    <t>Operacional</t>
  </si>
  <si>
    <t>Internet</t>
  </si>
  <si>
    <t>Telefone</t>
  </si>
  <si>
    <t>Software</t>
  </si>
  <si>
    <t>CAESB</t>
  </si>
  <si>
    <t>Terceirizados</t>
  </si>
  <si>
    <t>Contador</t>
  </si>
  <si>
    <t>Marketing</t>
  </si>
  <si>
    <t>Registrar</t>
  </si>
  <si>
    <t>Parcelamento</t>
  </si>
  <si>
    <t>Proteger intervalo acima (A10:A14) e esconder seus números</t>
  </si>
  <si>
    <t>Proteger intervalo acima (E10:G14)</t>
  </si>
  <si>
    <t>Pesquisar</t>
  </si>
  <si>
    <t>Sim</t>
  </si>
  <si>
    <t>Forma de Pagamento</t>
  </si>
  <si>
    <t>À vista</t>
  </si>
  <si>
    <t>Confirmação de Pagamento</t>
  </si>
  <si>
    <t>Parcela</t>
  </si>
  <si>
    <t>Valor final</t>
  </si>
  <si>
    <t>Dia</t>
  </si>
  <si>
    <t>Mês</t>
  </si>
  <si>
    <t>Ano</t>
  </si>
  <si>
    <t>N°</t>
  </si>
  <si>
    <t>Registro de Fichas Técnicas</t>
  </si>
  <si>
    <t>Custo Total</t>
  </si>
  <si>
    <t>Ficha Técnica 1</t>
  </si>
  <si>
    <t>Recurso Utilizado</t>
  </si>
  <si>
    <t>Quantidade</t>
  </si>
  <si>
    <t>Observações</t>
  </si>
  <si>
    <t>Custo Unitario</t>
  </si>
  <si>
    <t>ID Ficha-Técnica</t>
  </si>
  <si>
    <t>Base de Salários</t>
  </si>
  <si>
    <t>Cargo</t>
  </si>
  <si>
    <t>Área</t>
  </si>
  <si>
    <t>Remuneração</t>
  </si>
  <si>
    <t>Horas trabalhadas p/ mês</t>
  </si>
  <si>
    <t>% Salários vs Faturamento</t>
  </si>
  <si>
    <t>Profissional</t>
  </si>
  <si>
    <t>Salário [Hora]</t>
  </si>
  <si>
    <t>Salário [Dia]</t>
  </si>
  <si>
    <t>Ajudante Geral - Ricardo</t>
  </si>
  <si>
    <t>Montagem</t>
  </si>
  <si>
    <t>Ajudante Geral - Tierry</t>
  </si>
  <si>
    <t>Almoxarifado</t>
  </si>
  <si>
    <t>Analista de RH</t>
  </si>
  <si>
    <t>Engenharia</t>
  </si>
  <si>
    <t>Assistente Administrativo</t>
  </si>
  <si>
    <t>Auxiliar de Eletricista - Alisson</t>
  </si>
  <si>
    <t>Auxiliar de Eletricista - Bruno</t>
  </si>
  <si>
    <t>Auxiliar de Eletricista - Manoel</t>
  </si>
  <si>
    <t>Auxiliar de Limpeza</t>
  </si>
  <si>
    <t>Limpeza</t>
  </si>
  <si>
    <t>Eletricista - Antonio</t>
  </si>
  <si>
    <t>Eletricista - Joeilson</t>
  </si>
  <si>
    <t>Eletricista - Wandercy</t>
  </si>
  <si>
    <t>Encarregado de Eletrica - Gildemar</t>
  </si>
  <si>
    <t>Encarregado de Elétrica - Wesley</t>
  </si>
  <si>
    <t>Encarregado Geral</t>
  </si>
  <si>
    <t>Mestre Serralheiro</t>
  </si>
  <si>
    <t>Serralheria</t>
  </si>
  <si>
    <t>Motorista</t>
  </si>
  <si>
    <t>Transporte</t>
  </si>
  <si>
    <t>Pintor</t>
  </si>
  <si>
    <t>Pintura</t>
  </si>
  <si>
    <t>Serralheiro</t>
  </si>
  <si>
    <t>gramas</t>
  </si>
  <si>
    <t>kg</t>
  </si>
  <si>
    <t>litros</t>
  </si>
  <si>
    <t>mg</t>
  </si>
  <si>
    <t>caixa</t>
  </si>
  <si>
    <t>pacote</t>
  </si>
  <si>
    <t>Cristiano Rose</t>
  </si>
  <si>
    <t>Preço de Venda de Produto com Custo Conhecido</t>
  </si>
  <si>
    <t>Seleção de ficha</t>
  </si>
  <si>
    <t>Informações Extras</t>
  </si>
  <si>
    <t>DRE do Projeto</t>
  </si>
  <si>
    <t>Individual</t>
  </si>
  <si>
    <t>Lote</t>
  </si>
  <si>
    <t>Código do Produto</t>
  </si>
  <si>
    <t>Nome do Item</t>
  </si>
  <si>
    <t>Valor Referência</t>
  </si>
  <si>
    <t>Valor Custo</t>
  </si>
  <si>
    <t>Margem de Lucro</t>
  </si>
  <si>
    <t>DRE - Projeto</t>
  </si>
  <si>
    <t>% do Preço</t>
  </si>
  <si>
    <t>Margem Desejada</t>
  </si>
  <si>
    <t>Preço de Venda</t>
  </si>
  <si>
    <t>Unidades desse Lote</t>
  </si>
  <si>
    <t>Quantidade Unitária</t>
  </si>
  <si>
    <t>Quantidade produzida</t>
  </si>
  <si>
    <t>Custo Direto Unitário</t>
  </si>
  <si>
    <t>Precificação do Produto</t>
  </si>
  <si>
    <t>Informações</t>
  </si>
  <si>
    <t>Total Custos Variáveis</t>
  </si>
  <si>
    <t>Total Custos Fixos</t>
  </si>
  <si>
    <t>Margem</t>
  </si>
  <si>
    <t>Custo do Produto</t>
  </si>
  <si>
    <t>Salários</t>
  </si>
  <si>
    <t>Total de Custos</t>
  </si>
  <si>
    <t>Soma</t>
  </si>
  <si>
    <t>Markup</t>
  </si>
  <si>
    <t>Preço de Venda de Produto com Preço Desconhecido</t>
  </si>
  <si>
    <t>Preenchimento de Insumos</t>
  </si>
  <si>
    <t>Quantidade Produzida</t>
  </si>
  <si>
    <t>Custo Unitário</t>
  </si>
  <si>
    <t>Preço de Venda de Serviço com Preço Desconhecido</t>
  </si>
  <si>
    <t>Ovo</t>
  </si>
  <si>
    <t>Síntese de Precificação</t>
  </si>
  <si>
    <t>Preço Sugerido</t>
  </si>
  <si>
    <t>Preço praticado</t>
  </si>
  <si>
    <t>MCu ($)</t>
  </si>
  <si>
    <t>MCu (%)</t>
  </si>
  <si>
    <t>Preço de venda</t>
  </si>
  <si>
    <t>Diferença de preço</t>
  </si>
  <si>
    <t>Indicadores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</si>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</sst>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$ -416]#,##0.00"/>
    <numFmt numFmtId="165" formatCode="R$ #,##0.00"/>
    <numFmt numFmtId="166" formatCode="dd/mm/yyyy"/>
    <numFmt numFmtId="167" formatCode="dd/MM/yyyy"/>
    <numFmt numFmtId="168" formatCode="mm&quot;/&quot;yyyy"/>
    <numFmt numFmtId="169" formatCode="#,##0.0000"/>
    <numFmt numFmtId="170" formatCode="#,##0.000"/>
    <numFmt numFmtId="171" formatCode="0.000"/>
    <numFmt numFmtId="172" formatCode="m&quot;/&quot;yyyy"/>
  </numFmts>
  <fonts count="58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40.0"/>
      <color rgb="FF042734"/>
      <name val="Faustina"/>
    </font>
    <font>
      <sz val="20.0"/>
      <color rgb="FF042734"/>
      <name val="Faustina"/>
    </font>
    <font>
      <b/>
      <i/>
      <sz val="36.0"/>
      <color rgb="FF252525"/>
      <name val="Faustina"/>
    </font>
    <font>
      <color rgb="FF6F12FF"/>
      <name val="Arial"/>
      <scheme val="minor"/>
    </font>
    <font>
      <b/>
      <i/>
      <sz val="11.0"/>
      <color rgb="FFFFFFFF"/>
      <name val="Faustina"/>
    </font>
    <font>
      <color rgb="FF323232"/>
      <name val="Inter"/>
    </font>
    <font>
      <i/>
      <color theme="1"/>
      <name val="Arial"/>
      <scheme val="minor"/>
    </font>
    <font>
      <color rgb="FFF2F2F2"/>
      <name val="Inter"/>
    </font>
    <font>
      <b/>
      <color theme="1"/>
      <name val="Arial"/>
      <scheme val="minor"/>
    </font>
    <font>
      <color theme="1"/>
      <name val="Inter"/>
    </font>
    <font>
      <b/>
      <color theme="1"/>
      <name val="Inter"/>
    </font>
    <font/>
    <font>
      <i/>
      <sz val="45.0"/>
      <color rgb="FF6F12FF"/>
      <name val="Inter"/>
    </font>
    <font>
      <color theme="1"/>
      <name val="Arial"/>
    </font>
    <font>
      <color rgb="FFF2F2F2"/>
      <name val="Arial"/>
    </font>
    <font>
      <b/>
      <i/>
      <sz val="19.0"/>
      <color rgb="FFF2F2F2"/>
      <name val="Faustina"/>
    </font>
    <font>
      <b/>
      <i/>
      <color rgb="FFF2F2F2"/>
      <name val="Faustina"/>
    </font>
    <font>
      <color rgb="FF999999"/>
      <name val="Inter"/>
    </font>
    <font>
      <color rgb="FF000000"/>
      <name val="Inter"/>
    </font>
    <font>
      <b/>
      <i/>
      <sz val="10.0"/>
      <color rgb="FFFFFFFF"/>
      <name val="Faustina"/>
    </font>
    <font>
      <sz val="10.0"/>
      <color theme="1"/>
      <name val="Inter"/>
    </font>
    <font>
      <b/>
      <i/>
      <sz val="24.0"/>
      <color rgb="FFFFFFFF"/>
      <name val="Faustina"/>
    </font>
    <font>
      <sz val="11.0"/>
      <color rgb="FF323232"/>
      <name val="Inter"/>
    </font>
    <font>
      <b/>
      <i/>
      <sz val="15.0"/>
      <color theme="1"/>
      <name val="Faustina"/>
    </font>
    <font>
      <sz val="9.0"/>
      <color rgb="FF323232"/>
      <name val="Inter"/>
    </font>
    <font>
      <b/>
      <i/>
      <sz val="12.0"/>
      <color theme="1"/>
      <name val="Faustina"/>
    </font>
    <font>
      <b/>
      <i/>
      <sz val="11.0"/>
      <color theme="1"/>
      <name val="Faustina"/>
    </font>
    <font>
      <b/>
      <i/>
      <color theme="1"/>
      <name val="Faustina"/>
    </font>
    <font>
      <i/>
      <color theme="1"/>
      <name val="Faustina"/>
    </font>
    <font>
      <i/>
      <color rgb="FF6F12FF"/>
      <name val="Faustina"/>
    </font>
    <font>
      <i/>
      <sz val="11.0"/>
      <color theme="1"/>
      <name val="Faustina"/>
    </font>
    <font>
      <b/>
      <i/>
      <sz val="10.0"/>
      <color theme="1"/>
      <name val="Faustina"/>
    </font>
    <font>
      <sz val="10.0"/>
      <color theme="1"/>
      <name val="Arial"/>
      <scheme val="minor"/>
    </font>
    <font>
      <b/>
      <i/>
      <sz val="11.0"/>
      <color rgb="FFF2F2F2"/>
      <name val="Faustina"/>
    </font>
    <font>
      <b/>
      <sz val="28.0"/>
      <color rgb="FFF7F2E7"/>
      <name val="Exo 2"/>
    </font>
    <font>
      <b/>
      <sz val="18.0"/>
      <color rgb="FFF2F2F2"/>
      <name val="Exo 2"/>
    </font>
    <font>
      <color theme="1"/>
      <name val="Faustina"/>
    </font>
    <font>
      <color rgb="FF562412"/>
      <name val="Arial"/>
      <scheme val="minor"/>
    </font>
    <font>
      <b/>
      <sz val="11.0"/>
      <color rgb="FF181818"/>
      <name val="Exo 2"/>
    </font>
    <font>
      <sz val="11.0"/>
      <color rgb="FF000000"/>
      <name val="Faustina"/>
    </font>
    <font>
      <sz val="11.0"/>
      <color theme="1"/>
      <name val="Faustina"/>
    </font>
    <font>
      <color rgb="FFFFFFFF"/>
      <name val="Faustina"/>
    </font>
    <font>
      <b/>
      <color rgb="FFFFFFFF"/>
      <name val="Exo 2"/>
    </font>
    <font>
      <color rgb="FF000000"/>
      <name val="Faustina"/>
    </font>
    <font>
      <color rgb="FFF7F2E7"/>
      <name val="Arial"/>
      <scheme val="minor"/>
    </font>
    <font>
      <b/>
      <color rgb="FFFFFFFF"/>
      <name val="Arial"/>
      <scheme val="minor"/>
    </font>
    <font>
      <b/>
      <i/>
      <sz val="12.0"/>
      <color rgb="FF000000"/>
      <name val="Faustina"/>
    </font>
    <font>
      <b/>
      <sz val="12.0"/>
      <color theme="1"/>
      <name val="Arial"/>
    </font>
    <font>
      <b/>
      <color rgb="FFFFFFFF"/>
      <name val="Inter"/>
    </font>
    <font>
      <b/>
      <i/>
      <sz val="19.0"/>
      <color rgb="FF000000"/>
      <name val="Faustina"/>
    </font>
    <font>
      <b/>
      <color rgb="FF323232"/>
      <name val="Inter"/>
    </font>
    <font>
      <color rgb="FFFFFFFF"/>
      <name val="Arial"/>
      <scheme val="minor"/>
    </font>
    <font>
      <color rgb="FFFFFFFF"/>
      <name val="Arial"/>
    </font>
    <font>
      <b/>
      <i/>
      <sz val="35.0"/>
      <color theme="1"/>
      <name val="Faustina"/>
    </font>
    <font>
      <i/>
      <color rgb="FF6F12FF"/>
      <name val="Arial"/>
      <scheme val="minor"/>
    </font>
    <font>
      <color rgb="FFD1D1D1"/>
      <name val="Inter"/>
    </font>
  </fonts>
  <fills count="1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042734"/>
        <bgColor rgb="FF042734"/>
      </patternFill>
    </fill>
    <fill>
      <patternFill patternType="solid">
        <fgColor rgb="FFFFFFFF"/>
        <bgColor rgb="FFFFFFFF"/>
      </patternFill>
    </fill>
    <fill>
      <patternFill patternType="solid">
        <fgColor rgb="FFFFDBB3"/>
        <bgColor rgb="FFFFDBB3"/>
      </patternFill>
    </fill>
    <fill>
      <patternFill patternType="solid">
        <fgColor rgb="FFF2F2F2"/>
        <bgColor rgb="FFF2F2F2"/>
      </patternFill>
    </fill>
    <fill>
      <patternFill patternType="solid">
        <fgColor rgb="FF6F12FF"/>
        <bgColor rgb="FF6F12FF"/>
      </patternFill>
    </fill>
    <fill>
      <patternFill patternType="solid">
        <fgColor rgb="FF39018E"/>
        <bgColor rgb="FF39018E"/>
      </patternFill>
    </fill>
    <fill>
      <patternFill patternType="solid">
        <fgColor rgb="FFFDA039"/>
        <bgColor rgb="FFFDA039"/>
      </patternFill>
    </fill>
    <fill>
      <patternFill patternType="solid">
        <fgColor rgb="FFF3F3F3"/>
        <bgColor rgb="FFF3F3F3"/>
      </patternFill>
    </fill>
    <fill>
      <patternFill patternType="solid">
        <fgColor rgb="FF323232"/>
        <bgColor rgb="FF323232"/>
      </patternFill>
    </fill>
    <fill>
      <patternFill patternType="solid">
        <fgColor rgb="FFD1D1D1"/>
        <bgColor rgb="FFD1D1D1"/>
      </patternFill>
    </fill>
    <fill>
      <patternFill patternType="solid">
        <fgColor rgb="FF2C5766"/>
        <bgColor rgb="FF2C5766"/>
      </patternFill>
    </fill>
    <fill>
      <patternFill patternType="solid">
        <fgColor rgb="FFFFF2CC"/>
        <bgColor rgb="FFFFF2CC"/>
      </patternFill>
    </fill>
    <fill>
      <patternFill patternType="solid">
        <fgColor rgb="FF6D28D9"/>
        <bgColor rgb="FF6D28D9"/>
      </patternFill>
    </fill>
  </fills>
  <borders count="73">
    <border/>
    <border>
      <left style="thin">
        <color rgb="FF323232"/>
      </left>
      <top style="thin">
        <color rgb="FF323232"/>
      </top>
    </border>
    <border>
      <right style="thin">
        <color rgb="FF000000"/>
      </right>
      <top style="thin">
        <color rgb="FF323232"/>
      </top>
    </border>
    <border>
      <left style="thin">
        <color rgb="FF000000"/>
      </left>
      <top style="thin">
        <color rgb="FF323232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23232"/>
      </left>
      <bottom style="thin">
        <color rgb="FF323232"/>
      </bottom>
    </border>
    <border>
      <right style="thin">
        <color rgb="FF000000"/>
      </right>
      <bottom style="thin">
        <color rgb="FF323232"/>
      </bottom>
    </border>
    <border>
      <left style="thin">
        <color rgb="FF000000"/>
      </left>
      <top style="thin">
        <color rgb="FF323232"/>
      </top>
      <bottom style="thin">
        <color rgb="FF000000"/>
      </bottom>
    </border>
    <border>
      <left style="thin">
        <color rgb="FF323232"/>
      </left>
      <top style="thin">
        <color rgb="FF323232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323232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F12FF"/>
      </left>
      <top style="thin">
        <color rgb="FF6F12FF"/>
      </top>
    </border>
    <border>
      <top style="thin">
        <color rgb="FF6F12FF"/>
      </top>
    </border>
    <border>
      <right style="thin">
        <color rgb="FF6F12FF"/>
      </right>
      <top style="thin">
        <color rgb="FF6F12FF"/>
      </top>
    </border>
    <border>
      <left style="thin">
        <color rgb="FF6F12FF"/>
      </left>
    </border>
    <border>
      <right style="thin">
        <color rgb="FF6F12FF"/>
      </right>
    </border>
    <border>
      <left style="thin">
        <color rgb="FF6F12FF"/>
      </left>
      <bottom style="thin">
        <color rgb="FF6F12FF"/>
      </bottom>
    </border>
    <border>
      <bottom style="thin">
        <color rgb="FF6F12FF"/>
      </bottom>
    </border>
    <border>
      <right style="thin">
        <color rgb="FF6F12FF"/>
      </right>
      <bottom style="thin">
        <color rgb="FF6F12FF"/>
      </bottom>
    </border>
    <border>
      <right style="thin">
        <color rgb="FF000000"/>
      </right>
      <top style="thin">
        <color rgb="FF323232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uble">
        <color rgb="FF323232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323232"/>
      </right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323232"/>
      </right>
      <bottom style="thin">
        <color rgb="FF000000"/>
      </bottom>
    </border>
    <border>
      <bottom style="double">
        <color rgb="FF323232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323232"/>
      </left>
    </border>
    <border>
      <right style="thin">
        <color rgb="FF323232"/>
      </right>
    </border>
    <border>
      <left style="thin">
        <color rgb="FF323232"/>
      </left>
      <top style="thin">
        <color rgb="FF323232"/>
      </top>
      <bottom style="thin">
        <color rgb="FF323232"/>
      </bottom>
    </border>
    <border>
      <top style="thin">
        <color rgb="FF323232"/>
      </top>
      <bottom style="thin">
        <color rgb="FF323232"/>
      </bottom>
    </border>
    <border>
      <right style="thin">
        <color rgb="FF323232"/>
      </right>
      <top style="thin">
        <color rgb="FF323232"/>
      </top>
      <bottom style="thin">
        <color rgb="FF323232"/>
      </bottom>
    </border>
    <border>
      <left style="medium">
        <color rgb="FF042734"/>
      </left>
      <top style="medium">
        <color rgb="FF042734"/>
      </top>
    </border>
    <border>
      <top style="medium">
        <color rgb="FF042734"/>
      </top>
    </border>
    <border>
      <right style="medium">
        <color rgb="FF042734"/>
      </right>
      <top style="medium">
        <color rgb="FF042734"/>
      </top>
    </border>
    <border>
      <left style="medium">
        <color rgb="FF042734"/>
      </left>
      <bottom style="thin">
        <color rgb="FF042734"/>
      </bottom>
    </border>
    <border>
      <bottom style="thin">
        <color rgb="FF042734"/>
      </bottom>
    </border>
    <border>
      <right style="medium">
        <color rgb="FF042734"/>
      </right>
      <bottom style="thin">
        <color rgb="FF042734"/>
      </bottom>
    </border>
    <border>
      <left style="medium">
        <color rgb="FF042734"/>
      </left>
      <top style="thin">
        <color rgb="FF042734"/>
      </top>
      <bottom style="thin">
        <color rgb="FF042734"/>
      </bottom>
    </border>
    <border>
      <right style="thin">
        <color rgb="FF042734"/>
      </right>
      <top style="thin">
        <color rgb="FF042734"/>
      </top>
      <bottom style="thin">
        <color rgb="FF042734"/>
      </bottom>
    </border>
    <border>
      <left style="thin">
        <color rgb="FF042734"/>
      </left>
      <right style="medium">
        <color rgb="FF042734"/>
      </right>
      <top style="thin">
        <color rgb="FF042734"/>
      </top>
      <bottom style="thin">
        <color rgb="FF042734"/>
      </bottom>
    </border>
    <border>
      <left style="medium">
        <color rgb="FF042734"/>
      </left>
      <top style="thin">
        <color rgb="FF042734"/>
      </top>
      <bottom style="medium">
        <color rgb="FF042734"/>
      </bottom>
    </border>
    <border>
      <right style="thin">
        <color rgb="FF042734"/>
      </right>
      <top style="thin">
        <color rgb="FF042734"/>
      </top>
      <bottom style="medium">
        <color rgb="FF042734"/>
      </bottom>
    </border>
    <border>
      <left style="thin">
        <color rgb="FF042734"/>
      </left>
      <right style="medium">
        <color rgb="FF042734"/>
      </right>
      <top style="thin">
        <color rgb="FF042734"/>
      </top>
      <bottom style="medium">
        <color rgb="FF042734"/>
      </bottom>
    </border>
    <border>
      <left style="medium">
        <color rgb="FF000000"/>
      </left>
      <right style="thin">
        <color rgb="FF042734"/>
      </right>
      <top style="medium">
        <color rgb="FF000000"/>
      </top>
      <bottom style="thin">
        <color rgb="FF042734"/>
      </bottom>
    </border>
    <border>
      <left style="thin">
        <color rgb="FF042734"/>
      </left>
      <right style="thin">
        <color rgb="FF042734"/>
      </right>
      <top style="medium">
        <color rgb="FF000000"/>
      </top>
      <bottom style="thin">
        <color rgb="FF042734"/>
      </bottom>
    </border>
    <border>
      <left style="thin">
        <color rgb="FF042734"/>
      </left>
      <right style="medium">
        <color rgb="FF000000"/>
      </right>
      <top style="medium">
        <color rgb="FF000000"/>
      </top>
      <bottom style="thin">
        <color rgb="FF042734"/>
      </bottom>
    </border>
    <border>
      <left style="medium">
        <color rgb="FF000000"/>
      </left>
      <right style="thin">
        <color rgb="FF042734"/>
      </right>
      <top style="thin">
        <color rgb="FF042734"/>
      </top>
      <bottom style="thin">
        <color rgb="FF042734"/>
      </bottom>
    </border>
    <border>
      <left style="thin">
        <color rgb="FF042734"/>
      </left>
      <right style="thin">
        <color rgb="FF042734"/>
      </right>
      <top style="thin">
        <color rgb="FF042734"/>
      </top>
      <bottom style="thin">
        <color rgb="FF042734"/>
      </bottom>
    </border>
    <border>
      <left style="thin">
        <color rgb="FF042734"/>
      </left>
      <right style="medium">
        <color rgb="FF000000"/>
      </right>
      <top style="thin">
        <color rgb="FF042734"/>
      </top>
      <bottom style="thin">
        <color rgb="FF042734"/>
      </bottom>
    </border>
    <border>
      <left style="medium">
        <color rgb="FF000000"/>
      </left>
      <right style="thin">
        <color rgb="FF042734"/>
      </right>
      <top style="thin">
        <color rgb="FF042734"/>
      </top>
      <bottom style="medium">
        <color rgb="FF000000"/>
      </bottom>
    </border>
    <border>
      <left style="thin">
        <color rgb="FF042734"/>
      </left>
      <right style="thin">
        <color rgb="FF042734"/>
      </right>
      <top style="thin">
        <color rgb="FF042734"/>
      </top>
      <bottom style="medium">
        <color rgb="FF000000"/>
      </bottom>
    </border>
    <border>
      <left style="thin">
        <color rgb="FF042734"/>
      </left>
      <right style="medium">
        <color rgb="FF000000"/>
      </right>
      <top style="thin">
        <color rgb="FF042734"/>
      </top>
      <bottom style="medium">
        <color rgb="FF000000"/>
      </bottom>
    </border>
    <border>
      <left style="thin">
        <color rgb="FF042734"/>
      </left>
      <top style="thin">
        <color rgb="FF042734"/>
      </top>
      <bottom style="thin">
        <color rgb="FF042734"/>
      </bottom>
    </border>
  </borders>
  <cellStyleXfs count="1">
    <xf borderId="0" fillId="0" fontId="0" numFmtId="0" applyAlignment="1" applyFont="1"/>
  </cellStyleXfs>
  <cellXfs count="39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readingOrder="0"/>
    </xf>
    <xf borderId="0" fillId="2" fontId="4" numFmtId="0" xfId="0" applyAlignment="1" applyFont="1">
      <alignment horizontal="left" readingOrder="0" shrinkToFit="0" vertical="center" wrapText="1"/>
    </xf>
    <xf borderId="0" fillId="3" fontId="5" numFmtId="0" xfId="0" applyFill="1" applyFont="1"/>
    <xf borderId="0" fillId="3" fontId="1" numFmtId="0" xfId="0" applyFont="1"/>
    <xf borderId="0" fillId="4" fontId="1" numFmtId="0" xfId="0" applyFill="1" applyFont="1"/>
    <xf borderId="0" fillId="4" fontId="1" numFmtId="0" xfId="0" applyAlignment="1" applyFont="1">
      <alignment readingOrder="0"/>
    </xf>
    <xf borderId="1" fillId="3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0" fontId="1" numFmtId="0" xfId="0" applyFont="1"/>
    <xf borderId="3" fillId="3" fontId="6" numFmtId="0" xfId="0" applyAlignment="1" applyBorder="1" applyFont="1">
      <alignment horizontal="center" readingOrder="0"/>
    </xf>
    <xf borderId="4" fillId="5" fontId="7" numFmtId="164" xfId="0" applyAlignment="1" applyBorder="1" applyFill="1" applyFont="1" applyNumberFormat="1">
      <alignment horizontal="center" readingOrder="0" vertical="bottom"/>
    </xf>
    <xf borderId="0" fillId="0" fontId="8" numFmtId="0" xfId="0" applyFont="1"/>
    <xf borderId="5" fillId="5" fontId="7" numFmtId="0" xfId="0" applyAlignment="1" applyBorder="1" applyFont="1">
      <alignment horizontal="center" readingOrder="0" vertical="bottom"/>
    </xf>
    <xf borderId="6" fillId="5" fontId="7" numFmtId="164" xfId="0" applyAlignment="1" applyBorder="1" applyFont="1" applyNumberFormat="1">
      <alignment horizontal="center" readingOrder="0" vertical="bottom"/>
    </xf>
    <xf borderId="7" fillId="3" fontId="6" numFmtId="0" xfId="0" applyAlignment="1" applyBorder="1" applyFont="1">
      <alignment horizontal="center" readingOrder="0"/>
    </xf>
    <xf borderId="4" fillId="6" fontId="7" numFmtId="164" xfId="0" applyAlignment="1" applyBorder="1" applyFill="1" applyFont="1" applyNumberFormat="1">
      <alignment horizontal="center" readingOrder="0" vertical="bottom"/>
    </xf>
    <xf borderId="0" fillId="6" fontId="9" numFmtId="0" xfId="0" applyAlignment="1" applyFont="1">
      <alignment horizontal="center"/>
    </xf>
    <xf borderId="4" fillId="6" fontId="7" numFmtId="10" xfId="0" applyAlignment="1" applyBorder="1" applyFont="1" applyNumberFormat="1">
      <alignment horizontal="center" readingOrder="0" vertical="bottom"/>
    </xf>
    <xf borderId="0" fillId="4" fontId="10" numFmtId="0" xfId="0" applyAlignment="1" applyFont="1">
      <alignment readingOrder="0"/>
    </xf>
    <xf borderId="8" fillId="3" fontId="6" numFmtId="0" xfId="0" applyAlignment="1" applyBorder="1" applyFont="1">
      <alignment horizontal="center" readingOrder="0"/>
    </xf>
    <xf borderId="9" fillId="3" fontId="6" numFmtId="0" xfId="0" applyAlignment="1" applyBorder="1" applyFont="1">
      <alignment horizontal="center" readingOrder="0"/>
    </xf>
    <xf borderId="0" fillId="4" fontId="1" numFmtId="0" xfId="0" applyAlignment="1" applyFont="1">
      <alignment horizontal="center"/>
    </xf>
    <xf borderId="0" fillId="4" fontId="11" numFmtId="0" xfId="0" applyAlignment="1" applyFont="1">
      <alignment horizontal="center"/>
    </xf>
    <xf borderId="10" fillId="6" fontId="7" numFmtId="0" xfId="0" applyAlignment="1" applyBorder="1" applyFont="1">
      <alignment horizontal="center" readingOrder="0"/>
    </xf>
    <xf borderId="11" fillId="6" fontId="7" numFmtId="0" xfId="0" applyAlignment="1" applyBorder="1" applyFont="1">
      <alignment horizontal="left" readingOrder="0"/>
    </xf>
    <xf borderId="12" fillId="6" fontId="7" numFmtId="165" xfId="0" applyAlignment="1" applyBorder="1" applyFont="1" applyNumberFormat="1">
      <alignment horizontal="right" readingOrder="0"/>
    </xf>
    <xf borderId="0" fillId="0" fontId="1" numFmtId="0" xfId="0" applyAlignment="1" applyFont="1">
      <alignment horizontal="center"/>
    </xf>
    <xf borderId="10" fillId="6" fontId="7" numFmtId="0" xfId="0" applyAlignment="1" applyBorder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6" fontId="1" numFmtId="0" xfId="0" applyFont="1"/>
    <xf borderId="0" fillId="6" fontId="4" numFmtId="0" xfId="0" applyAlignment="1" applyFont="1">
      <alignment horizontal="left" readingOrder="0" shrinkToFit="0" vertical="center" wrapText="1"/>
    </xf>
    <xf borderId="0" fillId="7" fontId="5" numFmtId="0" xfId="0" applyFill="1" applyFont="1"/>
    <xf borderId="0" fillId="7" fontId="1" numFmtId="0" xfId="0" applyFont="1"/>
    <xf borderId="13" fillId="6" fontId="12" numFmtId="0" xfId="0" applyAlignment="1" applyBorder="1" applyFont="1">
      <alignment horizontal="right" vertical="top"/>
    </xf>
    <xf borderId="14" fillId="6" fontId="11" numFmtId="0" xfId="0" applyAlignment="1" applyBorder="1" applyFont="1">
      <alignment shrinkToFit="0" vertical="top" wrapText="1"/>
    </xf>
    <xf borderId="14" fillId="0" fontId="13" numFmtId="0" xfId="0" applyBorder="1" applyFont="1"/>
    <xf borderId="15" fillId="0" fontId="13" numFmtId="0" xfId="0" applyBorder="1" applyFont="1"/>
    <xf borderId="16" fillId="6" fontId="12" numFmtId="0" xfId="0" applyAlignment="1" applyBorder="1" applyFont="1">
      <alignment horizontal="right" vertical="top"/>
    </xf>
    <xf borderId="0" fillId="6" fontId="11" numFmtId="0" xfId="0" applyAlignment="1" applyFont="1">
      <alignment shrinkToFit="0" vertical="top" wrapText="1"/>
    </xf>
    <xf borderId="17" fillId="0" fontId="13" numFmtId="0" xfId="0" applyBorder="1" applyFont="1"/>
    <xf borderId="0" fillId="6" fontId="11" numFmtId="0" xfId="0" applyAlignment="1" applyFont="1">
      <alignment shrinkToFit="0" vertical="top" wrapText="1"/>
    </xf>
    <xf borderId="16" fillId="6" fontId="12" numFmtId="0" xfId="0" applyAlignment="1" applyBorder="1" applyFont="1">
      <alignment horizontal="right" vertical="top"/>
    </xf>
    <xf borderId="18" fillId="6" fontId="12" numFmtId="0" xfId="0" applyAlignment="1" applyBorder="1" applyFont="1">
      <alignment horizontal="right" vertical="top"/>
    </xf>
    <xf borderId="19" fillId="6" fontId="11" numFmtId="0" xfId="0" applyAlignment="1" applyBorder="1" applyFont="1">
      <alignment shrinkToFit="0" vertical="top" wrapText="1"/>
    </xf>
    <xf borderId="19" fillId="0" fontId="13" numFmtId="0" xfId="0" applyBorder="1" applyFont="1"/>
    <xf borderId="20" fillId="0" fontId="13" numFmtId="0" xfId="0" applyBorder="1" applyFont="1"/>
    <xf borderId="0" fillId="6" fontId="11" numFmtId="0" xfId="0" applyAlignment="1" applyFont="1">
      <alignment horizontal="center"/>
    </xf>
    <xf borderId="0" fillId="6" fontId="11" numFmtId="0" xfId="0" applyAlignment="1" applyFont="1">
      <alignment vertical="bottom"/>
    </xf>
    <xf borderId="0" fillId="6" fontId="11" numFmtId="0" xfId="0" applyFont="1"/>
    <xf borderId="13" fillId="6" fontId="14" numFmtId="0" xfId="0" applyAlignment="1" applyBorder="1" applyFont="1">
      <alignment horizontal="center" readingOrder="0" shrinkToFit="0" vertical="center" wrapText="1"/>
    </xf>
    <xf borderId="16" fillId="0" fontId="13" numFmtId="0" xfId="0" applyBorder="1" applyFont="1"/>
    <xf borderId="18" fillId="0" fontId="13" numFmtId="0" xfId="0" applyBorder="1" applyFont="1"/>
    <xf borderId="6" fillId="5" fontId="7" numFmtId="10" xfId="0" applyAlignment="1" applyBorder="1" applyFont="1" applyNumberFormat="1">
      <alignment horizontal="center" readingOrder="0" vertical="bottom"/>
    </xf>
    <xf borderId="21" fillId="3" fontId="6" numFmtId="0" xfId="0" applyAlignment="1" applyBorder="1" applyFont="1">
      <alignment horizontal="center" readingOrder="0"/>
    </xf>
    <xf borderId="12" fillId="6" fontId="7" numFmtId="10" xfId="0" applyAlignment="1" applyBorder="1" applyFont="1" applyNumberFormat="1">
      <alignment horizontal="right" readingOrder="0"/>
    </xf>
    <xf borderId="0" fillId="2" fontId="1" numFmtId="0" xfId="0" applyAlignment="1" applyFont="1">
      <alignment readingOrder="0"/>
    </xf>
    <xf borderId="0" fillId="2" fontId="4" numFmtId="0" xfId="0" applyAlignment="1" applyFont="1">
      <alignment readingOrder="0" shrinkToFit="0" vertical="center" wrapText="1"/>
    </xf>
    <xf borderId="0" fillId="2" fontId="15" numFmtId="0" xfId="0" applyAlignment="1" applyFont="1">
      <alignment vertical="bottom"/>
    </xf>
    <xf borderId="0" fillId="2" fontId="15" numFmtId="0" xfId="0" applyAlignment="1" applyFont="1">
      <alignment horizontal="center" vertical="bottom"/>
    </xf>
    <xf borderId="0" fillId="3" fontId="15" numFmtId="0" xfId="0" applyAlignment="1" applyFont="1">
      <alignment vertical="bottom"/>
    </xf>
    <xf borderId="0" fillId="6" fontId="16" numFmtId="0" xfId="0" applyAlignment="1" applyFont="1">
      <alignment horizontal="center" vertical="bottom"/>
    </xf>
    <xf borderId="0" fillId="6" fontId="15" numFmtId="0" xfId="0" applyAlignment="1" applyFont="1">
      <alignment vertical="bottom"/>
    </xf>
    <xf borderId="0" fillId="6" fontId="16" numFmtId="0" xfId="0" applyAlignment="1" applyFont="1">
      <alignment horizontal="center" vertical="bottom"/>
    </xf>
    <xf borderId="0" fillId="6" fontId="15" numFmtId="0" xfId="0" applyAlignment="1" applyFont="1">
      <alignment horizontal="center" vertical="bottom"/>
    </xf>
    <xf borderId="22" fillId="7" fontId="17" numFmtId="0" xfId="0" applyAlignment="1" applyBorder="1" applyFont="1">
      <alignment horizontal="center" readingOrder="0" vertical="center"/>
    </xf>
    <xf borderId="22" fillId="3" fontId="17" numFmtId="0" xfId="0" applyAlignment="1" applyBorder="1" applyFont="1">
      <alignment horizontal="center" readingOrder="0" vertical="center"/>
    </xf>
    <xf borderId="23" fillId="0" fontId="13" numFmtId="0" xfId="0" applyBorder="1" applyFont="1"/>
    <xf borderId="24" fillId="0" fontId="13" numFmtId="0" xfId="0" applyBorder="1" applyFont="1"/>
    <xf borderId="0" fillId="6" fontId="15" numFmtId="0" xfId="0" applyAlignment="1" applyFont="1">
      <alignment vertical="bottom"/>
    </xf>
    <xf borderId="22" fillId="7" fontId="15" numFmtId="0" xfId="0" applyBorder="1" applyFont="1"/>
    <xf borderId="23" fillId="7" fontId="15" numFmtId="0" xfId="0" applyBorder="1" applyFont="1"/>
    <xf borderId="23" fillId="7" fontId="17" numFmtId="0" xfId="0" applyAlignment="1" applyBorder="1" applyFont="1">
      <alignment horizontal="center"/>
    </xf>
    <xf borderId="24" fillId="7" fontId="15" numFmtId="0" xfId="0" applyBorder="1" applyFont="1"/>
    <xf borderId="25" fillId="8" fontId="18" numFmtId="0" xfId="0" applyAlignment="1" applyBorder="1" applyFill="1" applyFont="1">
      <alignment horizontal="center" readingOrder="0" vertical="bottom"/>
    </xf>
    <xf borderId="25" fillId="9" fontId="18" numFmtId="0" xfId="0" applyAlignment="1" applyBorder="1" applyFill="1" applyFont="1">
      <alignment horizontal="center" vertical="center"/>
    </xf>
    <xf borderId="0" fillId="9" fontId="18" numFmtId="0" xfId="0" applyAlignment="1" applyFont="1">
      <alignment horizontal="center" readingOrder="0" vertical="center"/>
    </xf>
    <xf borderId="26" fillId="9" fontId="18" numFmtId="0" xfId="0" applyAlignment="1" applyBorder="1" applyFont="1">
      <alignment horizontal="center" readingOrder="0" vertical="center"/>
    </xf>
    <xf borderId="25" fillId="8" fontId="18" numFmtId="0" xfId="0" applyAlignment="1" applyBorder="1" applyFont="1">
      <alignment horizontal="center" vertical="bottom"/>
    </xf>
    <xf borderId="0" fillId="8" fontId="18" numFmtId="0" xfId="0" applyAlignment="1" applyFont="1">
      <alignment horizontal="center" vertical="bottom"/>
    </xf>
    <xf borderId="26" fillId="8" fontId="18" numFmtId="0" xfId="0" applyAlignment="1" applyBorder="1" applyFont="1">
      <alignment horizontal="center" vertical="bottom"/>
    </xf>
    <xf borderId="0" fillId="6" fontId="19" numFmtId="0" xfId="0" applyAlignment="1" applyFont="1">
      <alignment horizontal="center" vertical="bottom"/>
    </xf>
    <xf borderId="27" fillId="6" fontId="15" numFmtId="0" xfId="0" applyAlignment="1" applyBorder="1" applyFont="1">
      <alignment vertical="bottom"/>
    </xf>
    <xf borderId="25" fillId="5" fontId="11" numFmtId="0" xfId="0" applyAlignment="1" applyBorder="1" applyFont="1">
      <alignment horizontal="center" readingOrder="0" vertical="bottom"/>
    </xf>
    <xf borderId="0" fillId="5" fontId="11" numFmtId="0" xfId="0" applyAlignment="1" applyFont="1">
      <alignment horizontal="center" readingOrder="0" vertical="bottom"/>
    </xf>
    <xf borderId="26" fillId="5" fontId="11" numFmtId="0" xfId="0" applyAlignment="1" applyBorder="1" applyFont="1">
      <alignment horizontal="center" readingOrder="0" vertical="bottom"/>
    </xf>
    <xf borderId="0" fillId="6" fontId="11" numFmtId="0" xfId="0" applyAlignment="1" applyFont="1">
      <alignment horizontal="center" vertical="bottom"/>
    </xf>
    <xf borderId="28" fillId="6" fontId="15" numFmtId="0" xfId="0" applyAlignment="1" applyBorder="1" applyFont="1">
      <alignment vertical="bottom"/>
    </xf>
    <xf borderId="0" fillId="5" fontId="11" numFmtId="4" xfId="0" applyAlignment="1" applyFont="1" applyNumberFormat="1">
      <alignment horizontal="center" readingOrder="0" vertical="bottom"/>
    </xf>
    <xf borderId="26" fillId="5" fontId="11" numFmtId="164" xfId="0" applyAlignment="1" applyBorder="1" applyFont="1" applyNumberFormat="1">
      <alignment horizontal="center" readingOrder="0" vertical="bottom"/>
    </xf>
    <xf borderId="0" fillId="6" fontId="15" numFmtId="166" xfId="0" applyAlignment="1" applyFont="1" applyNumberFormat="1">
      <alignment vertical="bottom"/>
    </xf>
    <xf borderId="27" fillId="5" fontId="11" numFmtId="0" xfId="0" applyAlignment="1" applyBorder="1" applyFont="1">
      <alignment horizontal="center" readingOrder="0" vertical="bottom"/>
    </xf>
    <xf borderId="29" fillId="5" fontId="11" numFmtId="4" xfId="0" applyAlignment="1" applyBorder="1" applyFont="1" applyNumberFormat="1">
      <alignment horizontal="center" readingOrder="0" vertical="bottom"/>
    </xf>
    <xf borderId="30" fillId="5" fontId="11" numFmtId="164" xfId="0" applyAlignment="1" applyBorder="1" applyFont="1" applyNumberFormat="1">
      <alignment horizontal="center" readingOrder="0" vertical="bottom"/>
    </xf>
    <xf borderId="0" fillId="6" fontId="11" numFmtId="0" xfId="0" applyAlignment="1" applyFont="1">
      <alignment readingOrder="0" vertical="bottom"/>
    </xf>
    <xf borderId="23" fillId="6" fontId="15" numFmtId="0" xfId="0" applyAlignment="1" applyBorder="1" applyFont="1">
      <alignment vertical="bottom"/>
    </xf>
    <xf borderId="23" fillId="6" fontId="11" numFmtId="0" xfId="0" applyAlignment="1" applyBorder="1" applyFont="1">
      <alignment horizontal="center" readingOrder="0"/>
    </xf>
    <xf borderId="0" fillId="6" fontId="15" numFmtId="0" xfId="0" applyAlignment="1" applyFont="1">
      <alignment readingOrder="0" vertical="bottom"/>
    </xf>
    <xf borderId="0" fillId="6" fontId="15" numFmtId="167" xfId="0" applyAlignment="1" applyFont="1" applyNumberFormat="1">
      <alignment vertical="bottom"/>
    </xf>
    <xf borderId="0" fillId="6" fontId="15" numFmtId="164" xfId="0" applyAlignment="1" applyFont="1" applyNumberFormat="1">
      <alignment vertical="bottom"/>
    </xf>
    <xf borderId="0" fillId="6" fontId="15" numFmtId="4" xfId="0" applyAlignment="1" applyFont="1" applyNumberFormat="1">
      <alignment vertical="bottom"/>
    </xf>
    <xf borderId="0" fillId="6" fontId="15" numFmtId="0" xfId="0" applyAlignment="1" applyFont="1">
      <alignment horizontal="center" vertical="center"/>
    </xf>
    <xf borderId="0" fillId="9" fontId="18" numFmtId="0" xfId="0" applyAlignment="1" applyFont="1">
      <alignment horizontal="center" shrinkToFit="0" vertical="center" wrapText="1"/>
    </xf>
    <xf borderId="0" fillId="9" fontId="18" numFmtId="0" xfId="0" applyAlignment="1" applyFont="1">
      <alignment horizontal="center" vertical="center"/>
    </xf>
    <xf borderId="0" fillId="10" fontId="1" numFmtId="0" xfId="0" applyFill="1" applyFont="1"/>
    <xf borderId="0" fillId="6" fontId="15" numFmtId="4" xfId="0" applyAlignment="1" applyFont="1" applyNumberFormat="1">
      <alignment horizontal="center" vertical="center"/>
    </xf>
    <xf borderId="0" fillId="6" fontId="11" numFmtId="0" xfId="0" applyAlignment="1" applyFont="1">
      <alignment horizontal="center" vertical="center"/>
    </xf>
    <xf borderId="0" fillId="6" fontId="11" numFmtId="0" xfId="0" applyAlignment="1" applyFont="1">
      <alignment horizontal="left" readingOrder="0" shrinkToFit="0" vertical="center" wrapText="0"/>
    </xf>
    <xf borderId="0" fillId="6" fontId="11" numFmtId="0" xfId="0" applyAlignment="1" applyFont="1">
      <alignment horizontal="center" readingOrder="0" shrinkToFit="0" vertical="center" wrapText="0"/>
    </xf>
    <xf borderId="0" fillId="6" fontId="11" numFmtId="164" xfId="0" applyAlignment="1" applyFont="1" applyNumberFormat="1">
      <alignment horizontal="center" vertical="center"/>
    </xf>
    <xf borderId="0" fillId="6" fontId="11" numFmtId="10" xfId="0" applyAlignment="1" applyFont="1" applyNumberFormat="1">
      <alignment horizontal="center" vertical="center"/>
    </xf>
    <xf borderId="0" fillId="6" fontId="11" numFmtId="3" xfId="0" applyAlignment="1" applyFont="1" applyNumberFormat="1">
      <alignment horizontal="left" readingOrder="0" shrinkToFit="0" vertical="center" wrapText="0"/>
    </xf>
    <xf borderId="0" fillId="6" fontId="11" numFmtId="11" xfId="0" applyAlignment="1" applyFont="1" applyNumberFormat="1">
      <alignment horizontal="left" readingOrder="0" shrinkToFit="0" vertical="center" wrapText="0"/>
    </xf>
    <xf borderId="0" fillId="6" fontId="11" numFmtId="167" xfId="0" applyAlignment="1" applyFont="1" applyNumberFormat="1">
      <alignment horizontal="center" vertical="center"/>
    </xf>
    <xf borderId="0" fillId="2" fontId="20" numFmtId="168" xfId="0" applyFont="1" applyNumberFormat="1"/>
    <xf borderId="0" fillId="2" fontId="20" numFmtId="0" xfId="0" applyFont="1"/>
    <xf borderId="0" fillId="2" fontId="20" numFmtId="164" xfId="0" applyFont="1" applyNumberFormat="1"/>
    <xf borderId="0" fillId="6" fontId="20" numFmtId="0" xfId="0" applyFont="1"/>
    <xf borderId="0" fillId="4" fontId="11" numFmtId="0" xfId="0" applyFont="1"/>
    <xf borderId="0" fillId="6" fontId="20" numFmtId="164" xfId="0" applyFont="1" applyNumberFormat="1"/>
    <xf borderId="22" fillId="3" fontId="21" numFmtId="0" xfId="0" applyAlignment="1" applyBorder="1" applyFont="1">
      <alignment horizontal="center" readingOrder="0" vertical="center"/>
    </xf>
    <xf borderId="24" fillId="6" fontId="11" numFmtId="168" xfId="0" applyAlignment="1" applyBorder="1" applyFont="1" applyNumberFormat="1">
      <alignment horizontal="center" readingOrder="0" vertical="center"/>
    </xf>
    <xf borderId="0" fillId="6" fontId="9" numFmtId="0" xfId="0" applyFont="1"/>
    <xf borderId="27" fillId="3" fontId="21" numFmtId="0" xfId="0" applyAlignment="1" applyBorder="1" applyFont="1">
      <alignment horizontal="center" readingOrder="0" vertical="center"/>
    </xf>
    <xf borderId="30" fillId="6" fontId="22" numFmtId="168" xfId="0" applyAlignment="1" applyBorder="1" applyFont="1" applyNumberFormat="1">
      <alignment horizontal="center" readingOrder="0" vertical="center"/>
    </xf>
    <xf borderId="0" fillId="6" fontId="20" numFmtId="168" xfId="0" applyFont="1" applyNumberFormat="1"/>
    <xf borderId="0" fillId="6" fontId="20" numFmtId="169" xfId="0" applyFont="1" applyNumberFormat="1"/>
    <xf borderId="22" fillId="3" fontId="23" numFmtId="0" xfId="0" applyAlignment="1" applyBorder="1" applyFont="1">
      <alignment horizontal="center" readingOrder="0" vertical="center"/>
    </xf>
    <xf borderId="31" fillId="0" fontId="1" numFmtId="0" xfId="0" applyBorder="1" applyFont="1"/>
    <xf borderId="25" fillId="0" fontId="13" numFmtId="0" xfId="0" applyBorder="1" applyFont="1"/>
    <xf borderId="26" fillId="0" fontId="13" numFmtId="0" xfId="0" applyBorder="1" applyFont="1"/>
    <xf borderId="25" fillId="6" fontId="24" numFmtId="0" xfId="0" applyAlignment="1" applyBorder="1" applyFont="1">
      <alignment horizontal="center" shrinkToFit="0" vertical="center" wrapText="1"/>
    </xf>
    <xf borderId="32" fillId="9" fontId="25" numFmtId="0" xfId="0" applyAlignment="1" applyBorder="1" applyFont="1">
      <alignment horizontal="center" readingOrder="0" vertical="center"/>
    </xf>
    <xf borderId="33" fillId="9" fontId="25" numFmtId="0" xfId="0" applyAlignment="1" applyBorder="1" applyFont="1">
      <alignment horizontal="center" readingOrder="0" vertical="center"/>
    </xf>
    <xf borderId="34" fillId="9" fontId="25" numFmtId="0" xfId="0" applyAlignment="1" applyBorder="1" applyFont="1">
      <alignment horizontal="center" readingOrder="0" vertical="center"/>
    </xf>
    <xf borderId="27" fillId="0" fontId="13" numFmtId="0" xfId="0" applyBorder="1" applyFont="1"/>
    <xf borderId="30" fillId="0" fontId="13" numFmtId="0" xfId="0" applyBorder="1" applyFont="1"/>
    <xf borderId="35" fillId="0" fontId="13" numFmtId="0" xfId="0" applyBorder="1" applyFont="1"/>
    <xf borderId="36" fillId="0" fontId="13" numFmtId="0" xfId="0" applyBorder="1" applyFont="1"/>
    <xf borderId="37" fillId="0" fontId="13" numFmtId="0" xfId="0" applyBorder="1" applyFont="1"/>
    <xf borderId="35" fillId="6" fontId="26" numFmtId="164" xfId="0" applyAlignment="1" applyBorder="1" applyFont="1" applyNumberFormat="1">
      <alignment horizontal="center" shrinkToFit="0" vertical="center" wrapText="1"/>
    </xf>
    <xf borderId="38" fillId="6" fontId="26" numFmtId="164" xfId="0" applyAlignment="1" applyBorder="1" applyFont="1" applyNumberFormat="1">
      <alignment horizontal="center" shrinkToFit="0" vertical="center" wrapText="1"/>
    </xf>
    <xf borderId="39" fillId="0" fontId="13" numFmtId="0" xfId="0" applyBorder="1" applyFont="1"/>
    <xf borderId="40" fillId="0" fontId="13" numFmtId="0" xfId="0" applyBorder="1" applyFont="1"/>
    <xf borderId="32" fillId="9" fontId="27" numFmtId="0" xfId="0" applyAlignment="1" applyBorder="1" applyFont="1">
      <alignment horizontal="center" readingOrder="0" shrinkToFit="0" vertical="center" wrapText="1"/>
    </xf>
    <xf borderId="33" fillId="9" fontId="27" numFmtId="0" xfId="0" applyAlignment="1" applyBorder="1" applyFont="1">
      <alignment horizontal="center" readingOrder="0" shrinkToFit="0" vertical="center" wrapText="1"/>
    </xf>
    <xf borderId="33" fillId="9" fontId="28" numFmtId="0" xfId="0" applyAlignment="1" applyBorder="1" applyFont="1">
      <alignment horizontal="center" readingOrder="0" shrinkToFit="0" vertical="center" wrapText="1"/>
    </xf>
    <xf borderId="34" fillId="9" fontId="27" numFmtId="0" xfId="0" applyAlignment="1" applyBorder="1" applyFont="1">
      <alignment horizontal="center" readingOrder="0" shrinkToFit="0" vertical="center" wrapText="1"/>
    </xf>
    <xf borderId="36" fillId="9" fontId="28" numFmtId="0" xfId="0" applyAlignment="1" applyBorder="1" applyFont="1">
      <alignment horizontal="center" readingOrder="0" shrinkToFit="0" vertical="center" wrapText="1"/>
    </xf>
    <xf borderId="35" fillId="6" fontId="26" numFmtId="4" xfId="0" applyAlignment="1" applyBorder="1" applyFont="1" applyNumberFormat="1">
      <alignment horizontal="center" shrinkToFit="0" vertical="center" wrapText="1"/>
    </xf>
    <xf borderId="38" fillId="6" fontId="26" numFmtId="10" xfId="0" applyAlignment="1" applyBorder="1" applyFont="1" applyNumberFormat="1">
      <alignment horizontal="center" shrinkToFit="0" vertical="center" wrapText="1"/>
    </xf>
    <xf borderId="41" fillId="4" fontId="11" numFmtId="0" xfId="0" applyBorder="1" applyFont="1"/>
    <xf borderId="4" fillId="6" fontId="29" numFmtId="0" xfId="0" applyAlignment="1" applyBorder="1" applyFont="1">
      <alignment horizontal="center" readingOrder="0" vertical="center"/>
    </xf>
    <xf borderId="42" fillId="6" fontId="11" numFmtId="0" xfId="0" applyBorder="1" applyFont="1"/>
    <xf borderId="0" fillId="6" fontId="11" numFmtId="10" xfId="0" applyFont="1" applyNumberFormat="1"/>
    <xf borderId="43" fillId="6" fontId="11" numFmtId="0" xfId="0" applyBorder="1" applyFont="1"/>
    <xf borderId="0" fillId="6" fontId="20" numFmtId="168" xfId="0" applyAlignment="1" applyFont="1" applyNumberFormat="1">
      <alignment horizontal="center" vertical="center"/>
    </xf>
    <xf borderId="0" fillId="6" fontId="20" numFmtId="0" xfId="0" applyAlignment="1" applyFont="1">
      <alignment horizontal="center" vertical="center"/>
    </xf>
    <xf borderId="0" fillId="6" fontId="30" numFmtId="0" xfId="0" applyFont="1"/>
    <xf borderId="0" fillId="7" fontId="31" numFmtId="0" xfId="0" applyFont="1"/>
    <xf borderId="0" fillId="7" fontId="30" numFmtId="0" xfId="0" applyFont="1"/>
    <xf borderId="0" fillId="6" fontId="32" numFmtId="0" xfId="0" applyFont="1"/>
    <xf borderId="10" fillId="7" fontId="21" numFmtId="0" xfId="0" applyAlignment="1" applyBorder="1" applyFont="1">
      <alignment horizontal="center" readingOrder="0"/>
    </xf>
    <xf borderId="11" fillId="7" fontId="21" numFmtId="0" xfId="0" applyAlignment="1" applyBorder="1" applyFont="1">
      <alignment horizontal="center" readingOrder="0"/>
    </xf>
    <xf borderId="12" fillId="7" fontId="21" numFmtId="0" xfId="0" applyAlignment="1" applyBorder="1" applyFont="1">
      <alignment horizontal="center" readingOrder="0"/>
    </xf>
    <xf borderId="11" fillId="11" fontId="21" numFmtId="0" xfId="0" applyAlignment="1" applyBorder="1" applyFill="1" applyFont="1">
      <alignment horizontal="left" readingOrder="0"/>
    </xf>
    <xf borderId="11" fillId="11" fontId="21" numFmtId="0" xfId="0" applyBorder="1" applyFont="1"/>
    <xf borderId="44" fillId="11" fontId="21" numFmtId="0" xfId="0" applyBorder="1" applyFont="1"/>
    <xf borderId="45" fillId="11" fontId="21" numFmtId="0" xfId="0" applyAlignment="1" applyBorder="1" applyFont="1">
      <alignment readingOrder="0"/>
    </xf>
    <xf borderId="12" fillId="11" fontId="21" numFmtId="0" xfId="0" applyBorder="1" applyFont="1"/>
    <xf borderId="0" fillId="6" fontId="33" numFmtId="0" xfId="0" applyFont="1"/>
    <xf borderId="0" fillId="6" fontId="33" numFmtId="0" xfId="0" applyAlignment="1" applyFont="1">
      <alignment readingOrder="0"/>
    </xf>
    <xf borderId="0" fillId="6" fontId="22" numFmtId="0" xfId="0" applyAlignment="1" applyFont="1">
      <alignment readingOrder="0"/>
    </xf>
    <xf borderId="0" fillId="6" fontId="22" numFmtId="0" xfId="0" applyAlignment="1" applyFont="1">
      <alignment horizontal="left" readingOrder="0"/>
    </xf>
    <xf borderId="0" fillId="6" fontId="22" numFmtId="0" xfId="0" applyFont="1"/>
    <xf borderId="0" fillId="6" fontId="22" numFmtId="0" xfId="0" applyAlignment="1" applyFont="1">
      <alignment horizontal="left"/>
    </xf>
    <xf borderId="0" fillId="0" fontId="22" numFmtId="0" xfId="0" applyFont="1"/>
    <xf borderId="0" fillId="0" fontId="34" numFmtId="0" xfId="0" applyFont="1"/>
    <xf borderId="0" fillId="6" fontId="4" numFmtId="0" xfId="0" applyAlignment="1" applyFont="1">
      <alignment shrinkToFit="0" vertical="center" wrapText="1"/>
    </xf>
    <xf borderId="0" fillId="7" fontId="15" numFmtId="0" xfId="0" applyAlignment="1" applyFont="1">
      <alignment vertical="bottom"/>
    </xf>
    <xf borderId="22" fillId="7" fontId="17" numFmtId="0" xfId="0" applyAlignment="1" applyBorder="1" applyFont="1">
      <alignment horizontal="center" vertical="center"/>
    </xf>
    <xf borderId="25" fillId="8" fontId="18" numFmtId="0" xfId="0" applyAlignment="1" applyBorder="1" applyFont="1">
      <alignment horizontal="center" vertical="bottom"/>
    </xf>
    <xf borderId="25" fillId="8" fontId="18" numFmtId="0" xfId="0" applyAlignment="1" applyBorder="1" applyFont="1">
      <alignment horizontal="center" vertical="center"/>
    </xf>
    <xf borderId="0" fillId="8" fontId="18" numFmtId="0" xfId="0" applyAlignment="1" applyFont="1">
      <alignment horizontal="center" vertical="center"/>
    </xf>
    <xf borderId="0" fillId="8" fontId="18" numFmtId="0" xfId="0" applyAlignment="1" applyFont="1">
      <alignment horizontal="center" vertical="center"/>
    </xf>
    <xf borderId="26" fillId="8" fontId="18" numFmtId="0" xfId="0" applyAlignment="1" applyBorder="1" applyFont="1">
      <alignment horizontal="center" vertical="center"/>
    </xf>
    <xf borderId="25" fillId="6" fontId="15" numFmtId="0" xfId="0" applyAlignment="1" applyBorder="1" applyFont="1">
      <alignment vertical="bottom"/>
    </xf>
    <xf borderId="25" fillId="6" fontId="11" numFmtId="166" xfId="0" applyAlignment="1" applyBorder="1" applyFont="1" applyNumberFormat="1">
      <alignment horizontal="center" readingOrder="0" vertical="bottom"/>
    </xf>
    <xf borderId="0" fillId="6" fontId="11" numFmtId="0" xfId="0" applyAlignment="1" applyFont="1">
      <alignment horizontal="center" readingOrder="0" vertical="bottom"/>
    </xf>
    <xf borderId="0" fillId="12" fontId="11" numFmtId="0" xfId="0" applyAlignment="1" applyFill="1" applyFont="1">
      <alignment horizontal="center" vertical="bottom"/>
    </xf>
    <xf borderId="0" fillId="6" fontId="11" numFmtId="0" xfId="0" applyAlignment="1" applyFont="1">
      <alignment horizontal="center" vertical="bottom"/>
    </xf>
    <xf borderId="0" fillId="6" fontId="11" numFmtId="164" xfId="0" applyAlignment="1" applyFont="1" applyNumberFormat="1">
      <alignment horizontal="center" readingOrder="0" vertical="bottom"/>
    </xf>
    <xf borderId="26" fillId="6" fontId="11" numFmtId="10" xfId="0" applyAlignment="1" applyBorder="1" applyFont="1" applyNumberFormat="1">
      <alignment horizontal="center" vertical="bottom"/>
    </xf>
    <xf borderId="27" fillId="6" fontId="15" numFmtId="166" xfId="0" applyAlignment="1" applyBorder="1" applyFont="1" applyNumberFormat="1">
      <alignment vertical="bottom"/>
    </xf>
    <xf borderId="27" fillId="6" fontId="15" numFmtId="164" xfId="0" applyAlignment="1" applyBorder="1" applyFont="1" applyNumberFormat="1">
      <alignment vertical="bottom"/>
    </xf>
    <xf borderId="28" fillId="6" fontId="15" numFmtId="10" xfId="0" applyAlignment="1" applyBorder="1" applyFont="1" applyNumberFormat="1">
      <alignment vertical="bottom"/>
    </xf>
    <xf borderId="0" fillId="12" fontId="11" numFmtId="0" xfId="0" applyAlignment="1" applyFont="1">
      <alignment horizontal="center" vertical="bottom"/>
    </xf>
    <xf borderId="0" fillId="6" fontId="15" numFmtId="10" xfId="0" applyAlignment="1" applyFont="1" applyNumberFormat="1">
      <alignment vertical="bottom"/>
    </xf>
    <xf borderId="23" fillId="6" fontId="15" numFmtId="0" xfId="0" applyAlignment="1" applyBorder="1" applyFont="1">
      <alignment vertical="bottom"/>
    </xf>
    <xf borderId="23" fillId="6" fontId="15" numFmtId="0" xfId="0" applyAlignment="1" applyBorder="1" applyFont="1">
      <alignment readingOrder="0" vertical="bottom"/>
    </xf>
    <xf borderId="23" fillId="6" fontId="15" numFmtId="0" xfId="0" applyAlignment="1" applyBorder="1" applyFont="1">
      <alignment horizontal="center" vertical="bottom"/>
    </xf>
    <xf borderId="24" fillId="7" fontId="35" numFmtId="0" xfId="0" applyAlignment="1" applyBorder="1" applyFont="1">
      <alignment horizontal="center" readingOrder="0" vertical="center"/>
    </xf>
    <xf borderId="46" fillId="8" fontId="18" numFmtId="0" xfId="0" applyAlignment="1" applyBorder="1" applyFont="1">
      <alignment horizontal="center" vertical="bottom"/>
    </xf>
    <xf borderId="47" fillId="8" fontId="18" numFmtId="0" xfId="0" applyAlignment="1" applyBorder="1" applyFont="1">
      <alignment horizontal="center" readingOrder="0" vertical="bottom"/>
    </xf>
    <xf borderId="27" fillId="6" fontId="11" numFmtId="0" xfId="0" applyAlignment="1" applyBorder="1" applyFont="1">
      <alignment horizontal="center" readingOrder="0" vertical="center"/>
    </xf>
    <xf borderId="29" fillId="6" fontId="11" numFmtId="0" xfId="0" applyAlignment="1" applyBorder="1" applyFont="1">
      <alignment horizontal="center" readingOrder="0" vertical="center"/>
    </xf>
    <xf borderId="30" fillId="6" fontId="11" numFmtId="0" xfId="0" applyAlignment="1" applyBorder="1" applyFont="1">
      <alignment horizontal="center" readingOrder="0" vertical="center"/>
    </xf>
    <xf borderId="48" fillId="8" fontId="18" numFmtId="0" xfId="0" applyAlignment="1" applyBorder="1" applyFont="1">
      <alignment horizontal="center" shrinkToFit="0" vertical="center" wrapText="1"/>
    </xf>
    <xf borderId="49" fillId="8" fontId="18" numFmtId="167" xfId="0" applyAlignment="1" applyBorder="1" applyFont="1" applyNumberFormat="1">
      <alignment horizontal="center" shrinkToFit="0" vertical="center" wrapText="1"/>
    </xf>
    <xf borderId="49" fillId="8" fontId="18" numFmtId="0" xfId="0" applyAlignment="1" applyBorder="1" applyFont="1">
      <alignment horizontal="center" shrinkToFit="0" vertical="center" wrapText="1"/>
    </xf>
    <xf borderId="49" fillId="8" fontId="18" numFmtId="164" xfId="0" applyAlignment="1" applyBorder="1" applyFont="1" applyNumberFormat="1">
      <alignment horizontal="center" shrinkToFit="0" vertical="center" wrapText="1"/>
    </xf>
    <xf borderId="50" fillId="8" fontId="18" numFmtId="0" xfId="0" applyAlignment="1" applyBorder="1" applyFont="1">
      <alignment horizontal="center" shrinkToFit="0" vertical="center" wrapText="1"/>
    </xf>
    <xf borderId="0" fillId="2" fontId="36" numFmtId="0" xfId="0" applyAlignment="1" applyFont="1">
      <alignment readingOrder="0" vertical="center"/>
    </xf>
    <xf borderId="51" fillId="3" fontId="37" numFmtId="0" xfId="0" applyAlignment="1" applyBorder="1" applyFont="1">
      <alignment horizontal="center" readingOrder="0" vertical="center"/>
    </xf>
    <xf borderId="52" fillId="0" fontId="13" numFmtId="0" xfId="0" applyBorder="1" applyFont="1"/>
    <xf borderId="53" fillId="0" fontId="13" numFmtId="0" xfId="0" applyBorder="1" applyFont="1"/>
    <xf borderId="0" fillId="6" fontId="38" numFmtId="0" xfId="0" applyAlignment="1" applyFont="1">
      <alignment horizontal="center"/>
    </xf>
    <xf borderId="0" fillId="6" fontId="1" numFmtId="0" xfId="0" applyFont="1"/>
    <xf borderId="0" fillId="6" fontId="39" numFmtId="0" xfId="0" applyFont="1"/>
    <xf borderId="54" fillId="0" fontId="13" numFmtId="0" xfId="0" applyBorder="1" applyFont="1"/>
    <xf borderId="55" fillId="0" fontId="13" numFmtId="0" xfId="0" applyBorder="1" applyFont="1"/>
    <xf borderId="56" fillId="0" fontId="13" numFmtId="0" xfId="0" applyBorder="1" applyFont="1"/>
    <xf borderId="57" fillId="6" fontId="40" numFmtId="0" xfId="0" applyAlignment="1" applyBorder="1" applyFont="1">
      <alignment horizontal="center" readingOrder="0" vertical="bottom"/>
    </xf>
    <xf borderId="58" fillId="0" fontId="13" numFmtId="0" xfId="0" applyBorder="1" applyFont="1"/>
    <xf borderId="59" fillId="6" fontId="40" numFmtId="0" xfId="0" applyAlignment="1" applyBorder="1" applyFont="1">
      <alignment horizontal="center" readingOrder="0" vertical="bottom"/>
    </xf>
    <xf borderId="60" fillId="5" fontId="41" numFmtId="0" xfId="0" applyAlignment="1" applyBorder="1" applyFont="1">
      <alignment horizontal="center" readingOrder="0" vertical="bottom"/>
    </xf>
    <xf borderId="61" fillId="0" fontId="13" numFmtId="0" xfId="0" applyBorder="1" applyFont="1"/>
    <xf borderId="62" fillId="4" fontId="42" numFmtId="164" xfId="0" applyAlignment="1" applyBorder="1" applyFont="1" applyNumberFormat="1">
      <alignment horizontal="center" readingOrder="0" shrinkToFit="0" vertical="bottom" wrapText="0"/>
    </xf>
    <xf borderId="0" fillId="6" fontId="1" numFmtId="49" xfId="0" applyFont="1" applyNumberFormat="1"/>
    <xf borderId="0" fillId="6" fontId="43" numFmtId="0" xfId="0" applyAlignment="1" applyFont="1">
      <alignment horizontal="center"/>
    </xf>
    <xf borderId="63" fillId="3" fontId="44" numFmtId="0" xfId="0" applyAlignment="1" applyBorder="1" applyFont="1">
      <alignment horizontal="center" readingOrder="0" vertical="center"/>
    </xf>
    <xf borderId="64" fillId="3" fontId="44" numFmtId="0" xfId="0" applyAlignment="1" applyBorder="1" applyFont="1">
      <alignment horizontal="center" readingOrder="0" vertical="center"/>
    </xf>
    <xf borderId="65" fillId="3" fontId="44" numFmtId="0" xfId="0" applyAlignment="1" applyBorder="1" applyFont="1">
      <alignment horizontal="center" readingOrder="0" vertical="center"/>
    </xf>
    <xf borderId="66" fillId="5" fontId="38" numFmtId="0" xfId="0" applyAlignment="1" applyBorder="1" applyFont="1">
      <alignment horizontal="center" readingOrder="0" vertical="bottom"/>
    </xf>
    <xf borderId="67" fillId="5" fontId="38" numFmtId="0" xfId="0" applyAlignment="1" applyBorder="1" applyFont="1">
      <alignment horizontal="center" readingOrder="0" shrinkToFit="0" vertical="bottom" wrapText="1"/>
    </xf>
    <xf borderId="67" fillId="5" fontId="38" numFmtId="0" xfId="0" applyAlignment="1" applyBorder="1" applyFont="1">
      <alignment horizontal="center" readingOrder="0"/>
    </xf>
    <xf borderId="67" fillId="5" fontId="38" numFmtId="0" xfId="0" applyAlignment="1" applyBorder="1" applyFont="1">
      <alignment horizontal="center"/>
    </xf>
    <xf borderId="68" fillId="6" fontId="38" numFmtId="4" xfId="0" applyAlignment="1" applyBorder="1" applyFont="1" applyNumberFormat="1">
      <alignment horizontal="center" readingOrder="0" vertical="bottom"/>
    </xf>
    <xf borderId="67" fillId="5" fontId="45" numFmtId="0" xfId="0" applyAlignment="1" applyBorder="1" applyFont="1">
      <alignment horizontal="center" readingOrder="0" shrinkToFit="0" wrapText="1"/>
    </xf>
    <xf borderId="67" fillId="5" fontId="38" numFmtId="0" xfId="0" applyAlignment="1" applyBorder="1" applyFont="1">
      <alignment horizontal="center" readingOrder="0" shrinkToFit="0" vertical="bottom" wrapText="1"/>
    </xf>
    <xf borderId="67" fillId="5" fontId="38" numFmtId="0" xfId="0" applyAlignment="1" applyBorder="1" applyFont="1">
      <alignment horizontal="center" readingOrder="0" vertical="bottom"/>
    </xf>
    <xf borderId="67" fillId="5" fontId="38" numFmtId="0" xfId="0" applyAlignment="1" applyBorder="1" applyFont="1">
      <alignment horizontal="center" readingOrder="0" shrinkToFit="0" vertical="center" wrapText="1"/>
    </xf>
    <xf borderId="67" fillId="5" fontId="38" numFmtId="0" xfId="0" applyAlignment="1" applyBorder="1" applyFont="1">
      <alignment horizontal="center" readingOrder="0" vertical="bottom"/>
    </xf>
    <xf borderId="0" fillId="6" fontId="46" numFmtId="0" xfId="0" applyFont="1"/>
    <xf borderId="69" fillId="5" fontId="38" numFmtId="0" xfId="0" applyAlignment="1" applyBorder="1" applyFont="1">
      <alignment horizontal="center" readingOrder="0" vertical="bottom"/>
    </xf>
    <xf borderId="70" fillId="5" fontId="38" numFmtId="0" xfId="0" applyAlignment="1" applyBorder="1" applyFont="1">
      <alignment horizontal="center" readingOrder="0" vertical="bottom"/>
    </xf>
    <xf borderId="70" fillId="5" fontId="38" numFmtId="0" xfId="0" applyAlignment="1" applyBorder="1" applyFont="1">
      <alignment horizontal="center" readingOrder="0"/>
    </xf>
    <xf borderId="71" fillId="6" fontId="38" numFmtId="4" xfId="0" applyAlignment="1" applyBorder="1" applyFont="1" applyNumberFormat="1">
      <alignment horizontal="center" readingOrder="0" vertical="bottom"/>
    </xf>
    <xf borderId="0" fillId="3" fontId="44" numFmtId="0" xfId="0" applyAlignment="1" applyFont="1">
      <alignment horizontal="center" readingOrder="0" vertical="center"/>
    </xf>
    <xf borderId="0" fillId="3" fontId="44" numFmtId="0" xfId="0" applyAlignment="1" applyFont="1">
      <alignment horizontal="center" vertical="center"/>
    </xf>
    <xf borderId="0" fillId="6" fontId="1" numFmtId="0" xfId="0" applyAlignment="1" applyFont="1">
      <alignment readingOrder="0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6" fontId="1" numFmtId="0" xfId="0" applyAlignment="1" applyFont="1">
      <alignment horizontal="right" readingOrder="0"/>
    </xf>
    <xf borderId="0" fillId="6" fontId="1" numFmtId="0" xfId="0" applyAlignment="1" applyFont="1">
      <alignment horizontal="center"/>
    </xf>
    <xf borderId="0" fillId="6" fontId="1" numFmtId="0" xfId="0" applyAlignment="1" applyFont="1">
      <alignment horizontal="right"/>
    </xf>
    <xf borderId="22" fillId="9" fontId="15" numFmtId="0" xfId="0" applyBorder="1" applyFont="1"/>
    <xf borderId="23" fillId="9" fontId="15" numFmtId="0" xfId="0" applyBorder="1" applyFont="1"/>
    <xf borderId="23" fillId="9" fontId="17" numFmtId="0" xfId="0" applyAlignment="1" applyBorder="1" applyFont="1">
      <alignment horizontal="center"/>
    </xf>
    <xf borderId="24" fillId="9" fontId="15" numFmtId="0" xfId="0" applyBorder="1" applyFont="1"/>
    <xf borderId="25" fillId="9" fontId="18" numFmtId="0" xfId="0" applyAlignment="1" applyBorder="1" applyFont="1">
      <alignment horizontal="center" readingOrder="0" vertical="center"/>
    </xf>
    <xf borderId="25" fillId="13" fontId="18" numFmtId="0" xfId="0" applyAlignment="1" applyBorder="1" applyFill="1" applyFont="1">
      <alignment horizontal="center" vertical="bottom"/>
    </xf>
    <xf borderId="0" fillId="13" fontId="18" numFmtId="0" xfId="0" applyAlignment="1" applyFont="1">
      <alignment horizontal="center" vertical="bottom"/>
    </xf>
    <xf borderId="26" fillId="13" fontId="18" numFmtId="0" xfId="0" applyAlignment="1" applyBorder="1" applyFont="1">
      <alignment horizontal="center" vertical="bottom"/>
    </xf>
    <xf borderId="25" fillId="14" fontId="11" numFmtId="0" xfId="0" applyAlignment="1" applyBorder="1" applyFill="1" applyFont="1">
      <alignment horizontal="center" readingOrder="0" vertical="bottom"/>
    </xf>
    <xf borderId="0" fillId="14" fontId="11" numFmtId="0" xfId="0" applyAlignment="1" applyFont="1">
      <alignment horizontal="center" readingOrder="0" vertical="bottom"/>
    </xf>
    <xf borderId="0" fillId="14" fontId="11" numFmtId="4" xfId="0" applyAlignment="1" applyFont="1" applyNumberFormat="1">
      <alignment horizontal="center" readingOrder="0" vertical="bottom"/>
    </xf>
    <xf borderId="0" fillId="14" fontId="11" numFmtId="164" xfId="0" applyAlignment="1" applyFont="1" applyNumberFormat="1">
      <alignment horizontal="center" vertical="bottom"/>
    </xf>
    <xf borderId="26" fillId="14" fontId="11" numFmtId="4" xfId="0" applyAlignment="1" applyBorder="1" applyFont="1" applyNumberFormat="1">
      <alignment horizontal="center" readingOrder="0" vertical="bottom"/>
    </xf>
    <xf borderId="3" fillId="9" fontId="6" numFmtId="0" xfId="0" applyAlignment="1" applyBorder="1" applyFont="1">
      <alignment horizontal="center" readingOrder="0"/>
    </xf>
    <xf borderId="7" fillId="9" fontId="6" numFmtId="0" xfId="0" applyAlignment="1" applyBorder="1" applyFont="1">
      <alignment horizontal="center" readingOrder="0"/>
    </xf>
    <xf borderId="29" fillId="14" fontId="11" numFmtId="0" xfId="0" applyAlignment="1" applyBorder="1" applyFont="1">
      <alignment horizontal="center" vertical="bottom"/>
    </xf>
    <xf borderId="29" fillId="14" fontId="11" numFmtId="4" xfId="0" applyAlignment="1" applyBorder="1" applyFont="1" applyNumberFormat="1">
      <alignment horizontal="center" vertical="bottom"/>
    </xf>
    <xf borderId="29" fillId="14" fontId="11" numFmtId="164" xfId="0" applyAlignment="1" applyBorder="1" applyFont="1" applyNumberFormat="1">
      <alignment horizontal="center" vertical="bottom"/>
    </xf>
    <xf borderId="30" fillId="14" fontId="11" numFmtId="4" xfId="0" applyAlignment="1" applyBorder="1" applyFont="1" applyNumberFormat="1">
      <alignment horizontal="center" readingOrder="0" vertical="bottom"/>
    </xf>
    <xf borderId="0" fillId="3" fontId="18" numFmtId="0" xfId="0" applyAlignment="1" applyFont="1">
      <alignment horizontal="center" shrinkToFit="0" vertical="center" wrapText="1"/>
    </xf>
    <xf borderId="0" fillId="3" fontId="18" numFmtId="0" xfId="0" applyAlignment="1" applyFont="1">
      <alignment horizontal="center" readingOrder="0" vertical="center"/>
    </xf>
    <xf borderId="10" fillId="6" fontId="7" numFmtId="0" xfId="0" applyAlignment="1" applyBorder="1" applyFont="1">
      <alignment horizontal="center" readingOrder="0" vertical="center"/>
    </xf>
    <xf borderId="11" fillId="6" fontId="7" numFmtId="0" xfId="0" applyAlignment="1" applyBorder="1" applyFont="1">
      <alignment horizontal="center" readingOrder="0" vertical="center"/>
    </xf>
    <xf borderId="11" fillId="6" fontId="7" numFmtId="0" xfId="0" applyAlignment="1" applyBorder="1" applyFont="1">
      <alignment horizontal="center" readingOrder="0" vertical="center"/>
    </xf>
    <xf borderId="11" fillId="6" fontId="7" numFmtId="165" xfId="0" applyAlignment="1" applyBorder="1" applyFont="1" applyNumberFormat="1">
      <alignment horizontal="center" readingOrder="0" vertical="center"/>
    </xf>
    <xf borderId="12" fillId="6" fontId="7" numFmtId="165" xfId="0" applyAlignment="1" applyBorder="1" applyFont="1" applyNumberFormat="1">
      <alignment horizontal="center" readingOrder="0" vertical="center"/>
    </xf>
    <xf borderId="0" fillId="15" fontId="47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ont="1">
      <alignment readingOrder="0" shrinkToFit="0" vertical="center" wrapText="0"/>
    </xf>
    <xf borderId="0" fillId="6" fontId="16" numFmtId="0" xfId="0" applyAlignment="1" applyFont="1">
      <alignment horizontal="center" readingOrder="0" vertical="bottom"/>
    </xf>
    <xf borderId="0" fillId="10" fontId="48" numFmtId="0" xfId="0" applyAlignment="1" applyFont="1">
      <alignment horizontal="left" readingOrder="0" vertical="center"/>
    </xf>
    <xf borderId="4" fillId="5" fontId="49" numFmtId="0" xfId="0" applyAlignment="1" applyBorder="1" applyFont="1">
      <alignment horizontal="center" readingOrder="0" vertical="center"/>
    </xf>
    <xf borderId="72" fillId="9" fontId="18" numFmtId="0" xfId="0" applyAlignment="1" applyBorder="1" applyFont="1">
      <alignment horizontal="center" readingOrder="0" vertical="center"/>
    </xf>
    <xf borderId="0" fillId="10" fontId="48" numFmtId="0" xfId="0" applyAlignment="1" applyFont="1">
      <alignment horizontal="center" readingOrder="0" vertical="center"/>
    </xf>
    <xf borderId="27" fillId="3" fontId="18" numFmtId="0" xfId="0" applyAlignment="1" applyBorder="1" applyFont="1">
      <alignment horizontal="center" readingOrder="0" vertical="center"/>
    </xf>
    <xf borderId="28" fillId="3" fontId="18" numFmtId="0" xfId="0" applyAlignment="1" applyBorder="1" applyFont="1">
      <alignment horizontal="center" readingOrder="0" vertical="center"/>
    </xf>
    <xf borderId="67" fillId="9" fontId="18" numFmtId="0" xfId="0" applyAlignment="1" applyBorder="1" applyFont="1">
      <alignment horizontal="center" readingOrder="0" vertical="center"/>
    </xf>
    <xf borderId="4" fillId="9" fontId="18" numFmtId="0" xfId="0" applyAlignment="1" applyBorder="1" applyFont="1">
      <alignment horizontal="center" readingOrder="0" vertical="center"/>
    </xf>
    <xf borderId="0" fillId="10" fontId="1" numFmtId="0" xfId="0" applyFont="1"/>
    <xf borderId="43" fillId="6" fontId="11" numFmtId="0" xfId="0" applyAlignment="1" applyBorder="1" applyFont="1">
      <alignment horizontal="center" readingOrder="0" vertical="center"/>
    </xf>
    <xf borderId="26" fillId="5" fontId="7" numFmtId="4" xfId="0" applyAlignment="1" applyBorder="1" applyFont="1" applyNumberFormat="1">
      <alignment horizontal="center" readingOrder="0" vertical="center"/>
    </xf>
    <xf borderId="26" fillId="6" fontId="7" numFmtId="4" xfId="0" applyAlignment="1" applyBorder="1" applyFont="1" applyNumberFormat="1">
      <alignment horizontal="center" readingOrder="0" vertical="center"/>
    </xf>
    <xf borderId="26" fillId="6" fontId="7" numFmtId="164" xfId="0" applyAlignment="1" applyBorder="1" applyFont="1" applyNumberFormat="1">
      <alignment horizontal="center" readingOrder="0" vertical="center"/>
    </xf>
    <xf borderId="67" fillId="6" fontId="7" numFmtId="0" xfId="0" applyAlignment="1" applyBorder="1" applyFont="1">
      <alignment horizontal="left" readingOrder="0" vertical="center"/>
    </xf>
    <xf borderId="67" fillId="5" fontId="7" numFmtId="10" xfId="0" applyAlignment="1" applyBorder="1" applyFont="1" applyNumberFormat="1">
      <alignment horizontal="center" readingOrder="0" vertical="center"/>
    </xf>
    <xf borderId="4" fillId="13" fontId="50" numFmtId="0" xfId="0" applyAlignment="1" applyBorder="1" applyFont="1">
      <alignment horizontal="left" readingOrder="0" vertical="center"/>
    </xf>
    <xf borderId="28" fillId="13" fontId="50" numFmtId="164" xfId="0" applyAlignment="1" applyBorder="1" applyFont="1" applyNumberFormat="1">
      <alignment horizontal="right" readingOrder="0" vertical="center"/>
    </xf>
    <xf borderId="28" fillId="13" fontId="50" numFmtId="10" xfId="0" applyAlignment="1" applyBorder="1" applyFont="1" applyNumberFormat="1">
      <alignment horizontal="right" readingOrder="0" vertical="center"/>
    </xf>
    <xf borderId="4" fillId="6" fontId="7" numFmtId="0" xfId="0" applyAlignment="1" applyBorder="1" applyFont="1">
      <alignment horizontal="left" readingOrder="0" vertical="center"/>
    </xf>
    <xf borderId="4" fillId="6" fontId="7" numFmtId="164" xfId="0" applyAlignment="1" applyBorder="1" applyFont="1" applyNumberFormat="1">
      <alignment horizontal="right" readingOrder="0" vertical="center"/>
    </xf>
    <xf borderId="4" fillId="6" fontId="7" numFmtId="10" xfId="0" applyAlignment="1" applyBorder="1" applyFont="1" applyNumberFormat="1">
      <alignment horizontal="right" readingOrder="0" vertical="center"/>
    </xf>
    <xf borderId="67" fillId="5" fontId="7" numFmtId="4" xfId="0" applyAlignment="1" applyBorder="1" applyFont="1" applyNumberFormat="1">
      <alignment horizontal="center" readingOrder="0" vertical="center"/>
    </xf>
    <xf borderId="67" fillId="10" fontId="7" numFmtId="4" xfId="0" applyAlignment="1" applyBorder="1" applyFont="1" applyNumberFormat="1">
      <alignment horizontal="center" readingOrder="0" vertical="center"/>
    </xf>
    <xf borderId="0" fillId="10" fontId="17" numFmtId="0" xfId="0" applyAlignment="1" applyFont="1">
      <alignment horizontal="center" readingOrder="0" vertical="center"/>
    </xf>
    <xf borderId="0" fillId="10" fontId="51" numFmtId="0" xfId="0" applyAlignment="1" applyFont="1">
      <alignment horizontal="center" readingOrder="0" vertical="center"/>
    </xf>
    <xf borderId="67" fillId="10" fontId="7" numFmtId="10" xfId="0" applyAlignment="1" applyBorder="1" applyFont="1" applyNumberFormat="1">
      <alignment horizontal="center" readingOrder="0" vertical="center"/>
    </xf>
    <xf borderId="4" fillId="13" fontId="50" numFmtId="164" xfId="0" applyAlignment="1" applyBorder="1" applyFont="1" applyNumberFormat="1">
      <alignment horizontal="right" readingOrder="0" vertical="center"/>
    </xf>
    <xf borderId="4" fillId="13" fontId="50" numFmtId="10" xfId="0" applyAlignment="1" applyBorder="1" applyFont="1" applyNumberFormat="1">
      <alignment horizontal="right" readingOrder="0" vertical="center"/>
    </xf>
    <xf borderId="67" fillId="6" fontId="52" numFmtId="0" xfId="0" applyAlignment="1" applyBorder="1" applyFont="1">
      <alignment horizontal="left" readingOrder="0" vertical="center"/>
    </xf>
    <xf borderId="67" fillId="10" fontId="52" numFmtId="10" xfId="0" applyAlignment="1" applyBorder="1" applyFont="1" applyNumberFormat="1">
      <alignment horizontal="center" readingOrder="0" vertical="center"/>
    </xf>
    <xf borderId="43" fillId="6" fontId="11" numFmtId="0" xfId="0" applyAlignment="1" applyBorder="1" applyFont="1">
      <alignment horizontal="center" vertical="center"/>
    </xf>
    <xf borderId="67" fillId="10" fontId="7" numFmtId="170" xfId="0" applyAlignment="1" applyBorder="1" applyFont="1" applyNumberFormat="1">
      <alignment horizontal="center" readingOrder="0" vertical="center"/>
    </xf>
    <xf borderId="67" fillId="9" fontId="18" numFmtId="164" xfId="0" applyAlignment="1" applyBorder="1" applyFont="1" applyNumberFormat="1">
      <alignment horizontal="center" readingOrder="0" vertical="center"/>
    </xf>
    <xf borderId="4" fillId="6" fontId="11" numFmtId="0" xfId="0" applyAlignment="1" applyBorder="1" applyFont="1">
      <alignment horizontal="center" vertical="center"/>
    </xf>
    <xf borderId="28" fillId="6" fontId="11" numFmtId="0" xfId="0" applyAlignment="1" applyBorder="1" applyFont="1">
      <alignment horizontal="center" vertical="center"/>
    </xf>
    <xf borderId="30" fillId="5" fontId="7" numFmtId="4" xfId="0" applyAlignment="1" applyBorder="1" applyFont="1" applyNumberFormat="1">
      <alignment horizontal="center" readingOrder="0" vertical="center"/>
    </xf>
    <xf borderId="30" fillId="6" fontId="7" numFmtId="4" xfId="0" applyAlignment="1" applyBorder="1" applyFont="1" applyNumberFormat="1">
      <alignment horizontal="center" readingOrder="0" vertical="center"/>
    </xf>
    <xf borderId="30" fillId="6" fontId="7" numFmtId="164" xfId="0" applyAlignment="1" applyBorder="1" applyFont="1" applyNumberFormat="1">
      <alignment horizontal="center" readingOrder="0" vertical="center"/>
    </xf>
    <xf borderId="0" fillId="6" fontId="11" numFmtId="0" xfId="0" applyAlignment="1" applyFont="1">
      <alignment horizontal="center" readingOrder="0" vertical="center"/>
    </xf>
    <xf borderId="25" fillId="3" fontId="18" numFmtId="0" xfId="0" applyAlignment="1" applyBorder="1" applyFont="1">
      <alignment horizontal="center" readingOrder="0" vertical="center"/>
    </xf>
    <xf borderId="25" fillId="5" fontId="7" numFmtId="0" xfId="0" applyAlignment="1" applyBorder="1" applyFont="1">
      <alignment horizontal="center" readingOrder="0" vertical="center"/>
    </xf>
    <xf borderId="23" fillId="5" fontId="7" numFmtId="4" xfId="0" applyAlignment="1" applyBorder="1" applyFont="1" applyNumberFormat="1">
      <alignment horizontal="center" readingOrder="0" vertical="center"/>
    </xf>
    <xf borderId="23" fillId="6" fontId="7" numFmtId="4" xfId="0" applyAlignment="1" applyBorder="1" applyFont="1" applyNumberFormat="1">
      <alignment horizontal="center" readingOrder="0" vertical="center"/>
    </xf>
    <xf borderId="23" fillId="6" fontId="7" numFmtId="164" xfId="0" applyAlignment="1" applyBorder="1" applyFont="1" applyNumberFormat="1">
      <alignment horizontal="center" readingOrder="0" vertical="center"/>
    </xf>
    <xf borderId="4" fillId="5" fontId="7" numFmtId="10" xfId="0" applyAlignment="1" applyBorder="1" applyFont="1" applyNumberFormat="1">
      <alignment horizontal="center" readingOrder="0" vertical="center"/>
    </xf>
    <xf borderId="0" fillId="10" fontId="1" numFmtId="164" xfId="0" applyFont="1" applyNumberFormat="1"/>
    <xf borderId="0" fillId="10" fontId="1" numFmtId="10" xfId="0" applyFont="1" applyNumberFormat="1"/>
    <xf borderId="0" fillId="5" fontId="7" numFmtId="4" xfId="0" applyAlignment="1" applyFont="1" applyNumberFormat="1">
      <alignment horizontal="center" readingOrder="0" vertical="center"/>
    </xf>
    <xf borderId="0" fillId="6" fontId="7" numFmtId="4" xfId="0" applyAlignment="1" applyFont="1" applyNumberFormat="1">
      <alignment horizontal="center" readingOrder="0" vertical="center"/>
    </xf>
    <xf borderId="0" fillId="6" fontId="7" numFmtId="164" xfId="0" applyAlignment="1" applyFont="1" applyNumberFormat="1">
      <alignment horizontal="center" readingOrder="0" vertical="center"/>
    </xf>
    <xf borderId="4" fillId="14" fontId="7" numFmtId="4" xfId="0" applyAlignment="1" applyBorder="1" applyFont="1" applyNumberFormat="1">
      <alignment horizontal="center" readingOrder="0" vertical="center"/>
    </xf>
    <xf borderId="4" fillId="10" fontId="7" numFmtId="4" xfId="0" applyAlignment="1" applyBorder="1" applyFont="1" applyNumberFormat="1">
      <alignment horizontal="center" readingOrder="0" vertical="center"/>
    </xf>
    <xf borderId="25" fillId="5" fontId="7" numFmtId="0" xfId="0" applyAlignment="1" applyBorder="1" applyFont="1">
      <alignment horizontal="center" readingOrder="0" vertical="center"/>
    </xf>
    <xf borderId="4" fillId="10" fontId="7" numFmtId="10" xfId="0" applyAlignment="1" applyBorder="1" applyFont="1" applyNumberFormat="1">
      <alignment horizontal="center" readingOrder="0" vertical="center"/>
    </xf>
    <xf borderId="4" fillId="6" fontId="52" numFmtId="0" xfId="0" applyAlignment="1" applyBorder="1" applyFont="1">
      <alignment horizontal="left" readingOrder="0" vertical="center"/>
    </xf>
    <xf borderId="4" fillId="10" fontId="52" numFmtId="10" xfId="0" applyAlignment="1" applyBorder="1" applyFont="1" applyNumberFormat="1">
      <alignment horizontal="center" readingOrder="0" vertical="center"/>
    </xf>
    <xf borderId="4" fillId="10" fontId="7" numFmtId="170" xfId="0" applyAlignment="1" applyBorder="1" applyFont="1" applyNumberFormat="1">
      <alignment horizontal="center" readingOrder="0" vertical="center"/>
    </xf>
    <xf borderId="4" fillId="9" fontId="18" numFmtId="164" xfId="0" applyAlignment="1" applyBorder="1" applyFont="1" applyNumberFormat="1">
      <alignment horizontal="center" readingOrder="0" vertical="center"/>
    </xf>
    <xf borderId="10" fillId="9" fontId="18" numFmtId="0" xfId="0" applyAlignment="1" applyBorder="1" applyFont="1">
      <alignment horizontal="center" readingOrder="0" vertical="center"/>
    </xf>
    <xf borderId="12" fillId="0" fontId="13" numFmtId="0" xfId="0" applyBorder="1" applyFont="1"/>
    <xf borderId="67" fillId="14" fontId="7" numFmtId="10" xfId="0" applyAlignment="1" applyBorder="1" applyFont="1" applyNumberFormat="1">
      <alignment horizontal="center" readingOrder="0" vertical="center"/>
    </xf>
    <xf borderId="0" fillId="10" fontId="53" numFmtId="0" xfId="0" applyFont="1"/>
    <xf borderId="0" fillId="6" fontId="54" numFmtId="0" xfId="0" applyAlignment="1" applyFont="1">
      <alignment vertical="bottom"/>
    </xf>
    <xf borderId="67" fillId="14" fontId="7" numFmtId="4" xfId="0" applyAlignment="1" applyBorder="1" applyFont="1" applyNumberFormat="1">
      <alignment horizontal="center" readingOrder="0" vertical="center"/>
    </xf>
    <xf borderId="67" fillId="9" fontId="18" numFmtId="164" xfId="0" applyAlignment="1" applyBorder="1" applyFont="1" applyNumberFormat="1">
      <alignment horizontal="center" readingOrder="0" vertical="center"/>
    </xf>
    <xf borderId="0" fillId="2" fontId="55" numFmtId="0" xfId="0" applyAlignment="1" applyFont="1">
      <alignment horizontal="left" readingOrder="0" vertical="center"/>
    </xf>
    <xf borderId="0" fillId="3" fontId="11" numFmtId="0" xfId="0" applyFont="1"/>
    <xf borderId="0" fillId="3" fontId="9" numFmtId="0" xfId="0" applyFont="1"/>
    <xf borderId="0" fillId="3" fontId="6" numFmtId="0" xfId="0" applyAlignment="1" applyFont="1">
      <alignment horizontal="center" readingOrder="0" vertical="center"/>
    </xf>
    <xf borderId="0" fillId="6" fontId="9" numFmtId="0" xfId="0" applyAlignment="1" applyFont="1">
      <alignment readingOrder="0"/>
    </xf>
    <xf borderId="28" fillId="6" fontId="11" numFmtId="0" xfId="0" applyAlignment="1" applyBorder="1" applyFont="1">
      <alignment readingOrder="0"/>
    </xf>
    <xf borderId="28" fillId="6" fontId="11" numFmtId="0" xfId="0" applyBorder="1" applyFont="1"/>
    <xf borderId="28" fillId="6" fontId="11" numFmtId="164" xfId="0" applyBorder="1" applyFont="1" applyNumberFormat="1"/>
    <xf borderId="28" fillId="5" fontId="7" numFmtId="164" xfId="0" applyAlignment="1" applyBorder="1" applyFont="1" applyNumberFormat="1">
      <alignment horizontal="center" vertical="center"/>
    </xf>
    <xf borderId="28" fillId="6" fontId="11" numFmtId="10" xfId="0" applyBorder="1" applyFont="1" applyNumberFormat="1"/>
    <xf borderId="4" fillId="6" fontId="11" numFmtId="171" xfId="0" applyBorder="1" applyFont="1" applyNumberFormat="1"/>
    <xf borderId="0" fillId="6" fontId="9" numFmtId="164" xfId="0" applyAlignment="1" applyFont="1" applyNumberFormat="1">
      <alignment readingOrder="0"/>
    </xf>
    <xf borderId="0" fillId="6" fontId="9" numFmtId="164" xfId="0" applyFont="1" applyNumberFormat="1"/>
    <xf borderId="0" fillId="6" fontId="9" numFmtId="10" xfId="0" applyFont="1" applyNumberFormat="1"/>
    <xf borderId="4" fillId="6" fontId="11" numFmtId="0" xfId="0" applyAlignment="1" applyBorder="1" applyFont="1">
      <alignment readingOrder="0"/>
    </xf>
    <xf borderId="28" fillId="5" fontId="7" numFmtId="164" xfId="0" applyAlignment="1" applyBorder="1" applyFont="1" applyNumberFormat="1">
      <alignment horizontal="center" readingOrder="0" vertical="center"/>
    </xf>
    <xf borderId="4" fillId="6" fontId="11" numFmtId="10" xfId="0" applyBorder="1" applyFont="1" applyNumberFormat="1"/>
    <xf borderId="4" fillId="6" fontId="11" numFmtId="0" xfId="0" applyBorder="1" applyFont="1"/>
    <xf borderId="0" fillId="6" fontId="11" numFmtId="164" xfId="0" applyFont="1" applyNumberFormat="1"/>
    <xf borderId="0" fillId="0" fontId="15" numFmtId="0" xfId="0" applyAlignment="1" applyFont="1">
      <alignment vertical="bottom"/>
    </xf>
    <xf borderId="0" fillId="6" fontId="8" numFmtId="0" xfId="0" applyFont="1"/>
    <xf borderId="0" fillId="6" fontId="8" numFmtId="164" xfId="0" applyFont="1" applyNumberFormat="1"/>
    <xf borderId="0" fillId="7" fontId="56" numFmtId="0" xfId="0" applyFont="1"/>
    <xf borderId="0" fillId="6" fontId="11" numFmtId="167" xfId="0" applyAlignment="1" applyFont="1" applyNumberFormat="1">
      <alignment horizontal="center"/>
    </xf>
    <xf borderId="0" fillId="6" fontId="11" numFmtId="172" xfId="0" applyAlignment="1" applyFont="1" applyNumberFormat="1">
      <alignment horizontal="center" readingOrder="0"/>
    </xf>
    <xf borderId="0" fillId="6" fontId="11" numFmtId="164" xfId="0" applyAlignment="1" applyFont="1" applyNumberFormat="1">
      <alignment horizontal="center"/>
    </xf>
    <xf borderId="0" fillId="6" fontId="11" numFmtId="0" xfId="0" applyAlignment="1" applyFont="1">
      <alignment horizontal="center" readingOrder="0" vertical="center"/>
    </xf>
    <xf borderId="0" fillId="6" fontId="11" numFmtId="164" xfId="0" applyAlignment="1" applyFont="1" applyNumberFormat="1">
      <alignment horizontal="center" readingOrder="0"/>
    </xf>
    <xf borderId="0" fillId="6" fontId="11" numFmtId="168" xfId="0" applyAlignment="1" applyFont="1" applyNumberFormat="1">
      <alignment horizontal="center" readingOrder="0"/>
    </xf>
    <xf borderId="0" fillId="8" fontId="6" numFmtId="0" xfId="0" applyAlignment="1" applyFont="1">
      <alignment horizontal="center" readingOrder="0" vertical="bottom"/>
    </xf>
    <xf borderId="23" fillId="8" fontId="6" numFmtId="0" xfId="0" applyAlignment="1" applyBorder="1" applyFont="1">
      <alignment horizontal="center" readingOrder="0" vertical="bottom"/>
    </xf>
    <xf borderId="23" fillId="8" fontId="6" numFmtId="164" xfId="0" applyAlignment="1" applyBorder="1" applyFont="1" applyNumberFormat="1">
      <alignment horizontal="center" readingOrder="0" vertical="bottom"/>
    </xf>
    <xf borderId="0" fillId="6" fontId="57" numFmtId="1" xfId="0" applyAlignment="1" applyFont="1" applyNumberFormat="1">
      <alignment horizontal="center" readingOrder="0"/>
    </xf>
    <xf borderId="0" fillId="6" fontId="11" numFmtId="0" xfId="0" applyAlignment="1" applyFont="1">
      <alignment horizontal="center" readingOrder="0"/>
    </xf>
    <xf borderId="0" fillId="8" fontId="6" numFmtId="1" xfId="0" applyAlignment="1" applyFont="1" applyNumberFormat="1">
      <alignment horizontal="center" readingOrder="0" vertical="bottom"/>
    </xf>
    <xf borderId="0" fillId="8" fontId="6" numFmtId="164" xfId="0" applyAlignment="1" applyFont="1" applyNumberFormat="1">
      <alignment horizontal="center" readingOrder="0" vertical="bottom"/>
    </xf>
    <xf borderId="0" fillId="8" fontId="6" numFmtId="0" xfId="0" applyAlignment="1" applyFont="1">
      <alignment horizontal="center" vertical="bottom"/>
    </xf>
    <xf borderId="0" fillId="6" fontId="9" numFmtId="0" xfId="0" applyAlignment="1" applyFont="1">
      <alignment horizontal="center" readingOrder="0"/>
    </xf>
    <xf borderId="0" fillId="6" fontId="11" numFmtId="1" xfId="0" applyAlignment="1" applyFont="1" applyNumberFormat="1">
      <alignment horizontal="center" readingOrder="0"/>
    </xf>
    <xf borderId="0" fillId="6" fontId="11" numFmtId="169" xfId="0" applyAlignment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2F2F2"/>
          <bgColor rgb="FFF2F2F2"/>
        </patternFill>
      </fill>
      <border/>
    </dxf>
    <dxf>
      <font>
        <color rgb="FF323232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'Painel de Visualização'!$M$7</c:f>
            </c:strRef>
          </c:tx>
          <c:cat>
            <c:strRef>
              <c:f>'Painel de Visualização'!$L$8:$L$554</c:f>
            </c:strRef>
          </c:cat>
          <c:val>
            <c:numRef>
              <c:f>'Painel de Visualização'!$M$8:$M$554</c:f>
              <c:numCache/>
            </c:numRef>
          </c:val>
        </c:ser>
        <c:ser>
          <c:idx val="1"/>
          <c:order val="1"/>
          <c:tx>
            <c:strRef>
              <c:f>'Painel de Visualização'!$N$7</c:f>
            </c:strRef>
          </c:tx>
          <c:cat>
            <c:strRef>
              <c:f>'Painel de Visualização'!$L$8:$L$554</c:f>
            </c:strRef>
          </c:cat>
          <c:val>
            <c:numRef>
              <c:f>'Painel de Visualização'!$N$8:$N$554</c:f>
              <c:numCache/>
            </c:numRef>
          </c:val>
        </c:ser>
        <c:axId val="305390578"/>
        <c:axId val="1332822728"/>
      </c:barChart>
      <c:catAx>
        <c:axId val="305390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32822728"/>
      </c:catAx>
      <c:valAx>
        <c:axId val="133282272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05390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2F2F2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Margem de Lucro por Produto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'Síntese de Precificação'!$J$7</c:f>
            </c:strRef>
          </c:tx>
          <c:spPr>
            <a:solidFill>
              <a:srgbClr val="042734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'Síntese de Precificação'!$B$8:$B$333</c:f>
            </c:strRef>
          </c:cat>
          <c:val>
            <c:numRef>
              <c:f>'Síntese de Precificação'!$J$8:$J$333</c:f>
              <c:numCache/>
            </c:numRef>
          </c:val>
        </c:ser>
        <c:axId val="974441916"/>
        <c:axId val="1469607570"/>
      </c:barChart>
      <c:catAx>
        <c:axId val="974441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323232"/>
                </a:solidFill>
                <a:latin typeface="Roboto"/>
              </a:defRPr>
            </a:pPr>
          </a:p>
        </c:txPr>
        <c:crossAx val="1469607570"/>
      </c:catAx>
      <c:valAx>
        <c:axId val="1469607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23232"/>
                </a:solidFill>
                <a:latin typeface="Roboto"/>
              </a:defRPr>
            </a:pPr>
          </a:p>
        </c:txPr>
        <c:crossAx val="974441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Roboto"/>
              </a:defRPr>
            </a:pPr>
            <a:r>
              <a:rPr b="0" i="0">
                <a:solidFill>
                  <a:srgbClr val="757575"/>
                </a:solidFill>
                <a:latin typeface="Roboto"/>
              </a:rPr>
              <a:t>Preço de Venda x Margem de Contribuição Unitária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'Síntese de Precificação'!$M$7</c:f>
            </c:strRef>
          </c:tx>
          <c:spPr>
            <a:solidFill>
              <a:srgbClr val="042734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'Síntese de Precificação'!$M$8:$M$333</c:f>
              <c:numCache/>
            </c:numRef>
          </c:val>
        </c:ser>
        <c:axId val="679337817"/>
        <c:axId val="276363991"/>
      </c:barChart>
      <c:catAx>
        <c:axId val="679337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6363991"/>
      </c:catAx>
      <c:valAx>
        <c:axId val="276363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9337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2F2F2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Diferença de Preço Sugerido e Praticado por Produto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'Síntese de Precificação'!$N$7</c:f>
            </c:strRef>
          </c:tx>
          <c:cat>
            <c:strRef>
              <c:f>'Síntese de Precificação'!$C$8:$C$333</c:f>
            </c:strRef>
          </c:cat>
          <c:val>
            <c:numRef>
              <c:f>'Síntese de Precificação'!$N$8:$N$333</c:f>
              <c:numCache/>
            </c:numRef>
          </c:val>
        </c:ser>
        <c:axId val="1266770620"/>
        <c:axId val="371276557"/>
      </c:barChart>
      <c:catAx>
        <c:axId val="12667706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323232"/>
                </a:solidFill>
                <a:latin typeface="Roboto"/>
              </a:defRPr>
            </a:pPr>
          </a:p>
        </c:txPr>
        <c:crossAx val="371276557"/>
      </c:catAx>
      <c:valAx>
        <c:axId val="37127655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66770620"/>
        <c:crosses val="max"/>
      </c:valAx>
    </c:plotArea>
    <c:plotVisOnly val="1"/>
  </c:chart>
  <c:spPr>
    <a:solidFill>
      <a:srgbClr val="EFEFE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13.png"/><Relationship Id="rId5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13.png"/><Relationship Id="rId5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Chart6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7</xdr:row>
      <xdr:rowOff>0</xdr:rowOff>
    </xdr:from>
    <xdr:ext cx="9525" cy="95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11</xdr:row>
      <xdr:rowOff>57150</xdr:rowOff>
    </xdr:from>
    <xdr:ext cx="3048000" cy="13049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514350</xdr:colOff>
      <xdr:row>7</xdr:row>
      <xdr:rowOff>47625</xdr:rowOff>
    </xdr:from>
    <xdr:ext cx="838200" cy="676275"/>
    <xdr:grpSp>
      <xdr:nvGrpSpPr>
        <xdr:cNvPr id="2" name="Shape 2" title="Desenho"/>
        <xdr:cNvGrpSpPr/>
      </xdr:nvGrpSpPr>
      <xdr:grpSpPr>
        <a:xfrm>
          <a:off x="1676375" y="1951250"/>
          <a:ext cx="818700" cy="622686"/>
          <a:chOff x="1676375" y="1951250"/>
          <a:chExt cx="818700" cy="622686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 txBox="1"/>
        </xdr:nvSpPr>
        <xdr:spPr>
          <a:xfrm>
            <a:off x="1676375" y="2443136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Registrar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4</xdr:col>
      <xdr:colOff>1571625</xdr:colOff>
      <xdr:row>7</xdr:row>
      <xdr:rowOff>47625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5" name="Shape 5"/>
          <xdr:cNvPicPr preferRelativeResize="0"/>
        </xdr:nvPicPr>
        <xdr:blipFill rotWithShape="1">
          <a:blip r:embed="rId2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6" name="Shape 6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Apagar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247650</xdr:colOff>
      <xdr:row>0</xdr:row>
      <xdr:rowOff>66675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16</xdr:row>
      <xdr:rowOff>190500</xdr:rowOff>
    </xdr:from>
    <xdr:ext cx="2028825" cy="1914525"/>
    <xdr:sp>
      <xdr:nvSpPr>
        <xdr:cNvPr id="7" name="Shape 7"/>
        <xdr:cNvSpPr/>
      </xdr:nvSpPr>
      <xdr:spPr>
        <a:xfrm>
          <a:off x="1797850" y="1879050"/>
          <a:ext cx="2012100" cy="1898400"/>
        </a:xfrm>
        <a:prstGeom prst="bentUpArrow">
          <a:avLst>
            <a:gd fmla="val 25000" name="adj1"/>
            <a:gd fmla="val 25000" name="adj2"/>
            <a:gd fmla="val 25000" name="adj3"/>
          </a:avLst>
        </a:prstGeom>
        <a:noFill/>
        <a:ln cap="flat" cmpd="sng" w="9525">
          <a:solidFill>
            <a:srgbClr val="6F12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514350</xdr:colOff>
      <xdr:row>7</xdr:row>
      <xdr:rowOff>47625</xdr:rowOff>
    </xdr:from>
    <xdr:ext cx="838200" cy="676275"/>
    <xdr:grpSp>
      <xdr:nvGrpSpPr>
        <xdr:cNvPr id="2" name="Shape 2" title="Desenho"/>
        <xdr:cNvGrpSpPr/>
      </xdr:nvGrpSpPr>
      <xdr:grpSpPr>
        <a:xfrm>
          <a:off x="1676375" y="1951250"/>
          <a:ext cx="818700" cy="622686"/>
          <a:chOff x="1676375" y="1951250"/>
          <a:chExt cx="818700" cy="622686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 txBox="1"/>
        </xdr:nvSpPr>
        <xdr:spPr>
          <a:xfrm>
            <a:off x="1676375" y="2443136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Registrar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4</xdr:col>
      <xdr:colOff>1571625</xdr:colOff>
      <xdr:row>7</xdr:row>
      <xdr:rowOff>47625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5" name="Shape 5"/>
          <xdr:cNvPicPr preferRelativeResize="0"/>
        </xdr:nvPicPr>
        <xdr:blipFill rotWithShape="1">
          <a:blip r:embed="rId2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6" name="Shape 6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Apagar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57150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6</xdr:row>
      <xdr:rowOff>333375</xdr:rowOff>
    </xdr:from>
    <xdr:ext cx="838200" cy="676275"/>
    <xdr:grpSp>
      <xdr:nvGrpSpPr>
        <xdr:cNvPr id="2" name="Shape 2" title="Desenho"/>
        <xdr:cNvGrpSpPr/>
      </xdr:nvGrpSpPr>
      <xdr:grpSpPr>
        <a:xfrm>
          <a:off x="1676375" y="1951250"/>
          <a:ext cx="818700" cy="622686"/>
          <a:chOff x="1676375" y="1951250"/>
          <a:chExt cx="818700" cy="622686"/>
        </a:xfrm>
      </xdr:grpSpPr>
      <xdr:pic>
        <xdr:nvPicPr>
          <xdr:cNvPr id="8" name="Shape 8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9" name="Shape 9"/>
          <xdr:cNvSpPr txBox="1"/>
        </xdr:nvSpPr>
        <xdr:spPr>
          <a:xfrm>
            <a:off x="1676375" y="2443136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Registrar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6</xdr:col>
      <xdr:colOff>180975</xdr:colOff>
      <xdr:row>10</xdr:row>
      <xdr:rowOff>95250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10" name="Shape 10"/>
          <xdr:cNvPicPr preferRelativeResize="0"/>
        </xdr:nvPicPr>
        <xdr:blipFill rotWithShape="1">
          <a:blip r:embed="rId2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" name="Shape 11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Apagar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6</xdr:col>
      <xdr:colOff>1076325</xdr:colOff>
      <xdr:row>6</xdr:row>
      <xdr:rowOff>295275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13725"/>
          <a:ext cx="818700" cy="668036"/>
          <a:chOff x="2364375" y="1913725"/>
          <a:chExt cx="818700" cy="668036"/>
        </a:xfrm>
      </xdr:grpSpPr>
      <xdr:pic>
        <xdr:nvPicPr>
          <xdr:cNvPr id="12" name="Shape 12"/>
          <xdr:cNvPicPr preferRelativeResize="0"/>
        </xdr:nvPicPr>
        <xdr:blipFill rotWithShape="1">
          <a:blip r:embed="rId3">
            <a:alphaModFix/>
          </a:blip>
          <a:srcRect b="0" l="719" r="729" t="0"/>
          <a:stretch/>
        </xdr:blipFill>
        <xdr:spPr>
          <a:xfrm>
            <a:off x="2462912" y="1913725"/>
            <a:ext cx="621625" cy="6078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3" name="Shape 13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Editar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5</xdr:col>
      <xdr:colOff>257175</xdr:colOff>
      <xdr:row>6</xdr:row>
      <xdr:rowOff>361950</xdr:rowOff>
    </xdr:from>
    <xdr:ext cx="1685925" cy="438150"/>
    <xdr:grpSp>
      <xdr:nvGrpSpPr>
        <xdr:cNvPr id="2" name="Shape 2" title="Desenho"/>
        <xdr:cNvGrpSpPr/>
      </xdr:nvGrpSpPr>
      <xdr:grpSpPr>
        <a:xfrm>
          <a:off x="402819" y="2187275"/>
          <a:ext cx="3504706" cy="878950"/>
          <a:chOff x="402819" y="2187275"/>
          <a:chExt cx="3504706" cy="878950"/>
        </a:xfrm>
      </xdr:grpSpPr>
      <xdr:pic>
        <xdr:nvPicPr>
          <xdr:cNvPr id="14" name="Shape 14"/>
          <xdr:cNvPicPr preferRelativeResize="0"/>
        </xdr:nvPicPr>
        <xdr:blipFill rotWithShape="1">
          <a:blip r:embed="rId4">
            <a:alphaModFix/>
          </a:blip>
          <a:srcRect b="6522" l="0" r="0" t="6522"/>
          <a:stretch/>
        </xdr:blipFill>
        <xdr:spPr>
          <a:xfrm>
            <a:off x="402819" y="2187275"/>
            <a:ext cx="1010749" cy="8789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5" name="Shape 15"/>
          <xdr:cNvSpPr txBox="1"/>
        </xdr:nvSpPr>
        <xdr:spPr>
          <a:xfrm>
            <a:off x="1263325" y="2330350"/>
            <a:ext cx="2644200" cy="592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2000">
                <a:solidFill>
                  <a:srgbClr val="FFFFFF"/>
                </a:solidFill>
                <a:latin typeface="Faustina"/>
                <a:ea typeface="Faustina"/>
                <a:cs typeface="Faustina"/>
                <a:sym typeface="Faustina"/>
              </a:rPr>
              <a:t>Gerenciar Unidades</a:t>
            </a:r>
            <a:endParaRPr b="1" i="1" sz="2000">
              <a:solidFill>
                <a:srgbClr val="FFFFFF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38100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1590675</xdr:colOff>
      <xdr:row>24</xdr:row>
      <xdr:rowOff>104775</xdr:rowOff>
    </xdr:from>
    <xdr:ext cx="6562725" cy="2562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1438275</xdr:colOff>
      <xdr:row>0</xdr:row>
      <xdr:rowOff>142875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16" name="Shape 16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042734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 txBox="1"/>
        </xdr:nvSpPr>
        <xdr:spPr>
          <a:xfrm>
            <a:off x="770086" y="12346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042734"/>
                </a:solidFill>
                <a:latin typeface="Inter"/>
                <a:ea typeface="Inter"/>
                <a:cs typeface="Inter"/>
                <a:sym typeface="Inter"/>
              </a:rPr>
              <a:t>Registro</a:t>
            </a:r>
            <a:endParaRPr b="1" sz="1200">
              <a:solidFill>
                <a:srgbClr val="042734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5</xdr:col>
      <xdr:colOff>1543050</xdr:colOff>
      <xdr:row>0</xdr:row>
      <xdr:rowOff>152400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18" name="Shape 18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042734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9" name="Shape 19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042734"/>
                </a:solidFill>
                <a:latin typeface="Inter"/>
                <a:ea typeface="Inter"/>
                <a:cs typeface="Inter"/>
                <a:sym typeface="Inter"/>
              </a:rPr>
              <a:t>Plano de Contas</a:t>
            </a:r>
            <a:endParaRPr b="1" sz="1200">
              <a:solidFill>
                <a:srgbClr val="042734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7</xdr:col>
      <xdr:colOff>1333500</xdr:colOff>
      <xdr:row>0</xdr:row>
      <xdr:rowOff>152400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20" name="Shape 20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042734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042734"/>
                </a:solidFill>
                <a:latin typeface="Inter"/>
                <a:ea typeface="Inter"/>
                <a:cs typeface="Inter"/>
                <a:sym typeface="Inter"/>
              </a:rPr>
              <a:t>Base de Dados</a:t>
            </a:r>
            <a:endParaRPr b="1" sz="1200">
              <a:solidFill>
                <a:srgbClr val="042734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8</xdr:col>
      <xdr:colOff>1228725</xdr:colOff>
      <xdr:row>0</xdr:row>
      <xdr:rowOff>152400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22" name="Shape 22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042734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042734"/>
                </a:solidFill>
                <a:latin typeface="Inter"/>
                <a:ea typeface="Inter"/>
                <a:cs typeface="Inter"/>
                <a:sym typeface="Inter"/>
              </a:rPr>
              <a:t>Indicadores</a:t>
            </a:r>
            <a:endParaRPr b="1" sz="1200">
              <a:solidFill>
                <a:srgbClr val="042734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4</xdr:col>
      <xdr:colOff>1647825</xdr:colOff>
      <xdr:row>0</xdr:row>
      <xdr:rowOff>152400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24" name="Shape 24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042734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 cap="flat" cmpd="sng" w="9525">
            <a:solidFill>
              <a:srgbClr val="F2F2F2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solidFill>
                  <a:srgbClr val="042734"/>
                </a:solidFill>
                <a:latin typeface="Inter"/>
                <a:ea typeface="Inter"/>
                <a:cs typeface="Inter"/>
                <a:sym typeface="Inter"/>
              </a:rPr>
              <a:t>Menu</a:t>
            </a:r>
            <a:endParaRPr sz="1200">
              <a:solidFill>
                <a:srgbClr val="042734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0</xdr:col>
      <xdr:colOff>76200</xdr:colOff>
      <xdr:row>0</xdr:row>
      <xdr:rowOff>47625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0</xdr:row>
      <xdr:rowOff>142875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16" name="Shape 16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6F12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39018E"/>
                </a:solidFill>
                <a:latin typeface="Inter"/>
                <a:ea typeface="Inter"/>
                <a:cs typeface="Inter"/>
                <a:sym typeface="Inter"/>
              </a:rPr>
              <a:t>Registro</a:t>
            </a:r>
            <a:endParaRPr b="1" sz="1200">
              <a:solidFill>
                <a:srgbClr val="39018E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4</xdr:col>
      <xdr:colOff>514350</xdr:colOff>
      <xdr:row>0</xdr:row>
      <xdr:rowOff>142875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26" name="Shape 26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6F12FF"/>
          </a:solidFill>
          <a:ln cap="flat" cmpd="sng" w="28575">
            <a:solidFill>
              <a:srgbClr val="6F12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7" name="Shape 27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F2F2F2"/>
                </a:solidFill>
                <a:latin typeface="Inter"/>
                <a:ea typeface="Inter"/>
                <a:cs typeface="Inter"/>
                <a:sym typeface="Inter"/>
              </a:rPr>
              <a:t>Plano de Contas</a:t>
            </a:r>
            <a:endParaRPr b="1" sz="1200">
              <a:solidFill>
                <a:srgbClr val="F2F2F2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6</xdr:col>
      <xdr:colOff>209550</xdr:colOff>
      <xdr:row>0</xdr:row>
      <xdr:rowOff>142875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20" name="Shape 20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6F12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39018E"/>
                </a:solidFill>
                <a:latin typeface="Inter"/>
                <a:ea typeface="Inter"/>
                <a:cs typeface="Inter"/>
                <a:sym typeface="Inter"/>
              </a:rPr>
              <a:t>Base de Dados</a:t>
            </a:r>
            <a:endParaRPr b="1" sz="1200">
              <a:solidFill>
                <a:srgbClr val="39018E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7</xdr:col>
      <xdr:colOff>47625</xdr:colOff>
      <xdr:row>0</xdr:row>
      <xdr:rowOff>142875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22" name="Shape 22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6F12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39018E"/>
                </a:solidFill>
                <a:latin typeface="Inter"/>
                <a:ea typeface="Inter"/>
                <a:cs typeface="Inter"/>
                <a:sym typeface="Inter"/>
              </a:rPr>
              <a:t>Indicadores</a:t>
            </a:r>
            <a:endParaRPr b="1" sz="1200">
              <a:solidFill>
                <a:srgbClr val="39018E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3</xdr:col>
      <xdr:colOff>666750</xdr:colOff>
      <xdr:row>0</xdr:row>
      <xdr:rowOff>142875</xdr:rowOff>
    </xdr:from>
    <xdr:ext cx="1562100" cy="581025"/>
    <xdr:grpSp>
      <xdr:nvGrpSpPr>
        <xdr:cNvPr id="2" name="Shape 2" title="Desenho"/>
        <xdr:cNvGrpSpPr/>
      </xdr:nvGrpSpPr>
      <xdr:grpSpPr>
        <a:xfrm>
          <a:off x="702875" y="1124600"/>
          <a:ext cx="1546200" cy="562200"/>
          <a:chOff x="702875" y="1124600"/>
          <a:chExt cx="1546200" cy="562200"/>
        </a:xfrm>
      </xdr:grpSpPr>
      <xdr:sp>
        <xdr:nvSpPr>
          <xdr:cNvPr id="24" name="Shape 24"/>
          <xdr:cNvSpPr/>
        </xdr:nvSpPr>
        <xdr:spPr>
          <a:xfrm>
            <a:off x="702875" y="1124600"/>
            <a:ext cx="1546200" cy="562200"/>
          </a:xfrm>
          <a:prstGeom prst="roundRect">
            <a:avLst>
              <a:gd fmla="val 16667" name="adj"/>
            </a:avLst>
          </a:prstGeom>
          <a:solidFill>
            <a:srgbClr val="F2F2F2"/>
          </a:solidFill>
          <a:ln cap="flat" cmpd="sng" w="28575">
            <a:solidFill>
              <a:srgbClr val="6F12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5" name="Shape 25"/>
          <xdr:cNvSpPr txBox="1"/>
        </xdr:nvSpPr>
        <xdr:spPr>
          <a:xfrm>
            <a:off x="770111" y="1234597"/>
            <a:ext cx="1411800" cy="34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>
                <a:solidFill>
                  <a:srgbClr val="39018E"/>
                </a:solidFill>
                <a:latin typeface="Inter"/>
                <a:ea typeface="Inter"/>
                <a:cs typeface="Inter"/>
                <a:sym typeface="Inter"/>
              </a:rPr>
              <a:t>Menu</a:t>
            </a:r>
            <a:endParaRPr b="1" sz="1200">
              <a:solidFill>
                <a:srgbClr val="39018E"/>
              </a:solidFill>
              <a:latin typeface="Inter"/>
              <a:ea typeface="Inter"/>
              <a:cs typeface="Inter"/>
              <a:sym typeface="Inter"/>
            </a:endParaRPr>
          </a:p>
        </xdr:txBody>
      </xdr:sp>
    </xdr:grpSp>
    <xdr:clientData fLocksWithSheet="0"/>
  </xdr:oneCellAnchor>
  <xdr:oneCellAnchor>
    <xdr:from>
      <xdr:col>0</xdr:col>
      <xdr:colOff>47625</xdr:colOff>
      <xdr:row>0</xdr:row>
      <xdr:rowOff>142875</xdr:rowOff>
    </xdr:from>
    <xdr:ext cx="571500" cy="58102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6</xdr:row>
      <xdr:rowOff>142875</xdr:rowOff>
    </xdr:from>
    <xdr:ext cx="838200" cy="676275"/>
    <xdr:grpSp>
      <xdr:nvGrpSpPr>
        <xdr:cNvPr id="2" name="Shape 2" title="Desenho"/>
        <xdr:cNvGrpSpPr/>
      </xdr:nvGrpSpPr>
      <xdr:grpSpPr>
        <a:xfrm>
          <a:off x="1676375" y="1951250"/>
          <a:ext cx="818700" cy="622686"/>
          <a:chOff x="1676375" y="1951250"/>
          <a:chExt cx="818700" cy="622686"/>
        </a:xfrm>
      </xdr:grpSpPr>
      <xdr:pic>
        <xdr:nvPicPr>
          <xdr:cNvPr id="8" name="Shape 8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9" name="Shape 9"/>
          <xdr:cNvSpPr txBox="1"/>
        </xdr:nvSpPr>
        <xdr:spPr>
          <a:xfrm>
            <a:off x="1676375" y="2443136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Registrar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5</xdr:col>
      <xdr:colOff>66675</xdr:colOff>
      <xdr:row>16</xdr:row>
      <xdr:rowOff>200025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28" name="Shape 28"/>
          <xdr:cNvPicPr preferRelativeResize="0"/>
        </xdr:nvPicPr>
        <xdr:blipFill rotWithShape="1">
          <a:blip r:embed="rId2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29" name="Shape 29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Apagar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0</xdr:colOff>
      <xdr:row>0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85725</xdr:rowOff>
    </xdr:from>
    <xdr:ext cx="19050" cy="447675"/>
    <xdr:grpSp>
      <xdr:nvGrpSpPr>
        <xdr:cNvPr id="2" name="Shape 2" title="Desenho"/>
        <xdr:cNvGrpSpPr/>
      </xdr:nvGrpSpPr>
      <xdr:grpSpPr>
        <a:xfrm>
          <a:off x="2940550" y="816275"/>
          <a:ext cx="0" cy="432600"/>
          <a:chOff x="2940550" y="816275"/>
          <a:chExt cx="0" cy="432600"/>
        </a:xfrm>
      </xdr:grpSpPr>
      <xdr:cxnSp>
        <xdr:nvCxnSpPr>
          <xdr:cNvPr id="30" name="Shape 30"/>
          <xdr:cNvCxnSpPr/>
        </xdr:nvCxnSpPr>
        <xdr:spPr>
          <a:xfrm>
            <a:off x="2940550" y="816275"/>
            <a:ext cx="0" cy="432600"/>
          </a:xfrm>
          <a:prstGeom prst="straightConnector1">
            <a:avLst/>
          </a:prstGeom>
          <a:noFill/>
          <a:ln cap="flat" cmpd="sng" w="9525">
            <a:solidFill>
              <a:srgbClr val="F7F2E7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333375</xdr:colOff>
      <xdr:row>6</xdr:row>
      <xdr:rowOff>200025</xdr:rowOff>
    </xdr:from>
    <xdr:ext cx="838200" cy="676275"/>
    <xdr:grpSp>
      <xdr:nvGrpSpPr>
        <xdr:cNvPr id="2" name="Shape 2" title="Desenho"/>
        <xdr:cNvGrpSpPr/>
      </xdr:nvGrpSpPr>
      <xdr:grpSpPr>
        <a:xfrm>
          <a:off x="1676375" y="1951250"/>
          <a:ext cx="818700" cy="622686"/>
          <a:chOff x="1676375" y="1951250"/>
          <a:chExt cx="818700" cy="622686"/>
        </a:xfrm>
      </xdr:grpSpPr>
      <xdr:pic>
        <xdr:nvPicPr>
          <xdr:cNvPr id="31" name="Shape 31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2" name="Shape 32"/>
          <xdr:cNvSpPr txBox="1"/>
        </xdr:nvSpPr>
        <xdr:spPr>
          <a:xfrm>
            <a:off x="1676375" y="2443136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Registrar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5</xdr:col>
      <xdr:colOff>104775</xdr:colOff>
      <xdr:row>6</xdr:row>
      <xdr:rowOff>200025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33" name="Shape 33"/>
          <xdr:cNvPicPr preferRelativeResize="0"/>
        </xdr:nvPicPr>
        <xdr:blipFill rotWithShape="1">
          <a:blip r:embed="rId2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4" name="Shape 34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Apagar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38100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6</xdr:row>
      <xdr:rowOff>142875</xdr:rowOff>
    </xdr:from>
    <xdr:ext cx="838200" cy="676275"/>
    <xdr:grpSp>
      <xdr:nvGrpSpPr>
        <xdr:cNvPr id="2" name="Shape 2" title="Desenho"/>
        <xdr:cNvGrpSpPr/>
      </xdr:nvGrpSpPr>
      <xdr:grpSpPr>
        <a:xfrm>
          <a:off x="1676375" y="1951250"/>
          <a:ext cx="818700" cy="622686"/>
          <a:chOff x="1676375" y="1951250"/>
          <a:chExt cx="818700" cy="622686"/>
        </a:xfrm>
      </xdr:grpSpPr>
      <xdr:pic>
        <xdr:nvPicPr>
          <xdr:cNvPr id="8" name="Shape 8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9" name="Shape 9"/>
          <xdr:cNvSpPr txBox="1"/>
        </xdr:nvSpPr>
        <xdr:spPr>
          <a:xfrm>
            <a:off x="1676375" y="2443136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Registrar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7</xdr:col>
      <xdr:colOff>1123950</xdr:colOff>
      <xdr:row>6</xdr:row>
      <xdr:rowOff>142875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10" name="Shape 10"/>
          <xdr:cNvPicPr preferRelativeResize="0"/>
        </xdr:nvPicPr>
        <xdr:blipFill rotWithShape="1">
          <a:blip r:embed="rId2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" name="Shape 11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Apagar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7</xdr:col>
      <xdr:colOff>57150</xdr:colOff>
      <xdr:row>9</xdr:row>
      <xdr:rowOff>142875</xdr:rowOff>
    </xdr:from>
    <xdr:ext cx="838200" cy="676275"/>
    <xdr:grpSp>
      <xdr:nvGrpSpPr>
        <xdr:cNvPr id="2" name="Shape 2" title="Desenho"/>
        <xdr:cNvGrpSpPr/>
      </xdr:nvGrpSpPr>
      <xdr:grpSpPr>
        <a:xfrm>
          <a:off x="2364375" y="1913725"/>
          <a:ext cx="818700" cy="668036"/>
          <a:chOff x="2364375" y="1913725"/>
          <a:chExt cx="818700" cy="668036"/>
        </a:xfrm>
      </xdr:grpSpPr>
      <xdr:pic>
        <xdr:nvPicPr>
          <xdr:cNvPr id="12" name="Shape 12"/>
          <xdr:cNvPicPr preferRelativeResize="0"/>
        </xdr:nvPicPr>
        <xdr:blipFill rotWithShape="1">
          <a:blip r:embed="rId3">
            <a:alphaModFix/>
          </a:blip>
          <a:srcRect b="0" l="719" r="729" t="0"/>
          <a:stretch/>
        </xdr:blipFill>
        <xdr:spPr>
          <a:xfrm>
            <a:off x="2462912" y="1913725"/>
            <a:ext cx="621625" cy="6078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3" name="Shape 13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Editar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6</xdr:col>
      <xdr:colOff>314325</xdr:colOff>
      <xdr:row>6</xdr:row>
      <xdr:rowOff>76200</xdr:rowOff>
    </xdr:from>
    <xdr:ext cx="2114550" cy="533400"/>
    <xdr:grpSp>
      <xdr:nvGrpSpPr>
        <xdr:cNvPr id="2" name="Shape 2" title="Desenho"/>
        <xdr:cNvGrpSpPr/>
      </xdr:nvGrpSpPr>
      <xdr:grpSpPr>
        <a:xfrm>
          <a:off x="402819" y="2187275"/>
          <a:ext cx="3504706" cy="878950"/>
          <a:chOff x="402819" y="2187275"/>
          <a:chExt cx="3504706" cy="878950"/>
        </a:xfrm>
      </xdr:grpSpPr>
      <xdr:pic>
        <xdr:nvPicPr>
          <xdr:cNvPr id="35" name="Shape 35"/>
          <xdr:cNvPicPr preferRelativeResize="0"/>
        </xdr:nvPicPr>
        <xdr:blipFill rotWithShape="1">
          <a:blip r:embed="rId4">
            <a:alphaModFix/>
          </a:blip>
          <a:srcRect b="6522" l="0" r="0" t="6522"/>
          <a:stretch/>
        </xdr:blipFill>
        <xdr:spPr>
          <a:xfrm>
            <a:off x="402819" y="2187275"/>
            <a:ext cx="1010749" cy="8789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6" name="Shape 36"/>
          <xdr:cNvSpPr txBox="1"/>
        </xdr:nvSpPr>
        <xdr:spPr>
          <a:xfrm>
            <a:off x="1263325" y="2330350"/>
            <a:ext cx="2644200" cy="592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2000">
                <a:solidFill>
                  <a:srgbClr val="FFFFFF"/>
                </a:solidFill>
                <a:latin typeface="Faustina"/>
                <a:ea typeface="Faustina"/>
                <a:cs typeface="Faustina"/>
                <a:sym typeface="Faustina"/>
              </a:rPr>
              <a:t>Gerenciar  Áreas</a:t>
            </a:r>
            <a:endParaRPr b="1" i="1" sz="2000">
              <a:solidFill>
                <a:srgbClr val="FFFFFF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38100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5</xdr:row>
      <xdr:rowOff>19050</xdr:rowOff>
    </xdr:from>
    <xdr:ext cx="628650" cy="504825"/>
    <xdr:grpSp>
      <xdr:nvGrpSpPr>
        <xdr:cNvPr id="2" name="Shape 2" title="Desenho"/>
        <xdr:cNvGrpSpPr/>
      </xdr:nvGrpSpPr>
      <xdr:grpSpPr>
        <a:xfrm>
          <a:off x="1676375" y="1951250"/>
          <a:ext cx="818700" cy="622686"/>
          <a:chOff x="1676375" y="1951250"/>
          <a:chExt cx="818700" cy="622686"/>
        </a:xfrm>
      </xdr:grpSpPr>
      <xdr:pic>
        <xdr:nvPicPr>
          <xdr:cNvPr id="37" name="Shape 37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8" name="Shape 38"/>
          <xdr:cNvSpPr txBox="1"/>
        </xdr:nvSpPr>
        <xdr:spPr>
          <a:xfrm>
            <a:off x="1676375" y="2443136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Registrar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5</xdr:col>
      <xdr:colOff>723900</xdr:colOff>
      <xdr:row>5</xdr:row>
      <xdr:rowOff>19050</xdr:rowOff>
    </xdr:from>
    <xdr:ext cx="628650" cy="504825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39" name="Shape 39"/>
          <xdr:cNvPicPr preferRelativeResize="0"/>
        </xdr:nvPicPr>
        <xdr:blipFill rotWithShape="1">
          <a:blip r:embed="rId2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0" name="Shape 40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Limpar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4</xdr:col>
      <xdr:colOff>1343025</xdr:colOff>
      <xdr:row>4</xdr:row>
      <xdr:rowOff>114300</xdr:rowOff>
    </xdr:from>
    <xdr:ext cx="628650" cy="552450"/>
    <xdr:grpSp>
      <xdr:nvGrpSpPr>
        <xdr:cNvPr id="2" name="Shape 2" title="Desenho"/>
        <xdr:cNvGrpSpPr/>
      </xdr:nvGrpSpPr>
      <xdr:grpSpPr>
        <a:xfrm>
          <a:off x="2364375" y="1913725"/>
          <a:ext cx="818700" cy="668036"/>
          <a:chOff x="2364375" y="1913725"/>
          <a:chExt cx="818700" cy="668036"/>
        </a:xfrm>
      </xdr:grpSpPr>
      <xdr:pic>
        <xdr:nvPicPr>
          <xdr:cNvPr id="41" name="Shape 41"/>
          <xdr:cNvPicPr preferRelativeResize="0"/>
        </xdr:nvPicPr>
        <xdr:blipFill rotWithShape="1">
          <a:blip r:embed="rId3">
            <a:alphaModFix/>
          </a:blip>
          <a:srcRect b="0" l="719" r="729" t="0"/>
          <a:stretch/>
        </xdr:blipFill>
        <xdr:spPr>
          <a:xfrm>
            <a:off x="2462912" y="1913725"/>
            <a:ext cx="621625" cy="60782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2" name="Shape 42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Retirar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38100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5</xdr:row>
      <xdr:rowOff>57150</xdr:rowOff>
    </xdr:from>
    <xdr:ext cx="695325" cy="552450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43" name="Shape 43"/>
          <xdr:cNvPicPr preferRelativeResize="0"/>
        </xdr:nvPicPr>
        <xdr:blipFill rotWithShape="1">
          <a:blip r:embed="rId1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4" name="Shape 44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Limpar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38100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5</xdr:row>
      <xdr:rowOff>76200</xdr:rowOff>
    </xdr:from>
    <xdr:ext cx="657225" cy="533400"/>
    <xdr:grpSp>
      <xdr:nvGrpSpPr>
        <xdr:cNvPr id="2" name="Shape 2" title="Desenho"/>
        <xdr:cNvGrpSpPr/>
      </xdr:nvGrpSpPr>
      <xdr:grpSpPr>
        <a:xfrm>
          <a:off x="2364375" y="1959075"/>
          <a:ext cx="818700" cy="622686"/>
          <a:chOff x="2364375" y="1959075"/>
          <a:chExt cx="818700" cy="622686"/>
        </a:xfrm>
      </xdr:grpSpPr>
      <xdr:pic>
        <xdr:nvPicPr>
          <xdr:cNvPr id="45" name="Shape 45"/>
          <xdr:cNvPicPr preferRelativeResize="0"/>
        </xdr:nvPicPr>
        <xdr:blipFill rotWithShape="1">
          <a:blip r:embed="rId1">
            <a:alphaModFix/>
          </a:blip>
          <a:srcRect b="11391" l="10513" r="10505" t="11383"/>
          <a:stretch/>
        </xdr:blipFill>
        <xdr:spPr>
          <a:xfrm>
            <a:off x="2530188" y="1959075"/>
            <a:ext cx="487077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6" name="Shape 46"/>
          <xdr:cNvSpPr txBox="1"/>
        </xdr:nvSpPr>
        <xdr:spPr>
          <a:xfrm>
            <a:off x="2364375" y="2450961"/>
            <a:ext cx="818700" cy="1308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Limpar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38100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5</xdr:row>
      <xdr:rowOff>66675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66675</xdr:colOff>
      <xdr:row>5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933450</xdr:colOff>
      <xdr:row>23</xdr:row>
      <xdr:rowOff>85725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38100</xdr:colOff>
      <xdr:row>0</xdr:row>
      <xdr:rowOff>57150</xdr:rowOff>
    </xdr:from>
    <xdr:ext cx="1657350" cy="676275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171450</xdr:rowOff>
    </xdr:from>
    <xdr:ext cx="12639675" cy="2686050"/>
    <xdr:pic>
      <xdr:nvPicPr>
        <xdr:cNvPr id="645899028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1228725</xdr:colOff>
      <xdr:row>10</xdr:row>
      <xdr:rowOff>171450</xdr:rowOff>
    </xdr:from>
    <xdr:ext cx="12915900" cy="2686050"/>
    <xdr:pic>
      <xdr:nvPicPr>
        <xdr:cNvPr id="1012548494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</xdr:row>
      <xdr:rowOff>133350</xdr:rowOff>
    </xdr:from>
    <xdr:ext cx="838200" cy="876300"/>
    <xdr:grpSp>
      <xdr:nvGrpSpPr>
        <xdr:cNvPr id="2" name="Shape 2" title="Desenho"/>
        <xdr:cNvGrpSpPr/>
      </xdr:nvGrpSpPr>
      <xdr:grpSpPr>
        <a:xfrm>
          <a:off x="1676375" y="1951250"/>
          <a:ext cx="818700" cy="821875"/>
          <a:chOff x="1676375" y="1951250"/>
          <a:chExt cx="818700" cy="821875"/>
        </a:xfrm>
      </xdr:grpSpPr>
      <xdr:pic>
        <xdr:nvPicPr>
          <xdr:cNvPr id="47" name="Shape 47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847600" y="1951250"/>
            <a:ext cx="476250" cy="476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8" name="Shape 48"/>
          <xdr:cNvSpPr txBox="1"/>
        </xdr:nvSpPr>
        <xdr:spPr>
          <a:xfrm>
            <a:off x="1676375" y="2443125"/>
            <a:ext cx="818700" cy="3300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Expandir</a:t>
            </a:r>
            <a:r>
              <a:rPr b="1" i="1" lang="en-US" sz="1300">
                <a:solidFill>
                  <a:srgbClr val="323232"/>
                </a:solidFill>
                <a:latin typeface="Faustina"/>
                <a:ea typeface="Faustina"/>
                <a:cs typeface="Faustina"/>
                <a:sym typeface="Faustina"/>
              </a:rPr>
              <a:t> Tabela</a:t>
            </a:r>
            <a:endParaRPr b="1" i="1" sz="1300">
              <a:solidFill>
                <a:srgbClr val="323232"/>
              </a:solidFill>
              <a:latin typeface="Faustina"/>
              <a:ea typeface="Faustina"/>
              <a:cs typeface="Faustina"/>
              <a:sym typeface="Faustina"/>
            </a:endParaRPr>
          </a:p>
        </xdr:txBody>
      </xdr:sp>
    </xdr:grpSp>
    <xdr:clientData fLocksWithSheet="0"/>
  </xdr:oneCellAnchor>
  <xdr:oneCellAnchor>
    <xdr:from>
      <xdr:col>0</xdr:col>
      <xdr:colOff>0</xdr:colOff>
      <xdr:row>0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hidden="1" min="14" max="2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.5" customHeight="1">
      <c r="A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idden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B2:E8"/>
    <mergeCell ref="B9:E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2" width="15.25"/>
    <col customWidth="1" min="3" max="29" width="22.63"/>
  </cols>
  <sheetData>
    <row r="1">
      <c r="A1" s="1"/>
      <c r="B1" s="4"/>
      <c r="C1" s="4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B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B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B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1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"/>
      <c r="B8" s="7"/>
      <c r="C8" s="8"/>
      <c r="D8" s="8"/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7"/>
      <c r="B9" s="7"/>
      <c r="C9" s="9" t="s">
        <v>3</v>
      </c>
      <c r="D9" s="10" t="s">
        <v>4</v>
      </c>
      <c r="E9" s="11"/>
      <c r="F9" s="11"/>
      <c r="G9" s="12" t="s">
        <v>5</v>
      </c>
      <c r="H9" s="13">
        <f>9378337.24 + 722090.73</f>
        <v>10100427.97</v>
      </c>
      <c r="I9" s="1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7"/>
      <c r="B10" s="7"/>
      <c r="C10" s="15"/>
      <c r="D10" s="16"/>
      <c r="E10" s="11"/>
      <c r="F10" s="11"/>
      <c r="G10" s="17" t="s">
        <v>6</v>
      </c>
      <c r="H10" s="18">
        <f>SUMIF(D14:D1248,"&lt;&gt;",E14:E1248)</f>
        <v>2028424.04</v>
      </c>
      <c r="I10" s="14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7"/>
      <c r="B11" s="7"/>
      <c r="C11" s="7"/>
      <c r="D11" s="19" t="str">
        <f>IFERROR(IF(COUNTIF(teste!$A$7:$D1248,D10)&gt;=1,"-","--"),"")</f>
        <v>--</v>
      </c>
      <c r="E11" s="19" t="str">
        <f>IFERROR(IF(COUNTIF(teste!$A$7:$D1248,H10)&gt;=1,"-","--"),"")</f>
        <v>--</v>
      </c>
      <c r="F11" s="19" t="str">
        <f>IFERROR(IF(COUNTIF(teste!$A$7:$D1248,I10)&gt;=1,"-","--"),"")</f>
        <v>--</v>
      </c>
      <c r="G11" s="17" t="s">
        <v>7</v>
      </c>
      <c r="H11" s="20">
        <f>H10/H9</f>
        <v>0.2008255537</v>
      </c>
      <c r="I11" s="14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"/>
      <c r="B12" s="7"/>
      <c r="C12" s="21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7"/>
      <c r="B13" s="11"/>
      <c r="C13" s="22" t="s">
        <v>8</v>
      </c>
      <c r="D13" s="22" t="s">
        <v>3</v>
      </c>
      <c r="E13" s="23" t="s">
        <v>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24"/>
      <c r="B14" s="25"/>
      <c r="C14" s="26">
        <v>1.0</v>
      </c>
      <c r="D14" s="27" t="s">
        <v>9</v>
      </c>
      <c r="E14" s="28">
        <v>1461373.77</v>
      </c>
      <c r="F14" s="2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24"/>
      <c r="B15" s="25"/>
      <c r="C15" s="26">
        <v>2.0</v>
      </c>
      <c r="D15" s="27" t="s">
        <v>10</v>
      </c>
      <c r="E15" s="28">
        <v>4468.34</v>
      </c>
      <c r="F15" s="25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24"/>
      <c r="B16" s="25"/>
      <c r="C16" s="30">
        <v>3.0</v>
      </c>
      <c r="D16" s="27" t="s">
        <v>11</v>
      </c>
      <c r="E16" s="28">
        <v>562581.93</v>
      </c>
      <c r="F16" s="2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24"/>
      <c r="B17" s="25"/>
      <c r="C17" s="25"/>
      <c r="D17" s="25"/>
      <c r="E17" s="25"/>
      <c r="F17" s="24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24"/>
      <c r="B18" s="25"/>
      <c r="C18" s="25"/>
      <c r="D18" s="25"/>
      <c r="E18" s="25"/>
      <c r="F18" s="24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24"/>
      <c r="B19" s="25"/>
      <c r="C19" s="25"/>
      <c r="D19" s="25"/>
      <c r="E19" s="25"/>
      <c r="F19" s="24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24"/>
      <c r="B20" s="25"/>
      <c r="C20" s="25"/>
      <c r="D20" s="25"/>
      <c r="E20" s="25"/>
      <c r="F20" s="24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24"/>
      <c r="B21" s="25"/>
      <c r="C21" s="25"/>
      <c r="D21" s="25"/>
      <c r="E21" s="25"/>
      <c r="F21" s="24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24"/>
      <c r="B22" s="25"/>
      <c r="C22" s="25"/>
      <c r="D22" s="24"/>
      <c r="E22" s="25"/>
      <c r="F22" s="24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24"/>
      <c r="B23" s="25"/>
      <c r="C23" s="25"/>
      <c r="D23" s="24"/>
      <c r="E23" s="25"/>
      <c r="F23" s="24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4"/>
      <c r="B24" s="25"/>
      <c r="C24" s="25"/>
      <c r="D24" s="24"/>
      <c r="E24" s="25"/>
      <c r="F24" s="24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31"/>
      <c r="B25" s="25"/>
      <c r="C25" s="25"/>
      <c r="D25" s="24"/>
      <c r="E25" s="24"/>
      <c r="F25" s="31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24"/>
      <c r="B26" s="25"/>
      <c r="C26" s="25"/>
      <c r="D26" s="24"/>
      <c r="E26" s="24"/>
      <c r="F26" s="24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4"/>
      <c r="B27" s="25"/>
      <c r="C27" s="25"/>
      <c r="D27" s="24"/>
      <c r="E27" s="24"/>
      <c r="F27" s="24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24"/>
      <c r="B28" s="25"/>
      <c r="C28" s="25"/>
      <c r="D28" s="24"/>
      <c r="E28" s="24"/>
      <c r="F28" s="24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4"/>
      <c r="B29" s="25"/>
      <c r="C29" s="25"/>
      <c r="D29" s="24"/>
      <c r="E29" s="24"/>
      <c r="F29" s="24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24"/>
      <c r="B30" s="25"/>
      <c r="C30" s="25"/>
      <c r="D30" s="31"/>
      <c r="E30" s="24"/>
      <c r="F30" s="24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4"/>
      <c r="B31" s="25"/>
      <c r="C31" s="25"/>
      <c r="D31" s="24"/>
      <c r="E31" s="24"/>
      <c r="F31" s="24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24"/>
      <c r="B32" s="25"/>
      <c r="C32" s="25"/>
      <c r="D32" s="24"/>
      <c r="E32" s="24"/>
      <c r="F32" s="24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4"/>
      <c r="B33" s="25"/>
      <c r="C33" s="25"/>
      <c r="D33" s="24"/>
      <c r="E33" s="31"/>
      <c r="F33" s="24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24"/>
      <c r="B34" s="25"/>
      <c r="C34" s="25"/>
      <c r="D34" s="24"/>
      <c r="E34" s="24"/>
      <c r="F34" s="24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4"/>
      <c r="B35" s="25"/>
      <c r="C35" s="25"/>
      <c r="D35" s="24"/>
      <c r="E35" s="24"/>
      <c r="F35" s="24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24"/>
      <c r="B36" s="25"/>
      <c r="C36" s="25"/>
      <c r="D36" s="24"/>
      <c r="E36" s="24"/>
      <c r="F36" s="24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4"/>
      <c r="B37" s="25"/>
      <c r="C37" s="25"/>
      <c r="D37" s="24"/>
      <c r="E37" s="24"/>
      <c r="F37" s="24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24"/>
      <c r="B38" s="25"/>
      <c r="C38" s="25"/>
      <c r="D38" s="24"/>
      <c r="E38" s="24"/>
      <c r="F38" s="24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4"/>
      <c r="B39" s="25"/>
      <c r="C39" s="25"/>
      <c r="D39" s="24"/>
      <c r="E39" s="24"/>
      <c r="F39" s="24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24"/>
      <c r="B40" s="25"/>
      <c r="C40" s="25"/>
      <c r="D40" s="24"/>
      <c r="E40" s="24"/>
      <c r="F40" s="24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4"/>
      <c r="B41" s="25"/>
      <c r="C41" s="25"/>
      <c r="D41" s="24"/>
      <c r="E41" s="24"/>
      <c r="F41" s="24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24"/>
      <c r="B42" s="25"/>
      <c r="C42" s="25"/>
      <c r="D42" s="24"/>
      <c r="E42" s="24"/>
      <c r="F42" s="24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4"/>
      <c r="B43" s="25"/>
      <c r="C43" s="25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24"/>
      <c r="B44" s="25"/>
      <c r="C44" s="25"/>
      <c r="D44" s="24"/>
      <c r="E44" s="24"/>
      <c r="F44" s="24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4"/>
      <c r="B45" s="25"/>
      <c r="C45" s="25"/>
      <c r="D45" s="24"/>
      <c r="E45" s="24"/>
      <c r="F45" s="24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24"/>
      <c r="B46" s="25"/>
      <c r="C46" s="25"/>
      <c r="D46" s="24"/>
      <c r="E46" s="24"/>
      <c r="F46" s="24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4"/>
      <c r="B47" s="25"/>
      <c r="C47" s="25"/>
      <c r="D47" s="24"/>
      <c r="E47" s="24"/>
      <c r="F47" s="24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24"/>
      <c r="B48" s="25"/>
      <c r="C48" s="25"/>
      <c r="D48" s="24"/>
      <c r="E48" s="24"/>
      <c r="F48" s="24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4"/>
      <c r="B49" s="25"/>
      <c r="C49" s="25"/>
      <c r="D49" s="24"/>
      <c r="E49" s="24"/>
      <c r="F49" s="24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24"/>
      <c r="B50" s="25"/>
      <c r="C50" s="25"/>
      <c r="D50" s="24"/>
      <c r="E50" s="24"/>
      <c r="F50" s="24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4"/>
      <c r="B51" s="25"/>
      <c r="C51" s="25"/>
      <c r="D51" s="24"/>
      <c r="E51" s="24"/>
      <c r="F51" s="24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4"/>
      <c r="B52" s="25"/>
      <c r="C52" s="25"/>
      <c r="D52" s="24"/>
      <c r="E52" s="24"/>
      <c r="F52" s="24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4"/>
      <c r="B53" s="25"/>
      <c r="C53" s="25"/>
      <c r="D53" s="24"/>
      <c r="E53" s="24"/>
      <c r="F53" s="24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4"/>
      <c r="B54" s="25"/>
      <c r="C54" s="25"/>
      <c r="D54" s="24"/>
      <c r="E54" s="24"/>
      <c r="F54" s="24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4"/>
      <c r="B55" s="25"/>
      <c r="C55" s="25"/>
      <c r="D55" s="24"/>
      <c r="E55" s="24"/>
      <c r="F55" s="24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4"/>
      <c r="B56" s="25"/>
      <c r="C56" s="25"/>
      <c r="D56" s="24"/>
      <c r="E56" s="24"/>
      <c r="F56" s="24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4"/>
      <c r="B57" s="25"/>
      <c r="C57" s="25"/>
      <c r="D57" s="24"/>
      <c r="E57" s="24"/>
      <c r="F57" s="24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4"/>
      <c r="B58" s="25"/>
      <c r="C58" s="25"/>
      <c r="D58" s="24"/>
      <c r="E58" s="24"/>
      <c r="F58" s="24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4"/>
      <c r="B59" s="25"/>
      <c r="C59" s="25"/>
      <c r="D59" s="24"/>
      <c r="E59" s="24"/>
      <c r="F59" s="24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4"/>
      <c r="B60" s="25"/>
      <c r="C60" s="25"/>
      <c r="D60" s="24"/>
      <c r="E60" s="24"/>
      <c r="F60" s="24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4"/>
      <c r="B61" s="25"/>
      <c r="C61" s="25"/>
      <c r="D61" s="24"/>
      <c r="E61" s="24"/>
      <c r="F61" s="24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4"/>
      <c r="B62" s="25"/>
      <c r="C62" s="25"/>
      <c r="D62" s="24"/>
      <c r="E62" s="24"/>
      <c r="F62" s="24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4"/>
      <c r="B63" s="25"/>
      <c r="C63" s="25"/>
      <c r="D63" s="24"/>
      <c r="E63" s="24"/>
      <c r="F63" s="24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4"/>
      <c r="B64" s="25"/>
      <c r="C64" s="25"/>
      <c r="D64" s="24"/>
      <c r="E64" s="24"/>
      <c r="F64" s="24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4"/>
      <c r="B65" s="25"/>
      <c r="C65" s="25"/>
      <c r="D65" s="24"/>
      <c r="E65" s="24"/>
      <c r="F65" s="24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4"/>
      <c r="B66" s="25"/>
      <c r="C66" s="25"/>
      <c r="D66" s="24"/>
      <c r="E66" s="24"/>
      <c r="F66" s="24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4"/>
      <c r="B67" s="25"/>
      <c r="C67" s="25"/>
      <c r="D67" s="24"/>
      <c r="E67" s="24"/>
      <c r="F67" s="24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4"/>
      <c r="B68" s="25"/>
      <c r="C68" s="25"/>
      <c r="D68" s="24"/>
      <c r="E68" s="24"/>
      <c r="F68" s="24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4"/>
      <c r="B69" s="25"/>
      <c r="C69" s="25"/>
      <c r="D69" s="24"/>
      <c r="E69" s="24"/>
      <c r="F69" s="24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4"/>
      <c r="B70" s="25"/>
      <c r="C70" s="25"/>
      <c r="D70" s="24"/>
      <c r="E70" s="24"/>
      <c r="F70" s="24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4"/>
      <c r="B71" s="25"/>
      <c r="C71" s="25"/>
      <c r="D71" s="24"/>
      <c r="E71" s="24"/>
      <c r="F71" s="24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4"/>
      <c r="B72" s="25"/>
      <c r="C72" s="25"/>
      <c r="D72" s="24"/>
      <c r="E72" s="24"/>
      <c r="F72" s="24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4"/>
      <c r="B73" s="25"/>
      <c r="C73" s="25"/>
      <c r="D73" s="24"/>
      <c r="E73" s="24"/>
      <c r="F73" s="24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4"/>
      <c r="B74" s="25"/>
      <c r="C74" s="25"/>
      <c r="D74" s="24"/>
      <c r="E74" s="24"/>
      <c r="F74" s="24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4"/>
      <c r="B75" s="25"/>
      <c r="C75" s="25"/>
      <c r="D75" s="24"/>
      <c r="E75" s="24"/>
      <c r="F75" s="24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4"/>
      <c r="B76" s="25"/>
      <c r="C76" s="25"/>
      <c r="D76" s="24"/>
      <c r="E76" s="24"/>
      <c r="F76" s="24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4"/>
      <c r="B77" s="25"/>
      <c r="C77" s="25"/>
      <c r="D77" s="24"/>
      <c r="E77" s="24"/>
      <c r="F77" s="24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4"/>
      <c r="B78" s="25"/>
      <c r="C78" s="25"/>
      <c r="D78" s="24"/>
      <c r="E78" s="24"/>
      <c r="F78" s="24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4"/>
      <c r="B79" s="25"/>
      <c r="C79" s="25"/>
      <c r="D79" s="24"/>
      <c r="E79" s="24"/>
      <c r="F79" s="24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4"/>
      <c r="B80" s="25"/>
      <c r="C80" s="25"/>
      <c r="D80" s="24"/>
      <c r="E80" s="24"/>
      <c r="F80" s="24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4"/>
      <c r="B81" s="25"/>
      <c r="C81" s="25"/>
      <c r="D81" s="24"/>
      <c r="E81" s="24"/>
      <c r="F81" s="24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4"/>
      <c r="B82" s="25"/>
      <c r="C82" s="25"/>
      <c r="D82" s="24"/>
      <c r="E82" s="24"/>
      <c r="F82" s="24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4"/>
      <c r="B83" s="25"/>
      <c r="C83" s="25"/>
      <c r="D83" s="24"/>
      <c r="E83" s="24"/>
      <c r="F83" s="24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4"/>
      <c r="B84" s="25"/>
      <c r="C84" s="25"/>
      <c r="D84" s="24"/>
      <c r="E84" s="24"/>
      <c r="F84" s="24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4"/>
      <c r="B85" s="25"/>
      <c r="C85" s="25"/>
      <c r="D85" s="24"/>
      <c r="E85" s="24"/>
      <c r="F85" s="24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4"/>
      <c r="B86" s="25"/>
      <c r="C86" s="25"/>
      <c r="D86" s="24"/>
      <c r="E86" s="24"/>
      <c r="F86" s="24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4"/>
      <c r="B87" s="25"/>
      <c r="C87" s="25"/>
      <c r="D87" s="24"/>
      <c r="E87" s="24"/>
      <c r="F87" s="24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4"/>
      <c r="B88" s="25"/>
      <c r="C88" s="25"/>
      <c r="D88" s="24"/>
      <c r="E88" s="24"/>
      <c r="F88" s="24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4"/>
      <c r="B89" s="25"/>
      <c r="C89" s="25"/>
      <c r="D89" s="24"/>
      <c r="E89" s="24"/>
      <c r="F89" s="24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4"/>
      <c r="B90" s="25"/>
      <c r="C90" s="25"/>
      <c r="D90" s="24"/>
      <c r="E90" s="24"/>
      <c r="F90" s="24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4"/>
      <c r="B91" s="25"/>
      <c r="C91" s="25"/>
      <c r="D91" s="24"/>
      <c r="E91" s="24"/>
      <c r="F91" s="24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4"/>
      <c r="B92" s="25"/>
      <c r="C92" s="25"/>
      <c r="D92" s="24"/>
      <c r="E92" s="24"/>
      <c r="F92" s="24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4"/>
      <c r="B93" s="25"/>
      <c r="C93" s="25"/>
      <c r="D93" s="24"/>
      <c r="E93" s="24"/>
      <c r="F93" s="24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4"/>
      <c r="B94" s="25"/>
      <c r="C94" s="25"/>
      <c r="D94" s="24"/>
      <c r="E94" s="24"/>
      <c r="F94" s="24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4"/>
      <c r="B95" s="25"/>
      <c r="C95" s="25"/>
      <c r="D95" s="24"/>
      <c r="E95" s="24"/>
      <c r="F95" s="24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4"/>
      <c r="B96" s="25"/>
      <c r="C96" s="25"/>
      <c r="D96" s="24"/>
      <c r="E96" s="24"/>
      <c r="F96" s="24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4"/>
      <c r="B97" s="25"/>
      <c r="C97" s="25"/>
      <c r="D97" s="24"/>
      <c r="E97" s="24"/>
      <c r="F97" s="24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4"/>
      <c r="B98" s="25"/>
      <c r="C98" s="25"/>
      <c r="D98" s="24"/>
      <c r="E98" s="24"/>
      <c r="F98" s="24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4"/>
      <c r="B99" s="25"/>
      <c r="C99" s="25"/>
      <c r="D99" s="24"/>
      <c r="E99" s="24"/>
      <c r="F99" s="24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4"/>
      <c r="B100" s="25"/>
      <c r="C100" s="25"/>
      <c r="D100" s="24"/>
      <c r="E100" s="24"/>
      <c r="F100" s="24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4"/>
      <c r="B101" s="25"/>
      <c r="C101" s="25"/>
      <c r="D101" s="24"/>
      <c r="E101" s="24"/>
      <c r="F101" s="24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4"/>
      <c r="B102" s="25"/>
      <c r="C102" s="25"/>
      <c r="D102" s="24"/>
      <c r="E102" s="24"/>
      <c r="F102" s="24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4"/>
      <c r="B103" s="25"/>
      <c r="C103" s="25"/>
      <c r="D103" s="24"/>
      <c r="E103" s="24"/>
      <c r="F103" s="24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4"/>
      <c r="B104" s="25"/>
      <c r="C104" s="25"/>
      <c r="D104" s="24"/>
      <c r="E104" s="24"/>
      <c r="F104" s="24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4"/>
      <c r="B105" s="25"/>
      <c r="C105" s="25"/>
      <c r="D105" s="24"/>
      <c r="E105" s="24"/>
      <c r="F105" s="24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4"/>
      <c r="B106" s="25"/>
      <c r="C106" s="25"/>
      <c r="D106" s="24"/>
      <c r="E106" s="24"/>
      <c r="F106" s="24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4"/>
      <c r="B107" s="25"/>
      <c r="C107" s="25"/>
      <c r="D107" s="24"/>
      <c r="E107" s="24"/>
      <c r="F107" s="24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4"/>
      <c r="B108" s="25"/>
      <c r="C108" s="25"/>
      <c r="D108" s="24"/>
      <c r="E108" s="24"/>
      <c r="F108" s="24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4"/>
      <c r="B109" s="25"/>
      <c r="C109" s="25"/>
      <c r="D109" s="24"/>
      <c r="E109" s="24"/>
      <c r="F109" s="24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4"/>
      <c r="B110" s="25"/>
      <c r="C110" s="25"/>
      <c r="D110" s="24"/>
      <c r="E110" s="24"/>
      <c r="F110" s="24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4"/>
      <c r="B111" s="25"/>
      <c r="C111" s="25"/>
      <c r="D111" s="24"/>
      <c r="E111" s="24"/>
      <c r="F111" s="24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4"/>
      <c r="B112" s="25"/>
      <c r="C112" s="25"/>
      <c r="D112" s="24"/>
      <c r="E112" s="24"/>
      <c r="F112" s="24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4"/>
      <c r="B113" s="25"/>
      <c r="C113" s="25"/>
      <c r="D113" s="24"/>
      <c r="E113" s="24"/>
      <c r="F113" s="24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4"/>
      <c r="B114" s="25"/>
      <c r="C114" s="25"/>
      <c r="D114" s="24"/>
      <c r="E114" s="24"/>
      <c r="F114" s="24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4"/>
      <c r="B115" s="25"/>
      <c r="C115" s="25"/>
      <c r="D115" s="24"/>
      <c r="E115" s="24"/>
      <c r="F115" s="24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4"/>
      <c r="B116" s="25"/>
      <c r="C116" s="25"/>
      <c r="D116" s="24"/>
      <c r="E116" s="24"/>
      <c r="F116" s="24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4"/>
      <c r="B117" s="25"/>
      <c r="C117" s="25"/>
      <c r="D117" s="24"/>
      <c r="E117" s="24"/>
      <c r="F117" s="24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4"/>
      <c r="B118" s="25"/>
      <c r="C118" s="25"/>
      <c r="D118" s="24"/>
      <c r="E118" s="24"/>
      <c r="F118" s="24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4"/>
      <c r="B119" s="25"/>
      <c r="C119" s="25"/>
      <c r="D119" s="24"/>
      <c r="E119" s="24"/>
      <c r="F119" s="24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4"/>
      <c r="B120" s="25"/>
      <c r="C120" s="25"/>
      <c r="D120" s="24"/>
      <c r="E120" s="24"/>
      <c r="F120" s="24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4"/>
      <c r="B121" s="25"/>
      <c r="C121" s="25"/>
      <c r="D121" s="24"/>
      <c r="E121" s="24"/>
      <c r="F121" s="24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4"/>
      <c r="B122" s="25"/>
      <c r="C122" s="25"/>
      <c r="D122" s="24"/>
      <c r="E122" s="24"/>
      <c r="F122" s="24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4"/>
      <c r="B123" s="25"/>
      <c r="C123" s="25"/>
      <c r="D123" s="24"/>
      <c r="E123" s="24"/>
      <c r="F123" s="24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4"/>
      <c r="B124" s="25"/>
      <c r="C124" s="25"/>
      <c r="D124" s="24"/>
      <c r="E124" s="24"/>
      <c r="F124" s="24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4"/>
      <c r="B125" s="25"/>
      <c r="C125" s="25"/>
      <c r="D125" s="24"/>
      <c r="E125" s="24"/>
      <c r="F125" s="24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4"/>
      <c r="B126" s="25"/>
      <c r="C126" s="25"/>
      <c r="D126" s="24"/>
      <c r="E126" s="24"/>
      <c r="F126" s="24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4"/>
      <c r="B127" s="25"/>
      <c r="C127" s="25"/>
      <c r="D127" s="24"/>
      <c r="E127" s="24"/>
      <c r="F127" s="24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4"/>
      <c r="B128" s="25"/>
      <c r="C128" s="25"/>
      <c r="D128" s="24"/>
      <c r="E128" s="24"/>
      <c r="F128" s="24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4"/>
      <c r="B129" s="25"/>
      <c r="C129" s="25"/>
      <c r="D129" s="24"/>
      <c r="E129" s="24"/>
      <c r="F129" s="24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4"/>
      <c r="B130" s="25"/>
      <c r="C130" s="25"/>
      <c r="D130" s="24"/>
      <c r="E130" s="24"/>
      <c r="F130" s="24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4"/>
      <c r="B131" s="25"/>
      <c r="C131" s="25"/>
      <c r="D131" s="24"/>
      <c r="E131" s="24"/>
      <c r="F131" s="24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4"/>
      <c r="B132" s="25"/>
      <c r="C132" s="25"/>
      <c r="D132" s="24"/>
      <c r="E132" s="24"/>
      <c r="F132" s="24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4"/>
      <c r="B133" s="25"/>
      <c r="C133" s="25"/>
      <c r="D133" s="24"/>
      <c r="E133" s="24"/>
      <c r="F133" s="24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4"/>
      <c r="B134" s="25"/>
      <c r="C134" s="25"/>
      <c r="D134" s="24"/>
      <c r="E134" s="24"/>
      <c r="F134" s="24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4"/>
      <c r="B135" s="25"/>
      <c r="C135" s="25"/>
      <c r="D135" s="24"/>
      <c r="E135" s="24"/>
      <c r="F135" s="24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4"/>
      <c r="B136" s="25"/>
      <c r="C136" s="25"/>
      <c r="D136" s="24"/>
      <c r="E136" s="24"/>
      <c r="F136" s="24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4"/>
      <c r="B137" s="25"/>
      <c r="C137" s="25"/>
      <c r="D137" s="24"/>
      <c r="E137" s="24"/>
      <c r="F137" s="24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4"/>
      <c r="B138" s="25"/>
      <c r="C138" s="25"/>
      <c r="D138" s="24"/>
      <c r="E138" s="24"/>
      <c r="F138" s="24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4"/>
      <c r="B139" s="25"/>
      <c r="C139" s="25"/>
      <c r="D139" s="24"/>
      <c r="E139" s="24"/>
      <c r="F139" s="24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4"/>
      <c r="B140" s="25"/>
      <c r="C140" s="25"/>
      <c r="D140" s="24"/>
      <c r="E140" s="24"/>
      <c r="F140" s="24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4"/>
      <c r="B141" s="25"/>
      <c r="C141" s="25"/>
      <c r="D141" s="24"/>
      <c r="E141" s="24"/>
      <c r="F141" s="24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4"/>
      <c r="B142" s="25"/>
      <c r="C142" s="25"/>
      <c r="D142" s="24"/>
      <c r="E142" s="24"/>
      <c r="F142" s="24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4"/>
      <c r="B143" s="25"/>
      <c r="C143" s="25"/>
      <c r="D143" s="24"/>
      <c r="E143" s="24"/>
      <c r="F143" s="24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4"/>
      <c r="B144" s="25"/>
      <c r="C144" s="25"/>
      <c r="D144" s="24"/>
      <c r="E144" s="24"/>
      <c r="F144" s="24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4"/>
      <c r="B145" s="25"/>
      <c r="C145" s="25"/>
      <c r="D145" s="24"/>
      <c r="E145" s="24"/>
      <c r="F145" s="24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4"/>
      <c r="B146" s="25"/>
      <c r="C146" s="25"/>
      <c r="D146" s="24"/>
      <c r="E146" s="24"/>
      <c r="F146" s="24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4"/>
      <c r="B147" s="25"/>
      <c r="C147" s="25"/>
      <c r="D147" s="24"/>
      <c r="E147" s="24"/>
      <c r="F147" s="24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4"/>
      <c r="B148" s="25"/>
      <c r="C148" s="25"/>
      <c r="D148" s="24"/>
      <c r="E148" s="24"/>
      <c r="F148" s="24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4"/>
      <c r="B149" s="25"/>
      <c r="C149" s="25"/>
      <c r="D149" s="24"/>
      <c r="E149" s="24"/>
      <c r="F149" s="24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4"/>
      <c r="B150" s="25"/>
      <c r="C150" s="25"/>
      <c r="D150" s="24"/>
      <c r="E150" s="24"/>
      <c r="F150" s="24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4"/>
      <c r="B151" s="25"/>
      <c r="C151" s="25"/>
      <c r="D151" s="24"/>
      <c r="E151" s="24"/>
      <c r="F151" s="24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4"/>
      <c r="B152" s="25"/>
      <c r="C152" s="25"/>
      <c r="D152" s="24"/>
      <c r="E152" s="24"/>
      <c r="F152" s="24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4"/>
      <c r="B153" s="25"/>
      <c r="C153" s="25"/>
      <c r="D153" s="24"/>
      <c r="E153" s="24"/>
      <c r="F153" s="24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4"/>
      <c r="B154" s="25"/>
      <c r="C154" s="25"/>
      <c r="D154" s="24"/>
      <c r="E154" s="24"/>
      <c r="F154" s="24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4"/>
      <c r="B155" s="25"/>
      <c r="C155" s="25"/>
      <c r="D155" s="24"/>
      <c r="E155" s="24"/>
      <c r="F155" s="24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4"/>
      <c r="B156" s="25"/>
      <c r="C156" s="25"/>
      <c r="D156" s="24"/>
      <c r="E156" s="24"/>
      <c r="F156" s="24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4"/>
      <c r="B157" s="25"/>
      <c r="C157" s="25"/>
      <c r="D157" s="24"/>
      <c r="E157" s="24"/>
      <c r="F157" s="24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4"/>
      <c r="B158" s="25"/>
      <c r="C158" s="25"/>
      <c r="D158" s="24"/>
      <c r="E158" s="24"/>
      <c r="F158" s="24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4"/>
      <c r="B159" s="25"/>
      <c r="C159" s="25"/>
      <c r="D159" s="24"/>
      <c r="E159" s="24"/>
      <c r="F159" s="24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4"/>
      <c r="B160" s="25"/>
      <c r="C160" s="25"/>
      <c r="D160" s="24"/>
      <c r="E160" s="24"/>
      <c r="F160" s="24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4"/>
      <c r="B161" s="25"/>
      <c r="C161" s="25"/>
      <c r="D161" s="24"/>
      <c r="E161" s="24"/>
      <c r="F161" s="24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4"/>
      <c r="B162" s="25"/>
      <c r="C162" s="25"/>
      <c r="D162" s="24"/>
      <c r="E162" s="24"/>
      <c r="F162" s="24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4"/>
      <c r="B163" s="25"/>
      <c r="C163" s="25"/>
      <c r="D163" s="24"/>
      <c r="E163" s="24"/>
      <c r="F163" s="24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4"/>
      <c r="B164" s="25"/>
      <c r="C164" s="25"/>
      <c r="D164" s="24"/>
      <c r="E164" s="24"/>
      <c r="F164" s="24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4"/>
      <c r="B165" s="25"/>
      <c r="C165" s="25"/>
      <c r="D165" s="24"/>
      <c r="E165" s="24"/>
      <c r="F165" s="24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4"/>
      <c r="B166" s="25"/>
      <c r="C166" s="25"/>
      <c r="D166" s="24"/>
      <c r="E166" s="24"/>
      <c r="F166" s="24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4"/>
      <c r="B167" s="25"/>
      <c r="C167" s="25"/>
      <c r="D167" s="24"/>
      <c r="E167" s="24"/>
      <c r="F167" s="24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4"/>
      <c r="B168" s="25"/>
      <c r="C168" s="25"/>
      <c r="D168" s="24"/>
      <c r="E168" s="24"/>
      <c r="F168" s="24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4"/>
      <c r="B169" s="25"/>
      <c r="C169" s="25"/>
      <c r="D169" s="24"/>
      <c r="E169" s="24"/>
      <c r="F169" s="24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4"/>
      <c r="B170" s="25"/>
      <c r="C170" s="25"/>
      <c r="D170" s="24"/>
      <c r="E170" s="24"/>
      <c r="F170" s="24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4"/>
      <c r="B171" s="25"/>
      <c r="C171" s="25"/>
      <c r="D171" s="24"/>
      <c r="E171" s="24"/>
      <c r="F171" s="24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4"/>
      <c r="B172" s="25"/>
      <c r="C172" s="25"/>
      <c r="D172" s="24"/>
      <c r="E172" s="24"/>
      <c r="F172" s="24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4"/>
      <c r="B173" s="25"/>
      <c r="C173" s="25"/>
      <c r="D173" s="24"/>
      <c r="E173" s="24"/>
      <c r="F173" s="24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4"/>
      <c r="B174" s="25"/>
      <c r="C174" s="25"/>
      <c r="D174" s="24"/>
      <c r="E174" s="24"/>
      <c r="F174" s="24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4"/>
      <c r="B175" s="25"/>
      <c r="C175" s="25"/>
      <c r="D175" s="24"/>
      <c r="E175" s="24"/>
      <c r="F175" s="24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4"/>
      <c r="B176" s="25"/>
      <c r="C176" s="25"/>
      <c r="D176" s="24"/>
      <c r="E176" s="24"/>
      <c r="F176" s="24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4"/>
      <c r="B177" s="25"/>
      <c r="C177" s="25"/>
      <c r="D177" s="24"/>
      <c r="E177" s="24"/>
      <c r="F177" s="24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4"/>
      <c r="B178" s="25"/>
      <c r="C178" s="25"/>
      <c r="D178" s="24"/>
      <c r="E178" s="24"/>
      <c r="F178" s="24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4"/>
      <c r="B179" s="25"/>
      <c r="C179" s="25"/>
      <c r="D179" s="24"/>
      <c r="E179" s="24"/>
      <c r="F179" s="24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4"/>
      <c r="B180" s="25"/>
      <c r="C180" s="25"/>
      <c r="D180" s="24"/>
      <c r="E180" s="24"/>
      <c r="F180" s="24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4"/>
      <c r="B181" s="25"/>
      <c r="C181" s="25"/>
      <c r="D181" s="24"/>
      <c r="E181" s="24"/>
      <c r="F181" s="24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4"/>
      <c r="B182" s="25"/>
      <c r="C182" s="25"/>
      <c r="D182" s="24"/>
      <c r="E182" s="24"/>
      <c r="F182" s="24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4"/>
      <c r="B183" s="25"/>
      <c r="C183" s="25"/>
      <c r="D183" s="24"/>
      <c r="E183" s="24"/>
      <c r="F183" s="24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4"/>
      <c r="B184" s="25"/>
      <c r="C184" s="25"/>
      <c r="D184" s="24"/>
      <c r="E184" s="24"/>
      <c r="F184" s="24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4"/>
      <c r="B185" s="25"/>
      <c r="C185" s="25"/>
      <c r="D185" s="24"/>
      <c r="E185" s="24"/>
      <c r="F185" s="24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4"/>
      <c r="B186" s="25"/>
      <c r="C186" s="25"/>
      <c r="D186" s="24"/>
      <c r="E186" s="24"/>
      <c r="F186" s="24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4"/>
      <c r="B187" s="25"/>
      <c r="C187" s="25"/>
      <c r="D187" s="24"/>
      <c r="E187" s="24"/>
      <c r="F187" s="24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4"/>
      <c r="B188" s="25"/>
      <c r="C188" s="25"/>
      <c r="D188" s="24"/>
      <c r="E188" s="24"/>
      <c r="F188" s="24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4"/>
      <c r="B189" s="25"/>
      <c r="C189" s="25"/>
      <c r="D189" s="24"/>
      <c r="E189" s="24"/>
      <c r="F189" s="24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4"/>
      <c r="B190" s="25"/>
      <c r="C190" s="25"/>
      <c r="D190" s="24"/>
      <c r="E190" s="24"/>
      <c r="F190" s="24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4"/>
      <c r="B191" s="25"/>
      <c r="C191" s="25"/>
      <c r="D191" s="24"/>
      <c r="E191" s="24"/>
      <c r="F191" s="24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4"/>
      <c r="B192" s="25"/>
      <c r="C192" s="25"/>
      <c r="D192" s="24"/>
      <c r="E192" s="24"/>
      <c r="F192" s="24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4"/>
      <c r="B193" s="25"/>
      <c r="C193" s="25"/>
      <c r="D193" s="24"/>
      <c r="E193" s="24"/>
      <c r="F193" s="24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4"/>
      <c r="B194" s="25"/>
      <c r="C194" s="25"/>
      <c r="D194" s="24"/>
      <c r="E194" s="24"/>
      <c r="F194" s="24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4"/>
      <c r="B195" s="25"/>
      <c r="C195" s="25"/>
      <c r="D195" s="24"/>
      <c r="E195" s="24"/>
      <c r="F195" s="24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4"/>
      <c r="B196" s="25"/>
      <c r="C196" s="25"/>
      <c r="D196" s="24"/>
      <c r="E196" s="24"/>
      <c r="F196" s="24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4"/>
      <c r="B197" s="25"/>
      <c r="C197" s="25"/>
      <c r="D197" s="24"/>
      <c r="E197" s="24"/>
      <c r="F197" s="24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4"/>
      <c r="B198" s="25"/>
      <c r="C198" s="25"/>
      <c r="D198" s="24"/>
      <c r="E198" s="24"/>
      <c r="F198" s="24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4"/>
      <c r="B199" s="25"/>
      <c r="C199" s="25"/>
      <c r="D199" s="24"/>
      <c r="E199" s="24"/>
      <c r="F199" s="24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4"/>
      <c r="B200" s="25"/>
      <c r="C200" s="25"/>
      <c r="D200" s="24"/>
      <c r="E200" s="24"/>
      <c r="F200" s="24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4"/>
      <c r="B201" s="25"/>
      <c r="C201" s="25"/>
      <c r="D201" s="24"/>
      <c r="E201" s="24"/>
      <c r="F201" s="24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4"/>
      <c r="B202" s="25"/>
      <c r="C202" s="25"/>
      <c r="D202" s="24"/>
      <c r="E202" s="24"/>
      <c r="F202" s="24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4"/>
      <c r="B203" s="25"/>
      <c r="C203" s="25"/>
      <c r="D203" s="24"/>
      <c r="E203" s="24"/>
      <c r="F203" s="24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4"/>
      <c r="B204" s="25"/>
      <c r="C204" s="25"/>
      <c r="D204" s="24"/>
      <c r="E204" s="24"/>
      <c r="F204" s="24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4"/>
      <c r="B205" s="25"/>
      <c r="C205" s="25"/>
      <c r="D205" s="24"/>
      <c r="E205" s="24"/>
      <c r="F205" s="24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4"/>
      <c r="B206" s="25"/>
      <c r="C206" s="25"/>
      <c r="D206" s="24"/>
      <c r="E206" s="24"/>
      <c r="F206" s="24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4"/>
      <c r="B207" s="25"/>
      <c r="C207" s="25"/>
      <c r="D207" s="24"/>
      <c r="E207" s="24"/>
      <c r="F207" s="24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4"/>
      <c r="B208" s="25"/>
      <c r="C208" s="25"/>
      <c r="D208" s="24"/>
      <c r="E208" s="24"/>
      <c r="F208" s="24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4"/>
      <c r="B209" s="25"/>
      <c r="C209" s="25"/>
      <c r="D209" s="24"/>
      <c r="E209" s="24"/>
      <c r="F209" s="24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4"/>
      <c r="B210" s="25"/>
      <c r="C210" s="25"/>
      <c r="D210" s="24"/>
      <c r="E210" s="24"/>
      <c r="F210" s="24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4"/>
      <c r="B211" s="25"/>
      <c r="C211" s="25"/>
      <c r="D211" s="24"/>
      <c r="E211" s="24"/>
      <c r="F211" s="24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4"/>
      <c r="B212" s="25"/>
      <c r="C212" s="25"/>
      <c r="D212" s="24"/>
      <c r="E212" s="24"/>
      <c r="F212" s="24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4"/>
      <c r="B213" s="25"/>
      <c r="C213" s="25"/>
      <c r="D213" s="24"/>
      <c r="E213" s="24"/>
      <c r="F213" s="24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4"/>
      <c r="B214" s="25"/>
      <c r="C214" s="25"/>
      <c r="D214" s="24"/>
      <c r="E214" s="24"/>
      <c r="F214" s="24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4"/>
      <c r="B215" s="25"/>
      <c r="C215" s="25"/>
      <c r="D215" s="24"/>
      <c r="E215" s="24"/>
      <c r="F215" s="24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4"/>
      <c r="B216" s="25"/>
      <c r="C216" s="25"/>
      <c r="D216" s="24"/>
      <c r="E216" s="24"/>
      <c r="F216" s="24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4"/>
      <c r="B217" s="25"/>
      <c r="C217" s="25"/>
      <c r="D217" s="24"/>
      <c r="E217" s="24"/>
      <c r="F217" s="24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4"/>
      <c r="B218" s="25"/>
      <c r="C218" s="25"/>
      <c r="D218" s="24"/>
      <c r="E218" s="24"/>
      <c r="F218" s="24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4"/>
      <c r="B219" s="25"/>
      <c r="C219" s="25"/>
      <c r="D219" s="24"/>
      <c r="E219" s="24"/>
      <c r="F219" s="24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4"/>
      <c r="B220" s="25"/>
      <c r="C220" s="25"/>
      <c r="D220" s="24"/>
      <c r="E220" s="24"/>
      <c r="F220" s="24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4"/>
      <c r="B221" s="25"/>
      <c r="C221" s="25"/>
      <c r="D221" s="24"/>
      <c r="E221" s="24"/>
      <c r="F221" s="24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4"/>
      <c r="B222" s="25"/>
      <c r="C222" s="25"/>
      <c r="D222" s="24"/>
      <c r="E222" s="24"/>
      <c r="F222" s="24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4"/>
      <c r="B223" s="25"/>
      <c r="C223" s="25"/>
      <c r="D223" s="24"/>
      <c r="E223" s="24"/>
      <c r="F223" s="24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4"/>
      <c r="B224" s="25"/>
      <c r="C224" s="25"/>
      <c r="D224" s="24"/>
      <c r="E224" s="24"/>
      <c r="F224" s="24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4"/>
      <c r="B225" s="25"/>
      <c r="C225" s="25"/>
      <c r="D225" s="24"/>
      <c r="E225" s="24"/>
      <c r="F225" s="24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4"/>
      <c r="B226" s="25"/>
      <c r="C226" s="25"/>
      <c r="D226" s="24"/>
      <c r="E226" s="24"/>
      <c r="F226" s="24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4"/>
      <c r="B227" s="25"/>
      <c r="C227" s="25"/>
      <c r="D227" s="24"/>
      <c r="E227" s="24"/>
      <c r="F227" s="24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4"/>
      <c r="B228" s="25"/>
      <c r="C228" s="25"/>
      <c r="D228" s="24"/>
      <c r="E228" s="24"/>
      <c r="F228" s="24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4"/>
      <c r="B229" s="25"/>
      <c r="C229" s="25"/>
      <c r="D229" s="24"/>
      <c r="E229" s="24"/>
      <c r="F229" s="24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4"/>
      <c r="B230" s="25"/>
      <c r="C230" s="25"/>
      <c r="D230" s="24"/>
      <c r="E230" s="24"/>
      <c r="F230" s="24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4"/>
      <c r="B231" s="25"/>
      <c r="C231" s="25"/>
      <c r="D231" s="24"/>
      <c r="E231" s="24"/>
      <c r="F231" s="24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4"/>
      <c r="B232" s="25"/>
      <c r="C232" s="25"/>
      <c r="D232" s="24"/>
      <c r="E232" s="24"/>
      <c r="F232" s="24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4"/>
      <c r="B233" s="25"/>
      <c r="C233" s="25"/>
      <c r="D233" s="24"/>
      <c r="E233" s="24"/>
      <c r="F233" s="24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4"/>
      <c r="B234" s="25"/>
      <c r="C234" s="25"/>
      <c r="D234" s="24"/>
      <c r="E234" s="24"/>
      <c r="F234" s="24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4"/>
      <c r="B235" s="25"/>
      <c r="C235" s="25"/>
      <c r="D235" s="24"/>
      <c r="E235" s="24"/>
      <c r="F235" s="24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4"/>
      <c r="B236" s="25"/>
      <c r="C236" s="25"/>
      <c r="D236" s="24"/>
      <c r="E236" s="24"/>
      <c r="F236" s="24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4"/>
      <c r="B237" s="25"/>
      <c r="C237" s="25"/>
      <c r="D237" s="24"/>
      <c r="E237" s="24"/>
      <c r="F237" s="24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4"/>
      <c r="B238" s="25"/>
      <c r="C238" s="25"/>
      <c r="D238" s="24"/>
      <c r="E238" s="24"/>
      <c r="F238" s="24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4"/>
      <c r="B239" s="25"/>
      <c r="C239" s="25"/>
      <c r="D239" s="24"/>
      <c r="E239" s="24"/>
      <c r="F239" s="24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4"/>
      <c r="B240" s="25"/>
      <c r="C240" s="25"/>
      <c r="D240" s="24"/>
      <c r="E240" s="24"/>
      <c r="F240" s="24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4"/>
      <c r="B241" s="25"/>
      <c r="C241" s="25"/>
      <c r="D241" s="24"/>
      <c r="E241" s="24"/>
      <c r="F241" s="24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4"/>
      <c r="B242" s="25"/>
      <c r="C242" s="25"/>
      <c r="D242" s="24"/>
      <c r="E242" s="24"/>
      <c r="F242" s="24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4"/>
      <c r="B243" s="25"/>
      <c r="C243" s="25"/>
      <c r="D243" s="24"/>
      <c r="E243" s="24"/>
      <c r="F243" s="24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4"/>
      <c r="B244" s="25"/>
      <c r="C244" s="25"/>
      <c r="D244" s="24"/>
      <c r="E244" s="24"/>
      <c r="F244" s="24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4"/>
      <c r="B245" s="25"/>
      <c r="C245" s="25"/>
      <c r="D245" s="24"/>
      <c r="E245" s="24"/>
      <c r="F245" s="24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4"/>
      <c r="B246" s="25"/>
      <c r="C246" s="25"/>
      <c r="D246" s="24"/>
      <c r="E246" s="24"/>
      <c r="F246" s="24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4"/>
      <c r="B247" s="25"/>
      <c r="C247" s="25"/>
      <c r="D247" s="24"/>
      <c r="E247" s="24"/>
      <c r="F247" s="24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4"/>
      <c r="B248" s="25"/>
      <c r="C248" s="25"/>
      <c r="D248" s="24"/>
      <c r="E248" s="24"/>
      <c r="F248" s="24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4"/>
      <c r="B249" s="25"/>
      <c r="C249" s="25"/>
      <c r="D249" s="24"/>
      <c r="E249" s="24"/>
      <c r="F249" s="24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4"/>
      <c r="B250" s="25"/>
      <c r="C250" s="25"/>
      <c r="D250" s="24"/>
      <c r="E250" s="24"/>
      <c r="F250" s="24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4"/>
      <c r="B251" s="25"/>
      <c r="C251" s="25"/>
      <c r="D251" s="24"/>
      <c r="E251" s="24"/>
      <c r="F251" s="24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4"/>
      <c r="B252" s="25"/>
      <c r="C252" s="25"/>
      <c r="D252" s="24"/>
      <c r="E252" s="24"/>
      <c r="F252" s="24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4"/>
      <c r="B253" s="25"/>
      <c r="C253" s="25"/>
      <c r="D253" s="24"/>
      <c r="E253" s="24"/>
      <c r="F253" s="24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4"/>
      <c r="B254" s="25"/>
      <c r="C254" s="25"/>
      <c r="D254" s="24"/>
      <c r="E254" s="24"/>
      <c r="F254" s="24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4"/>
      <c r="B255" s="25"/>
      <c r="C255" s="25"/>
      <c r="D255" s="24"/>
      <c r="E255" s="24"/>
      <c r="F255" s="24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4"/>
      <c r="B256" s="25"/>
      <c r="C256" s="25"/>
      <c r="D256" s="24"/>
      <c r="E256" s="24"/>
      <c r="F256" s="24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4"/>
      <c r="B257" s="25"/>
      <c r="C257" s="25"/>
      <c r="D257" s="24"/>
      <c r="E257" s="24"/>
      <c r="F257" s="24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4"/>
      <c r="B258" s="25"/>
      <c r="C258" s="25"/>
      <c r="D258" s="24"/>
      <c r="E258" s="24"/>
      <c r="F258" s="24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4"/>
      <c r="B259" s="25"/>
      <c r="C259" s="25"/>
      <c r="D259" s="24"/>
      <c r="E259" s="24"/>
      <c r="F259" s="24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4"/>
      <c r="B260" s="25"/>
      <c r="C260" s="25"/>
      <c r="D260" s="24"/>
      <c r="E260" s="24"/>
      <c r="F260" s="24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4"/>
      <c r="B261" s="25"/>
      <c r="C261" s="25"/>
      <c r="D261" s="24"/>
      <c r="E261" s="24"/>
      <c r="F261" s="24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4"/>
      <c r="B262" s="25"/>
      <c r="C262" s="25"/>
      <c r="D262" s="24"/>
      <c r="E262" s="24"/>
      <c r="F262" s="24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4"/>
      <c r="B263" s="25"/>
      <c r="C263" s="25"/>
      <c r="D263" s="24"/>
      <c r="E263" s="24"/>
      <c r="F263" s="24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4"/>
      <c r="B264" s="25"/>
      <c r="C264" s="25"/>
      <c r="D264" s="24"/>
      <c r="E264" s="24"/>
      <c r="F264" s="24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4"/>
      <c r="B265" s="25"/>
      <c r="C265" s="25"/>
      <c r="D265" s="24"/>
      <c r="E265" s="24"/>
      <c r="F265" s="24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4"/>
      <c r="B266" s="25"/>
      <c r="C266" s="25"/>
      <c r="D266" s="24"/>
      <c r="E266" s="24"/>
      <c r="F266" s="24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4"/>
      <c r="B267" s="25"/>
      <c r="C267" s="25"/>
      <c r="D267" s="24"/>
      <c r="E267" s="24"/>
      <c r="F267" s="24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4"/>
      <c r="B268" s="25"/>
      <c r="C268" s="25"/>
      <c r="D268" s="24"/>
      <c r="E268" s="24"/>
      <c r="F268" s="24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4"/>
      <c r="B269" s="25"/>
      <c r="C269" s="25"/>
      <c r="D269" s="24"/>
      <c r="E269" s="24"/>
      <c r="F269" s="24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4"/>
      <c r="B270" s="25"/>
      <c r="C270" s="25"/>
      <c r="D270" s="24"/>
      <c r="E270" s="24"/>
      <c r="F270" s="24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4"/>
      <c r="B271" s="25"/>
      <c r="C271" s="25"/>
      <c r="D271" s="24"/>
      <c r="E271" s="24"/>
      <c r="F271" s="24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4"/>
      <c r="B272" s="25"/>
      <c r="C272" s="25"/>
      <c r="D272" s="24"/>
      <c r="E272" s="24"/>
      <c r="F272" s="24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4"/>
      <c r="B273" s="25"/>
      <c r="C273" s="25"/>
      <c r="D273" s="24"/>
      <c r="E273" s="24"/>
      <c r="F273" s="24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4"/>
      <c r="B274" s="25"/>
      <c r="C274" s="25"/>
      <c r="D274" s="24"/>
      <c r="E274" s="24"/>
      <c r="F274" s="24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4"/>
      <c r="B275" s="25"/>
      <c r="C275" s="25"/>
      <c r="D275" s="24"/>
      <c r="E275" s="24"/>
      <c r="F275" s="24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4"/>
      <c r="B276" s="25"/>
      <c r="C276" s="25"/>
      <c r="D276" s="24"/>
      <c r="E276" s="24"/>
      <c r="F276" s="24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4"/>
      <c r="B277" s="25"/>
      <c r="C277" s="25"/>
      <c r="D277" s="24"/>
      <c r="E277" s="24"/>
      <c r="F277" s="24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4"/>
      <c r="B278" s="25"/>
      <c r="C278" s="25"/>
      <c r="D278" s="24"/>
      <c r="E278" s="24"/>
      <c r="F278" s="24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4"/>
      <c r="B279" s="25"/>
      <c r="C279" s="25"/>
      <c r="D279" s="24"/>
      <c r="E279" s="24"/>
      <c r="F279" s="24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4"/>
      <c r="B280" s="25"/>
      <c r="C280" s="25"/>
      <c r="D280" s="24"/>
      <c r="E280" s="24"/>
      <c r="F280" s="24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4"/>
      <c r="B281" s="25"/>
      <c r="C281" s="25"/>
      <c r="D281" s="24"/>
      <c r="E281" s="24"/>
      <c r="F281" s="24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4"/>
      <c r="B282" s="25"/>
      <c r="C282" s="25"/>
      <c r="D282" s="24"/>
      <c r="E282" s="24"/>
      <c r="F282" s="24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4"/>
      <c r="B283" s="25"/>
      <c r="C283" s="25"/>
      <c r="D283" s="24"/>
      <c r="E283" s="24"/>
      <c r="F283" s="24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4"/>
      <c r="B284" s="25"/>
      <c r="C284" s="25"/>
      <c r="D284" s="24"/>
      <c r="E284" s="24"/>
      <c r="F284" s="24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4"/>
      <c r="B285" s="25"/>
      <c r="C285" s="25"/>
      <c r="D285" s="24"/>
      <c r="E285" s="24"/>
      <c r="F285" s="24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4"/>
      <c r="B286" s="25"/>
      <c r="C286" s="25"/>
      <c r="D286" s="24"/>
      <c r="E286" s="24"/>
      <c r="F286" s="24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4"/>
      <c r="B287" s="25"/>
      <c r="C287" s="25"/>
      <c r="D287" s="24"/>
      <c r="E287" s="24"/>
      <c r="F287" s="24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4"/>
      <c r="B288" s="25"/>
      <c r="C288" s="25"/>
      <c r="D288" s="24"/>
      <c r="E288" s="24"/>
      <c r="F288" s="24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4"/>
      <c r="B289" s="25"/>
      <c r="C289" s="25"/>
      <c r="D289" s="24"/>
      <c r="E289" s="24"/>
      <c r="F289" s="24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4"/>
      <c r="B290" s="25"/>
      <c r="C290" s="25"/>
      <c r="D290" s="24"/>
      <c r="E290" s="24"/>
      <c r="F290" s="24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4"/>
      <c r="B291" s="25"/>
      <c r="C291" s="25"/>
      <c r="D291" s="24"/>
      <c r="E291" s="24"/>
      <c r="F291" s="24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4"/>
      <c r="B292" s="25"/>
      <c r="C292" s="25"/>
      <c r="D292" s="24"/>
      <c r="E292" s="24"/>
      <c r="F292" s="24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4"/>
      <c r="B293" s="25"/>
      <c r="C293" s="25"/>
      <c r="D293" s="24"/>
      <c r="E293" s="24"/>
      <c r="F293" s="24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4"/>
      <c r="B294" s="25"/>
      <c r="C294" s="25"/>
      <c r="D294" s="24"/>
      <c r="E294" s="24"/>
      <c r="F294" s="24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4"/>
      <c r="B295" s="25"/>
      <c r="C295" s="25"/>
      <c r="D295" s="24"/>
      <c r="E295" s="24"/>
      <c r="F295" s="24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4"/>
      <c r="B296" s="25"/>
      <c r="C296" s="25"/>
      <c r="D296" s="24"/>
      <c r="E296" s="24"/>
      <c r="F296" s="24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4"/>
      <c r="B297" s="25"/>
      <c r="C297" s="25"/>
      <c r="D297" s="24"/>
      <c r="E297" s="24"/>
      <c r="F297" s="24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4"/>
      <c r="B298" s="25"/>
      <c r="C298" s="25"/>
      <c r="D298" s="24"/>
      <c r="E298" s="24"/>
      <c r="F298" s="24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4"/>
      <c r="B299" s="25"/>
      <c r="C299" s="25"/>
      <c r="D299" s="24"/>
      <c r="E299" s="24"/>
      <c r="F299" s="24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4"/>
      <c r="B300" s="25"/>
      <c r="C300" s="25"/>
      <c r="D300" s="24"/>
      <c r="E300" s="24"/>
      <c r="F300" s="24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4"/>
      <c r="B301" s="25"/>
      <c r="C301" s="25"/>
      <c r="D301" s="24"/>
      <c r="E301" s="24"/>
      <c r="F301" s="24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4"/>
      <c r="B302" s="25"/>
      <c r="C302" s="25"/>
      <c r="D302" s="24"/>
      <c r="E302" s="24"/>
      <c r="F302" s="24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4"/>
      <c r="B303" s="25"/>
      <c r="C303" s="25"/>
      <c r="D303" s="24"/>
      <c r="E303" s="24"/>
      <c r="F303" s="24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4"/>
      <c r="B304" s="25"/>
      <c r="C304" s="25"/>
      <c r="D304" s="24"/>
      <c r="E304" s="24"/>
      <c r="F304" s="24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4"/>
      <c r="B305" s="25"/>
      <c r="C305" s="25"/>
      <c r="D305" s="24"/>
      <c r="E305" s="24"/>
      <c r="F305" s="24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4"/>
      <c r="B306" s="25"/>
      <c r="C306" s="25"/>
      <c r="D306" s="24"/>
      <c r="E306" s="24"/>
      <c r="F306" s="24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4"/>
      <c r="B307" s="25"/>
      <c r="C307" s="25"/>
      <c r="D307" s="24"/>
      <c r="E307" s="24"/>
      <c r="F307" s="24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4"/>
      <c r="B308" s="25"/>
      <c r="C308" s="25"/>
      <c r="D308" s="24"/>
      <c r="E308" s="24"/>
      <c r="F308" s="24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4"/>
      <c r="B309" s="25"/>
      <c r="C309" s="25"/>
      <c r="D309" s="24"/>
      <c r="E309" s="24"/>
      <c r="F309" s="24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4"/>
      <c r="B310" s="25"/>
      <c r="C310" s="25"/>
      <c r="D310" s="24"/>
      <c r="E310" s="24"/>
      <c r="F310" s="24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4"/>
      <c r="B311" s="25"/>
      <c r="C311" s="25"/>
      <c r="D311" s="24"/>
      <c r="E311" s="24"/>
      <c r="F311" s="24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4"/>
      <c r="B312" s="25"/>
      <c r="C312" s="25"/>
      <c r="D312" s="24"/>
      <c r="E312" s="24"/>
      <c r="F312" s="24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4"/>
      <c r="B313" s="25"/>
      <c r="C313" s="25"/>
      <c r="D313" s="24"/>
      <c r="E313" s="24"/>
      <c r="F313" s="24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4"/>
      <c r="B314" s="25"/>
      <c r="C314" s="25"/>
      <c r="D314" s="24"/>
      <c r="E314" s="24"/>
      <c r="F314" s="24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4"/>
      <c r="B315" s="25"/>
      <c r="C315" s="25"/>
      <c r="D315" s="24"/>
      <c r="E315" s="24"/>
      <c r="F315" s="24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4"/>
      <c r="B316" s="25"/>
      <c r="C316" s="25"/>
      <c r="D316" s="24"/>
      <c r="E316" s="24"/>
      <c r="F316" s="24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4"/>
      <c r="B317" s="25"/>
      <c r="C317" s="25"/>
      <c r="D317" s="24"/>
      <c r="E317" s="24"/>
      <c r="F317" s="24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4"/>
      <c r="B318" s="25"/>
      <c r="C318" s="25"/>
      <c r="D318" s="24"/>
      <c r="E318" s="24"/>
      <c r="F318" s="24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4"/>
      <c r="B319" s="25"/>
      <c r="C319" s="25"/>
      <c r="D319" s="24"/>
      <c r="E319" s="24"/>
      <c r="F319" s="24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4"/>
      <c r="B320" s="25"/>
      <c r="C320" s="25"/>
      <c r="D320" s="24"/>
      <c r="E320" s="24"/>
      <c r="F320" s="24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4"/>
      <c r="B321" s="25"/>
      <c r="C321" s="25"/>
      <c r="D321" s="24"/>
      <c r="E321" s="24"/>
      <c r="F321" s="24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4"/>
      <c r="B322" s="25"/>
      <c r="C322" s="25"/>
      <c r="D322" s="24"/>
      <c r="E322" s="24"/>
      <c r="F322" s="24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4"/>
      <c r="B323" s="25"/>
      <c r="C323" s="25"/>
      <c r="D323" s="24"/>
      <c r="E323" s="24"/>
      <c r="F323" s="24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4"/>
      <c r="B324" s="25"/>
      <c r="C324" s="25"/>
      <c r="D324" s="24"/>
      <c r="E324" s="24"/>
      <c r="F324" s="24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4"/>
      <c r="B325" s="25"/>
      <c r="C325" s="25"/>
      <c r="D325" s="24"/>
      <c r="E325" s="24"/>
      <c r="F325" s="24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4"/>
      <c r="B326" s="25"/>
      <c r="C326" s="25"/>
      <c r="D326" s="24"/>
      <c r="E326" s="24"/>
      <c r="F326" s="24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4"/>
      <c r="B327" s="25"/>
      <c r="C327" s="25"/>
      <c r="D327" s="24"/>
      <c r="E327" s="24"/>
      <c r="F327" s="24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4"/>
      <c r="B328" s="25"/>
      <c r="C328" s="25"/>
      <c r="D328" s="24"/>
      <c r="E328" s="24"/>
      <c r="F328" s="24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4"/>
      <c r="B329" s="25"/>
      <c r="C329" s="25"/>
      <c r="D329" s="24"/>
      <c r="E329" s="24"/>
      <c r="F329" s="24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4"/>
      <c r="B330" s="25"/>
      <c r="C330" s="25"/>
      <c r="D330" s="24"/>
      <c r="E330" s="24"/>
      <c r="F330" s="24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4"/>
      <c r="B331" s="25"/>
      <c r="C331" s="25"/>
      <c r="D331" s="24"/>
      <c r="E331" s="24"/>
      <c r="F331" s="24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4"/>
      <c r="B332" s="25"/>
      <c r="C332" s="25"/>
      <c r="D332" s="24"/>
      <c r="E332" s="24"/>
      <c r="F332" s="24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4"/>
      <c r="B333" s="25"/>
      <c r="C333" s="25"/>
      <c r="D333" s="24"/>
      <c r="E333" s="24"/>
      <c r="F333" s="24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4"/>
      <c r="B334" s="25"/>
      <c r="C334" s="25"/>
      <c r="D334" s="24"/>
      <c r="E334" s="24"/>
      <c r="F334" s="24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4"/>
      <c r="B335" s="25"/>
      <c r="C335" s="25"/>
      <c r="D335" s="24"/>
      <c r="E335" s="24"/>
      <c r="F335" s="24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4"/>
      <c r="B336" s="25"/>
      <c r="C336" s="25"/>
      <c r="D336" s="24"/>
      <c r="E336" s="24"/>
      <c r="F336" s="24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4"/>
      <c r="B337" s="25"/>
      <c r="C337" s="25"/>
      <c r="D337" s="24"/>
      <c r="E337" s="24"/>
      <c r="F337" s="24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4"/>
      <c r="B338" s="25"/>
      <c r="C338" s="25"/>
      <c r="D338" s="24"/>
      <c r="E338" s="24"/>
      <c r="F338" s="24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4"/>
      <c r="B339" s="25"/>
      <c r="C339" s="25"/>
      <c r="D339" s="24"/>
      <c r="E339" s="24"/>
      <c r="F339" s="24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4"/>
      <c r="B340" s="25"/>
      <c r="C340" s="25"/>
      <c r="D340" s="24"/>
      <c r="E340" s="24"/>
      <c r="F340" s="24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4"/>
      <c r="B341" s="25"/>
      <c r="C341" s="25"/>
      <c r="D341" s="24"/>
      <c r="E341" s="24"/>
      <c r="F341" s="24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4"/>
      <c r="B342" s="25"/>
      <c r="C342" s="25"/>
      <c r="D342" s="24"/>
      <c r="E342" s="24"/>
      <c r="F342" s="24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4"/>
      <c r="B343" s="25"/>
      <c r="C343" s="25"/>
      <c r="D343" s="24"/>
      <c r="E343" s="24"/>
      <c r="F343" s="24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4"/>
      <c r="B344" s="25"/>
      <c r="C344" s="25"/>
      <c r="D344" s="24"/>
      <c r="E344" s="24"/>
      <c r="F344" s="24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4"/>
      <c r="B345" s="25"/>
      <c r="C345" s="25"/>
      <c r="D345" s="24"/>
      <c r="E345" s="24"/>
      <c r="F345" s="24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4"/>
      <c r="B346" s="25"/>
      <c r="C346" s="25"/>
      <c r="D346" s="24"/>
      <c r="E346" s="24"/>
      <c r="F346" s="24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4"/>
      <c r="B347" s="25"/>
      <c r="C347" s="25"/>
      <c r="D347" s="24"/>
      <c r="E347" s="24"/>
      <c r="F347" s="24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4"/>
      <c r="B348" s="25"/>
      <c r="C348" s="25"/>
      <c r="D348" s="24"/>
      <c r="E348" s="24"/>
      <c r="F348" s="24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4"/>
      <c r="B349" s="25"/>
      <c r="C349" s="25"/>
      <c r="D349" s="24"/>
      <c r="E349" s="24"/>
      <c r="F349" s="24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4"/>
      <c r="B350" s="25"/>
      <c r="C350" s="25"/>
      <c r="D350" s="24"/>
      <c r="E350" s="24"/>
      <c r="F350" s="24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4"/>
      <c r="B351" s="25"/>
      <c r="C351" s="25"/>
      <c r="D351" s="24"/>
      <c r="E351" s="24"/>
      <c r="F351" s="24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4"/>
      <c r="B352" s="25"/>
      <c r="C352" s="25"/>
      <c r="D352" s="24"/>
      <c r="E352" s="24"/>
      <c r="F352" s="24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4"/>
      <c r="B353" s="25"/>
      <c r="C353" s="25"/>
      <c r="D353" s="24"/>
      <c r="E353" s="24"/>
      <c r="F353" s="24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4"/>
      <c r="B354" s="25"/>
      <c r="C354" s="25"/>
      <c r="D354" s="24"/>
      <c r="E354" s="24"/>
      <c r="F354" s="24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4"/>
      <c r="B355" s="25"/>
      <c r="C355" s="25"/>
      <c r="D355" s="24"/>
      <c r="E355" s="24"/>
      <c r="F355" s="24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4"/>
      <c r="B356" s="25"/>
      <c r="C356" s="25"/>
      <c r="D356" s="24"/>
      <c r="E356" s="24"/>
      <c r="F356" s="24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4"/>
      <c r="B357" s="25"/>
      <c r="C357" s="25"/>
      <c r="D357" s="24"/>
      <c r="E357" s="24"/>
      <c r="F357" s="24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4"/>
      <c r="B358" s="25"/>
      <c r="C358" s="25"/>
      <c r="D358" s="24"/>
      <c r="E358" s="24"/>
      <c r="F358" s="24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4"/>
      <c r="B359" s="25"/>
      <c r="C359" s="25"/>
      <c r="D359" s="24"/>
      <c r="E359" s="24"/>
      <c r="F359" s="24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4"/>
      <c r="B360" s="25"/>
      <c r="C360" s="25"/>
      <c r="D360" s="24"/>
      <c r="E360" s="24"/>
      <c r="F360" s="24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4"/>
      <c r="B361" s="25"/>
      <c r="C361" s="25"/>
      <c r="D361" s="24"/>
      <c r="E361" s="24"/>
      <c r="F361" s="24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4"/>
      <c r="B362" s="25"/>
      <c r="C362" s="25"/>
      <c r="D362" s="24"/>
      <c r="E362" s="24"/>
      <c r="F362" s="24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4"/>
      <c r="B363" s="25"/>
      <c r="C363" s="25"/>
      <c r="D363" s="24"/>
      <c r="E363" s="24"/>
      <c r="F363" s="24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4"/>
      <c r="B364" s="25"/>
      <c r="C364" s="25"/>
      <c r="D364" s="24"/>
      <c r="E364" s="24"/>
      <c r="F364" s="24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4"/>
      <c r="B365" s="25"/>
      <c r="C365" s="25"/>
      <c r="D365" s="24"/>
      <c r="E365" s="24"/>
      <c r="F365" s="24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4"/>
      <c r="B366" s="25"/>
      <c r="C366" s="25"/>
      <c r="D366" s="24"/>
      <c r="E366" s="24"/>
      <c r="F366" s="24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4"/>
      <c r="B367" s="25"/>
      <c r="C367" s="25"/>
      <c r="D367" s="24"/>
      <c r="E367" s="24"/>
      <c r="F367" s="24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4"/>
      <c r="B368" s="25"/>
      <c r="C368" s="25"/>
      <c r="D368" s="24"/>
      <c r="E368" s="24"/>
      <c r="F368" s="24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4"/>
      <c r="B369" s="25"/>
      <c r="C369" s="25"/>
      <c r="D369" s="24"/>
      <c r="E369" s="24"/>
      <c r="F369" s="24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4"/>
      <c r="B370" s="25"/>
      <c r="C370" s="25"/>
      <c r="D370" s="24"/>
      <c r="E370" s="24"/>
      <c r="F370" s="24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4"/>
      <c r="B371" s="25"/>
      <c r="C371" s="25"/>
      <c r="D371" s="24"/>
      <c r="E371" s="24"/>
      <c r="F371" s="24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4"/>
      <c r="B372" s="25"/>
      <c r="C372" s="25"/>
      <c r="D372" s="24"/>
      <c r="E372" s="24"/>
      <c r="F372" s="24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4"/>
      <c r="B373" s="25"/>
      <c r="C373" s="25"/>
      <c r="D373" s="24"/>
      <c r="E373" s="24"/>
      <c r="F373" s="24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4"/>
      <c r="B374" s="25"/>
      <c r="C374" s="25"/>
      <c r="D374" s="24"/>
      <c r="E374" s="24"/>
      <c r="F374" s="24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4"/>
      <c r="B375" s="25"/>
      <c r="C375" s="25"/>
      <c r="D375" s="24"/>
      <c r="E375" s="24"/>
      <c r="F375" s="24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4"/>
      <c r="B376" s="25"/>
      <c r="C376" s="25"/>
      <c r="D376" s="24"/>
      <c r="E376" s="24"/>
      <c r="F376" s="24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4"/>
      <c r="B377" s="25"/>
      <c r="C377" s="25"/>
      <c r="D377" s="24"/>
      <c r="E377" s="24"/>
      <c r="F377" s="24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4"/>
      <c r="B378" s="25"/>
      <c r="C378" s="25"/>
      <c r="D378" s="24"/>
      <c r="E378" s="24"/>
      <c r="F378" s="24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4"/>
      <c r="B379" s="25"/>
      <c r="C379" s="25"/>
      <c r="D379" s="24"/>
      <c r="E379" s="24"/>
      <c r="F379" s="24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4"/>
      <c r="B380" s="25"/>
      <c r="C380" s="25"/>
      <c r="D380" s="24"/>
      <c r="E380" s="24"/>
      <c r="F380" s="24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4"/>
      <c r="B381" s="25"/>
      <c r="C381" s="25"/>
      <c r="D381" s="24"/>
      <c r="E381" s="24"/>
      <c r="F381" s="24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4"/>
      <c r="B382" s="25"/>
      <c r="C382" s="25"/>
      <c r="D382" s="24"/>
      <c r="E382" s="24"/>
      <c r="F382" s="24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4"/>
      <c r="B383" s="25"/>
      <c r="C383" s="25"/>
      <c r="D383" s="24"/>
      <c r="E383" s="24"/>
      <c r="F383" s="24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4"/>
      <c r="B384" s="25"/>
      <c r="C384" s="25"/>
      <c r="D384" s="24"/>
      <c r="E384" s="24"/>
      <c r="F384" s="24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4"/>
      <c r="B385" s="25"/>
      <c r="C385" s="25"/>
      <c r="D385" s="24"/>
      <c r="E385" s="24"/>
      <c r="F385" s="24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4"/>
      <c r="B386" s="25"/>
      <c r="C386" s="25"/>
      <c r="D386" s="24"/>
      <c r="E386" s="24"/>
      <c r="F386" s="24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4"/>
      <c r="B387" s="25"/>
      <c r="C387" s="25"/>
      <c r="D387" s="24"/>
      <c r="E387" s="24"/>
      <c r="F387" s="24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4"/>
      <c r="B388" s="25"/>
      <c r="C388" s="25"/>
      <c r="D388" s="24"/>
      <c r="E388" s="24"/>
      <c r="F388" s="24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4"/>
      <c r="B389" s="25"/>
      <c r="C389" s="25"/>
      <c r="D389" s="24"/>
      <c r="E389" s="24"/>
      <c r="F389" s="24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4"/>
      <c r="B390" s="25"/>
      <c r="C390" s="25"/>
      <c r="D390" s="24"/>
      <c r="E390" s="24"/>
      <c r="F390" s="24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4"/>
      <c r="B391" s="25"/>
      <c r="C391" s="25"/>
      <c r="D391" s="24"/>
      <c r="E391" s="24"/>
      <c r="F391" s="24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4"/>
      <c r="B392" s="25"/>
      <c r="C392" s="25"/>
      <c r="D392" s="24"/>
      <c r="E392" s="24"/>
      <c r="F392" s="24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4"/>
      <c r="B393" s="25"/>
      <c r="C393" s="25"/>
      <c r="D393" s="24"/>
      <c r="E393" s="24"/>
      <c r="F393" s="24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4"/>
      <c r="B394" s="25"/>
      <c r="C394" s="25"/>
      <c r="D394" s="24"/>
      <c r="E394" s="24"/>
      <c r="F394" s="24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4"/>
      <c r="B395" s="25"/>
      <c r="C395" s="25"/>
      <c r="D395" s="24"/>
      <c r="E395" s="24"/>
      <c r="F395" s="24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4"/>
      <c r="B396" s="25"/>
      <c r="C396" s="25"/>
      <c r="D396" s="24"/>
      <c r="E396" s="24"/>
      <c r="F396" s="24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4"/>
      <c r="B397" s="25"/>
      <c r="C397" s="25"/>
      <c r="D397" s="24"/>
      <c r="E397" s="24"/>
      <c r="F397" s="24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4"/>
      <c r="B398" s="25"/>
      <c r="C398" s="25"/>
      <c r="D398" s="24"/>
      <c r="E398" s="24"/>
      <c r="F398" s="24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4"/>
      <c r="B399" s="25"/>
      <c r="C399" s="25"/>
      <c r="D399" s="24"/>
      <c r="E399" s="24"/>
      <c r="F399" s="24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4"/>
      <c r="B400" s="25"/>
      <c r="C400" s="25"/>
      <c r="D400" s="24"/>
      <c r="E400" s="24"/>
      <c r="F400" s="24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4"/>
      <c r="B401" s="25"/>
      <c r="C401" s="25"/>
      <c r="D401" s="24"/>
      <c r="E401" s="24"/>
      <c r="F401" s="24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4"/>
      <c r="B402" s="25"/>
      <c r="C402" s="25"/>
      <c r="D402" s="24"/>
      <c r="E402" s="24"/>
      <c r="F402" s="24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4"/>
      <c r="B403" s="25"/>
      <c r="C403" s="25"/>
      <c r="D403" s="24"/>
      <c r="E403" s="24"/>
      <c r="F403" s="24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4"/>
      <c r="B404" s="25"/>
      <c r="C404" s="25"/>
      <c r="D404" s="24"/>
      <c r="E404" s="24"/>
      <c r="F404" s="24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4"/>
      <c r="B405" s="25"/>
      <c r="C405" s="25"/>
      <c r="D405" s="24"/>
      <c r="E405" s="24"/>
      <c r="F405" s="24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4"/>
      <c r="B406" s="25"/>
      <c r="C406" s="25"/>
      <c r="D406" s="24"/>
      <c r="E406" s="24"/>
      <c r="F406" s="24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4"/>
      <c r="B407" s="25"/>
      <c r="C407" s="25"/>
      <c r="D407" s="24"/>
      <c r="E407" s="24"/>
      <c r="F407" s="24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4"/>
      <c r="B408" s="25"/>
      <c r="C408" s="25"/>
      <c r="D408" s="24"/>
      <c r="E408" s="24"/>
      <c r="F408" s="24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4"/>
      <c r="B409" s="25"/>
      <c r="C409" s="25"/>
      <c r="D409" s="24"/>
      <c r="E409" s="24"/>
      <c r="F409" s="24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4"/>
      <c r="B410" s="25"/>
      <c r="C410" s="25"/>
      <c r="D410" s="24"/>
      <c r="E410" s="24"/>
      <c r="F410" s="24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4"/>
      <c r="B411" s="25"/>
      <c r="C411" s="25"/>
      <c r="D411" s="24"/>
      <c r="E411" s="24"/>
      <c r="F411" s="24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4"/>
      <c r="B412" s="25"/>
      <c r="C412" s="25"/>
      <c r="D412" s="24"/>
      <c r="E412" s="24"/>
      <c r="F412" s="24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4"/>
      <c r="B413" s="25"/>
      <c r="C413" s="25"/>
      <c r="D413" s="24"/>
      <c r="E413" s="24"/>
      <c r="F413" s="24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4"/>
      <c r="B414" s="25"/>
      <c r="C414" s="25"/>
      <c r="D414" s="24"/>
      <c r="E414" s="24"/>
      <c r="F414" s="24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4"/>
      <c r="B415" s="25"/>
      <c r="C415" s="25"/>
      <c r="D415" s="24"/>
      <c r="E415" s="24"/>
      <c r="F415" s="24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4"/>
      <c r="B416" s="25"/>
      <c r="C416" s="25"/>
      <c r="D416" s="24"/>
      <c r="E416" s="24"/>
      <c r="F416" s="24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4"/>
      <c r="B417" s="25"/>
      <c r="C417" s="25"/>
      <c r="D417" s="24"/>
      <c r="E417" s="24"/>
      <c r="F417" s="24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4"/>
      <c r="B418" s="25"/>
      <c r="C418" s="25"/>
      <c r="D418" s="24"/>
      <c r="E418" s="24"/>
      <c r="F418" s="24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4"/>
      <c r="B419" s="25"/>
      <c r="C419" s="25"/>
      <c r="D419" s="24"/>
      <c r="E419" s="24"/>
      <c r="F419" s="24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4"/>
      <c r="B420" s="25"/>
      <c r="C420" s="25"/>
      <c r="D420" s="24"/>
      <c r="E420" s="24"/>
      <c r="F420" s="24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4"/>
      <c r="B421" s="25"/>
      <c r="C421" s="25"/>
      <c r="D421" s="24"/>
      <c r="E421" s="24"/>
      <c r="F421" s="24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4"/>
      <c r="B422" s="25"/>
      <c r="C422" s="25"/>
      <c r="D422" s="24"/>
      <c r="E422" s="24"/>
      <c r="F422" s="24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4"/>
      <c r="B423" s="25"/>
      <c r="C423" s="25"/>
      <c r="D423" s="24"/>
      <c r="E423" s="24"/>
      <c r="F423" s="24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4"/>
      <c r="B424" s="25"/>
      <c r="C424" s="25"/>
      <c r="D424" s="24"/>
      <c r="E424" s="24"/>
      <c r="F424" s="24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4"/>
      <c r="B425" s="25"/>
      <c r="C425" s="25"/>
      <c r="D425" s="24"/>
      <c r="E425" s="24"/>
      <c r="F425" s="24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4"/>
      <c r="B426" s="25"/>
      <c r="C426" s="25"/>
      <c r="D426" s="24"/>
      <c r="E426" s="24"/>
      <c r="F426" s="24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4"/>
      <c r="B427" s="25"/>
      <c r="C427" s="25"/>
      <c r="D427" s="24"/>
      <c r="E427" s="24"/>
      <c r="F427" s="24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4"/>
      <c r="B428" s="25"/>
      <c r="C428" s="25"/>
      <c r="D428" s="24"/>
      <c r="E428" s="24"/>
      <c r="F428" s="24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4"/>
      <c r="B429" s="25"/>
      <c r="C429" s="25"/>
      <c r="D429" s="24"/>
      <c r="E429" s="24"/>
      <c r="F429" s="24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4"/>
      <c r="B430" s="25"/>
      <c r="C430" s="25"/>
      <c r="D430" s="24"/>
      <c r="E430" s="24"/>
      <c r="F430" s="24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4"/>
      <c r="B431" s="25"/>
      <c r="C431" s="25"/>
      <c r="D431" s="24"/>
      <c r="E431" s="24"/>
      <c r="F431" s="24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4"/>
      <c r="B432" s="25"/>
      <c r="C432" s="25"/>
      <c r="D432" s="24"/>
      <c r="E432" s="24"/>
      <c r="F432" s="24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4"/>
      <c r="B433" s="25"/>
      <c r="C433" s="25"/>
      <c r="D433" s="24"/>
      <c r="E433" s="24"/>
      <c r="F433" s="24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4"/>
      <c r="B434" s="25"/>
      <c r="C434" s="25"/>
      <c r="D434" s="24"/>
      <c r="E434" s="24"/>
      <c r="F434" s="24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4"/>
      <c r="B435" s="25"/>
      <c r="C435" s="25"/>
      <c r="D435" s="24"/>
      <c r="E435" s="24"/>
      <c r="F435" s="24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4"/>
      <c r="B436" s="25"/>
      <c r="C436" s="25"/>
      <c r="D436" s="24"/>
      <c r="E436" s="24"/>
      <c r="F436" s="24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4"/>
      <c r="B437" s="25"/>
      <c r="C437" s="25"/>
      <c r="D437" s="24"/>
      <c r="E437" s="24"/>
      <c r="F437" s="24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4"/>
      <c r="B438" s="25"/>
      <c r="C438" s="25"/>
      <c r="D438" s="24"/>
      <c r="E438" s="24"/>
      <c r="F438" s="24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4"/>
      <c r="B439" s="25"/>
      <c r="C439" s="25"/>
      <c r="D439" s="24"/>
      <c r="E439" s="24"/>
      <c r="F439" s="24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4"/>
      <c r="B440" s="25"/>
      <c r="C440" s="25"/>
      <c r="D440" s="24"/>
      <c r="E440" s="24"/>
      <c r="F440" s="24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4"/>
      <c r="B441" s="25"/>
      <c r="C441" s="25"/>
      <c r="D441" s="24"/>
      <c r="E441" s="24"/>
      <c r="F441" s="24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4"/>
      <c r="B442" s="25"/>
      <c r="C442" s="25"/>
      <c r="D442" s="24"/>
      <c r="E442" s="24"/>
      <c r="F442" s="24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4"/>
      <c r="B443" s="25"/>
      <c r="C443" s="25"/>
      <c r="D443" s="24"/>
      <c r="E443" s="24"/>
      <c r="F443" s="24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4"/>
      <c r="B444" s="25"/>
      <c r="C444" s="25"/>
      <c r="D444" s="24"/>
      <c r="E444" s="24"/>
      <c r="F444" s="24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4"/>
      <c r="B445" s="25"/>
      <c r="C445" s="25"/>
      <c r="D445" s="24"/>
      <c r="E445" s="24"/>
      <c r="F445" s="24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4"/>
      <c r="B446" s="25"/>
      <c r="C446" s="25"/>
      <c r="D446" s="24"/>
      <c r="E446" s="24"/>
      <c r="F446" s="24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4"/>
      <c r="B447" s="25"/>
      <c r="C447" s="25"/>
      <c r="D447" s="24"/>
      <c r="E447" s="24"/>
      <c r="F447" s="24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4"/>
      <c r="B448" s="25"/>
      <c r="C448" s="25"/>
      <c r="D448" s="24"/>
      <c r="E448" s="24"/>
      <c r="F448" s="24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4"/>
      <c r="B449" s="25"/>
      <c r="C449" s="25"/>
      <c r="D449" s="24"/>
      <c r="E449" s="24"/>
      <c r="F449" s="24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4"/>
      <c r="B450" s="25"/>
      <c r="C450" s="25"/>
      <c r="D450" s="24"/>
      <c r="E450" s="24"/>
      <c r="F450" s="24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4"/>
      <c r="B451" s="25"/>
      <c r="C451" s="25"/>
      <c r="D451" s="24"/>
      <c r="E451" s="24"/>
      <c r="F451" s="24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4"/>
      <c r="B452" s="25"/>
      <c r="C452" s="25"/>
      <c r="D452" s="24"/>
      <c r="E452" s="24"/>
      <c r="F452" s="24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4"/>
      <c r="B453" s="25"/>
      <c r="C453" s="25"/>
      <c r="D453" s="24"/>
      <c r="E453" s="24"/>
      <c r="F453" s="24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4"/>
      <c r="B454" s="25"/>
      <c r="C454" s="25"/>
      <c r="D454" s="24"/>
      <c r="E454" s="24"/>
      <c r="F454" s="24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4"/>
      <c r="B455" s="25"/>
      <c r="C455" s="25"/>
      <c r="D455" s="24"/>
      <c r="E455" s="24"/>
      <c r="F455" s="24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4"/>
      <c r="B456" s="25"/>
      <c r="C456" s="25"/>
      <c r="D456" s="24"/>
      <c r="E456" s="24"/>
      <c r="F456" s="24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4"/>
      <c r="B457" s="25"/>
      <c r="C457" s="25"/>
      <c r="D457" s="24"/>
      <c r="E457" s="24"/>
      <c r="F457" s="24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4"/>
      <c r="B458" s="25"/>
      <c r="C458" s="25"/>
      <c r="D458" s="24"/>
      <c r="E458" s="24"/>
      <c r="F458" s="24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4"/>
      <c r="B459" s="25"/>
      <c r="C459" s="25"/>
      <c r="D459" s="24"/>
      <c r="E459" s="24"/>
      <c r="F459" s="24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4"/>
      <c r="B460" s="25"/>
      <c r="C460" s="25"/>
      <c r="D460" s="24"/>
      <c r="E460" s="24"/>
      <c r="F460" s="24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4"/>
      <c r="B461" s="25"/>
      <c r="C461" s="25"/>
      <c r="D461" s="24"/>
      <c r="E461" s="24"/>
      <c r="F461" s="24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4"/>
      <c r="B462" s="25"/>
      <c r="C462" s="25"/>
      <c r="D462" s="24"/>
      <c r="E462" s="24"/>
      <c r="F462" s="24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4"/>
      <c r="B463" s="25"/>
      <c r="C463" s="25"/>
      <c r="D463" s="24"/>
      <c r="E463" s="24"/>
      <c r="F463" s="24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4"/>
      <c r="B464" s="25"/>
      <c r="C464" s="25"/>
      <c r="D464" s="24"/>
      <c r="E464" s="24"/>
      <c r="F464" s="24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4"/>
      <c r="B465" s="25"/>
      <c r="C465" s="25"/>
      <c r="D465" s="24"/>
      <c r="E465" s="24"/>
      <c r="F465" s="24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4"/>
      <c r="B466" s="25"/>
      <c r="C466" s="25"/>
      <c r="D466" s="24"/>
      <c r="E466" s="24"/>
      <c r="F466" s="24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4"/>
      <c r="B467" s="25"/>
      <c r="C467" s="25"/>
      <c r="D467" s="24"/>
      <c r="E467" s="24"/>
      <c r="F467" s="24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4"/>
      <c r="B468" s="25"/>
      <c r="C468" s="25"/>
      <c r="D468" s="24"/>
      <c r="E468" s="24"/>
      <c r="F468" s="24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4"/>
      <c r="B469" s="25"/>
      <c r="C469" s="25"/>
      <c r="D469" s="24"/>
      <c r="E469" s="24"/>
      <c r="F469" s="24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4"/>
      <c r="B470" s="25"/>
      <c r="C470" s="25"/>
      <c r="D470" s="24"/>
      <c r="E470" s="24"/>
      <c r="F470" s="24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4"/>
      <c r="B471" s="25"/>
      <c r="C471" s="25"/>
      <c r="D471" s="24"/>
      <c r="E471" s="24"/>
      <c r="F471" s="24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4"/>
      <c r="B472" s="25"/>
      <c r="C472" s="25"/>
      <c r="D472" s="24"/>
      <c r="E472" s="24"/>
      <c r="F472" s="24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4"/>
      <c r="B473" s="25"/>
      <c r="C473" s="25"/>
      <c r="D473" s="24"/>
      <c r="E473" s="24"/>
      <c r="F473" s="24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4"/>
      <c r="B474" s="25"/>
      <c r="C474" s="25"/>
      <c r="D474" s="24"/>
      <c r="E474" s="24"/>
      <c r="F474" s="24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4"/>
      <c r="B475" s="25"/>
      <c r="C475" s="25"/>
      <c r="D475" s="24"/>
      <c r="E475" s="24"/>
      <c r="F475" s="24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4"/>
      <c r="B476" s="25"/>
      <c r="C476" s="25"/>
      <c r="D476" s="24"/>
      <c r="E476" s="24"/>
      <c r="F476" s="24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4"/>
      <c r="B477" s="25"/>
      <c r="C477" s="25"/>
      <c r="D477" s="24"/>
      <c r="E477" s="24"/>
      <c r="F477" s="24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4"/>
      <c r="B478" s="25"/>
      <c r="C478" s="25"/>
      <c r="D478" s="24"/>
      <c r="E478" s="24"/>
      <c r="F478" s="24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4"/>
      <c r="B479" s="25"/>
      <c r="C479" s="25"/>
      <c r="D479" s="24"/>
      <c r="E479" s="24"/>
      <c r="F479" s="24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4"/>
      <c r="B480" s="25"/>
      <c r="C480" s="25"/>
      <c r="D480" s="24"/>
      <c r="E480" s="24"/>
      <c r="F480" s="24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4"/>
      <c r="B481" s="25"/>
      <c r="C481" s="25"/>
      <c r="D481" s="24"/>
      <c r="E481" s="24"/>
      <c r="F481" s="24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4"/>
      <c r="B482" s="25"/>
      <c r="C482" s="25"/>
      <c r="D482" s="24"/>
      <c r="E482" s="24"/>
      <c r="F482" s="24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4"/>
      <c r="B483" s="25"/>
      <c r="C483" s="25"/>
      <c r="D483" s="24"/>
      <c r="E483" s="24"/>
      <c r="F483" s="24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4"/>
      <c r="B484" s="25"/>
      <c r="C484" s="25"/>
      <c r="D484" s="24"/>
      <c r="E484" s="24"/>
      <c r="F484" s="24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4"/>
      <c r="B485" s="25"/>
      <c r="C485" s="25"/>
      <c r="D485" s="24"/>
      <c r="E485" s="24"/>
      <c r="F485" s="24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4"/>
      <c r="B486" s="25"/>
      <c r="C486" s="25"/>
      <c r="D486" s="24"/>
      <c r="E486" s="24"/>
      <c r="F486" s="24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4"/>
      <c r="B487" s="25"/>
      <c r="C487" s="25"/>
      <c r="D487" s="24"/>
      <c r="E487" s="24"/>
      <c r="F487" s="24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4"/>
      <c r="B488" s="25"/>
      <c r="C488" s="25"/>
      <c r="D488" s="24"/>
      <c r="E488" s="24"/>
      <c r="F488" s="24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4"/>
      <c r="B489" s="25"/>
      <c r="C489" s="25"/>
      <c r="D489" s="24"/>
      <c r="E489" s="24"/>
      <c r="F489" s="24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4"/>
      <c r="B490" s="25"/>
      <c r="C490" s="25"/>
      <c r="D490" s="24"/>
      <c r="E490" s="24"/>
      <c r="F490" s="24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4"/>
      <c r="B491" s="25"/>
      <c r="C491" s="25"/>
      <c r="D491" s="24"/>
      <c r="E491" s="24"/>
      <c r="F491" s="24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4"/>
      <c r="B492" s="25"/>
      <c r="C492" s="25"/>
      <c r="D492" s="24"/>
      <c r="E492" s="24"/>
      <c r="F492" s="24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4"/>
      <c r="B493" s="25"/>
      <c r="C493" s="25"/>
      <c r="D493" s="24"/>
      <c r="E493" s="24"/>
      <c r="F493" s="24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4"/>
      <c r="B494" s="25"/>
      <c r="C494" s="25"/>
      <c r="D494" s="24"/>
      <c r="E494" s="24"/>
      <c r="F494" s="24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4"/>
      <c r="B495" s="25"/>
      <c r="C495" s="25"/>
      <c r="D495" s="24"/>
      <c r="E495" s="24"/>
      <c r="F495" s="24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4"/>
      <c r="B496" s="25"/>
      <c r="C496" s="25"/>
      <c r="D496" s="24"/>
      <c r="E496" s="24"/>
      <c r="F496" s="24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4"/>
      <c r="B497" s="25"/>
      <c r="C497" s="25"/>
      <c r="D497" s="24"/>
      <c r="E497" s="24"/>
      <c r="F497" s="24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4"/>
      <c r="B498" s="25"/>
      <c r="C498" s="25"/>
      <c r="D498" s="24"/>
      <c r="E498" s="24"/>
      <c r="F498" s="24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4"/>
      <c r="B499" s="25"/>
      <c r="C499" s="25"/>
      <c r="D499" s="24"/>
      <c r="E499" s="24"/>
      <c r="F499" s="24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4"/>
      <c r="B500" s="25"/>
      <c r="C500" s="25"/>
      <c r="D500" s="24"/>
      <c r="E500" s="24"/>
      <c r="F500" s="24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4"/>
      <c r="B501" s="25"/>
      <c r="C501" s="25"/>
      <c r="D501" s="24"/>
      <c r="E501" s="24"/>
      <c r="F501" s="24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4"/>
      <c r="B502" s="25"/>
      <c r="C502" s="25"/>
      <c r="D502" s="24"/>
      <c r="E502" s="24"/>
      <c r="F502" s="24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4"/>
      <c r="B503" s="25"/>
      <c r="C503" s="25"/>
      <c r="D503" s="24"/>
      <c r="E503" s="24"/>
      <c r="F503" s="24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4"/>
      <c r="B504" s="25"/>
      <c r="C504" s="25"/>
      <c r="D504" s="24"/>
      <c r="E504" s="24"/>
      <c r="F504" s="24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4"/>
      <c r="B505" s="25"/>
      <c r="C505" s="25"/>
      <c r="D505" s="24"/>
      <c r="E505" s="24"/>
      <c r="F505" s="24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4"/>
      <c r="B506" s="25"/>
      <c r="C506" s="25"/>
      <c r="D506" s="24"/>
      <c r="E506" s="24"/>
      <c r="F506" s="24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4"/>
      <c r="B507" s="25"/>
      <c r="C507" s="25"/>
      <c r="D507" s="24"/>
      <c r="E507" s="24"/>
      <c r="F507" s="24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4"/>
      <c r="B508" s="25"/>
      <c r="C508" s="25"/>
      <c r="D508" s="24"/>
      <c r="E508" s="24"/>
      <c r="F508" s="24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4"/>
      <c r="B509" s="25"/>
      <c r="C509" s="25"/>
      <c r="D509" s="24"/>
      <c r="E509" s="24"/>
      <c r="F509" s="24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4"/>
      <c r="B510" s="25"/>
      <c r="C510" s="25"/>
      <c r="D510" s="24"/>
      <c r="E510" s="24"/>
      <c r="F510" s="24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4"/>
      <c r="B511" s="25"/>
      <c r="C511" s="25"/>
      <c r="D511" s="24"/>
      <c r="E511" s="24"/>
      <c r="F511" s="24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4"/>
      <c r="B512" s="25"/>
      <c r="C512" s="25"/>
      <c r="D512" s="24"/>
      <c r="E512" s="24"/>
      <c r="F512" s="24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4"/>
      <c r="B513" s="25"/>
      <c r="C513" s="25"/>
      <c r="D513" s="24"/>
      <c r="E513" s="24"/>
      <c r="F513" s="24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4"/>
      <c r="B514" s="25"/>
      <c r="C514" s="25"/>
      <c r="D514" s="24"/>
      <c r="E514" s="24"/>
      <c r="F514" s="24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4"/>
      <c r="B515" s="25"/>
      <c r="C515" s="25"/>
      <c r="D515" s="24"/>
      <c r="E515" s="24"/>
      <c r="F515" s="24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4"/>
      <c r="B516" s="25"/>
      <c r="C516" s="25"/>
      <c r="D516" s="24"/>
      <c r="E516" s="24"/>
      <c r="F516" s="24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4"/>
      <c r="B517" s="25"/>
      <c r="C517" s="25"/>
      <c r="D517" s="24"/>
      <c r="E517" s="24"/>
      <c r="F517" s="24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4"/>
      <c r="B518" s="25"/>
      <c r="C518" s="25"/>
      <c r="D518" s="24"/>
      <c r="E518" s="24"/>
      <c r="F518" s="24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4"/>
      <c r="B519" s="25"/>
      <c r="C519" s="25"/>
      <c r="D519" s="24"/>
      <c r="E519" s="24"/>
      <c r="F519" s="24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4"/>
      <c r="B520" s="25"/>
      <c r="C520" s="25"/>
      <c r="D520" s="24"/>
      <c r="E520" s="24"/>
      <c r="F520" s="24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4"/>
      <c r="B521" s="25"/>
      <c r="C521" s="25"/>
      <c r="D521" s="24"/>
      <c r="E521" s="24"/>
      <c r="F521" s="24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4"/>
      <c r="B522" s="25"/>
      <c r="C522" s="25"/>
      <c r="D522" s="24"/>
      <c r="E522" s="24"/>
      <c r="F522" s="24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4"/>
      <c r="B523" s="25"/>
      <c r="C523" s="25"/>
      <c r="D523" s="24"/>
      <c r="E523" s="24"/>
      <c r="F523" s="24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4"/>
      <c r="B524" s="25"/>
      <c r="C524" s="25"/>
      <c r="D524" s="24"/>
      <c r="E524" s="24"/>
      <c r="F524" s="24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4"/>
      <c r="B525" s="25"/>
      <c r="C525" s="25"/>
      <c r="D525" s="24"/>
      <c r="E525" s="24"/>
      <c r="F525" s="24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4"/>
      <c r="B526" s="25"/>
      <c r="C526" s="25"/>
      <c r="D526" s="24"/>
      <c r="E526" s="24"/>
      <c r="F526" s="24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4"/>
      <c r="B527" s="25"/>
      <c r="C527" s="25"/>
      <c r="D527" s="24"/>
      <c r="E527" s="24"/>
      <c r="F527" s="24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4"/>
      <c r="B528" s="25"/>
      <c r="C528" s="25"/>
      <c r="D528" s="24"/>
      <c r="E528" s="24"/>
      <c r="F528" s="24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4"/>
      <c r="B529" s="25"/>
      <c r="C529" s="25"/>
      <c r="D529" s="24"/>
      <c r="E529" s="24"/>
      <c r="F529" s="24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4"/>
      <c r="B530" s="25"/>
      <c r="C530" s="25"/>
      <c r="D530" s="24"/>
      <c r="E530" s="24"/>
      <c r="F530" s="24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4"/>
      <c r="B531" s="25"/>
      <c r="C531" s="25"/>
      <c r="D531" s="24"/>
      <c r="E531" s="24"/>
      <c r="F531" s="24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4"/>
      <c r="B532" s="25"/>
      <c r="C532" s="25"/>
      <c r="D532" s="24"/>
      <c r="E532" s="24"/>
      <c r="F532" s="24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4"/>
      <c r="B533" s="25"/>
      <c r="C533" s="25"/>
      <c r="D533" s="24"/>
      <c r="E533" s="24"/>
      <c r="F533" s="24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4"/>
      <c r="B534" s="25"/>
      <c r="C534" s="25"/>
      <c r="D534" s="24"/>
      <c r="E534" s="24"/>
      <c r="F534" s="24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4"/>
      <c r="B535" s="25"/>
      <c r="C535" s="25"/>
      <c r="D535" s="24"/>
      <c r="E535" s="24"/>
      <c r="F535" s="24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4"/>
      <c r="B536" s="25"/>
      <c r="C536" s="25"/>
      <c r="D536" s="24"/>
      <c r="E536" s="24"/>
      <c r="F536" s="24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4"/>
      <c r="B537" s="25"/>
      <c r="C537" s="25"/>
      <c r="D537" s="24"/>
      <c r="E537" s="24"/>
      <c r="F537" s="24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4"/>
      <c r="B538" s="25"/>
      <c r="C538" s="25"/>
      <c r="D538" s="24"/>
      <c r="E538" s="24"/>
      <c r="F538" s="24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4"/>
      <c r="B539" s="25"/>
      <c r="C539" s="25"/>
      <c r="D539" s="24"/>
      <c r="E539" s="24"/>
      <c r="F539" s="24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4"/>
      <c r="B540" s="25"/>
      <c r="C540" s="25"/>
      <c r="D540" s="24"/>
      <c r="E540" s="24"/>
      <c r="F540" s="24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4"/>
      <c r="B541" s="25"/>
      <c r="C541" s="25"/>
      <c r="D541" s="24"/>
      <c r="E541" s="24"/>
      <c r="F541" s="24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4"/>
      <c r="B542" s="25"/>
      <c r="C542" s="25"/>
      <c r="D542" s="24"/>
      <c r="E542" s="24"/>
      <c r="F542" s="24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4"/>
      <c r="B543" s="25"/>
      <c r="C543" s="25"/>
      <c r="D543" s="24"/>
      <c r="E543" s="24"/>
      <c r="F543" s="24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4"/>
      <c r="B544" s="25"/>
      <c r="C544" s="25"/>
      <c r="D544" s="24"/>
      <c r="E544" s="24"/>
      <c r="F544" s="24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4"/>
      <c r="B545" s="25"/>
      <c r="C545" s="25"/>
      <c r="D545" s="24"/>
      <c r="E545" s="24"/>
      <c r="F545" s="24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4"/>
      <c r="B546" s="25"/>
      <c r="C546" s="25"/>
      <c r="D546" s="24"/>
      <c r="E546" s="24"/>
      <c r="F546" s="24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4"/>
      <c r="B547" s="25"/>
      <c r="C547" s="25"/>
      <c r="D547" s="24"/>
      <c r="E547" s="24"/>
      <c r="F547" s="24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4"/>
      <c r="B548" s="25"/>
      <c r="C548" s="25"/>
      <c r="D548" s="24"/>
      <c r="E548" s="24"/>
      <c r="F548" s="24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4"/>
      <c r="B549" s="25"/>
      <c r="C549" s="25"/>
      <c r="D549" s="24"/>
      <c r="E549" s="24"/>
      <c r="F549" s="24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4"/>
      <c r="B550" s="25"/>
      <c r="C550" s="25"/>
      <c r="D550" s="24"/>
      <c r="E550" s="24"/>
      <c r="F550" s="24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4"/>
      <c r="B551" s="25"/>
      <c r="C551" s="25"/>
      <c r="D551" s="24"/>
      <c r="E551" s="24"/>
      <c r="F551" s="24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4"/>
      <c r="B552" s="25"/>
      <c r="C552" s="25"/>
      <c r="D552" s="24"/>
      <c r="E552" s="24"/>
      <c r="F552" s="24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4"/>
      <c r="B553" s="25"/>
      <c r="C553" s="25"/>
      <c r="D553" s="24"/>
      <c r="E553" s="24"/>
      <c r="F553" s="24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4"/>
      <c r="B554" s="25"/>
      <c r="C554" s="25"/>
      <c r="D554" s="24"/>
      <c r="E554" s="24"/>
      <c r="F554" s="24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4"/>
      <c r="B555" s="25"/>
      <c r="C555" s="25"/>
      <c r="D555" s="24"/>
      <c r="E555" s="24"/>
      <c r="F555" s="24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4"/>
      <c r="B556" s="25"/>
      <c r="C556" s="25"/>
      <c r="D556" s="24"/>
      <c r="E556" s="24"/>
      <c r="F556" s="24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4"/>
      <c r="B557" s="25"/>
      <c r="C557" s="25"/>
      <c r="D557" s="24"/>
      <c r="E557" s="24"/>
      <c r="F557" s="24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4"/>
      <c r="B558" s="25"/>
      <c r="C558" s="25"/>
      <c r="D558" s="24"/>
      <c r="E558" s="24"/>
      <c r="F558" s="24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4"/>
      <c r="B559" s="25"/>
      <c r="C559" s="25"/>
      <c r="D559" s="24"/>
      <c r="E559" s="24"/>
      <c r="F559" s="24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4"/>
      <c r="B560" s="25"/>
      <c r="C560" s="25"/>
      <c r="D560" s="24"/>
      <c r="E560" s="24"/>
      <c r="F560" s="24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4"/>
      <c r="B561" s="25"/>
      <c r="C561" s="25"/>
      <c r="D561" s="24"/>
      <c r="E561" s="24"/>
      <c r="F561" s="24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4"/>
      <c r="B562" s="25"/>
      <c r="C562" s="25"/>
      <c r="D562" s="24"/>
      <c r="E562" s="24"/>
      <c r="F562" s="24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4"/>
      <c r="B563" s="25"/>
      <c r="C563" s="25"/>
      <c r="D563" s="24"/>
      <c r="E563" s="24"/>
      <c r="F563" s="24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4"/>
      <c r="B564" s="25"/>
      <c r="C564" s="25"/>
      <c r="D564" s="24"/>
      <c r="E564" s="24"/>
      <c r="F564" s="24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4"/>
      <c r="B565" s="25"/>
      <c r="C565" s="25"/>
      <c r="D565" s="24"/>
      <c r="E565" s="24"/>
      <c r="F565" s="24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4"/>
      <c r="B566" s="25"/>
      <c r="C566" s="25"/>
      <c r="D566" s="24"/>
      <c r="E566" s="24"/>
      <c r="F566" s="24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4"/>
      <c r="B567" s="25"/>
      <c r="C567" s="25"/>
      <c r="D567" s="24"/>
      <c r="E567" s="24"/>
      <c r="F567" s="24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4"/>
      <c r="B568" s="25"/>
      <c r="C568" s="25"/>
      <c r="D568" s="24"/>
      <c r="E568" s="24"/>
      <c r="F568" s="24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4"/>
      <c r="B569" s="25"/>
      <c r="C569" s="25"/>
      <c r="D569" s="24"/>
      <c r="E569" s="24"/>
      <c r="F569" s="24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4"/>
      <c r="B570" s="25"/>
      <c r="C570" s="25"/>
      <c r="D570" s="24"/>
      <c r="E570" s="24"/>
      <c r="F570" s="24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4"/>
      <c r="B571" s="25"/>
      <c r="C571" s="25"/>
      <c r="D571" s="24"/>
      <c r="E571" s="24"/>
      <c r="F571" s="24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4"/>
      <c r="B572" s="25"/>
      <c r="C572" s="25"/>
      <c r="D572" s="24"/>
      <c r="E572" s="24"/>
      <c r="F572" s="24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4"/>
      <c r="B573" s="25"/>
      <c r="C573" s="25"/>
      <c r="D573" s="24"/>
      <c r="E573" s="24"/>
      <c r="F573" s="24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4"/>
      <c r="B574" s="25"/>
      <c r="C574" s="25"/>
      <c r="D574" s="24"/>
      <c r="E574" s="24"/>
      <c r="F574" s="24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4"/>
      <c r="B575" s="25"/>
      <c r="C575" s="25"/>
      <c r="D575" s="24"/>
      <c r="E575" s="24"/>
      <c r="F575" s="24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4"/>
      <c r="B576" s="25"/>
      <c r="C576" s="25"/>
      <c r="D576" s="24"/>
      <c r="E576" s="24"/>
      <c r="F576" s="24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4"/>
      <c r="B577" s="25"/>
      <c r="C577" s="25"/>
      <c r="D577" s="24"/>
      <c r="E577" s="24"/>
      <c r="F577" s="24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4"/>
      <c r="B578" s="25"/>
      <c r="C578" s="25"/>
      <c r="D578" s="24"/>
      <c r="E578" s="24"/>
      <c r="F578" s="24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4"/>
      <c r="B579" s="25"/>
      <c r="C579" s="25"/>
      <c r="D579" s="24"/>
      <c r="E579" s="24"/>
      <c r="F579" s="24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4"/>
      <c r="B580" s="25"/>
      <c r="C580" s="25"/>
      <c r="D580" s="24"/>
      <c r="E580" s="24"/>
      <c r="F580" s="24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4"/>
      <c r="B581" s="25"/>
      <c r="C581" s="25"/>
      <c r="D581" s="24"/>
      <c r="E581" s="24"/>
      <c r="F581" s="24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4"/>
      <c r="B582" s="25"/>
      <c r="C582" s="25"/>
      <c r="D582" s="24"/>
      <c r="E582" s="24"/>
      <c r="F582" s="24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4"/>
      <c r="B583" s="25"/>
      <c r="C583" s="25"/>
      <c r="D583" s="24"/>
      <c r="E583" s="24"/>
      <c r="F583" s="24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4"/>
      <c r="B584" s="25"/>
      <c r="C584" s="25"/>
      <c r="D584" s="24"/>
      <c r="E584" s="24"/>
      <c r="F584" s="24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4"/>
      <c r="B585" s="25"/>
      <c r="C585" s="25"/>
      <c r="D585" s="24"/>
      <c r="E585" s="24"/>
      <c r="F585" s="24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4"/>
      <c r="B586" s="25"/>
      <c r="C586" s="25"/>
      <c r="D586" s="24"/>
      <c r="E586" s="24"/>
      <c r="F586" s="24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4"/>
      <c r="B587" s="25"/>
      <c r="C587" s="25"/>
      <c r="D587" s="24"/>
      <c r="E587" s="24"/>
      <c r="F587" s="24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4"/>
      <c r="B588" s="25"/>
      <c r="C588" s="25"/>
      <c r="D588" s="24"/>
      <c r="E588" s="24"/>
      <c r="F588" s="24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4"/>
      <c r="B589" s="25"/>
      <c r="C589" s="25"/>
      <c r="D589" s="24"/>
      <c r="E589" s="24"/>
      <c r="F589" s="24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4"/>
      <c r="B590" s="25"/>
      <c r="C590" s="25"/>
      <c r="D590" s="24"/>
      <c r="E590" s="24"/>
      <c r="F590" s="24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4"/>
      <c r="B591" s="25"/>
      <c r="C591" s="25"/>
      <c r="D591" s="24"/>
      <c r="E591" s="24"/>
      <c r="F591" s="24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4"/>
      <c r="B592" s="25"/>
      <c r="C592" s="25"/>
      <c r="D592" s="24"/>
      <c r="E592" s="24"/>
      <c r="F592" s="24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4"/>
      <c r="B593" s="25"/>
      <c r="C593" s="25"/>
      <c r="D593" s="24"/>
      <c r="E593" s="24"/>
      <c r="F593" s="24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4"/>
      <c r="B594" s="25"/>
      <c r="C594" s="25"/>
      <c r="D594" s="24"/>
      <c r="E594" s="24"/>
      <c r="F594" s="24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4"/>
      <c r="B595" s="25"/>
      <c r="C595" s="25"/>
      <c r="D595" s="24"/>
      <c r="E595" s="24"/>
      <c r="F595" s="24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4"/>
      <c r="B596" s="25"/>
      <c r="C596" s="25"/>
      <c r="D596" s="24"/>
      <c r="E596" s="24"/>
      <c r="F596" s="24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4"/>
      <c r="B597" s="25"/>
      <c r="C597" s="25"/>
      <c r="D597" s="24"/>
      <c r="E597" s="24"/>
      <c r="F597" s="24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4"/>
      <c r="B598" s="25"/>
      <c r="C598" s="25"/>
      <c r="D598" s="24"/>
      <c r="E598" s="24"/>
      <c r="F598" s="24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4"/>
      <c r="B599" s="25"/>
      <c r="C599" s="25"/>
      <c r="D599" s="24"/>
      <c r="E599" s="24"/>
      <c r="F599" s="24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4"/>
      <c r="B600" s="25"/>
      <c r="C600" s="25"/>
      <c r="D600" s="24"/>
      <c r="E600" s="24"/>
      <c r="F600" s="24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4"/>
      <c r="B601" s="25"/>
      <c r="C601" s="25"/>
      <c r="D601" s="24"/>
      <c r="E601" s="24"/>
      <c r="F601" s="24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4"/>
      <c r="B602" s="25"/>
      <c r="C602" s="25"/>
      <c r="D602" s="24"/>
      <c r="E602" s="24"/>
      <c r="F602" s="24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4"/>
      <c r="B603" s="25"/>
      <c r="C603" s="25"/>
      <c r="D603" s="24"/>
      <c r="E603" s="24"/>
      <c r="F603" s="24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4"/>
      <c r="B604" s="25"/>
      <c r="C604" s="25"/>
      <c r="D604" s="24"/>
      <c r="E604" s="24"/>
      <c r="F604" s="24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4"/>
      <c r="B605" s="25"/>
      <c r="C605" s="25"/>
      <c r="D605" s="24"/>
      <c r="E605" s="24"/>
      <c r="F605" s="24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4"/>
      <c r="B606" s="25"/>
      <c r="C606" s="25"/>
      <c r="D606" s="24"/>
      <c r="E606" s="24"/>
      <c r="F606" s="24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4"/>
      <c r="B607" s="25"/>
      <c r="C607" s="25"/>
      <c r="D607" s="24"/>
      <c r="E607" s="24"/>
      <c r="F607" s="24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4"/>
      <c r="B608" s="25"/>
      <c r="C608" s="25"/>
      <c r="D608" s="24"/>
      <c r="E608" s="24"/>
      <c r="F608" s="24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4"/>
      <c r="B609" s="25"/>
      <c r="C609" s="25"/>
      <c r="D609" s="24"/>
      <c r="E609" s="24"/>
      <c r="F609" s="24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4"/>
      <c r="B610" s="25"/>
      <c r="C610" s="25"/>
      <c r="D610" s="24"/>
      <c r="E610" s="24"/>
      <c r="F610" s="24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4"/>
      <c r="B611" s="25"/>
      <c r="C611" s="25"/>
      <c r="D611" s="24"/>
      <c r="E611" s="24"/>
      <c r="F611" s="24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4"/>
      <c r="B612" s="25"/>
      <c r="C612" s="25"/>
      <c r="D612" s="24"/>
      <c r="E612" s="24"/>
      <c r="F612" s="24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4"/>
      <c r="B613" s="25"/>
      <c r="C613" s="25"/>
      <c r="D613" s="24"/>
      <c r="E613" s="24"/>
      <c r="F613" s="24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4"/>
      <c r="B614" s="25"/>
      <c r="C614" s="25"/>
      <c r="D614" s="24"/>
      <c r="E614" s="24"/>
      <c r="F614" s="24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4"/>
      <c r="B615" s="25"/>
      <c r="C615" s="25"/>
      <c r="D615" s="24"/>
      <c r="E615" s="24"/>
      <c r="F615" s="24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4"/>
      <c r="B616" s="25"/>
      <c r="C616" s="25"/>
      <c r="D616" s="24"/>
      <c r="E616" s="24"/>
      <c r="F616" s="24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4"/>
      <c r="B617" s="25"/>
      <c r="C617" s="25"/>
      <c r="D617" s="24"/>
      <c r="E617" s="24"/>
      <c r="F617" s="24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4"/>
      <c r="B618" s="25"/>
      <c r="C618" s="25"/>
      <c r="D618" s="24"/>
      <c r="E618" s="24"/>
      <c r="F618" s="24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4"/>
      <c r="B619" s="25"/>
      <c r="C619" s="25"/>
      <c r="D619" s="24"/>
      <c r="E619" s="24"/>
      <c r="F619" s="24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4"/>
      <c r="B620" s="25"/>
      <c r="C620" s="25"/>
      <c r="D620" s="24"/>
      <c r="E620" s="24"/>
      <c r="F620" s="24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4"/>
      <c r="B621" s="25"/>
      <c r="C621" s="25"/>
      <c r="D621" s="24"/>
      <c r="E621" s="24"/>
      <c r="F621" s="24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4"/>
      <c r="B622" s="25"/>
      <c r="C622" s="25"/>
      <c r="D622" s="24"/>
      <c r="E622" s="24"/>
      <c r="F622" s="24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4"/>
      <c r="B623" s="25"/>
      <c r="C623" s="25"/>
      <c r="D623" s="24"/>
      <c r="E623" s="24"/>
      <c r="F623" s="24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4"/>
      <c r="B624" s="25"/>
      <c r="C624" s="25"/>
      <c r="D624" s="24"/>
      <c r="E624" s="24"/>
      <c r="F624" s="24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4"/>
      <c r="B625" s="25"/>
      <c r="C625" s="25"/>
      <c r="D625" s="24"/>
      <c r="E625" s="24"/>
      <c r="F625" s="24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4"/>
      <c r="B626" s="25"/>
      <c r="C626" s="25"/>
      <c r="D626" s="24"/>
      <c r="E626" s="24"/>
      <c r="F626" s="24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4"/>
      <c r="B627" s="25"/>
      <c r="C627" s="25"/>
      <c r="D627" s="24"/>
      <c r="E627" s="24"/>
      <c r="F627" s="24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4"/>
      <c r="B628" s="25"/>
      <c r="C628" s="25"/>
      <c r="D628" s="24"/>
      <c r="E628" s="24"/>
      <c r="F628" s="24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4"/>
      <c r="B629" s="25"/>
      <c r="C629" s="25"/>
      <c r="D629" s="24"/>
      <c r="E629" s="24"/>
      <c r="F629" s="24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4"/>
      <c r="B630" s="25"/>
      <c r="C630" s="25"/>
      <c r="D630" s="24"/>
      <c r="E630" s="24"/>
      <c r="F630" s="24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4"/>
      <c r="B631" s="25"/>
      <c r="C631" s="25"/>
      <c r="D631" s="24"/>
      <c r="E631" s="24"/>
      <c r="F631" s="24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4"/>
      <c r="B632" s="25"/>
      <c r="C632" s="25"/>
      <c r="D632" s="24"/>
      <c r="E632" s="24"/>
      <c r="F632" s="24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4"/>
      <c r="B633" s="25"/>
      <c r="C633" s="25"/>
      <c r="D633" s="24"/>
      <c r="E633" s="24"/>
      <c r="F633" s="24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4"/>
      <c r="B634" s="25"/>
      <c r="C634" s="25"/>
      <c r="D634" s="24"/>
      <c r="E634" s="24"/>
      <c r="F634" s="24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4"/>
      <c r="B635" s="25"/>
      <c r="C635" s="25"/>
      <c r="D635" s="24"/>
      <c r="E635" s="24"/>
      <c r="F635" s="24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4"/>
      <c r="B636" s="25"/>
      <c r="C636" s="25"/>
      <c r="D636" s="24"/>
      <c r="E636" s="24"/>
      <c r="F636" s="24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4"/>
      <c r="B637" s="25"/>
      <c r="C637" s="25"/>
      <c r="D637" s="24"/>
      <c r="E637" s="24"/>
      <c r="F637" s="24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4"/>
      <c r="B638" s="25"/>
      <c r="C638" s="25"/>
      <c r="D638" s="24"/>
      <c r="E638" s="24"/>
      <c r="F638" s="24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4"/>
      <c r="B639" s="25"/>
      <c r="C639" s="25"/>
      <c r="D639" s="24"/>
      <c r="E639" s="24"/>
      <c r="F639" s="24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4"/>
      <c r="B640" s="25"/>
      <c r="C640" s="25"/>
      <c r="D640" s="24"/>
      <c r="E640" s="24"/>
      <c r="F640" s="24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4"/>
      <c r="B641" s="25"/>
      <c r="C641" s="25"/>
      <c r="D641" s="24"/>
      <c r="E641" s="24"/>
      <c r="F641" s="24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4"/>
      <c r="B642" s="25"/>
      <c r="C642" s="25"/>
      <c r="D642" s="24"/>
      <c r="E642" s="24"/>
      <c r="F642" s="24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4"/>
      <c r="B643" s="25"/>
      <c r="C643" s="25"/>
      <c r="D643" s="24"/>
      <c r="E643" s="24"/>
      <c r="F643" s="24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4"/>
      <c r="B644" s="25"/>
      <c r="C644" s="25"/>
      <c r="D644" s="24"/>
      <c r="E644" s="24"/>
      <c r="F644" s="24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4"/>
      <c r="B645" s="25"/>
      <c r="C645" s="25"/>
      <c r="D645" s="24"/>
      <c r="E645" s="24"/>
      <c r="F645" s="24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4"/>
      <c r="B646" s="25"/>
      <c r="C646" s="25"/>
      <c r="D646" s="24"/>
      <c r="E646" s="24"/>
      <c r="F646" s="24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4"/>
      <c r="B647" s="25"/>
      <c r="C647" s="25"/>
      <c r="D647" s="24"/>
      <c r="E647" s="24"/>
      <c r="F647" s="24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4"/>
      <c r="B648" s="25"/>
      <c r="C648" s="25"/>
      <c r="D648" s="24"/>
      <c r="E648" s="24"/>
      <c r="F648" s="24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4"/>
      <c r="B649" s="25"/>
      <c r="C649" s="25"/>
      <c r="D649" s="24"/>
      <c r="E649" s="24"/>
      <c r="F649" s="24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4"/>
      <c r="B650" s="25"/>
      <c r="C650" s="25"/>
      <c r="D650" s="24"/>
      <c r="E650" s="24"/>
      <c r="F650" s="24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4"/>
      <c r="B651" s="25"/>
      <c r="C651" s="25"/>
      <c r="D651" s="24"/>
      <c r="E651" s="24"/>
      <c r="F651" s="24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4"/>
      <c r="B652" s="25"/>
      <c r="C652" s="25"/>
      <c r="D652" s="24"/>
      <c r="E652" s="24"/>
      <c r="F652" s="24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4"/>
      <c r="B653" s="25"/>
      <c r="C653" s="25"/>
      <c r="D653" s="24"/>
      <c r="E653" s="24"/>
      <c r="F653" s="24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4"/>
      <c r="B654" s="25"/>
      <c r="C654" s="25"/>
      <c r="D654" s="24"/>
      <c r="E654" s="24"/>
      <c r="F654" s="24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4"/>
      <c r="B655" s="25"/>
      <c r="C655" s="25"/>
      <c r="D655" s="24"/>
      <c r="E655" s="24"/>
      <c r="F655" s="24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4"/>
      <c r="B656" s="25"/>
      <c r="C656" s="25"/>
      <c r="D656" s="24"/>
      <c r="E656" s="24"/>
      <c r="F656" s="24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4"/>
      <c r="B657" s="25"/>
      <c r="C657" s="25"/>
      <c r="D657" s="24"/>
      <c r="E657" s="24"/>
      <c r="F657" s="24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4"/>
      <c r="B658" s="25"/>
      <c r="C658" s="25"/>
      <c r="D658" s="24"/>
      <c r="E658" s="24"/>
      <c r="F658" s="24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4"/>
      <c r="B659" s="25"/>
      <c r="C659" s="25"/>
      <c r="D659" s="24"/>
      <c r="E659" s="24"/>
      <c r="F659" s="24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4"/>
      <c r="B660" s="25"/>
      <c r="C660" s="25"/>
      <c r="D660" s="24"/>
      <c r="E660" s="24"/>
      <c r="F660" s="24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4"/>
      <c r="B661" s="25"/>
      <c r="C661" s="25"/>
      <c r="D661" s="24"/>
      <c r="E661" s="24"/>
      <c r="F661" s="24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4"/>
      <c r="B662" s="25"/>
      <c r="C662" s="25"/>
      <c r="D662" s="24"/>
      <c r="E662" s="24"/>
      <c r="F662" s="24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4"/>
      <c r="B663" s="25"/>
      <c r="C663" s="25"/>
      <c r="D663" s="24"/>
      <c r="E663" s="24"/>
      <c r="F663" s="24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4"/>
      <c r="B664" s="25"/>
      <c r="C664" s="25"/>
      <c r="D664" s="24"/>
      <c r="E664" s="24"/>
      <c r="F664" s="24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4"/>
      <c r="B665" s="25"/>
      <c r="C665" s="25"/>
      <c r="D665" s="24"/>
      <c r="E665" s="24"/>
      <c r="F665" s="24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4"/>
      <c r="B666" s="25"/>
      <c r="C666" s="25"/>
      <c r="D666" s="24"/>
      <c r="E666" s="24"/>
      <c r="F666" s="24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4"/>
      <c r="B667" s="25"/>
      <c r="C667" s="25"/>
      <c r="D667" s="24"/>
      <c r="E667" s="24"/>
      <c r="F667" s="24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4"/>
      <c r="B668" s="25"/>
      <c r="C668" s="25"/>
      <c r="D668" s="24"/>
      <c r="E668" s="24"/>
      <c r="F668" s="24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4"/>
      <c r="B669" s="25"/>
      <c r="C669" s="25"/>
      <c r="D669" s="24"/>
      <c r="E669" s="24"/>
      <c r="F669" s="24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4"/>
      <c r="B670" s="25"/>
      <c r="C670" s="25"/>
      <c r="D670" s="24"/>
      <c r="E670" s="24"/>
      <c r="F670" s="24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4"/>
      <c r="B671" s="25"/>
      <c r="C671" s="25"/>
      <c r="D671" s="24"/>
      <c r="E671" s="24"/>
      <c r="F671" s="24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4"/>
      <c r="B672" s="25"/>
      <c r="C672" s="25"/>
      <c r="D672" s="24"/>
      <c r="E672" s="24"/>
      <c r="F672" s="24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4"/>
      <c r="B673" s="25"/>
      <c r="C673" s="25"/>
      <c r="D673" s="24"/>
      <c r="E673" s="24"/>
      <c r="F673" s="24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4"/>
      <c r="B674" s="25"/>
      <c r="C674" s="25"/>
      <c r="D674" s="24"/>
      <c r="E674" s="24"/>
      <c r="F674" s="24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4"/>
      <c r="B675" s="25"/>
      <c r="C675" s="25"/>
      <c r="D675" s="24"/>
      <c r="E675" s="24"/>
      <c r="F675" s="24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4"/>
      <c r="B676" s="25"/>
      <c r="C676" s="25"/>
      <c r="D676" s="24"/>
      <c r="E676" s="24"/>
      <c r="F676" s="24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4"/>
      <c r="B677" s="25"/>
      <c r="C677" s="25"/>
      <c r="D677" s="24"/>
      <c r="E677" s="24"/>
      <c r="F677" s="24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4"/>
      <c r="B678" s="25"/>
      <c r="C678" s="25"/>
      <c r="D678" s="24"/>
      <c r="E678" s="24"/>
      <c r="F678" s="24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4"/>
      <c r="B679" s="25"/>
      <c r="C679" s="25"/>
      <c r="D679" s="24"/>
      <c r="E679" s="24"/>
      <c r="F679" s="24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4"/>
      <c r="B680" s="25"/>
      <c r="C680" s="25"/>
      <c r="D680" s="24"/>
      <c r="E680" s="24"/>
      <c r="F680" s="24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4"/>
      <c r="B681" s="25"/>
      <c r="C681" s="25"/>
      <c r="D681" s="24"/>
      <c r="E681" s="24"/>
      <c r="F681" s="24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4"/>
      <c r="B682" s="25"/>
      <c r="C682" s="25"/>
      <c r="D682" s="24"/>
      <c r="E682" s="24"/>
      <c r="F682" s="24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4"/>
      <c r="B683" s="25"/>
      <c r="C683" s="25"/>
      <c r="D683" s="24"/>
      <c r="E683" s="24"/>
      <c r="F683" s="24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4"/>
      <c r="B684" s="25"/>
      <c r="C684" s="25"/>
      <c r="D684" s="24"/>
      <c r="E684" s="24"/>
      <c r="F684" s="24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4"/>
      <c r="B685" s="25"/>
      <c r="C685" s="25"/>
      <c r="D685" s="24"/>
      <c r="E685" s="24"/>
      <c r="F685" s="24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4"/>
      <c r="B686" s="25"/>
      <c r="C686" s="25"/>
      <c r="D686" s="24"/>
      <c r="E686" s="24"/>
      <c r="F686" s="24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4"/>
      <c r="B687" s="25"/>
      <c r="C687" s="25"/>
      <c r="D687" s="24"/>
      <c r="E687" s="24"/>
      <c r="F687" s="24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4"/>
      <c r="B688" s="25"/>
      <c r="C688" s="25"/>
      <c r="D688" s="24"/>
      <c r="E688" s="24"/>
      <c r="F688" s="24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4"/>
      <c r="B689" s="25"/>
      <c r="C689" s="25"/>
      <c r="D689" s="24"/>
      <c r="E689" s="24"/>
      <c r="F689" s="24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4"/>
      <c r="B690" s="25"/>
      <c r="C690" s="25"/>
      <c r="D690" s="24"/>
      <c r="E690" s="24"/>
      <c r="F690" s="24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4"/>
      <c r="B691" s="25"/>
      <c r="C691" s="25"/>
      <c r="D691" s="24"/>
      <c r="E691" s="24"/>
      <c r="F691" s="24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4"/>
      <c r="B692" s="25"/>
      <c r="C692" s="25"/>
      <c r="D692" s="24"/>
      <c r="E692" s="24"/>
      <c r="F692" s="24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4"/>
      <c r="B693" s="25"/>
      <c r="C693" s="25"/>
      <c r="D693" s="24"/>
      <c r="E693" s="24"/>
      <c r="F693" s="24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4"/>
      <c r="B694" s="25"/>
      <c r="C694" s="25"/>
      <c r="D694" s="24"/>
      <c r="E694" s="24"/>
      <c r="F694" s="24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4"/>
      <c r="B695" s="25"/>
      <c r="C695" s="25"/>
      <c r="D695" s="24"/>
      <c r="E695" s="24"/>
      <c r="F695" s="24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4"/>
      <c r="B696" s="25"/>
      <c r="C696" s="25"/>
      <c r="D696" s="24"/>
      <c r="E696" s="24"/>
      <c r="F696" s="24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4"/>
      <c r="B697" s="25"/>
      <c r="C697" s="25"/>
      <c r="D697" s="24"/>
      <c r="E697" s="24"/>
      <c r="F697" s="24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4"/>
      <c r="B698" s="25"/>
      <c r="C698" s="25"/>
      <c r="D698" s="24"/>
      <c r="E698" s="24"/>
      <c r="F698" s="24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4"/>
      <c r="B699" s="25"/>
      <c r="C699" s="25"/>
      <c r="D699" s="24"/>
      <c r="E699" s="24"/>
      <c r="F699" s="24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4"/>
      <c r="B700" s="25"/>
      <c r="C700" s="25"/>
      <c r="D700" s="24"/>
      <c r="E700" s="24"/>
      <c r="F700" s="24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4"/>
      <c r="B701" s="25"/>
      <c r="C701" s="25"/>
      <c r="D701" s="24"/>
      <c r="E701" s="24"/>
      <c r="F701" s="24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4"/>
      <c r="B702" s="25"/>
      <c r="C702" s="25"/>
      <c r="D702" s="24"/>
      <c r="E702" s="24"/>
      <c r="F702" s="24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4"/>
      <c r="B703" s="25"/>
      <c r="C703" s="25"/>
      <c r="D703" s="24"/>
      <c r="E703" s="24"/>
      <c r="F703" s="24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4"/>
      <c r="B704" s="25"/>
      <c r="C704" s="25"/>
      <c r="D704" s="24"/>
      <c r="E704" s="24"/>
      <c r="F704" s="24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4"/>
      <c r="B705" s="25"/>
      <c r="C705" s="25"/>
      <c r="D705" s="24"/>
      <c r="E705" s="24"/>
      <c r="F705" s="24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4"/>
      <c r="B706" s="25"/>
      <c r="C706" s="25"/>
      <c r="D706" s="24"/>
      <c r="E706" s="24"/>
      <c r="F706" s="24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4"/>
      <c r="B707" s="25"/>
      <c r="C707" s="25"/>
      <c r="D707" s="24"/>
      <c r="E707" s="24"/>
      <c r="F707" s="24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4"/>
      <c r="B708" s="25"/>
      <c r="C708" s="25"/>
      <c r="D708" s="24"/>
      <c r="E708" s="24"/>
      <c r="F708" s="24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4"/>
      <c r="B709" s="25"/>
      <c r="C709" s="25"/>
      <c r="D709" s="24"/>
      <c r="E709" s="24"/>
      <c r="F709" s="24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4"/>
      <c r="B710" s="25"/>
      <c r="C710" s="25"/>
      <c r="D710" s="24"/>
      <c r="E710" s="24"/>
      <c r="F710" s="24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4"/>
      <c r="B711" s="25"/>
      <c r="C711" s="25"/>
      <c r="D711" s="24"/>
      <c r="E711" s="24"/>
      <c r="F711" s="24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4"/>
      <c r="B712" s="25"/>
      <c r="C712" s="25"/>
      <c r="D712" s="24"/>
      <c r="E712" s="24"/>
      <c r="F712" s="24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4"/>
      <c r="B713" s="25"/>
      <c r="C713" s="25"/>
      <c r="D713" s="24"/>
      <c r="E713" s="24"/>
      <c r="F713" s="24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4"/>
      <c r="B714" s="25"/>
      <c r="C714" s="25"/>
      <c r="D714" s="24"/>
      <c r="E714" s="24"/>
      <c r="F714" s="24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4"/>
      <c r="B715" s="25"/>
      <c r="C715" s="25"/>
      <c r="D715" s="24"/>
      <c r="E715" s="24"/>
      <c r="F715" s="24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4"/>
      <c r="B716" s="25"/>
      <c r="C716" s="25"/>
      <c r="D716" s="24"/>
      <c r="E716" s="24"/>
      <c r="F716" s="24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4"/>
      <c r="B717" s="25"/>
      <c r="C717" s="25"/>
      <c r="D717" s="24"/>
      <c r="E717" s="24"/>
      <c r="F717" s="24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4"/>
      <c r="B718" s="25"/>
      <c r="C718" s="25"/>
      <c r="D718" s="24"/>
      <c r="E718" s="24"/>
      <c r="F718" s="24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4"/>
      <c r="B719" s="25"/>
      <c r="C719" s="25"/>
      <c r="D719" s="24"/>
      <c r="E719" s="24"/>
      <c r="F719" s="24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4"/>
      <c r="B720" s="25"/>
      <c r="C720" s="25"/>
      <c r="D720" s="24"/>
      <c r="E720" s="24"/>
      <c r="F720" s="24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4"/>
      <c r="B721" s="25"/>
      <c r="C721" s="25"/>
      <c r="D721" s="24"/>
      <c r="E721" s="24"/>
      <c r="F721" s="24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4"/>
      <c r="B722" s="25"/>
      <c r="C722" s="25"/>
      <c r="D722" s="24"/>
      <c r="E722" s="24"/>
      <c r="F722" s="24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4"/>
      <c r="B723" s="25"/>
      <c r="C723" s="25"/>
      <c r="D723" s="24"/>
      <c r="E723" s="24"/>
      <c r="F723" s="24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4"/>
      <c r="B724" s="25"/>
      <c r="C724" s="25"/>
      <c r="D724" s="24"/>
      <c r="E724" s="24"/>
      <c r="F724" s="24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4"/>
      <c r="B725" s="25"/>
      <c r="C725" s="25"/>
      <c r="D725" s="24"/>
      <c r="E725" s="24"/>
      <c r="F725" s="24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4"/>
      <c r="B726" s="25"/>
      <c r="C726" s="25"/>
      <c r="D726" s="24"/>
      <c r="E726" s="24"/>
      <c r="F726" s="24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4"/>
      <c r="B727" s="25"/>
      <c r="C727" s="25"/>
      <c r="D727" s="24"/>
      <c r="E727" s="24"/>
      <c r="F727" s="24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4"/>
      <c r="B728" s="25"/>
      <c r="C728" s="25"/>
      <c r="D728" s="24"/>
      <c r="E728" s="24"/>
      <c r="F728" s="24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4"/>
      <c r="B729" s="25"/>
      <c r="C729" s="25"/>
      <c r="D729" s="24"/>
      <c r="E729" s="24"/>
      <c r="F729" s="24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4"/>
      <c r="B730" s="25"/>
      <c r="C730" s="25"/>
      <c r="D730" s="24"/>
      <c r="E730" s="24"/>
      <c r="F730" s="24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4"/>
      <c r="B731" s="25"/>
      <c r="C731" s="25"/>
      <c r="D731" s="24"/>
      <c r="E731" s="24"/>
      <c r="F731" s="24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4"/>
      <c r="B732" s="25"/>
      <c r="C732" s="25"/>
      <c r="D732" s="24"/>
      <c r="E732" s="24"/>
      <c r="F732" s="24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4"/>
      <c r="B733" s="25"/>
      <c r="C733" s="25"/>
      <c r="D733" s="24"/>
      <c r="E733" s="24"/>
      <c r="F733" s="24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4"/>
      <c r="B734" s="25"/>
      <c r="C734" s="25"/>
      <c r="D734" s="24"/>
      <c r="E734" s="24"/>
      <c r="F734" s="24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4"/>
      <c r="B735" s="25"/>
      <c r="C735" s="25"/>
      <c r="D735" s="24"/>
      <c r="E735" s="24"/>
      <c r="F735" s="24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4"/>
      <c r="B736" s="25"/>
      <c r="C736" s="25"/>
      <c r="D736" s="24"/>
      <c r="E736" s="24"/>
      <c r="F736" s="24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4"/>
      <c r="B737" s="25"/>
      <c r="C737" s="25"/>
      <c r="D737" s="24"/>
      <c r="E737" s="24"/>
      <c r="F737" s="24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4"/>
      <c r="B738" s="25"/>
      <c r="C738" s="25"/>
      <c r="D738" s="24"/>
      <c r="E738" s="24"/>
      <c r="F738" s="24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4"/>
      <c r="B739" s="25"/>
      <c r="C739" s="25"/>
      <c r="D739" s="24"/>
      <c r="E739" s="24"/>
      <c r="F739" s="24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4"/>
      <c r="B740" s="25"/>
      <c r="C740" s="25"/>
      <c r="D740" s="24"/>
      <c r="E740" s="24"/>
      <c r="F740" s="24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4"/>
      <c r="B741" s="25"/>
      <c r="C741" s="25"/>
      <c r="D741" s="24"/>
      <c r="E741" s="24"/>
      <c r="F741" s="24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4"/>
      <c r="B742" s="25"/>
      <c r="C742" s="25"/>
      <c r="D742" s="24"/>
      <c r="E742" s="24"/>
      <c r="F742" s="24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4"/>
      <c r="B743" s="25"/>
      <c r="C743" s="25"/>
      <c r="D743" s="24"/>
      <c r="E743" s="24"/>
      <c r="F743" s="24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4"/>
      <c r="B744" s="25"/>
      <c r="C744" s="25"/>
      <c r="D744" s="24"/>
      <c r="E744" s="24"/>
      <c r="F744" s="24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4"/>
      <c r="B745" s="25"/>
      <c r="C745" s="25"/>
      <c r="D745" s="24"/>
      <c r="E745" s="24"/>
      <c r="F745" s="24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4"/>
      <c r="B746" s="25"/>
      <c r="C746" s="25"/>
      <c r="D746" s="24"/>
      <c r="E746" s="24"/>
      <c r="F746" s="24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4"/>
      <c r="B747" s="25"/>
      <c r="C747" s="25"/>
      <c r="D747" s="24"/>
      <c r="E747" s="24"/>
      <c r="F747" s="24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4"/>
      <c r="B748" s="25"/>
      <c r="C748" s="25"/>
      <c r="D748" s="24"/>
      <c r="E748" s="24"/>
      <c r="F748" s="24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4"/>
      <c r="B749" s="25"/>
      <c r="C749" s="25"/>
      <c r="D749" s="24"/>
      <c r="E749" s="24"/>
      <c r="F749" s="24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4"/>
      <c r="B750" s="25"/>
      <c r="C750" s="25"/>
      <c r="D750" s="24"/>
      <c r="E750" s="24"/>
      <c r="F750" s="24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4"/>
      <c r="B751" s="25"/>
      <c r="C751" s="25"/>
      <c r="D751" s="24"/>
      <c r="E751" s="24"/>
      <c r="F751" s="24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4"/>
      <c r="B752" s="25"/>
      <c r="C752" s="25"/>
      <c r="D752" s="24"/>
      <c r="E752" s="24"/>
      <c r="F752" s="24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4"/>
      <c r="B753" s="25"/>
      <c r="C753" s="25"/>
      <c r="D753" s="24"/>
      <c r="E753" s="24"/>
      <c r="F753" s="24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4"/>
      <c r="B754" s="25"/>
      <c r="C754" s="25"/>
      <c r="D754" s="24"/>
      <c r="E754" s="24"/>
      <c r="F754" s="24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4"/>
      <c r="B755" s="25"/>
      <c r="C755" s="25"/>
      <c r="D755" s="24"/>
      <c r="E755" s="24"/>
      <c r="F755" s="24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4"/>
      <c r="B756" s="25"/>
      <c r="C756" s="25"/>
      <c r="D756" s="24"/>
      <c r="E756" s="24"/>
      <c r="F756" s="24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4"/>
      <c r="B757" s="25"/>
      <c r="C757" s="25"/>
      <c r="D757" s="24"/>
      <c r="E757" s="24"/>
      <c r="F757" s="24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4"/>
      <c r="B758" s="25"/>
      <c r="C758" s="25"/>
      <c r="D758" s="24"/>
      <c r="E758" s="24"/>
      <c r="F758" s="24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4"/>
      <c r="B759" s="25"/>
      <c r="C759" s="25"/>
      <c r="D759" s="24"/>
      <c r="E759" s="24"/>
      <c r="F759" s="24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4"/>
      <c r="B760" s="25"/>
      <c r="C760" s="25"/>
      <c r="D760" s="24"/>
      <c r="E760" s="24"/>
      <c r="F760" s="24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4"/>
      <c r="B761" s="25"/>
      <c r="C761" s="25"/>
      <c r="D761" s="24"/>
      <c r="E761" s="24"/>
      <c r="F761" s="24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4"/>
      <c r="B762" s="25"/>
      <c r="C762" s="25"/>
      <c r="D762" s="24"/>
      <c r="E762" s="24"/>
      <c r="F762" s="24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4"/>
      <c r="B763" s="25"/>
      <c r="C763" s="25"/>
      <c r="D763" s="24"/>
      <c r="E763" s="24"/>
      <c r="F763" s="24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4"/>
      <c r="B764" s="25"/>
      <c r="C764" s="25"/>
      <c r="D764" s="24"/>
      <c r="E764" s="24"/>
      <c r="F764" s="24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4"/>
      <c r="B765" s="25"/>
      <c r="C765" s="25"/>
      <c r="D765" s="24"/>
      <c r="E765" s="24"/>
      <c r="F765" s="24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4"/>
      <c r="B766" s="25"/>
      <c r="C766" s="25"/>
      <c r="D766" s="24"/>
      <c r="E766" s="24"/>
      <c r="F766" s="24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4"/>
      <c r="B767" s="25"/>
      <c r="C767" s="25"/>
      <c r="D767" s="24"/>
      <c r="E767" s="24"/>
      <c r="F767" s="24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4"/>
      <c r="B768" s="25"/>
      <c r="C768" s="25"/>
      <c r="D768" s="24"/>
      <c r="E768" s="24"/>
      <c r="F768" s="24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4"/>
      <c r="B769" s="25"/>
      <c r="C769" s="25"/>
      <c r="D769" s="24"/>
      <c r="E769" s="24"/>
      <c r="F769" s="24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4"/>
      <c r="B770" s="25"/>
      <c r="C770" s="25"/>
      <c r="D770" s="24"/>
      <c r="E770" s="24"/>
      <c r="F770" s="24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4"/>
      <c r="B771" s="25"/>
      <c r="C771" s="25"/>
      <c r="D771" s="24"/>
      <c r="E771" s="24"/>
      <c r="F771" s="24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4"/>
      <c r="B772" s="25"/>
      <c r="C772" s="25"/>
      <c r="D772" s="24"/>
      <c r="E772" s="24"/>
      <c r="F772" s="24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4"/>
      <c r="B773" s="25"/>
      <c r="C773" s="25"/>
      <c r="D773" s="24"/>
      <c r="E773" s="24"/>
      <c r="F773" s="24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4"/>
      <c r="B774" s="25"/>
      <c r="C774" s="25"/>
      <c r="D774" s="24"/>
      <c r="E774" s="24"/>
      <c r="F774" s="24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4"/>
      <c r="B775" s="25"/>
      <c r="C775" s="25"/>
      <c r="D775" s="24"/>
      <c r="E775" s="24"/>
      <c r="F775" s="24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4"/>
      <c r="B776" s="25"/>
      <c r="C776" s="25"/>
      <c r="D776" s="24"/>
      <c r="E776" s="24"/>
      <c r="F776" s="24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4"/>
      <c r="B777" s="25"/>
      <c r="C777" s="25"/>
      <c r="D777" s="24"/>
      <c r="E777" s="24"/>
      <c r="F777" s="24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4"/>
      <c r="B778" s="25"/>
      <c r="C778" s="25"/>
      <c r="D778" s="24"/>
      <c r="E778" s="24"/>
      <c r="F778" s="24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4"/>
      <c r="B779" s="25"/>
      <c r="C779" s="25"/>
      <c r="D779" s="24"/>
      <c r="E779" s="24"/>
      <c r="F779" s="24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4"/>
      <c r="B780" s="25"/>
      <c r="C780" s="25"/>
      <c r="D780" s="24"/>
      <c r="E780" s="24"/>
      <c r="F780" s="24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4"/>
      <c r="B781" s="25"/>
      <c r="C781" s="25"/>
      <c r="D781" s="24"/>
      <c r="E781" s="24"/>
      <c r="F781" s="24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4"/>
      <c r="B782" s="25"/>
      <c r="C782" s="25"/>
      <c r="D782" s="24"/>
      <c r="E782" s="24"/>
      <c r="F782" s="24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4"/>
      <c r="B783" s="25"/>
      <c r="C783" s="25"/>
      <c r="D783" s="24"/>
      <c r="E783" s="24"/>
      <c r="F783" s="24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4"/>
      <c r="B784" s="25"/>
      <c r="C784" s="25"/>
      <c r="D784" s="24"/>
      <c r="E784" s="24"/>
      <c r="F784" s="24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4"/>
      <c r="B785" s="25"/>
      <c r="C785" s="25"/>
      <c r="D785" s="24"/>
      <c r="E785" s="24"/>
      <c r="F785" s="24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4"/>
      <c r="B786" s="25"/>
      <c r="C786" s="25"/>
      <c r="D786" s="24"/>
      <c r="E786" s="24"/>
      <c r="F786" s="24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4"/>
      <c r="B787" s="25"/>
      <c r="C787" s="25"/>
      <c r="D787" s="24"/>
      <c r="E787" s="24"/>
      <c r="F787" s="24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4"/>
      <c r="B788" s="25"/>
      <c r="C788" s="25"/>
      <c r="D788" s="24"/>
      <c r="E788" s="24"/>
      <c r="F788" s="24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4"/>
      <c r="B789" s="25"/>
      <c r="C789" s="25"/>
      <c r="D789" s="24"/>
      <c r="E789" s="24"/>
      <c r="F789" s="24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4"/>
      <c r="B790" s="25"/>
      <c r="C790" s="25"/>
      <c r="D790" s="24"/>
      <c r="E790" s="24"/>
      <c r="F790" s="24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4"/>
      <c r="B791" s="25"/>
      <c r="C791" s="25"/>
      <c r="D791" s="24"/>
      <c r="E791" s="24"/>
      <c r="F791" s="24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4"/>
      <c r="B792" s="25"/>
      <c r="C792" s="25"/>
      <c r="D792" s="24"/>
      <c r="E792" s="24"/>
      <c r="F792" s="24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4"/>
      <c r="B793" s="25"/>
      <c r="C793" s="25"/>
      <c r="D793" s="24"/>
      <c r="E793" s="24"/>
      <c r="F793" s="24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4"/>
      <c r="B794" s="25"/>
      <c r="C794" s="25"/>
      <c r="D794" s="24"/>
      <c r="E794" s="24"/>
      <c r="F794" s="24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4"/>
      <c r="B795" s="25"/>
      <c r="C795" s="25"/>
      <c r="D795" s="24"/>
      <c r="E795" s="24"/>
      <c r="F795" s="24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4"/>
      <c r="B796" s="25"/>
      <c r="C796" s="25"/>
      <c r="D796" s="24"/>
      <c r="E796" s="24"/>
      <c r="F796" s="24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4"/>
      <c r="B797" s="25"/>
      <c r="C797" s="25"/>
      <c r="D797" s="24"/>
      <c r="E797" s="24"/>
      <c r="F797" s="24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4"/>
      <c r="B798" s="25"/>
      <c r="C798" s="25"/>
      <c r="D798" s="24"/>
      <c r="E798" s="24"/>
      <c r="F798" s="24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4"/>
      <c r="B799" s="25"/>
      <c r="C799" s="25"/>
      <c r="D799" s="24"/>
      <c r="E799" s="24"/>
      <c r="F799" s="24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4"/>
      <c r="B800" s="25"/>
      <c r="C800" s="25"/>
      <c r="D800" s="24"/>
      <c r="E800" s="24"/>
      <c r="F800" s="24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4"/>
      <c r="B801" s="25"/>
      <c r="C801" s="25"/>
      <c r="D801" s="24"/>
      <c r="E801" s="24"/>
      <c r="F801" s="24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4"/>
      <c r="B802" s="25"/>
      <c r="C802" s="25"/>
      <c r="D802" s="24"/>
      <c r="E802" s="24"/>
      <c r="F802" s="24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4"/>
      <c r="B803" s="25"/>
      <c r="C803" s="25"/>
      <c r="D803" s="24"/>
      <c r="E803" s="24"/>
      <c r="F803" s="24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4"/>
      <c r="B804" s="25"/>
      <c r="C804" s="25"/>
      <c r="D804" s="24"/>
      <c r="E804" s="24"/>
      <c r="F804" s="24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4"/>
      <c r="B805" s="25"/>
      <c r="C805" s="25"/>
      <c r="D805" s="24"/>
      <c r="E805" s="24"/>
      <c r="F805" s="24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4"/>
      <c r="B806" s="25"/>
      <c r="C806" s="25"/>
      <c r="D806" s="24"/>
      <c r="E806" s="24"/>
      <c r="F806" s="24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4"/>
      <c r="B807" s="25"/>
      <c r="C807" s="25"/>
      <c r="D807" s="24"/>
      <c r="E807" s="24"/>
      <c r="F807" s="24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4"/>
      <c r="B808" s="25"/>
      <c r="C808" s="25"/>
      <c r="D808" s="24"/>
      <c r="E808" s="24"/>
      <c r="F808" s="24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4"/>
      <c r="B809" s="25"/>
      <c r="C809" s="25"/>
      <c r="D809" s="24"/>
      <c r="E809" s="24"/>
      <c r="F809" s="24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4"/>
      <c r="B810" s="25"/>
      <c r="C810" s="25"/>
      <c r="D810" s="24"/>
      <c r="E810" s="24"/>
      <c r="F810" s="24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4"/>
      <c r="B811" s="25"/>
      <c r="C811" s="25"/>
      <c r="D811" s="24"/>
      <c r="E811" s="24"/>
      <c r="F811" s="24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4"/>
      <c r="B812" s="25"/>
      <c r="C812" s="25"/>
      <c r="D812" s="24"/>
      <c r="E812" s="24"/>
      <c r="F812" s="24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4"/>
      <c r="B813" s="25"/>
      <c r="C813" s="25"/>
      <c r="D813" s="24"/>
      <c r="E813" s="24"/>
      <c r="F813" s="24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4"/>
      <c r="B814" s="25"/>
      <c r="C814" s="25"/>
      <c r="D814" s="24"/>
      <c r="E814" s="24"/>
      <c r="F814" s="24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4"/>
      <c r="B815" s="25"/>
      <c r="C815" s="25"/>
      <c r="D815" s="24"/>
      <c r="E815" s="24"/>
      <c r="F815" s="24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4"/>
      <c r="B816" s="25"/>
      <c r="C816" s="25"/>
      <c r="D816" s="24"/>
      <c r="E816" s="24"/>
      <c r="F816" s="24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4"/>
      <c r="B817" s="25"/>
      <c r="C817" s="25"/>
      <c r="D817" s="24"/>
      <c r="E817" s="24"/>
      <c r="F817" s="24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4"/>
      <c r="B818" s="25"/>
      <c r="C818" s="25"/>
      <c r="D818" s="24"/>
      <c r="E818" s="24"/>
      <c r="F818" s="24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4"/>
      <c r="B819" s="25"/>
      <c r="C819" s="25"/>
      <c r="D819" s="24"/>
      <c r="E819" s="24"/>
      <c r="F819" s="24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4"/>
      <c r="B820" s="25"/>
      <c r="C820" s="25"/>
      <c r="D820" s="24"/>
      <c r="E820" s="24"/>
      <c r="F820" s="24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4"/>
      <c r="B821" s="25"/>
      <c r="C821" s="25"/>
      <c r="D821" s="24"/>
      <c r="E821" s="24"/>
      <c r="F821" s="24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4"/>
      <c r="B822" s="25"/>
      <c r="C822" s="25"/>
      <c r="D822" s="24"/>
      <c r="E822" s="24"/>
      <c r="F822" s="24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4"/>
      <c r="B823" s="25"/>
      <c r="C823" s="25"/>
      <c r="D823" s="24"/>
      <c r="E823" s="24"/>
      <c r="F823" s="24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4"/>
      <c r="B824" s="25"/>
      <c r="C824" s="25"/>
      <c r="D824" s="24"/>
      <c r="E824" s="24"/>
      <c r="F824" s="24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4"/>
      <c r="B825" s="25"/>
      <c r="C825" s="25"/>
      <c r="D825" s="24"/>
      <c r="E825" s="24"/>
      <c r="F825" s="24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4"/>
      <c r="B826" s="25"/>
      <c r="C826" s="25"/>
      <c r="D826" s="24"/>
      <c r="E826" s="24"/>
      <c r="F826" s="24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4"/>
      <c r="B827" s="25"/>
      <c r="C827" s="25"/>
      <c r="D827" s="24"/>
      <c r="E827" s="24"/>
      <c r="F827" s="24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4"/>
      <c r="B828" s="25"/>
      <c r="C828" s="25"/>
      <c r="D828" s="24"/>
      <c r="E828" s="24"/>
      <c r="F828" s="24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4"/>
      <c r="B829" s="25"/>
      <c r="C829" s="25"/>
      <c r="D829" s="24"/>
      <c r="E829" s="24"/>
      <c r="F829" s="24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4"/>
      <c r="B830" s="25"/>
      <c r="C830" s="25"/>
      <c r="D830" s="24"/>
      <c r="E830" s="24"/>
      <c r="F830" s="24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4"/>
      <c r="B831" s="25"/>
      <c r="C831" s="25"/>
      <c r="D831" s="24"/>
      <c r="E831" s="24"/>
      <c r="F831" s="24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4"/>
      <c r="B832" s="25"/>
      <c r="C832" s="25"/>
      <c r="D832" s="24"/>
      <c r="E832" s="24"/>
      <c r="F832" s="24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4"/>
      <c r="B833" s="25"/>
      <c r="C833" s="25"/>
      <c r="D833" s="24"/>
      <c r="E833" s="24"/>
      <c r="F833" s="24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4"/>
      <c r="B834" s="25"/>
      <c r="C834" s="25"/>
      <c r="D834" s="24"/>
      <c r="E834" s="24"/>
      <c r="F834" s="24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4"/>
      <c r="B835" s="25"/>
      <c r="C835" s="25"/>
      <c r="D835" s="24"/>
      <c r="E835" s="24"/>
      <c r="F835" s="24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4"/>
      <c r="B836" s="25"/>
      <c r="C836" s="25"/>
      <c r="D836" s="24"/>
      <c r="E836" s="24"/>
      <c r="F836" s="24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4"/>
      <c r="B837" s="25"/>
      <c r="C837" s="25"/>
      <c r="D837" s="24"/>
      <c r="E837" s="24"/>
      <c r="F837" s="24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4"/>
      <c r="B838" s="25"/>
      <c r="C838" s="25"/>
      <c r="D838" s="24"/>
      <c r="E838" s="24"/>
      <c r="F838" s="24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4"/>
      <c r="B839" s="25"/>
      <c r="C839" s="25"/>
      <c r="D839" s="24"/>
      <c r="E839" s="24"/>
      <c r="F839" s="24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4"/>
      <c r="B840" s="25"/>
      <c r="C840" s="25"/>
      <c r="D840" s="24"/>
      <c r="E840" s="24"/>
      <c r="F840" s="24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4"/>
      <c r="B841" s="25"/>
      <c r="C841" s="25"/>
      <c r="D841" s="24"/>
      <c r="E841" s="24"/>
      <c r="F841" s="24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4"/>
      <c r="B842" s="25"/>
      <c r="C842" s="25"/>
      <c r="D842" s="24"/>
      <c r="E842" s="24"/>
      <c r="F842" s="24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4"/>
      <c r="B843" s="25"/>
      <c r="C843" s="25"/>
      <c r="D843" s="24"/>
      <c r="E843" s="24"/>
      <c r="F843" s="24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4"/>
      <c r="B844" s="25"/>
      <c r="C844" s="25"/>
      <c r="D844" s="24"/>
      <c r="E844" s="24"/>
      <c r="F844" s="24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4"/>
      <c r="B845" s="25"/>
      <c r="C845" s="25"/>
      <c r="D845" s="24"/>
      <c r="E845" s="24"/>
      <c r="F845" s="24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4"/>
      <c r="B846" s="25"/>
      <c r="C846" s="25"/>
      <c r="D846" s="24"/>
      <c r="E846" s="24"/>
      <c r="F846" s="24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4"/>
      <c r="B847" s="25"/>
      <c r="C847" s="25"/>
      <c r="D847" s="24"/>
      <c r="E847" s="24"/>
      <c r="F847" s="24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4"/>
      <c r="B848" s="25"/>
      <c r="C848" s="25"/>
      <c r="D848" s="24"/>
      <c r="E848" s="24"/>
      <c r="F848" s="24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4"/>
      <c r="B849" s="25"/>
      <c r="C849" s="25"/>
      <c r="D849" s="24"/>
      <c r="E849" s="24"/>
      <c r="F849" s="24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4"/>
      <c r="B850" s="25"/>
      <c r="C850" s="25"/>
      <c r="D850" s="24"/>
      <c r="E850" s="24"/>
      <c r="F850" s="24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4"/>
      <c r="B851" s="25"/>
      <c r="C851" s="25"/>
      <c r="D851" s="24"/>
      <c r="E851" s="24"/>
      <c r="F851" s="24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4"/>
      <c r="B852" s="25"/>
      <c r="C852" s="25"/>
      <c r="D852" s="24"/>
      <c r="E852" s="24"/>
      <c r="F852" s="24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4"/>
      <c r="B853" s="25"/>
      <c r="C853" s="25"/>
      <c r="D853" s="24"/>
      <c r="E853" s="24"/>
      <c r="F853" s="24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4"/>
      <c r="B854" s="25"/>
      <c r="C854" s="25"/>
      <c r="D854" s="24"/>
      <c r="E854" s="24"/>
      <c r="F854" s="24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4"/>
      <c r="B855" s="25"/>
      <c r="C855" s="25"/>
      <c r="D855" s="24"/>
      <c r="E855" s="24"/>
      <c r="F855" s="24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4"/>
      <c r="B856" s="25"/>
      <c r="C856" s="25"/>
      <c r="D856" s="24"/>
      <c r="E856" s="24"/>
      <c r="F856" s="24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4"/>
      <c r="B857" s="25"/>
      <c r="C857" s="25"/>
      <c r="D857" s="24"/>
      <c r="E857" s="24"/>
      <c r="F857" s="24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4"/>
      <c r="B858" s="25"/>
      <c r="C858" s="25"/>
      <c r="D858" s="24"/>
      <c r="E858" s="24"/>
      <c r="F858" s="24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4"/>
      <c r="B859" s="25"/>
      <c r="C859" s="25"/>
      <c r="D859" s="24"/>
      <c r="E859" s="24"/>
      <c r="F859" s="24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4"/>
      <c r="B860" s="25"/>
      <c r="C860" s="25"/>
      <c r="D860" s="24"/>
      <c r="E860" s="24"/>
      <c r="F860" s="24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4"/>
      <c r="B861" s="25"/>
      <c r="C861" s="25"/>
      <c r="D861" s="24"/>
      <c r="E861" s="24"/>
      <c r="F861" s="24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4"/>
      <c r="B862" s="25"/>
      <c r="C862" s="25"/>
      <c r="D862" s="24"/>
      <c r="E862" s="24"/>
      <c r="F862" s="24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4"/>
      <c r="B863" s="25"/>
      <c r="C863" s="25"/>
      <c r="D863" s="24"/>
      <c r="E863" s="24"/>
      <c r="F863" s="24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4"/>
      <c r="B864" s="25"/>
      <c r="C864" s="25"/>
      <c r="D864" s="24"/>
      <c r="E864" s="24"/>
      <c r="F864" s="24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4"/>
      <c r="B865" s="25"/>
      <c r="C865" s="25"/>
      <c r="D865" s="24"/>
      <c r="E865" s="24"/>
      <c r="F865" s="24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4"/>
      <c r="B866" s="25"/>
      <c r="C866" s="25"/>
      <c r="D866" s="24"/>
      <c r="E866" s="24"/>
      <c r="F866" s="24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4"/>
      <c r="B867" s="25"/>
      <c r="C867" s="25"/>
      <c r="D867" s="24"/>
      <c r="E867" s="24"/>
      <c r="F867" s="24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4"/>
      <c r="B868" s="25"/>
      <c r="C868" s="25"/>
      <c r="D868" s="24"/>
      <c r="E868" s="24"/>
      <c r="F868" s="24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4"/>
      <c r="B869" s="25"/>
      <c r="C869" s="25"/>
      <c r="D869" s="24"/>
      <c r="E869" s="24"/>
      <c r="F869" s="24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4"/>
      <c r="B870" s="25"/>
      <c r="C870" s="25"/>
      <c r="D870" s="24"/>
      <c r="E870" s="24"/>
      <c r="F870" s="24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4"/>
      <c r="B871" s="25"/>
      <c r="C871" s="25"/>
      <c r="D871" s="24"/>
      <c r="E871" s="24"/>
      <c r="F871" s="24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4"/>
      <c r="B872" s="25"/>
      <c r="C872" s="25"/>
      <c r="D872" s="24"/>
      <c r="E872" s="24"/>
      <c r="F872" s="24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4"/>
      <c r="B873" s="25"/>
      <c r="C873" s="25"/>
      <c r="D873" s="24"/>
      <c r="E873" s="24"/>
      <c r="F873" s="24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4"/>
      <c r="B874" s="25"/>
      <c r="C874" s="25"/>
      <c r="D874" s="24"/>
      <c r="E874" s="24"/>
      <c r="F874" s="24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4"/>
      <c r="B875" s="25"/>
      <c r="C875" s="25"/>
      <c r="D875" s="24"/>
      <c r="E875" s="24"/>
      <c r="F875" s="24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4"/>
      <c r="B876" s="25"/>
      <c r="C876" s="25"/>
      <c r="D876" s="24"/>
      <c r="E876" s="24"/>
      <c r="F876" s="24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4"/>
      <c r="B877" s="25"/>
      <c r="C877" s="25"/>
      <c r="D877" s="24"/>
      <c r="E877" s="24"/>
      <c r="F877" s="24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4"/>
      <c r="B878" s="25"/>
      <c r="C878" s="25"/>
      <c r="D878" s="24"/>
      <c r="E878" s="24"/>
      <c r="F878" s="24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4"/>
      <c r="B879" s="25"/>
      <c r="C879" s="25"/>
      <c r="D879" s="24"/>
      <c r="E879" s="24"/>
      <c r="F879" s="24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4"/>
      <c r="B880" s="25"/>
      <c r="C880" s="25"/>
      <c r="D880" s="24"/>
      <c r="E880" s="24"/>
      <c r="F880" s="24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4"/>
      <c r="B881" s="25"/>
      <c r="C881" s="25"/>
      <c r="D881" s="24"/>
      <c r="E881" s="24"/>
      <c r="F881" s="24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4"/>
      <c r="B882" s="25"/>
      <c r="C882" s="25"/>
      <c r="D882" s="24"/>
      <c r="E882" s="24"/>
      <c r="F882" s="24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4"/>
      <c r="B883" s="25"/>
      <c r="C883" s="25"/>
      <c r="D883" s="24"/>
      <c r="E883" s="24"/>
      <c r="F883" s="24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4"/>
      <c r="B884" s="25"/>
      <c r="C884" s="25"/>
      <c r="D884" s="24"/>
      <c r="E884" s="24"/>
      <c r="F884" s="24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4"/>
      <c r="B885" s="25"/>
      <c r="C885" s="25"/>
      <c r="D885" s="24"/>
      <c r="E885" s="24"/>
      <c r="F885" s="24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4"/>
      <c r="B886" s="25"/>
      <c r="C886" s="25"/>
      <c r="D886" s="24"/>
      <c r="E886" s="24"/>
      <c r="F886" s="24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4"/>
      <c r="B887" s="25"/>
      <c r="C887" s="25"/>
      <c r="D887" s="24"/>
      <c r="E887" s="24"/>
      <c r="F887" s="24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4"/>
      <c r="B888" s="25"/>
      <c r="C888" s="25"/>
      <c r="D888" s="24"/>
      <c r="E888" s="24"/>
      <c r="F888" s="24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4"/>
      <c r="B889" s="25"/>
      <c r="C889" s="25"/>
      <c r="D889" s="24"/>
      <c r="E889" s="24"/>
      <c r="F889" s="24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4"/>
      <c r="B890" s="25"/>
      <c r="C890" s="25"/>
      <c r="D890" s="24"/>
      <c r="E890" s="24"/>
      <c r="F890" s="24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4"/>
      <c r="B891" s="25"/>
      <c r="C891" s="25"/>
      <c r="D891" s="24"/>
      <c r="E891" s="24"/>
      <c r="F891" s="24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4"/>
      <c r="B892" s="25"/>
      <c r="C892" s="25"/>
      <c r="D892" s="24"/>
      <c r="E892" s="24"/>
      <c r="F892" s="24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4"/>
      <c r="B893" s="25"/>
      <c r="C893" s="25"/>
      <c r="D893" s="24"/>
      <c r="E893" s="24"/>
      <c r="F893" s="24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4"/>
      <c r="B894" s="25"/>
      <c r="C894" s="25"/>
      <c r="D894" s="24"/>
      <c r="E894" s="24"/>
      <c r="F894" s="24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4"/>
      <c r="B895" s="25"/>
      <c r="C895" s="25"/>
      <c r="D895" s="24"/>
      <c r="E895" s="24"/>
      <c r="F895" s="24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4"/>
      <c r="B896" s="25"/>
      <c r="C896" s="25"/>
      <c r="D896" s="24"/>
      <c r="E896" s="24"/>
      <c r="F896" s="24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4"/>
      <c r="B897" s="25"/>
      <c r="C897" s="25"/>
      <c r="D897" s="24"/>
      <c r="E897" s="24"/>
      <c r="F897" s="24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4"/>
      <c r="B898" s="25"/>
      <c r="C898" s="25"/>
      <c r="D898" s="24"/>
      <c r="E898" s="24"/>
      <c r="F898" s="24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4"/>
      <c r="B899" s="25"/>
      <c r="C899" s="25"/>
      <c r="D899" s="24"/>
      <c r="E899" s="24"/>
      <c r="F899" s="24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24"/>
      <c r="B900" s="25"/>
      <c r="C900" s="25"/>
      <c r="D900" s="24"/>
      <c r="E900" s="24"/>
      <c r="F900" s="24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4"/>
      <c r="B901" s="25"/>
      <c r="C901" s="25"/>
      <c r="D901" s="24"/>
      <c r="E901" s="24"/>
      <c r="F901" s="24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24"/>
      <c r="B902" s="25"/>
      <c r="C902" s="25"/>
      <c r="D902" s="24"/>
      <c r="E902" s="24"/>
      <c r="F902" s="24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4"/>
      <c r="B903" s="25"/>
      <c r="C903" s="25"/>
      <c r="D903" s="24"/>
      <c r="E903" s="24"/>
      <c r="F903" s="24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24"/>
      <c r="B904" s="25"/>
      <c r="C904" s="25"/>
      <c r="D904" s="24"/>
      <c r="E904" s="24"/>
      <c r="F904" s="24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4"/>
      <c r="B905" s="25"/>
      <c r="C905" s="25"/>
      <c r="D905" s="24"/>
      <c r="E905" s="24"/>
      <c r="F905" s="24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24"/>
      <c r="B906" s="25"/>
      <c r="C906" s="25"/>
      <c r="D906" s="24"/>
      <c r="E906" s="24"/>
      <c r="F906" s="24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24"/>
      <c r="B907" s="25"/>
      <c r="C907" s="25"/>
      <c r="D907" s="24"/>
      <c r="E907" s="24"/>
      <c r="F907" s="24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>
      <c r="A908" s="24"/>
      <c r="B908" s="25"/>
      <c r="C908" s="25"/>
      <c r="D908" s="24"/>
      <c r="E908" s="24"/>
      <c r="F908" s="24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24"/>
      <c r="B909" s="25"/>
      <c r="C909" s="25"/>
      <c r="D909" s="24"/>
      <c r="E909" s="24"/>
      <c r="F909" s="24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>
      <c r="A910" s="24"/>
      <c r="B910" s="25"/>
      <c r="C910" s="25"/>
      <c r="D910" s="24"/>
      <c r="E910" s="24"/>
      <c r="F910" s="24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24"/>
      <c r="B911" s="25"/>
      <c r="C911" s="25"/>
      <c r="D911" s="24"/>
      <c r="E911" s="24"/>
      <c r="F911" s="24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>
      <c r="A912" s="24"/>
      <c r="B912" s="25"/>
      <c r="C912" s="25"/>
      <c r="D912" s="24"/>
      <c r="E912" s="24"/>
      <c r="F912" s="24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>
      <c r="A913" s="24"/>
      <c r="B913" s="25"/>
      <c r="C913" s="25"/>
      <c r="D913" s="24"/>
      <c r="E913" s="24"/>
      <c r="F913" s="24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>
      <c r="A914" s="24"/>
      <c r="B914" s="25"/>
      <c r="C914" s="25"/>
      <c r="D914" s="24"/>
      <c r="E914" s="24"/>
      <c r="F914" s="24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>
      <c r="A915" s="24"/>
      <c r="B915" s="25"/>
      <c r="C915" s="25"/>
      <c r="D915" s="24"/>
      <c r="E915" s="24"/>
      <c r="F915" s="24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>
      <c r="A916" s="24"/>
      <c r="B916" s="25"/>
      <c r="C916" s="25"/>
      <c r="D916" s="24"/>
      <c r="E916" s="24"/>
      <c r="F916" s="24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>
      <c r="A917" s="24"/>
      <c r="B917" s="25"/>
      <c r="C917" s="25"/>
      <c r="D917" s="24"/>
      <c r="E917" s="24"/>
      <c r="F917" s="24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>
      <c r="A918" s="24"/>
      <c r="B918" s="25"/>
      <c r="C918" s="25"/>
      <c r="D918" s="24"/>
      <c r="E918" s="24"/>
      <c r="F918" s="24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>
      <c r="A919" s="24"/>
      <c r="B919" s="25"/>
      <c r="C919" s="25"/>
      <c r="D919" s="24"/>
      <c r="E919" s="24"/>
      <c r="F919" s="24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>
      <c r="A920" s="24"/>
      <c r="B920" s="25"/>
      <c r="C920" s="25"/>
      <c r="D920" s="24"/>
      <c r="E920" s="24"/>
      <c r="F920" s="24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>
      <c r="A921" s="24"/>
      <c r="B921" s="25"/>
      <c r="C921" s="25"/>
      <c r="D921" s="24"/>
      <c r="E921" s="24"/>
      <c r="F921" s="24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>
      <c r="A922" s="24"/>
      <c r="B922" s="25"/>
      <c r="C922" s="25"/>
      <c r="D922" s="24"/>
      <c r="E922" s="24"/>
      <c r="F922" s="24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>
      <c r="A923" s="24"/>
      <c r="B923" s="25"/>
      <c r="C923" s="25"/>
      <c r="D923" s="24"/>
      <c r="E923" s="24"/>
      <c r="F923" s="24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>
      <c r="A924" s="24"/>
      <c r="B924" s="25"/>
      <c r="C924" s="25"/>
      <c r="D924" s="24"/>
      <c r="E924" s="24"/>
      <c r="F924" s="24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>
      <c r="A925" s="24"/>
      <c r="B925" s="25"/>
      <c r="C925" s="25"/>
      <c r="D925" s="24"/>
      <c r="E925" s="24"/>
      <c r="F925" s="24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>
      <c r="A926" s="24"/>
      <c r="B926" s="25"/>
      <c r="C926" s="25"/>
      <c r="D926" s="24"/>
      <c r="E926" s="24"/>
      <c r="F926" s="24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>
      <c r="A927" s="24"/>
      <c r="B927" s="25"/>
      <c r="C927" s="25"/>
      <c r="D927" s="24"/>
      <c r="E927" s="24"/>
      <c r="F927" s="24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>
      <c r="A928" s="24"/>
      <c r="B928" s="25"/>
      <c r="C928" s="25"/>
      <c r="D928" s="24"/>
      <c r="E928" s="24"/>
      <c r="F928" s="24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>
      <c r="A929" s="24"/>
      <c r="B929" s="25"/>
      <c r="C929" s="25"/>
      <c r="D929" s="24"/>
      <c r="E929" s="24"/>
      <c r="F929" s="24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>
      <c r="A930" s="24"/>
      <c r="B930" s="25"/>
      <c r="C930" s="25"/>
      <c r="D930" s="24"/>
      <c r="E930" s="24"/>
      <c r="F930" s="24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>
      <c r="A931" s="24"/>
      <c r="B931" s="25"/>
      <c r="C931" s="25"/>
      <c r="D931" s="24"/>
      <c r="E931" s="24"/>
      <c r="F931" s="24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>
      <c r="A932" s="24"/>
      <c r="B932" s="25"/>
      <c r="C932" s="25"/>
      <c r="D932" s="24"/>
      <c r="E932" s="24"/>
      <c r="F932" s="24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>
      <c r="A933" s="24"/>
      <c r="B933" s="25"/>
      <c r="C933" s="25"/>
      <c r="D933" s="24"/>
      <c r="E933" s="24"/>
      <c r="F933" s="24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>
      <c r="A934" s="24"/>
      <c r="B934" s="25"/>
      <c r="C934" s="25"/>
      <c r="D934" s="24"/>
      <c r="E934" s="24"/>
      <c r="F934" s="24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>
      <c r="A935" s="24"/>
      <c r="B935" s="25"/>
      <c r="C935" s="25"/>
      <c r="D935" s="24"/>
      <c r="E935" s="24"/>
      <c r="F935" s="24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>
      <c r="A936" s="24"/>
      <c r="B936" s="25"/>
      <c r="C936" s="25"/>
      <c r="D936" s="24"/>
      <c r="E936" s="24"/>
      <c r="F936" s="24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>
      <c r="A937" s="24"/>
      <c r="B937" s="25"/>
      <c r="C937" s="25"/>
      <c r="D937" s="24"/>
      <c r="E937" s="24"/>
      <c r="F937" s="24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>
      <c r="A938" s="24"/>
      <c r="B938" s="25"/>
      <c r="C938" s="25"/>
      <c r="D938" s="24"/>
      <c r="E938" s="24"/>
      <c r="F938" s="24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>
      <c r="A939" s="24"/>
      <c r="B939" s="25"/>
      <c r="C939" s="25"/>
      <c r="D939" s="24"/>
      <c r="E939" s="24"/>
      <c r="F939" s="24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>
      <c r="A940" s="24"/>
      <c r="B940" s="25"/>
      <c r="C940" s="25"/>
      <c r="D940" s="24"/>
      <c r="E940" s="24"/>
      <c r="F940" s="24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>
      <c r="A941" s="24"/>
      <c r="B941" s="25"/>
      <c r="C941" s="25"/>
      <c r="D941" s="24"/>
      <c r="E941" s="24"/>
      <c r="F941" s="24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>
      <c r="A942" s="24"/>
      <c r="B942" s="25"/>
      <c r="C942" s="25"/>
      <c r="D942" s="24"/>
      <c r="E942" s="24"/>
      <c r="F942" s="24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>
      <c r="A943" s="24"/>
      <c r="B943" s="25"/>
      <c r="C943" s="25"/>
      <c r="D943" s="24"/>
      <c r="E943" s="24"/>
      <c r="F943" s="24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>
      <c r="A944" s="24"/>
      <c r="B944" s="25"/>
      <c r="C944" s="25"/>
      <c r="D944" s="24"/>
      <c r="E944" s="24"/>
      <c r="F944" s="24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>
      <c r="A945" s="24"/>
      <c r="B945" s="25"/>
      <c r="C945" s="25"/>
      <c r="D945" s="24"/>
      <c r="E945" s="24"/>
      <c r="F945" s="24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>
      <c r="A946" s="24"/>
      <c r="B946" s="25"/>
      <c r="C946" s="25"/>
      <c r="D946" s="24"/>
      <c r="E946" s="24"/>
      <c r="F946" s="24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>
      <c r="A947" s="24"/>
      <c r="B947" s="25"/>
      <c r="C947" s="25"/>
      <c r="D947" s="24"/>
      <c r="E947" s="24"/>
      <c r="F947" s="24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>
      <c r="A948" s="24"/>
      <c r="B948" s="25"/>
      <c r="C948" s="25"/>
      <c r="D948" s="24"/>
      <c r="E948" s="24"/>
      <c r="F948" s="24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>
      <c r="A949" s="24"/>
      <c r="B949" s="25"/>
      <c r="C949" s="25"/>
      <c r="D949" s="24"/>
      <c r="E949" s="24"/>
      <c r="F949" s="24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>
      <c r="A950" s="24"/>
      <c r="B950" s="25"/>
      <c r="C950" s="25"/>
      <c r="D950" s="24"/>
      <c r="E950" s="24"/>
      <c r="F950" s="24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>
      <c r="A951" s="24"/>
      <c r="B951" s="25"/>
      <c r="C951" s="25"/>
      <c r="D951" s="24"/>
      <c r="E951" s="24"/>
      <c r="F951" s="24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>
      <c r="A952" s="24"/>
      <c r="B952" s="25"/>
      <c r="C952" s="25"/>
      <c r="D952" s="24"/>
      <c r="E952" s="24"/>
      <c r="F952" s="24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>
      <c r="A953" s="24"/>
      <c r="B953" s="25"/>
      <c r="C953" s="25"/>
      <c r="D953" s="24"/>
      <c r="E953" s="24"/>
      <c r="F953" s="24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>
      <c r="A954" s="24"/>
      <c r="B954" s="25"/>
      <c r="C954" s="25"/>
      <c r="D954" s="24"/>
      <c r="E954" s="24"/>
      <c r="F954" s="24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>
      <c r="A955" s="24"/>
      <c r="B955" s="25"/>
      <c r="C955" s="25"/>
      <c r="D955" s="24"/>
      <c r="E955" s="24"/>
      <c r="F955" s="24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>
      <c r="A956" s="24"/>
      <c r="B956" s="25"/>
      <c r="C956" s="25"/>
      <c r="D956" s="24"/>
      <c r="E956" s="24"/>
      <c r="F956" s="24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>
      <c r="A957" s="24"/>
      <c r="B957" s="25"/>
      <c r="C957" s="25"/>
      <c r="D957" s="24"/>
      <c r="E957" s="24"/>
      <c r="F957" s="24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>
      <c r="A958" s="24"/>
      <c r="B958" s="25"/>
      <c r="C958" s="25"/>
      <c r="D958" s="24"/>
      <c r="E958" s="24"/>
      <c r="F958" s="24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>
      <c r="A959" s="24"/>
      <c r="B959" s="25"/>
      <c r="C959" s="25"/>
      <c r="D959" s="24"/>
      <c r="E959" s="24"/>
      <c r="F959" s="24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>
      <c r="A960" s="24"/>
      <c r="B960" s="25"/>
      <c r="C960" s="25"/>
      <c r="D960" s="24"/>
      <c r="E960" s="24"/>
      <c r="F960" s="24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>
      <c r="A961" s="24"/>
      <c r="B961" s="25"/>
      <c r="C961" s="25"/>
      <c r="D961" s="24"/>
      <c r="E961" s="24"/>
      <c r="F961" s="24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>
      <c r="A962" s="24"/>
      <c r="B962" s="25"/>
      <c r="C962" s="25"/>
      <c r="D962" s="24"/>
      <c r="E962" s="24"/>
      <c r="F962" s="24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>
      <c r="A963" s="24"/>
      <c r="B963" s="25"/>
      <c r="C963" s="25"/>
      <c r="D963" s="24"/>
      <c r="E963" s="24"/>
      <c r="F963" s="24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>
      <c r="A964" s="24"/>
      <c r="B964" s="25"/>
      <c r="C964" s="25"/>
      <c r="D964" s="24"/>
      <c r="E964" s="24"/>
      <c r="F964" s="24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>
      <c r="A965" s="24"/>
      <c r="B965" s="25"/>
      <c r="C965" s="25"/>
      <c r="D965" s="24"/>
      <c r="E965" s="24"/>
      <c r="F965" s="24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>
      <c r="A966" s="24"/>
      <c r="B966" s="25"/>
      <c r="C966" s="25"/>
      <c r="D966" s="24"/>
      <c r="E966" s="24"/>
      <c r="F966" s="24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>
      <c r="A967" s="24"/>
      <c r="B967" s="25"/>
      <c r="C967" s="25"/>
      <c r="D967" s="24"/>
      <c r="E967" s="24"/>
      <c r="F967" s="24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>
      <c r="A968" s="24"/>
      <c r="B968" s="25"/>
      <c r="C968" s="25"/>
      <c r="D968" s="24"/>
      <c r="E968" s="24"/>
      <c r="F968" s="24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>
      <c r="A969" s="24"/>
      <c r="B969" s="25"/>
      <c r="C969" s="25"/>
      <c r="D969" s="24"/>
      <c r="E969" s="24"/>
      <c r="F969" s="24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>
      <c r="A970" s="24"/>
      <c r="B970" s="25"/>
      <c r="C970" s="25"/>
      <c r="D970" s="24"/>
      <c r="E970" s="24"/>
      <c r="F970" s="24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>
      <c r="A971" s="24"/>
      <c r="B971" s="25"/>
      <c r="C971" s="25"/>
      <c r="D971" s="24"/>
      <c r="E971" s="24"/>
      <c r="F971" s="24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>
      <c r="A972" s="24"/>
      <c r="B972" s="25"/>
      <c r="C972" s="25"/>
      <c r="D972" s="24"/>
      <c r="E972" s="24"/>
      <c r="F972" s="24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>
      <c r="A973" s="24"/>
      <c r="B973" s="25"/>
      <c r="C973" s="25"/>
      <c r="D973" s="24"/>
      <c r="E973" s="24"/>
      <c r="F973" s="24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>
      <c r="A974" s="24"/>
      <c r="B974" s="25"/>
      <c r="C974" s="25"/>
      <c r="D974" s="24"/>
      <c r="E974" s="24"/>
      <c r="F974" s="24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>
      <c r="A975" s="24"/>
      <c r="B975" s="25"/>
      <c r="C975" s="25"/>
      <c r="D975" s="24"/>
      <c r="E975" s="24"/>
      <c r="F975" s="24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>
      <c r="A976" s="24"/>
      <c r="B976" s="25"/>
      <c r="C976" s="25"/>
      <c r="D976" s="24"/>
      <c r="E976" s="24"/>
      <c r="F976" s="24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>
      <c r="A977" s="24"/>
      <c r="B977" s="25"/>
      <c r="C977" s="25"/>
      <c r="D977" s="24"/>
      <c r="E977" s="24"/>
      <c r="F977" s="24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>
      <c r="A978" s="24"/>
      <c r="B978" s="25"/>
      <c r="C978" s="25"/>
      <c r="D978" s="24"/>
      <c r="E978" s="24"/>
      <c r="F978" s="24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>
      <c r="A979" s="24"/>
      <c r="B979" s="25"/>
      <c r="C979" s="25"/>
      <c r="D979" s="24"/>
      <c r="E979" s="24"/>
      <c r="F979" s="24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>
      <c r="A980" s="24"/>
      <c r="B980" s="25"/>
      <c r="C980" s="25"/>
      <c r="D980" s="24"/>
      <c r="E980" s="24"/>
      <c r="F980" s="24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>
      <c r="A981" s="24"/>
      <c r="B981" s="25"/>
      <c r="C981" s="25"/>
      <c r="D981" s="24"/>
      <c r="E981" s="24"/>
      <c r="F981" s="24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>
      <c r="A982" s="24"/>
      <c r="B982" s="25"/>
      <c r="C982" s="25"/>
      <c r="D982" s="24"/>
      <c r="E982" s="24"/>
      <c r="F982" s="24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>
      <c r="A983" s="24"/>
      <c r="B983" s="25"/>
      <c r="C983" s="25"/>
      <c r="D983" s="24"/>
      <c r="E983" s="24"/>
      <c r="F983" s="24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>
      <c r="A984" s="24"/>
      <c r="B984" s="25"/>
      <c r="C984" s="25"/>
      <c r="D984" s="24"/>
      <c r="E984" s="24"/>
      <c r="F984" s="24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>
      <c r="A985" s="24"/>
      <c r="B985" s="25"/>
      <c r="C985" s="25"/>
      <c r="D985" s="24"/>
      <c r="E985" s="24"/>
      <c r="F985" s="24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>
      <c r="A986" s="24"/>
      <c r="B986" s="25"/>
      <c r="C986" s="25"/>
      <c r="D986" s="24"/>
      <c r="E986" s="24"/>
      <c r="F986" s="24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>
      <c r="A987" s="24"/>
      <c r="B987" s="25"/>
      <c r="C987" s="25"/>
      <c r="D987" s="24"/>
      <c r="E987" s="24"/>
      <c r="F987" s="24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>
      <c r="A988" s="24"/>
      <c r="B988" s="25"/>
      <c r="C988" s="25"/>
      <c r="D988" s="24"/>
      <c r="E988" s="24"/>
      <c r="F988" s="24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>
      <c r="A989" s="24"/>
      <c r="B989" s="25"/>
      <c r="C989" s="25"/>
      <c r="D989" s="24"/>
      <c r="E989" s="24"/>
      <c r="F989" s="24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>
      <c r="A990" s="24"/>
      <c r="B990" s="25"/>
      <c r="C990" s="25"/>
      <c r="D990" s="24"/>
      <c r="E990" s="24"/>
      <c r="F990" s="24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>
      <c r="A991" s="24"/>
      <c r="B991" s="25"/>
      <c r="C991" s="25"/>
      <c r="D991" s="24"/>
      <c r="E991" s="24"/>
      <c r="F991" s="24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>
      <c r="A992" s="24"/>
      <c r="B992" s="25"/>
      <c r="C992" s="25"/>
      <c r="D992" s="24"/>
      <c r="E992" s="24"/>
      <c r="F992" s="24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>
      <c r="A993" s="24"/>
      <c r="B993" s="25"/>
      <c r="C993" s="25"/>
      <c r="D993" s="24"/>
      <c r="E993" s="24"/>
      <c r="F993" s="24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>
      <c r="A994" s="24"/>
      <c r="B994" s="25"/>
      <c r="C994" s="25"/>
      <c r="D994" s="24"/>
      <c r="E994" s="24"/>
      <c r="F994" s="24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>
      <c r="A995" s="24"/>
      <c r="B995" s="25"/>
      <c r="C995" s="25"/>
      <c r="D995" s="24"/>
      <c r="E995" s="24"/>
      <c r="F995" s="24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>
      <c r="A996" s="24"/>
      <c r="B996" s="25"/>
      <c r="C996" s="25"/>
      <c r="D996" s="24"/>
      <c r="E996" s="24"/>
      <c r="F996" s="24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>
      <c r="A997" s="24"/>
      <c r="B997" s="25"/>
      <c r="C997" s="25"/>
      <c r="D997" s="24"/>
      <c r="E997" s="24"/>
      <c r="F997" s="24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>
      <c r="A998" s="24"/>
      <c r="B998" s="25"/>
      <c r="C998" s="25"/>
      <c r="D998" s="24"/>
      <c r="E998" s="24"/>
      <c r="F998" s="24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>
      <c r="A999" s="24"/>
      <c r="B999" s="25"/>
      <c r="C999" s="25"/>
      <c r="D999" s="24"/>
      <c r="E999" s="24"/>
      <c r="F999" s="24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>
      <c r="A1000" s="24"/>
      <c r="B1000" s="25"/>
      <c r="C1000" s="25"/>
      <c r="D1000" s="24"/>
      <c r="E1000" s="24"/>
      <c r="F1000" s="24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  <row r="1001">
      <c r="A1001" s="24"/>
      <c r="B1001" s="25"/>
      <c r="C1001" s="25"/>
      <c r="D1001" s="24"/>
      <c r="E1001" s="24"/>
      <c r="F1001" s="24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</row>
    <row r="1002">
      <c r="A1002" s="24"/>
      <c r="B1002" s="25"/>
      <c r="C1002" s="25"/>
      <c r="D1002" s="24"/>
      <c r="E1002" s="24"/>
      <c r="F1002" s="24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</row>
    <row r="1003">
      <c r="A1003" s="24"/>
      <c r="B1003" s="25"/>
      <c r="C1003" s="25"/>
      <c r="D1003" s="24"/>
      <c r="E1003" s="24"/>
      <c r="F1003" s="24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</row>
    <row r="1004">
      <c r="A1004" s="24"/>
      <c r="B1004" s="25"/>
      <c r="C1004" s="25"/>
      <c r="D1004" s="24"/>
      <c r="E1004" s="24"/>
      <c r="F1004" s="24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</row>
    <row r="1005">
      <c r="A1005" s="24"/>
      <c r="B1005" s="25"/>
      <c r="C1005" s="25"/>
      <c r="D1005" s="24"/>
      <c r="E1005" s="24"/>
      <c r="F1005" s="24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</row>
    <row r="1006">
      <c r="A1006" s="24"/>
      <c r="B1006" s="25"/>
      <c r="C1006" s="25"/>
      <c r="D1006" s="24"/>
      <c r="E1006" s="24"/>
      <c r="F1006" s="24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</row>
    <row r="1007">
      <c r="A1007" s="24"/>
      <c r="B1007" s="25"/>
      <c r="C1007" s="25"/>
      <c r="D1007" s="24"/>
      <c r="E1007" s="24"/>
      <c r="F1007" s="24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</row>
    <row r="1008">
      <c r="A1008" s="24"/>
      <c r="B1008" s="25"/>
      <c r="C1008" s="25"/>
      <c r="D1008" s="24"/>
      <c r="E1008" s="24"/>
      <c r="F1008" s="24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</row>
    <row r="1009">
      <c r="A1009" s="24"/>
      <c r="B1009" s="25"/>
      <c r="C1009" s="25"/>
      <c r="D1009" s="24"/>
      <c r="E1009" s="24"/>
      <c r="F1009" s="24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</row>
    <row r="1010">
      <c r="A1010" s="24"/>
      <c r="B1010" s="25"/>
      <c r="C1010" s="25"/>
      <c r="D1010" s="24"/>
      <c r="E1010" s="24"/>
      <c r="F1010" s="24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</row>
    <row r="1011">
      <c r="A1011" s="24"/>
      <c r="B1011" s="25"/>
      <c r="C1011" s="25"/>
      <c r="D1011" s="24"/>
      <c r="E1011" s="24"/>
      <c r="F1011" s="24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</row>
    <row r="1012">
      <c r="A1012" s="24"/>
      <c r="B1012" s="25"/>
      <c r="C1012" s="25"/>
      <c r="D1012" s="24"/>
      <c r="E1012" s="24"/>
      <c r="F1012" s="24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</row>
    <row r="1013">
      <c r="A1013" s="24"/>
      <c r="B1013" s="25"/>
      <c r="C1013" s="25"/>
      <c r="D1013" s="24"/>
      <c r="E1013" s="24"/>
      <c r="F1013" s="24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</row>
    <row r="1014">
      <c r="A1014" s="24"/>
      <c r="B1014" s="25"/>
      <c r="C1014" s="25"/>
      <c r="D1014" s="24"/>
      <c r="E1014" s="24"/>
      <c r="F1014" s="24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</row>
    <row r="1015">
      <c r="A1015" s="24"/>
      <c r="B1015" s="25"/>
      <c r="C1015" s="25"/>
      <c r="D1015" s="24"/>
      <c r="E1015" s="24"/>
      <c r="F1015" s="24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</row>
    <row r="1016">
      <c r="A1016" s="24"/>
      <c r="B1016" s="25"/>
      <c r="C1016" s="25"/>
      <c r="D1016" s="24"/>
      <c r="E1016" s="24"/>
      <c r="F1016" s="24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</row>
    <row r="1017">
      <c r="A1017" s="24"/>
      <c r="B1017" s="25"/>
      <c r="C1017" s="25"/>
      <c r="D1017" s="24"/>
      <c r="E1017" s="24"/>
      <c r="F1017" s="24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</row>
    <row r="1018">
      <c r="A1018" s="24"/>
      <c r="B1018" s="25"/>
      <c r="C1018" s="25"/>
      <c r="D1018" s="24"/>
      <c r="E1018" s="24"/>
      <c r="F1018" s="24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</row>
    <row r="1019">
      <c r="A1019" s="24"/>
      <c r="B1019" s="25"/>
      <c r="C1019" s="25"/>
      <c r="D1019" s="24"/>
      <c r="E1019" s="24"/>
      <c r="F1019" s="24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</row>
    <row r="1020">
      <c r="A1020" s="24"/>
      <c r="B1020" s="25"/>
      <c r="C1020" s="25"/>
      <c r="D1020" s="24"/>
      <c r="E1020" s="24"/>
      <c r="F1020" s="24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</row>
    <row r="1021">
      <c r="A1021" s="24"/>
      <c r="B1021" s="25"/>
      <c r="C1021" s="25"/>
      <c r="D1021" s="24"/>
      <c r="E1021" s="24"/>
      <c r="F1021" s="24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</row>
    <row r="1022">
      <c r="A1022" s="24"/>
      <c r="B1022" s="25"/>
      <c r="C1022" s="25"/>
      <c r="D1022" s="24"/>
      <c r="E1022" s="24"/>
      <c r="F1022" s="24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</row>
    <row r="1023">
      <c r="A1023" s="24"/>
      <c r="B1023" s="25"/>
      <c r="C1023" s="25"/>
      <c r="D1023" s="24"/>
      <c r="E1023" s="24"/>
      <c r="F1023" s="24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</row>
    <row r="1024">
      <c r="A1024" s="24"/>
      <c r="B1024" s="25"/>
      <c r="C1024" s="24"/>
      <c r="D1024" s="24"/>
      <c r="E1024" s="24"/>
      <c r="F1024" s="24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</row>
    <row r="1025">
      <c r="A1025" s="24"/>
      <c r="B1025" s="25"/>
      <c r="C1025" s="24"/>
      <c r="D1025" s="24"/>
      <c r="E1025" s="24"/>
      <c r="F1025" s="24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</row>
    <row r="1026">
      <c r="A1026" s="24"/>
      <c r="B1026" s="25"/>
      <c r="C1026" s="24"/>
      <c r="D1026" s="24"/>
      <c r="E1026" s="24"/>
      <c r="F1026" s="24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</row>
    <row r="1027">
      <c r="A1027" s="24"/>
      <c r="B1027" s="25"/>
      <c r="C1027" s="24"/>
      <c r="D1027" s="24"/>
      <c r="E1027" s="24"/>
      <c r="F1027" s="24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</row>
    <row r="1028">
      <c r="A1028" s="24"/>
      <c r="B1028" s="25"/>
      <c r="C1028" s="24"/>
      <c r="D1028" s="24"/>
      <c r="E1028" s="24"/>
      <c r="F1028" s="24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</row>
    <row r="1029">
      <c r="A1029" s="24"/>
      <c r="B1029" s="25"/>
      <c r="C1029" s="24"/>
      <c r="D1029" s="24"/>
      <c r="E1029" s="24"/>
      <c r="F1029" s="24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</row>
    <row r="1030">
      <c r="A1030" s="24"/>
      <c r="B1030" s="25"/>
      <c r="C1030" s="24"/>
      <c r="D1030" s="24"/>
      <c r="E1030" s="24"/>
      <c r="F1030" s="24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</row>
    <row r="1031">
      <c r="A1031" s="24"/>
      <c r="B1031" s="25"/>
      <c r="C1031" s="24"/>
      <c r="D1031" s="24"/>
      <c r="E1031" s="24"/>
      <c r="F1031" s="24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</row>
    <row r="1032">
      <c r="A1032" s="24"/>
      <c r="B1032" s="25"/>
      <c r="C1032" s="24"/>
      <c r="D1032" s="24"/>
      <c r="E1032" s="24"/>
      <c r="F1032" s="24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</row>
    <row r="1033">
      <c r="A1033" s="24"/>
      <c r="B1033" s="25"/>
      <c r="C1033" s="24"/>
      <c r="D1033" s="24"/>
      <c r="E1033" s="24"/>
      <c r="F1033" s="24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</row>
    <row r="1034">
      <c r="A1034" s="24"/>
      <c r="B1034" s="25"/>
      <c r="C1034" s="24"/>
      <c r="D1034" s="24"/>
      <c r="E1034" s="24"/>
      <c r="F1034" s="24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</row>
    <row r="1035">
      <c r="A1035" s="24"/>
      <c r="B1035" s="25"/>
      <c r="C1035" s="29"/>
      <c r="D1035" s="24"/>
      <c r="E1035" s="24"/>
      <c r="F1035" s="24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</row>
    <row r="1036">
      <c r="A1036" s="24"/>
      <c r="B1036" s="25"/>
      <c r="C1036" s="29"/>
      <c r="D1036" s="24"/>
      <c r="E1036" s="24"/>
      <c r="F1036" s="24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</row>
    <row r="1037">
      <c r="A1037" s="24"/>
      <c r="B1037" s="25"/>
      <c r="C1037" s="29"/>
      <c r="D1037" s="24"/>
      <c r="E1037" s="24"/>
      <c r="F1037" s="24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</row>
    <row r="1038">
      <c r="A1038" s="24"/>
      <c r="B1038" s="25"/>
      <c r="C1038" s="29"/>
      <c r="D1038" s="24"/>
      <c r="E1038" s="24"/>
      <c r="F1038" s="24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</row>
    <row r="1039">
      <c r="A1039" s="24"/>
      <c r="B1039" s="25"/>
      <c r="C1039" s="29"/>
      <c r="D1039" s="24"/>
      <c r="E1039" s="24"/>
      <c r="F1039" s="24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</row>
    <row r="1040">
      <c r="A1040" s="24"/>
      <c r="B1040" s="25"/>
      <c r="C1040" s="29"/>
      <c r="D1040" s="24"/>
      <c r="E1040" s="24"/>
      <c r="F1040" s="24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</row>
    <row r="1041">
      <c r="A1041" s="24"/>
      <c r="B1041" s="25"/>
      <c r="C1041" s="29"/>
      <c r="D1041" s="24"/>
      <c r="E1041" s="24"/>
      <c r="F1041" s="24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</row>
    <row r="1042">
      <c r="A1042" s="24"/>
      <c r="B1042" s="29"/>
      <c r="C1042" s="29"/>
      <c r="D1042" s="24"/>
      <c r="E1042" s="24"/>
      <c r="F1042" s="24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</row>
    <row r="1043">
      <c r="A1043" s="24"/>
      <c r="B1043" s="29"/>
      <c r="C1043" s="29"/>
      <c r="D1043" s="24"/>
      <c r="E1043" s="29"/>
      <c r="F1043" s="24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</row>
    <row r="1044">
      <c r="A1044" s="24"/>
      <c r="B1044" s="29"/>
      <c r="C1044" s="29"/>
      <c r="D1044" s="24"/>
      <c r="E1044" s="29"/>
      <c r="F1044" s="24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</row>
    <row r="1045">
      <c r="A1045" s="24"/>
      <c r="B1045" s="29"/>
      <c r="C1045" s="29"/>
      <c r="D1045" s="24"/>
      <c r="E1045" s="29"/>
      <c r="F1045" s="24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</row>
    <row r="1046">
      <c r="A1046" s="24"/>
      <c r="B1046" s="29"/>
      <c r="C1046" s="29"/>
      <c r="D1046" s="24"/>
      <c r="E1046" s="29"/>
      <c r="F1046" s="24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</row>
    <row r="1047">
      <c r="A1047" s="24"/>
      <c r="B1047" s="29"/>
      <c r="C1047" s="29"/>
      <c r="D1047" s="24"/>
      <c r="E1047" s="29"/>
      <c r="F1047" s="24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</row>
    <row r="1048">
      <c r="A1048" s="24"/>
      <c r="B1048" s="29"/>
      <c r="C1048" s="29"/>
      <c r="D1048" s="24"/>
      <c r="E1048" s="29"/>
      <c r="F1048" s="24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</row>
    <row r="1049">
      <c r="A1049" s="24"/>
      <c r="B1049" s="29"/>
      <c r="C1049" s="29"/>
      <c r="D1049" s="24"/>
      <c r="E1049" s="29"/>
      <c r="F1049" s="24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</row>
    <row r="1050">
      <c r="A1050" s="24"/>
      <c r="B1050" s="29"/>
      <c r="C1050" s="29"/>
      <c r="D1050" s="24"/>
      <c r="E1050" s="29"/>
      <c r="F1050" s="24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</row>
    <row r="1051">
      <c r="A1051" s="24"/>
      <c r="B1051" s="29"/>
      <c r="C1051" s="29"/>
      <c r="D1051" s="24"/>
      <c r="E1051" s="29"/>
      <c r="F1051" s="24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</row>
    <row r="1052">
      <c r="A1052" s="24"/>
      <c r="B1052" s="29"/>
      <c r="C1052" s="29"/>
      <c r="D1052" s="24"/>
      <c r="E1052" s="29"/>
      <c r="F1052" s="24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</row>
    <row r="1053">
      <c r="A1053" s="24"/>
      <c r="B1053" s="29"/>
      <c r="C1053" s="29"/>
      <c r="D1053" s="24"/>
      <c r="E1053" s="29"/>
      <c r="F1053" s="24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</row>
    <row r="1054">
      <c r="A1054" s="24"/>
      <c r="B1054" s="29"/>
      <c r="C1054" s="29"/>
      <c r="D1054" s="24"/>
      <c r="E1054" s="29"/>
      <c r="F1054" s="24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</row>
    <row r="1055">
      <c r="A1055" s="24"/>
      <c r="B1055" s="29"/>
      <c r="C1055" s="29"/>
      <c r="D1055" s="24"/>
      <c r="E1055" s="29"/>
      <c r="F1055" s="24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</row>
    <row r="1056">
      <c r="A1056" s="24"/>
      <c r="B1056" s="29"/>
      <c r="C1056" s="29"/>
      <c r="D1056" s="24"/>
      <c r="E1056" s="29"/>
      <c r="F1056" s="24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</row>
    <row r="1057">
      <c r="A1057" s="24"/>
      <c r="B1057" s="29"/>
      <c r="C1057" s="29"/>
      <c r="D1057" s="24"/>
      <c r="E1057" s="29"/>
      <c r="F1057" s="24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</row>
    <row r="1058">
      <c r="A1058" s="24"/>
      <c r="B1058" s="29"/>
      <c r="C1058" s="29"/>
      <c r="D1058" s="24"/>
      <c r="E1058" s="29"/>
      <c r="F1058" s="24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</row>
    <row r="1059">
      <c r="A1059" s="24"/>
      <c r="B1059" s="29"/>
      <c r="C1059" s="29"/>
      <c r="D1059" s="24"/>
      <c r="E1059" s="29"/>
      <c r="F1059" s="24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</row>
    <row r="1060">
      <c r="A1060" s="24"/>
      <c r="B1060" s="29"/>
      <c r="C1060" s="29"/>
      <c r="D1060" s="24"/>
      <c r="E1060" s="29"/>
      <c r="F1060" s="24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</row>
    <row r="1061">
      <c r="A1061" s="24"/>
      <c r="B1061" s="29"/>
      <c r="C1061" s="29"/>
      <c r="D1061" s="24"/>
      <c r="E1061" s="29"/>
      <c r="F1061" s="24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</row>
    <row r="1062">
      <c r="A1062" s="24"/>
      <c r="B1062" s="29"/>
      <c r="C1062" s="29"/>
      <c r="D1062" s="24"/>
      <c r="E1062" s="29"/>
      <c r="F1062" s="24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</row>
    <row r="1063">
      <c r="A1063" s="24"/>
      <c r="B1063" s="29"/>
      <c r="C1063" s="29"/>
      <c r="D1063" s="24"/>
      <c r="E1063" s="29"/>
      <c r="F1063" s="24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</row>
    <row r="1064">
      <c r="A1064" s="24"/>
      <c r="B1064" s="29"/>
      <c r="C1064" s="29"/>
      <c r="D1064" s="24"/>
      <c r="E1064" s="29"/>
      <c r="F1064" s="24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</row>
    <row r="1065">
      <c r="A1065" s="24"/>
      <c r="B1065" s="29"/>
      <c r="C1065" s="29"/>
      <c r="D1065" s="24"/>
      <c r="E1065" s="29"/>
      <c r="F1065" s="24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</row>
    <row r="1066">
      <c r="A1066" s="24"/>
      <c r="B1066" s="29"/>
      <c r="C1066" s="29"/>
      <c r="D1066" s="24"/>
      <c r="E1066" s="29"/>
      <c r="F1066" s="24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</row>
    <row r="1067">
      <c r="A1067" s="24"/>
      <c r="B1067" s="29"/>
      <c r="C1067" s="29"/>
      <c r="D1067" s="24"/>
      <c r="E1067" s="29"/>
      <c r="F1067" s="24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</row>
    <row r="1068">
      <c r="A1068" s="24"/>
      <c r="B1068" s="29"/>
      <c r="C1068" s="29"/>
      <c r="D1068" s="24"/>
      <c r="E1068" s="29"/>
      <c r="F1068" s="24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</row>
    <row r="1069">
      <c r="A1069" s="24"/>
      <c r="B1069" s="29"/>
      <c r="C1069" s="29"/>
      <c r="D1069" s="24"/>
      <c r="E1069" s="29"/>
      <c r="F1069" s="24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</row>
    <row r="1070">
      <c r="A1070" s="24"/>
      <c r="B1070" s="29"/>
      <c r="C1070" s="29"/>
      <c r="D1070" s="24"/>
      <c r="E1070" s="29"/>
      <c r="F1070" s="24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</row>
    <row r="1071">
      <c r="A1071" s="24"/>
      <c r="B1071" s="29"/>
      <c r="C1071" s="29"/>
      <c r="D1071" s="24"/>
      <c r="E1071" s="29"/>
      <c r="F1071" s="24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</row>
    <row r="1072">
      <c r="A1072" s="24"/>
      <c r="B1072" s="29"/>
      <c r="C1072" s="29"/>
      <c r="D1072" s="24"/>
      <c r="E1072" s="29"/>
      <c r="F1072" s="24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</row>
    <row r="1073">
      <c r="A1073" s="24"/>
      <c r="B1073" s="29"/>
      <c r="C1073" s="29"/>
      <c r="D1073" s="24"/>
      <c r="E1073" s="29"/>
      <c r="F1073" s="24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</row>
    <row r="1074">
      <c r="A1074" s="24"/>
      <c r="B1074" s="29"/>
      <c r="C1074" s="29"/>
      <c r="D1074" s="24"/>
      <c r="E1074" s="29"/>
      <c r="F1074" s="24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</row>
    <row r="1075">
      <c r="A1075" s="24"/>
      <c r="B1075" s="29"/>
      <c r="C1075" s="29"/>
      <c r="D1075" s="24"/>
      <c r="E1075" s="29"/>
      <c r="F1075" s="24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</row>
    <row r="1076">
      <c r="A1076" s="24"/>
      <c r="B1076" s="29"/>
      <c r="C1076" s="29"/>
      <c r="D1076" s="24"/>
      <c r="E1076" s="29"/>
      <c r="F1076" s="24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</row>
    <row r="1077">
      <c r="A1077" s="24"/>
      <c r="B1077" s="29"/>
      <c r="C1077" s="29"/>
      <c r="D1077" s="24"/>
      <c r="E1077" s="29"/>
      <c r="F1077" s="24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</row>
    <row r="1078">
      <c r="A1078" s="24"/>
      <c r="B1078" s="29"/>
      <c r="C1078" s="29"/>
      <c r="D1078" s="24"/>
      <c r="E1078" s="29"/>
      <c r="F1078" s="24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</row>
    <row r="1079">
      <c r="A1079" s="24"/>
      <c r="B1079" s="29"/>
      <c r="C1079" s="29"/>
      <c r="D1079" s="24"/>
      <c r="E1079" s="29"/>
      <c r="F1079" s="24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</row>
    <row r="1080">
      <c r="A1080" s="24"/>
      <c r="B1080" s="29"/>
      <c r="C1080" s="29"/>
      <c r="D1080" s="24"/>
      <c r="E1080" s="29"/>
      <c r="F1080" s="24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</row>
    <row r="1081">
      <c r="A1081" s="24"/>
      <c r="B1081" s="29"/>
      <c r="C1081" s="29"/>
      <c r="D1081" s="24"/>
      <c r="E1081" s="29"/>
      <c r="F1081" s="24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</row>
    <row r="1082">
      <c r="A1082" s="24"/>
      <c r="B1082" s="29"/>
      <c r="C1082" s="29"/>
      <c r="D1082" s="24"/>
      <c r="E1082" s="29"/>
      <c r="F1082" s="24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</row>
    <row r="1083">
      <c r="A1083" s="24"/>
      <c r="B1083" s="29"/>
      <c r="C1083" s="29"/>
      <c r="D1083" s="24"/>
      <c r="E1083" s="29"/>
      <c r="F1083" s="24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</row>
    <row r="1084">
      <c r="A1084" s="24"/>
      <c r="B1084" s="29"/>
      <c r="C1084" s="29"/>
      <c r="D1084" s="24"/>
      <c r="E1084" s="29"/>
      <c r="F1084" s="24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</row>
    <row r="1085">
      <c r="A1085" s="24"/>
      <c r="B1085" s="29"/>
      <c r="C1085" s="29"/>
      <c r="D1085" s="24"/>
      <c r="E1085" s="29"/>
      <c r="F1085" s="24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</row>
    <row r="1086">
      <c r="A1086" s="24"/>
      <c r="B1086" s="29"/>
      <c r="C1086" s="29"/>
      <c r="D1086" s="24"/>
      <c r="E1086" s="29"/>
      <c r="F1086" s="24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</row>
    <row r="1087">
      <c r="A1087" s="24"/>
      <c r="B1087" s="29"/>
      <c r="C1087" s="29"/>
      <c r="D1087" s="24"/>
      <c r="E1087" s="29"/>
      <c r="F1087" s="24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</row>
    <row r="1088">
      <c r="A1088" s="24"/>
      <c r="B1088" s="29"/>
      <c r="C1088" s="29"/>
      <c r="D1088" s="24"/>
      <c r="E1088" s="29"/>
      <c r="F1088" s="24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</row>
    <row r="1089">
      <c r="A1089" s="24"/>
      <c r="B1089" s="29"/>
      <c r="C1089" s="29"/>
      <c r="D1089" s="24"/>
      <c r="E1089" s="29"/>
      <c r="F1089" s="24"/>
      <c r="G1089" s="24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</row>
    <row r="1090">
      <c r="A1090" s="24"/>
      <c r="B1090" s="29"/>
      <c r="C1090" s="29"/>
      <c r="D1090" s="24"/>
      <c r="E1090" s="29"/>
      <c r="F1090" s="24"/>
      <c r="G1090" s="24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</row>
    <row r="1091">
      <c r="A1091" s="24"/>
      <c r="B1091" s="29"/>
      <c r="C1091" s="29"/>
      <c r="D1091" s="24"/>
      <c r="E1091" s="29"/>
      <c r="F1091" s="24"/>
      <c r="G1091" s="24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</row>
    <row r="1092">
      <c r="A1092" s="24"/>
      <c r="B1092" s="29"/>
      <c r="C1092" s="29"/>
      <c r="D1092" s="24"/>
      <c r="E1092" s="29"/>
      <c r="F1092" s="24"/>
      <c r="G1092" s="24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</row>
    <row r="1093">
      <c r="A1093" s="24"/>
      <c r="B1093" s="29"/>
      <c r="C1093" s="29"/>
      <c r="D1093" s="24"/>
      <c r="E1093" s="29"/>
      <c r="F1093" s="24"/>
      <c r="G1093" s="24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</row>
    <row r="1094">
      <c r="A1094" s="24"/>
      <c r="B1094" s="29"/>
      <c r="C1094" s="29"/>
      <c r="D1094" s="24"/>
      <c r="E1094" s="29"/>
      <c r="F1094" s="24"/>
      <c r="G1094" s="24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</row>
    <row r="1095">
      <c r="A1095" s="24"/>
      <c r="B1095" s="29"/>
      <c r="C1095" s="29"/>
      <c r="D1095" s="24"/>
      <c r="E1095" s="29"/>
      <c r="F1095" s="24"/>
      <c r="G1095" s="24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</row>
    <row r="1096">
      <c r="A1096" s="24"/>
      <c r="B1096" s="29"/>
      <c r="C1096" s="29"/>
      <c r="D1096" s="24"/>
      <c r="E1096" s="29"/>
      <c r="F1096" s="24"/>
      <c r="G1096" s="24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</row>
    <row r="1097">
      <c r="A1097" s="24"/>
      <c r="B1097" s="29"/>
      <c r="C1097" s="29"/>
      <c r="D1097" s="24"/>
      <c r="E1097" s="29"/>
      <c r="F1097" s="24"/>
      <c r="G1097" s="24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</row>
    <row r="1098">
      <c r="A1098" s="24"/>
      <c r="B1098" s="29"/>
      <c r="C1098" s="29"/>
      <c r="D1098" s="24"/>
      <c r="E1098" s="29"/>
      <c r="F1098" s="24"/>
      <c r="G1098" s="24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</row>
    <row r="1099">
      <c r="A1099" s="24"/>
      <c r="B1099" s="29"/>
      <c r="C1099" s="29"/>
      <c r="D1099" s="24"/>
      <c r="E1099" s="29"/>
      <c r="F1099" s="24"/>
      <c r="G1099" s="24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</row>
    <row r="1100">
      <c r="A1100" s="24"/>
      <c r="B1100" s="29"/>
      <c r="C1100" s="29"/>
      <c r="D1100" s="24"/>
      <c r="E1100" s="29"/>
      <c r="F1100" s="24"/>
      <c r="G1100" s="24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</row>
    <row r="1101">
      <c r="A1101" s="24"/>
      <c r="B1101" s="29"/>
      <c r="C1101" s="29"/>
      <c r="D1101" s="24"/>
      <c r="E1101" s="29"/>
      <c r="F1101" s="24"/>
      <c r="G1101" s="24"/>
      <c r="H1101" s="24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</row>
    <row r="1102">
      <c r="A1102" s="24"/>
      <c r="B1102" s="29"/>
      <c r="C1102" s="29"/>
      <c r="D1102" s="24"/>
      <c r="E1102" s="29"/>
      <c r="F1102" s="24"/>
      <c r="G1102" s="24"/>
      <c r="H1102" s="24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</row>
    <row r="1103">
      <c r="A1103" s="24"/>
      <c r="B1103" s="29"/>
      <c r="C1103" s="29"/>
      <c r="D1103" s="24"/>
      <c r="E1103" s="29"/>
      <c r="F1103" s="24"/>
      <c r="G1103" s="24"/>
      <c r="H1103" s="24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</row>
    <row r="1104">
      <c r="A1104" s="24"/>
      <c r="B1104" s="29"/>
      <c r="C1104" s="29"/>
      <c r="D1104" s="24"/>
      <c r="E1104" s="29"/>
      <c r="F1104" s="24"/>
      <c r="G1104" s="24"/>
      <c r="H1104" s="24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</row>
    <row r="1105">
      <c r="A1105" s="24"/>
      <c r="B1105" s="29"/>
      <c r="C1105" s="29"/>
      <c r="D1105" s="24"/>
      <c r="E1105" s="29"/>
      <c r="F1105" s="24"/>
      <c r="G1105" s="24"/>
      <c r="H1105" s="24"/>
      <c r="I1105" s="24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</row>
    <row r="1106">
      <c r="A1106" s="24"/>
      <c r="B1106" s="29"/>
      <c r="C1106" s="29"/>
      <c r="D1106" s="24"/>
      <c r="E1106" s="29"/>
      <c r="F1106" s="24"/>
      <c r="G1106" s="24"/>
      <c r="H1106" s="24"/>
      <c r="I1106" s="24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</row>
    <row r="1107">
      <c r="A1107" s="24"/>
      <c r="B1107" s="29"/>
      <c r="C1107" s="29"/>
      <c r="D1107" s="24"/>
      <c r="E1107" s="29"/>
      <c r="F1107" s="24"/>
      <c r="G1107" s="24"/>
      <c r="H1107" s="24"/>
      <c r="I1107" s="24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</row>
    <row r="1108">
      <c r="A1108" s="24"/>
      <c r="B1108" s="29"/>
      <c r="C1108" s="29"/>
      <c r="D1108" s="24"/>
      <c r="E1108" s="29"/>
      <c r="F1108" s="24"/>
      <c r="G1108" s="24"/>
      <c r="H1108" s="24"/>
      <c r="I1108" s="24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</row>
    <row r="1109">
      <c r="A1109" s="24"/>
      <c r="B1109" s="29"/>
      <c r="C1109" s="29"/>
      <c r="D1109" s="24"/>
      <c r="E1109" s="29"/>
      <c r="F1109" s="24"/>
      <c r="G1109" s="24"/>
      <c r="H1109" s="24"/>
      <c r="I1109" s="24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</row>
    <row r="1110">
      <c r="A1110" s="24"/>
      <c r="B1110" s="29"/>
      <c r="C1110" s="29"/>
      <c r="D1110" s="24"/>
      <c r="E1110" s="29"/>
      <c r="F1110" s="24"/>
      <c r="G1110" s="24"/>
      <c r="H1110" s="24"/>
      <c r="I1110" s="24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</row>
    <row r="1111">
      <c r="A1111" s="24"/>
      <c r="B1111" s="29"/>
      <c r="C1111" s="29"/>
      <c r="D1111" s="24"/>
      <c r="E1111" s="29"/>
      <c r="F1111" s="24"/>
      <c r="G1111" s="24"/>
      <c r="H1111" s="24"/>
      <c r="I1111" s="24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</row>
    <row r="1112">
      <c r="A1112" s="24"/>
      <c r="B1112" s="29"/>
      <c r="C1112" s="29"/>
      <c r="D1112" s="24"/>
      <c r="E1112" s="29"/>
      <c r="F1112" s="24"/>
      <c r="G1112" s="24"/>
      <c r="H1112" s="24"/>
      <c r="I1112" s="24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</row>
    <row r="1113">
      <c r="A1113" s="24"/>
      <c r="B1113" s="29"/>
      <c r="C1113" s="29"/>
      <c r="D1113" s="24"/>
      <c r="E1113" s="29"/>
      <c r="F1113" s="24"/>
      <c r="G1113" s="24"/>
      <c r="H1113" s="24"/>
      <c r="I1113" s="24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</row>
    <row r="1114">
      <c r="A1114" s="24"/>
      <c r="B1114" s="29"/>
      <c r="C1114" s="29"/>
      <c r="D1114" s="24"/>
      <c r="E1114" s="29"/>
      <c r="F1114" s="24"/>
      <c r="G1114" s="24"/>
      <c r="H1114" s="24"/>
      <c r="I1114" s="24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</row>
    <row r="1115">
      <c r="A1115" s="24"/>
      <c r="B1115" s="29"/>
      <c r="C1115" s="29"/>
      <c r="D1115" s="24"/>
      <c r="E1115" s="29"/>
      <c r="F1115" s="24"/>
      <c r="G1115" s="24"/>
      <c r="H1115" s="24"/>
      <c r="I1115" s="24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</row>
    <row r="1116">
      <c r="A1116" s="24"/>
      <c r="B1116" s="29"/>
      <c r="C1116" s="29"/>
      <c r="D1116" s="24"/>
      <c r="E1116" s="29"/>
      <c r="F1116" s="24"/>
      <c r="G1116" s="24"/>
      <c r="H1116" s="24"/>
      <c r="I1116" s="24"/>
      <c r="J1116" s="24"/>
      <c r="K1116" s="24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</row>
    <row r="1117">
      <c r="A1117" s="24"/>
      <c r="B1117" s="29"/>
      <c r="C1117" s="29"/>
      <c r="D1117" s="24"/>
      <c r="E1117" s="29"/>
      <c r="F1117" s="24"/>
      <c r="G1117" s="24"/>
      <c r="H1117" s="24"/>
      <c r="I1117" s="24"/>
      <c r="J1117" s="24"/>
      <c r="K1117" s="24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</row>
    <row r="1118">
      <c r="A1118" s="24"/>
      <c r="B1118" s="29"/>
      <c r="C1118" s="29"/>
      <c r="D1118" s="24"/>
      <c r="E1118" s="29"/>
      <c r="F1118" s="24"/>
      <c r="G1118" s="24"/>
      <c r="H1118" s="24"/>
      <c r="I1118" s="24"/>
      <c r="J1118" s="24"/>
      <c r="K1118" s="24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</row>
    <row r="1119">
      <c r="A1119" s="24"/>
      <c r="B1119" s="29"/>
      <c r="C1119" s="29"/>
      <c r="D1119" s="24"/>
      <c r="E1119" s="29"/>
      <c r="F1119" s="24"/>
      <c r="G1119" s="24"/>
      <c r="H1119" s="24"/>
      <c r="I1119" s="24"/>
      <c r="J1119" s="24"/>
      <c r="K1119" s="24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</row>
    <row r="1120">
      <c r="A1120" s="24"/>
      <c r="B1120" s="29"/>
      <c r="C1120" s="29"/>
      <c r="D1120" s="24"/>
      <c r="E1120" s="29"/>
      <c r="F1120" s="24"/>
      <c r="G1120" s="24"/>
      <c r="H1120" s="24"/>
      <c r="I1120" s="24"/>
      <c r="J1120" s="24"/>
      <c r="K1120" s="24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</row>
    <row r="1121">
      <c r="A1121" s="24"/>
      <c r="B1121" s="29"/>
      <c r="C1121" s="29"/>
      <c r="D1121" s="24"/>
      <c r="E1121" s="29"/>
      <c r="F1121" s="24"/>
      <c r="G1121" s="24"/>
      <c r="H1121" s="24"/>
      <c r="I1121" s="24"/>
      <c r="J1121" s="24"/>
      <c r="K1121" s="24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</row>
    <row r="1122">
      <c r="A1122" s="24"/>
      <c r="B1122" s="29"/>
      <c r="C1122" s="29"/>
      <c r="D1122" s="24"/>
      <c r="E1122" s="29"/>
      <c r="F1122" s="24"/>
      <c r="G1122" s="24"/>
      <c r="H1122" s="24"/>
      <c r="I1122" s="24"/>
      <c r="J1122" s="24"/>
      <c r="K1122" s="24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</row>
    <row r="1123">
      <c r="A1123" s="24"/>
      <c r="B1123" s="29"/>
      <c r="C1123" s="29"/>
      <c r="D1123" s="24"/>
      <c r="E1123" s="29"/>
      <c r="F1123" s="24"/>
      <c r="G1123" s="24"/>
      <c r="H1123" s="24"/>
      <c r="I1123" s="24"/>
      <c r="J1123" s="24"/>
      <c r="K1123" s="24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</row>
    <row r="1124">
      <c r="A1124" s="24"/>
      <c r="B1124" s="29"/>
      <c r="C1124" s="29"/>
      <c r="D1124" s="24"/>
      <c r="E1124" s="29"/>
      <c r="F1124" s="24"/>
      <c r="G1124" s="24"/>
      <c r="H1124" s="24"/>
      <c r="I1124" s="24"/>
      <c r="J1124" s="24"/>
      <c r="K1124" s="24"/>
      <c r="L1124" s="24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</row>
    <row r="1125">
      <c r="A1125" s="24"/>
      <c r="B1125" s="29"/>
      <c r="C1125" s="29"/>
      <c r="D1125" s="24"/>
      <c r="E1125" s="29"/>
      <c r="F1125" s="24"/>
      <c r="G1125" s="24"/>
      <c r="H1125" s="24"/>
      <c r="I1125" s="24"/>
      <c r="J1125" s="24"/>
      <c r="K1125" s="24"/>
      <c r="L1125" s="24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</row>
    <row r="1126">
      <c r="A1126" s="24"/>
      <c r="B1126" s="29"/>
      <c r="C1126" s="29"/>
      <c r="D1126" s="24"/>
      <c r="E1126" s="29"/>
      <c r="F1126" s="24"/>
      <c r="G1126" s="24"/>
      <c r="H1126" s="24"/>
      <c r="I1126" s="24"/>
      <c r="J1126" s="24"/>
      <c r="K1126" s="24"/>
      <c r="L1126" s="24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</row>
    <row r="1127">
      <c r="A1127" s="24"/>
      <c r="B1127" s="29"/>
      <c r="C1127" s="29"/>
      <c r="D1127" s="24"/>
      <c r="E1127" s="29"/>
      <c r="F1127" s="24"/>
      <c r="G1127" s="24"/>
      <c r="H1127" s="24"/>
      <c r="I1127" s="24"/>
      <c r="J1127" s="24"/>
      <c r="K1127" s="24"/>
      <c r="L1127" s="24"/>
      <c r="M1127" s="24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</row>
    <row r="1128">
      <c r="A1128" s="24"/>
      <c r="B1128" s="29"/>
      <c r="C1128" s="29"/>
      <c r="D1128" s="24"/>
      <c r="E1128" s="29"/>
      <c r="F1128" s="24"/>
      <c r="G1128" s="24"/>
      <c r="H1128" s="24"/>
      <c r="I1128" s="24"/>
      <c r="J1128" s="24"/>
      <c r="K1128" s="24"/>
      <c r="L1128" s="24"/>
      <c r="M1128" s="24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</row>
    <row r="1129">
      <c r="A1129" s="24"/>
      <c r="B1129" s="29"/>
      <c r="C1129" s="29"/>
      <c r="D1129" s="24"/>
      <c r="E1129" s="29"/>
      <c r="F1129" s="24"/>
      <c r="G1129" s="24"/>
      <c r="H1129" s="24"/>
      <c r="I1129" s="24"/>
      <c r="J1129" s="24"/>
      <c r="K1129" s="24"/>
      <c r="L1129" s="24"/>
      <c r="M1129" s="24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</row>
    <row r="1130">
      <c r="A1130" s="24"/>
      <c r="B1130" s="29"/>
      <c r="C1130" s="29"/>
      <c r="D1130" s="24"/>
      <c r="E1130" s="29"/>
      <c r="F1130" s="24"/>
      <c r="G1130" s="24"/>
      <c r="H1130" s="24"/>
      <c r="I1130" s="24"/>
      <c r="J1130" s="24"/>
      <c r="K1130" s="24"/>
      <c r="L1130" s="24"/>
      <c r="M1130" s="24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</row>
    <row r="1131">
      <c r="A1131" s="24"/>
      <c r="B1131" s="29"/>
      <c r="C1131" s="29"/>
      <c r="D1131" s="24"/>
      <c r="E1131" s="29"/>
      <c r="F1131" s="24"/>
      <c r="G1131" s="24"/>
      <c r="H1131" s="24"/>
      <c r="I1131" s="24"/>
      <c r="J1131" s="24"/>
      <c r="K1131" s="24"/>
      <c r="L1131" s="24"/>
      <c r="M1131" s="24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</row>
    <row r="1132">
      <c r="A1132" s="24"/>
      <c r="B1132" s="29"/>
      <c r="C1132" s="29"/>
      <c r="D1132" s="24"/>
      <c r="E1132" s="29"/>
      <c r="F1132" s="24"/>
      <c r="G1132" s="24"/>
      <c r="H1132" s="24"/>
      <c r="I1132" s="24"/>
      <c r="J1132" s="24"/>
      <c r="K1132" s="24"/>
      <c r="L1132" s="24"/>
      <c r="M1132" s="24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</row>
    <row r="1133">
      <c r="A1133" s="24"/>
      <c r="B1133" s="29"/>
      <c r="C1133" s="29"/>
      <c r="D1133" s="24"/>
      <c r="E1133" s="29"/>
      <c r="F1133" s="24"/>
      <c r="G1133" s="24"/>
      <c r="H1133" s="24"/>
      <c r="I1133" s="24"/>
      <c r="J1133" s="24"/>
      <c r="K1133" s="24"/>
      <c r="L1133" s="24"/>
      <c r="M1133" s="24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</row>
    <row r="1134">
      <c r="A1134" s="24"/>
      <c r="B1134" s="29"/>
      <c r="C1134" s="29"/>
      <c r="D1134" s="24"/>
      <c r="E1134" s="29"/>
      <c r="F1134" s="24"/>
      <c r="G1134" s="24"/>
      <c r="H1134" s="24"/>
      <c r="I1134" s="24"/>
      <c r="J1134" s="24"/>
      <c r="K1134" s="24"/>
      <c r="L1134" s="24"/>
      <c r="M1134" s="24"/>
      <c r="N1134" s="24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</row>
    <row r="1135">
      <c r="A1135" s="24"/>
      <c r="B1135" s="29"/>
      <c r="C1135" s="29"/>
      <c r="D1135" s="24"/>
      <c r="E1135" s="29"/>
      <c r="F1135" s="24"/>
      <c r="G1135" s="24"/>
      <c r="H1135" s="24"/>
      <c r="I1135" s="24"/>
      <c r="J1135" s="24"/>
      <c r="K1135" s="24"/>
      <c r="L1135" s="24"/>
      <c r="M1135" s="24"/>
      <c r="N1135" s="24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</row>
    <row r="1136">
      <c r="A1136" s="24"/>
      <c r="B1136" s="29"/>
      <c r="C1136" s="29"/>
      <c r="D1136" s="24"/>
      <c r="E1136" s="29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</row>
    <row r="1137">
      <c r="A1137" s="24"/>
      <c r="B1137" s="29"/>
      <c r="C1137" s="29"/>
      <c r="D1137" s="24"/>
      <c r="E1137" s="29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</row>
    <row r="1138">
      <c r="A1138" s="24"/>
      <c r="B1138" s="29"/>
      <c r="C1138" s="29"/>
      <c r="D1138" s="24"/>
      <c r="E1138" s="29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</row>
    <row r="1139">
      <c r="A1139" s="24"/>
      <c r="B1139" s="29"/>
      <c r="C1139" s="29"/>
      <c r="D1139" s="24"/>
      <c r="E1139" s="29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</row>
    <row r="1140">
      <c r="A1140" s="24"/>
      <c r="B1140" s="29"/>
      <c r="C1140" s="29"/>
      <c r="D1140" s="24"/>
      <c r="E1140" s="29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</row>
    <row r="1141">
      <c r="A1141" s="24"/>
      <c r="B1141" s="29"/>
      <c r="C1141" s="29"/>
      <c r="D1141" s="24"/>
      <c r="E1141" s="29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</row>
    <row r="1142">
      <c r="A1142" s="24"/>
      <c r="B1142" s="29"/>
      <c r="C1142" s="29"/>
      <c r="D1142" s="24"/>
      <c r="E1142" s="29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</row>
    <row r="1143">
      <c r="A1143" s="24"/>
      <c r="B1143" s="29"/>
      <c r="C1143" s="29"/>
      <c r="D1143" s="24"/>
      <c r="E1143" s="29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</row>
    <row r="1144">
      <c r="A1144" s="24"/>
      <c r="B1144" s="29"/>
      <c r="C1144" s="29"/>
      <c r="D1144" s="24"/>
      <c r="E1144" s="29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</row>
    <row r="1145">
      <c r="A1145" s="24"/>
      <c r="B1145" s="29"/>
      <c r="C1145" s="29"/>
      <c r="D1145" s="24"/>
      <c r="E1145" s="29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</row>
    <row r="1146">
      <c r="A1146" s="24"/>
      <c r="B1146" s="29"/>
      <c r="C1146" s="29"/>
      <c r="D1146" s="24"/>
      <c r="E1146" s="29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</row>
    <row r="1147">
      <c r="A1147" s="24"/>
      <c r="B1147" s="29"/>
      <c r="C1147" s="29"/>
      <c r="D1147" s="24"/>
      <c r="E1147" s="29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</row>
    <row r="1148">
      <c r="A1148" s="24"/>
      <c r="B1148" s="29"/>
      <c r="C1148" s="29"/>
      <c r="D1148" s="24"/>
      <c r="E1148" s="29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</row>
    <row r="1149">
      <c r="A1149" s="24"/>
      <c r="B1149" s="29"/>
      <c r="C1149" s="29"/>
      <c r="D1149" s="24"/>
      <c r="E1149" s="29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</row>
    <row r="1150">
      <c r="A1150" s="24"/>
      <c r="B1150" s="29"/>
      <c r="C1150" s="29"/>
      <c r="D1150" s="24"/>
      <c r="E1150" s="29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</row>
    <row r="1151">
      <c r="A1151" s="24"/>
      <c r="B1151" s="29"/>
      <c r="C1151" s="29"/>
      <c r="D1151" s="24"/>
      <c r="E1151" s="29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</row>
    <row r="1152">
      <c r="A1152" s="24"/>
      <c r="B1152" s="29"/>
      <c r="C1152" s="29"/>
      <c r="D1152" s="24"/>
      <c r="E1152" s="29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</row>
    <row r="1153">
      <c r="A1153" s="24"/>
      <c r="B1153" s="29"/>
      <c r="C1153" s="29"/>
      <c r="D1153" s="24"/>
      <c r="E1153" s="29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</row>
    <row r="1154">
      <c r="A1154" s="24"/>
      <c r="B1154" s="29"/>
      <c r="C1154" s="29"/>
      <c r="D1154" s="24"/>
      <c r="E1154" s="29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</row>
    <row r="1155">
      <c r="A1155" s="24"/>
      <c r="B1155" s="29"/>
      <c r="C1155" s="29"/>
      <c r="D1155" s="24"/>
      <c r="E1155" s="29"/>
      <c r="F1155" s="29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</row>
    <row r="1156">
      <c r="A1156" s="24"/>
      <c r="B1156" s="29"/>
      <c r="C1156" s="29"/>
      <c r="D1156" s="24"/>
      <c r="E1156" s="29"/>
      <c r="F1156" s="29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</row>
    <row r="1157">
      <c r="A1157" s="24"/>
      <c r="B1157" s="29"/>
      <c r="C1157" s="29"/>
      <c r="D1157" s="24"/>
      <c r="E1157" s="29"/>
      <c r="F1157" s="29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</row>
    <row r="1158">
      <c r="A1158" s="24"/>
      <c r="B1158" s="29"/>
      <c r="C1158" s="29"/>
      <c r="D1158" s="24"/>
      <c r="E1158" s="29"/>
      <c r="F1158" s="29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</row>
    <row r="1159">
      <c r="A1159" s="24"/>
      <c r="B1159" s="29"/>
      <c r="C1159" s="29"/>
      <c r="D1159" s="29"/>
      <c r="E1159" s="29"/>
      <c r="F1159" s="29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</row>
    <row r="1160">
      <c r="A1160" s="24"/>
      <c r="B1160" s="29"/>
      <c r="C1160" s="29"/>
      <c r="D1160" s="29"/>
      <c r="E1160" s="29"/>
      <c r="F1160" s="29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</row>
    <row r="1161">
      <c r="A1161" s="24"/>
      <c r="B1161" s="29"/>
      <c r="C1161" s="29"/>
      <c r="D1161" s="29"/>
      <c r="E1161" s="29"/>
      <c r="F1161" s="29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</row>
    <row r="1162">
      <c r="A1162" s="24"/>
      <c r="B1162" s="29"/>
      <c r="C1162" s="29"/>
      <c r="D1162" s="29"/>
      <c r="E1162" s="29"/>
      <c r="F1162" s="29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</row>
    <row r="1163">
      <c r="A1163" s="24"/>
      <c r="B1163" s="29"/>
      <c r="C1163" s="29"/>
      <c r="D1163" s="29"/>
      <c r="E1163" s="29"/>
      <c r="F1163" s="29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</row>
    <row r="1164">
      <c r="A1164" s="24"/>
      <c r="B1164" s="29"/>
      <c r="C1164" s="29"/>
      <c r="D1164" s="29"/>
      <c r="E1164" s="29"/>
      <c r="F1164" s="29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</row>
    <row r="1165">
      <c r="A1165" s="24"/>
      <c r="B1165" s="29"/>
      <c r="C1165" s="29"/>
      <c r="D1165" s="29"/>
      <c r="E1165" s="29"/>
      <c r="F1165" s="29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</row>
    <row r="1166">
      <c r="A1166" s="24"/>
      <c r="B1166" s="29"/>
      <c r="C1166" s="29"/>
      <c r="D1166" s="29"/>
      <c r="E1166" s="29"/>
      <c r="F1166" s="29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</row>
    <row r="1167">
      <c r="A1167" s="24"/>
      <c r="B1167" s="29"/>
      <c r="C1167" s="29"/>
      <c r="D1167" s="29"/>
      <c r="E1167" s="29"/>
      <c r="F1167" s="29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</row>
    <row r="1168">
      <c r="A1168" s="24"/>
      <c r="B1168" s="29"/>
      <c r="C1168" s="29"/>
      <c r="D1168" s="29"/>
      <c r="E1168" s="29"/>
      <c r="F1168" s="29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</row>
    <row r="1169">
      <c r="A1169" s="24"/>
      <c r="B1169" s="29"/>
      <c r="C1169" s="29"/>
      <c r="D1169" s="29"/>
      <c r="E1169" s="29"/>
      <c r="F1169" s="29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</row>
    <row r="1170">
      <c r="A1170" s="24"/>
      <c r="B1170" s="29"/>
      <c r="C1170" s="29"/>
      <c r="D1170" s="29"/>
      <c r="E1170" s="29"/>
      <c r="F1170" s="29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</row>
    <row r="1171">
      <c r="A1171" s="24"/>
      <c r="B1171" s="29"/>
      <c r="C1171" s="29"/>
      <c r="D1171" s="29"/>
      <c r="E1171" s="29"/>
      <c r="F1171" s="29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</row>
    <row r="1172">
      <c r="A1172" s="24"/>
      <c r="B1172" s="29"/>
      <c r="C1172" s="29"/>
      <c r="D1172" s="29"/>
      <c r="E1172" s="29"/>
      <c r="F1172" s="29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</row>
    <row r="1173">
      <c r="A1173" s="24"/>
      <c r="B1173" s="29"/>
      <c r="C1173" s="29"/>
      <c r="D1173" s="29"/>
      <c r="E1173" s="29"/>
      <c r="F1173" s="29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</row>
    <row r="1174">
      <c r="A1174" s="24"/>
      <c r="B1174" s="29"/>
      <c r="C1174" s="29"/>
      <c r="D1174" s="29"/>
      <c r="E1174" s="29"/>
      <c r="F1174" s="29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</row>
    <row r="1175">
      <c r="A1175" s="24"/>
      <c r="B1175" s="29"/>
      <c r="C1175" s="29"/>
      <c r="D1175" s="29"/>
      <c r="E1175" s="29"/>
      <c r="F1175" s="29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</row>
    <row r="1176">
      <c r="A1176" s="24"/>
      <c r="B1176" s="29"/>
      <c r="C1176" s="29"/>
      <c r="D1176" s="29"/>
      <c r="E1176" s="29"/>
      <c r="F1176" s="29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</row>
    <row r="1177">
      <c r="A1177" s="24"/>
      <c r="B1177" s="29"/>
      <c r="C1177" s="29"/>
      <c r="D1177" s="29"/>
      <c r="E1177" s="29"/>
      <c r="F1177" s="29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</row>
    <row r="1178">
      <c r="A1178" s="24"/>
      <c r="B1178" s="29"/>
      <c r="C1178" s="29"/>
      <c r="D1178" s="29"/>
      <c r="E1178" s="29"/>
      <c r="F1178" s="29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</row>
    <row r="1179">
      <c r="A1179" s="24"/>
      <c r="B1179" s="29"/>
      <c r="C1179" s="29"/>
      <c r="D1179" s="29"/>
      <c r="E1179" s="29"/>
      <c r="F1179" s="29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</row>
    <row r="1180">
      <c r="A1180" s="24"/>
      <c r="B1180" s="29"/>
      <c r="C1180" s="29"/>
      <c r="D1180" s="29"/>
      <c r="E1180" s="29"/>
      <c r="F1180" s="29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</row>
    <row r="1181">
      <c r="A1181" s="24"/>
      <c r="B1181" s="29"/>
      <c r="C1181" s="29"/>
      <c r="D1181" s="29"/>
      <c r="E1181" s="29"/>
      <c r="F1181" s="29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</row>
    <row r="1182">
      <c r="A1182" s="24"/>
      <c r="B1182" s="29"/>
      <c r="C1182" s="29"/>
      <c r="D1182" s="29"/>
      <c r="E1182" s="29"/>
      <c r="F1182" s="29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</row>
    <row r="1183">
      <c r="A1183" s="24"/>
      <c r="B1183" s="29"/>
      <c r="C1183" s="29"/>
      <c r="D1183" s="29"/>
      <c r="E1183" s="29"/>
      <c r="F1183" s="29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</row>
    <row r="1184">
      <c r="A1184" s="24"/>
      <c r="B1184" s="29"/>
      <c r="C1184" s="29"/>
      <c r="D1184" s="29"/>
      <c r="E1184" s="29"/>
      <c r="F1184" s="29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</row>
    <row r="1185">
      <c r="A1185" s="24"/>
      <c r="B1185" s="29"/>
      <c r="C1185" s="29"/>
      <c r="D1185" s="29"/>
      <c r="E1185" s="29"/>
      <c r="F1185" s="29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</row>
    <row r="1186">
      <c r="A1186" s="24"/>
      <c r="B1186" s="29"/>
      <c r="C1186" s="29"/>
      <c r="D1186" s="29"/>
      <c r="E1186" s="29"/>
      <c r="F1186" s="29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</row>
    <row r="1187">
      <c r="A1187" s="24"/>
      <c r="B1187" s="29"/>
      <c r="C1187" s="29"/>
      <c r="D1187" s="29"/>
      <c r="E1187" s="29"/>
      <c r="F1187" s="29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</row>
    <row r="1188">
      <c r="A1188" s="24"/>
      <c r="B1188" s="29"/>
      <c r="C1188" s="29"/>
      <c r="D1188" s="29"/>
      <c r="E1188" s="29"/>
      <c r="F1188" s="29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</row>
    <row r="1189">
      <c r="A1189" s="24"/>
      <c r="B1189" s="29"/>
      <c r="C1189" s="29"/>
      <c r="D1189" s="29"/>
      <c r="E1189" s="29"/>
      <c r="F1189" s="29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</row>
    <row r="1190">
      <c r="A1190" s="24"/>
      <c r="B1190" s="29"/>
      <c r="C1190" s="29"/>
      <c r="D1190" s="29"/>
      <c r="E1190" s="29"/>
      <c r="F1190" s="29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</row>
    <row r="1191">
      <c r="A1191" s="24"/>
      <c r="B1191" s="29"/>
      <c r="C1191" s="29"/>
      <c r="D1191" s="29"/>
      <c r="E1191" s="29"/>
      <c r="F1191" s="29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</row>
    <row r="1192">
      <c r="A1192" s="24"/>
      <c r="B1192" s="29"/>
      <c r="C1192" s="29"/>
      <c r="D1192" s="29"/>
      <c r="E1192" s="29"/>
      <c r="F1192" s="29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</row>
    <row r="1193">
      <c r="A1193" s="24"/>
      <c r="B1193" s="29"/>
      <c r="C1193" s="29"/>
      <c r="D1193" s="29"/>
      <c r="E1193" s="29"/>
      <c r="F1193" s="29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</row>
    <row r="1194">
      <c r="A1194" s="24"/>
      <c r="B1194" s="29"/>
      <c r="C1194" s="29"/>
      <c r="D1194" s="29"/>
      <c r="E1194" s="29"/>
      <c r="F1194" s="29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</row>
    <row r="1195">
      <c r="A1195" s="24"/>
      <c r="B1195" s="29"/>
      <c r="C1195" s="29"/>
      <c r="D1195" s="29"/>
      <c r="E1195" s="29"/>
      <c r="F1195" s="29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</row>
    <row r="1196">
      <c r="A1196" s="24"/>
      <c r="B1196" s="29"/>
      <c r="C1196" s="29"/>
      <c r="D1196" s="29"/>
      <c r="E1196" s="29"/>
      <c r="F1196" s="29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</row>
    <row r="1197">
      <c r="A1197" s="24"/>
      <c r="B1197" s="29"/>
      <c r="C1197" s="29"/>
      <c r="D1197" s="29"/>
      <c r="E1197" s="29"/>
      <c r="F1197" s="29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</row>
    <row r="1198">
      <c r="A1198" s="24"/>
      <c r="B1198" s="29"/>
      <c r="C1198" s="29"/>
      <c r="D1198" s="29"/>
      <c r="E1198" s="29"/>
      <c r="F1198" s="29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</row>
    <row r="1199">
      <c r="A1199" s="24"/>
      <c r="B1199" s="29"/>
      <c r="C1199" s="29"/>
      <c r="D1199" s="29"/>
      <c r="E1199" s="29"/>
      <c r="F1199" s="29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</row>
    <row r="1200">
      <c r="A1200" s="24"/>
      <c r="B1200" s="29"/>
      <c r="C1200" s="29"/>
      <c r="D1200" s="29"/>
      <c r="E1200" s="29"/>
      <c r="F1200" s="29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</row>
    <row r="1201">
      <c r="A1201" s="24"/>
      <c r="B1201" s="29"/>
      <c r="C1201" s="29"/>
      <c r="D1201" s="29"/>
      <c r="E1201" s="29"/>
      <c r="F1201" s="29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</row>
    <row r="1202">
      <c r="A1202" s="24"/>
      <c r="B1202" s="29"/>
      <c r="C1202" s="29"/>
      <c r="D1202" s="29"/>
      <c r="E1202" s="29"/>
      <c r="F1202" s="29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</row>
    <row r="1203">
      <c r="A1203" s="24"/>
      <c r="B1203" s="29"/>
      <c r="C1203" s="29"/>
      <c r="D1203" s="29"/>
      <c r="E1203" s="29"/>
      <c r="F1203" s="29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</row>
    <row r="1204">
      <c r="A1204" s="24"/>
      <c r="B1204" s="29"/>
      <c r="C1204" s="29"/>
      <c r="D1204" s="29"/>
      <c r="E1204" s="29"/>
      <c r="F1204" s="29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</row>
    <row r="1205">
      <c r="A1205" s="24"/>
      <c r="B1205" s="29"/>
      <c r="C1205" s="29"/>
      <c r="D1205" s="29"/>
      <c r="E1205" s="29"/>
      <c r="F1205" s="29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</row>
    <row r="1206">
      <c r="A1206" s="24"/>
      <c r="B1206" s="29"/>
      <c r="C1206" s="29"/>
      <c r="D1206" s="29"/>
      <c r="E1206" s="29"/>
      <c r="F1206" s="29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</row>
    <row r="1207">
      <c r="A1207" s="24"/>
      <c r="B1207" s="29"/>
      <c r="C1207" s="29"/>
      <c r="D1207" s="29"/>
      <c r="E1207" s="29"/>
      <c r="F1207" s="29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</row>
    <row r="1208">
      <c r="A1208" s="24"/>
      <c r="B1208" s="29"/>
      <c r="C1208" s="29"/>
      <c r="D1208" s="29"/>
      <c r="E1208" s="29"/>
      <c r="F1208" s="29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</row>
    <row r="1209">
      <c r="A1209" s="24"/>
      <c r="B1209" s="29"/>
      <c r="C1209" s="29"/>
      <c r="D1209" s="29"/>
      <c r="E1209" s="29"/>
      <c r="F1209" s="29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</row>
    <row r="1210">
      <c r="A1210" s="24"/>
      <c r="B1210" s="29"/>
      <c r="C1210" s="29"/>
      <c r="D1210" s="29"/>
      <c r="E1210" s="29"/>
      <c r="F1210" s="29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9"/>
      <c r="W1210" s="29"/>
      <c r="X1210" s="29"/>
      <c r="Y1210" s="29"/>
      <c r="Z1210" s="29"/>
      <c r="AA1210" s="29"/>
      <c r="AB1210" s="29"/>
      <c r="AC1210" s="29"/>
    </row>
    <row r="1211">
      <c r="A1211" s="24"/>
      <c r="B1211" s="29"/>
      <c r="C1211" s="29"/>
      <c r="D1211" s="29"/>
      <c r="E1211" s="29"/>
      <c r="F1211" s="29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9"/>
      <c r="W1211" s="29"/>
      <c r="X1211" s="29"/>
      <c r="Y1211" s="29"/>
      <c r="Z1211" s="29"/>
      <c r="AA1211" s="29"/>
      <c r="AB1211" s="29"/>
      <c r="AC1211" s="29"/>
    </row>
    <row r="1212">
      <c r="A1212" s="24"/>
      <c r="B1212" s="29"/>
      <c r="C1212" s="29"/>
      <c r="D1212" s="29"/>
      <c r="E1212" s="29"/>
      <c r="F1212" s="29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9"/>
      <c r="W1212" s="29"/>
      <c r="X1212" s="29"/>
      <c r="Y1212" s="29"/>
      <c r="Z1212" s="29"/>
      <c r="AA1212" s="29"/>
      <c r="AB1212" s="29"/>
      <c r="AC1212" s="29"/>
    </row>
    <row r="1213">
      <c r="A1213" s="24"/>
      <c r="B1213" s="29"/>
      <c r="C1213" s="29"/>
      <c r="D1213" s="29"/>
      <c r="E1213" s="29"/>
      <c r="F1213" s="29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9"/>
      <c r="W1213" s="29"/>
      <c r="X1213" s="29"/>
      <c r="Y1213" s="29"/>
      <c r="Z1213" s="29"/>
      <c r="AA1213" s="29"/>
      <c r="AB1213" s="29"/>
      <c r="AC1213" s="29"/>
    </row>
    <row r="1214">
      <c r="A1214" s="24"/>
      <c r="B1214" s="29"/>
      <c r="C1214" s="29"/>
      <c r="D1214" s="29"/>
      <c r="E1214" s="29"/>
      <c r="F1214" s="29"/>
      <c r="G1214" s="29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9"/>
      <c r="X1214" s="29"/>
      <c r="Y1214" s="29"/>
      <c r="Z1214" s="29"/>
      <c r="AA1214" s="29"/>
      <c r="AB1214" s="29"/>
      <c r="AC1214" s="29"/>
    </row>
    <row r="1215">
      <c r="A1215" s="24"/>
      <c r="B1215" s="29"/>
      <c r="C1215" s="29"/>
      <c r="D1215" s="29"/>
      <c r="E1215" s="29"/>
      <c r="F1215" s="29"/>
      <c r="G1215" s="29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9"/>
      <c r="X1215" s="29"/>
      <c r="Y1215" s="29"/>
      <c r="Z1215" s="29"/>
      <c r="AA1215" s="29"/>
      <c r="AB1215" s="29"/>
      <c r="AC1215" s="29"/>
    </row>
    <row r="1216">
      <c r="A1216" s="24"/>
      <c r="B1216" s="29"/>
      <c r="C1216" s="29"/>
      <c r="D1216" s="29"/>
      <c r="E1216" s="29"/>
      <c r="F1216" s="29"/>
      <c r="G1216" s="29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9"/>
      <c r="X1216" s="29"/>
      <c r="Y1216" s="29"/>
      <c r="Z1216" s="29"/>
      <c r="AA1216" s="29"/>
      <c r="AB1216" s="29"/>
      <c r="AC1216" s="29"/>
    </row>
    <row r="1217">
      <c r="A1217" s="24"/>
      <c r="B1217" s="29"/>
      <c r="C1217" s="29"/>
      <c r="D1217" s="29"/>
      <c r="E1217" s="29"/>
      <c r="F1217" s="29"/>
      <c r="G1217" s="29"/>
      <c r="H1217" s="29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9"/>
      <c r="Y1217" s="29"/>
      <c r="Z1217" s="29"/>
      <c r="AA1217" s="29"/>
      <c r="AB1217" s="29"/>
      <c r="AC1217" s="29"/>
    </row>
    <row r="1218">
      <c r="A1218" s="24"/>
      <c r="B1218" s="29"/>
      <c r="C1218" s="29"/>
      <c r="D1218" s="29"/>
      <c r="E1218" s="29"/>
      <c r="F1218" s="29"/>
      <c r="G1218" s="29"/>
      <c r="H1218" s="29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9"/>
      <c r="Y1218" s="29"/>
      <c r="Z1218" s="29"/>
      <c r="AA1218" s="29"/>
      <c r="AB1218" s="29"/>
      <c r="AC1218" s="29"/>
    </row>
    <row r="1219">
      <c r="A1219" s="24"/>
      <c r="B1219" s="29"/>
      <c r="C1219" s="29"/>
      <c r="D1219" s="29"/>
      <c r="E1219" s="29"/>
      <c r="F1219" s="29"/>
      <c r="G1219" s="29"/>
      <c r="H1219" s="29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9"/>
      <c r="Y1219" s="29"/>
      <c r="Z1219" s="29"/>
      <c r="AA1219" s="29"/>
      <c r="AB1219" s="29"/>
      <c r="AC1219" s="29"/>
    </row>
    <row r="1220">
      <c r="A1220" s="24"/>
      <c r="B1220" s="29"/>
      <c r="C1220" s="29"/>
      <c r="D1220" s="29"/>
      <c r="E1220" s="29"/>
      <c r="F1220" s="29"/>
      <c r="G1220" s="29"/>
      <c r="H1220" s="29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9"/>
      <c r="Y1220" s="29"/>
      <c r="Z1220" s="29"/>
      <c r="AA1220" s="29"/>
      <c r="AB1220" s="29"/>
      <c r="AC1220" s="29"/>
    </row>
    <row r="1221">
      <c r="A1221" s="24"/>
      <c r="B1221" s="29"/>
      <c r="C1221" s="29"/>
      <c r="D1221" s="29"/>
      <c r="E1221" s="29"/>
      <c r="F1221" s="29"/>
      <c r="G1221" s="29"/>
      <c r="H1221" s="29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9"/>
      <c r="Y1221" s="29"/>
      <c r="Z1221" s="29"/>
      <c r="AA1221" s="29"/>
      <c r="AB1221" s="29"/>
      <c r="AC1221" s="29"/>
    </row>
    <row r="1222">
      <c r="A1222" s="24"/>
      <c r="B1222" s="29"/>
      <c r="C1222" s="29"/>
      <c r="D1222" s="29"/>
      <c r="E1222" s="29"/>
      <c r="F1222" s="29"/>
      <c r="G1222" s="29"/>
      <c r="H1222" s="29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9"/>
      <c r="Y1222" s="29"/>
      <c r="Z1222" s="29"/>
      <c r="AA1222" s="29"/>
      <c r="AB1222" s="29"/>
      <c r="AC1222" s="29"/>
    </row>
    <row r="1223">
      <c r="A1223" s="24"/>
      <c r="B1223" s="29"/>
      <c r="C1223" s="29"/>
      <c r="D1223" s="29"/>
      <c r="E1223" s="29"/>
      <c r="F1223" s="29"/>
      <c r="G1223" s="29"/>
      <c r="H1223" s="29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9"/>
      <c r="Y1223" s="29"/>
      <c r="Z1223" s="29"/>
      <c r="AA1223" s="29"/>
      <c r="AB1223" s="29"/>
      <c r="AC1223" s="29"/>
    </row>
    <row r="1224">
      <c r="A1224" s="24"/>
      <c r="B1224" s="29"/>
      <c r="C1224" s="29"/>
      <c r="D1224" s="29"/>
      <c r="E1224" s="29"/>
      <c r="F1224" s="29"/>
      <c r="G1224" s="29"/>
      <c r="H1224" s="29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9"/>
      <c r="Y1224" s="29"/>
      <c r="Z1224" s="29"/>
      <c r="AA1224" s="29"/>
      <c r="AB1224" s="29"/>
      <c r="AC1224" s="29"/>
    </row>
    <row r="1225">
      <c r="A1225" s="24"/>
      <c r="B1225" s="29"/>
      <c r="C1225" s="29"/>
      <c r="D1225" s="29"/>
      <c r="E1225" s="29"/>
      <c r="F1225" s="29"/>
      <c r="G1225" s="29"/>
      <c r="H1225" s="29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9"/>
      <c r="Y1225" s="29"/>
      <c r="Z1225" s="29"/>
      <c r="AA1225" s="29"/>
      <c r="AB1225" s="29"/>
      <c r="AC1225" s="29"/>
    </row>
    <row r="1226">
      <c r="A1226" s="24"/>
      <c r="B1226" s="29"/>
      <c r="C1226" s="29"/>
      <c r="D1226" s="29"/>
      <c r="E1226" s="29"/>
      <c r="F1226" s="29"/>
      <c r="G1226" s="29"/>
      <c r="H1226" s="29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9"/>
      <c r="Y1226" s="29"/>
      <c r="Z1226" s="29"/>
      <c r="AA1226" s="29"/>
      <c r="AB1226" s="29"/>
      <c r="AC1226" s="29"/>
    </row>
    <row r="1227">
      <c r="A1227" s="24"/>
      <c r="B1227" s="29"/>
      <c r="C1227" s="29"/>
      <c r="D1227" s="29"/>
      <c r="E1227" s="29"/>
      <c r="F1227" s="29"/>
      <c r="G1227" s="29"/>
      <c r="H1227" s="29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9"/>
      <c r="Y1227" s="29"/>
      <c r="Z1227" s="29"/>
      <c r="AA1227" s="29"/>
      <c r="AB1227" s="29"/>
      <c r="AC1227" s="29"/>
    </row>
    <row r="1228">
      <c r="A1228" s="24"/>
      <c r="B1228" s="29"/>
      <c r="C1228" s="29"/>
      <c r="D1228" s="29"/>
      <c r="E1228" s="29"/>
      <c r="F1228" s="29"/>
      <c r="G1228" s="29"/>
      <c r="H1228" s="29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9"/>
      <c r="Y1228" s="29"/>
      <c r="Z1228" s="29"/>
      <c r="AA1228" s="29"/>
      <c r="AB1228" s="29"/>
      <c r="AC1228" s="29"/>
    </row>
    <row r="1229">
      <c r="A1229" s="24"/>
      <c r="B1229" s="29"/>
      <c r="C1229" s="29"/>
      <c r="D1229" s="29"/>
      <c r="E1229" s="29"/>
      <c r="F1229" s="29"/>
      <c r="G1229" s="29"/>
      <c r="H1229" s="29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9"/>
      <c r="Y1229" s="29"/>
      <c r="Z1229" s="29"/>
      <c r="AA1229" s="29"/>
      <c r="AB1229" s="29"/>
      <c r="AC1229" s="29"/>
    </row>
    <row r="1230">
      <c r="A1230" s="24"/>
      <c r="B1230" s="29"/>
      <c r="C1230" s="29"/>
      <c r="D1230" s="29"/>
      <c r="E1230" s="29"/>
      <c r="F1230" s="29"/>
      <c r="G1230" s="29"/>
      <c r="H1230" s="29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9"/>
      <c r="Y1230" s="29"/>
      <c r="Z1230" s="29"/>
      <c r="AA1230" s="29"/>
      <c r="AB1230" s="29"/>
      <c r="AC1230" s="29"/>
    </row>
    <row r="1231">
      <c r="A1231" s="24"/>
      <c r="B1231" s="29"/>
      <c r="C1231" s="29"/>
      <c r="D1231" s="29"/>
      <c r="E1231" s="29"/>
      <c r="F1231" s="29"/>
      <c r="G1231" s="29"/>
      <c r="H1231" s="29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9"/>
      <c r="Y1231" s="29"/>
      <c r="Z1231" s="29"/>
      <c r="AA1231" s="29"/>
      <c r="AB1231" s="29"/>
      <c r="AC1231" s="29"/>
    </row>
    <row r="1232">
      <c r="A1232" s="24"/>
      <c r="B1232" s="29"/>
      <c r="C1232" s="29"/>
      <c r="D1232" s="29"/>
      <c r="E1232" s="29"/>
      <c r="F1232" s="29"/>
      <c r="G1232" s="29"/>
      <c r="H1232" s="29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9"/>
      <c r="Y1232" s="29"/>
      <c r="Z1232" s="29"/>
      <c r="AA1232" s="29"/>
      <c r="AB1232" s="29"/>
      <c r="AC1232" s="29"/>
    </row>
    <row r="1233">
      <c r="A1233" s="24"/>
      <c r="B1233" s="29"/>
      <c r="C1233" s="29"/>
      <c r="D1233" s="29"/>
      <c r="E1233" s="29"/>
      <c r="F1233" s="29"/>
      <c r="G1233" s="29"/>
      <c r="H1233" s="29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9"/>
      <c r="Y1233" s="29"/>
      <c r="Z1233" s="29"/>
      <c r="AA1233" s="29"/>
      <c r="AB1233" s="29"/>
      <c r="AC1233" s="29"/>
    </row>
    <row r="1234">
      <c r="A1234" s="24"/>
      <c r="B1234" s="29"/>
      <c r="C1234" s="29"/>
      <c r="D1234" s="29"/>
      <c r="E1234" s="29"/>
      <c r="F1234" s="29"/>
      <c r="G1234" s="29"/>
      <c r="H1234" s="29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9"/>
      <c r="Y1234" s="29"/>
      <c r="Z1234" s="29"/>
      <c r="AA1234" s="29"/>
      <c r="AB1234" s="29"/>
      <c r="AC1234" s="29"/>
    </row>
    <row r="1235">
      <c r="A1235" s="24"/>
      <c r="B1235" s="29"/>
      <c r="C1235" s="29"/>
      <c r="D1235" s="29"/>
      <c r="E1235" s="29"/>
      <c r="F1235" s="29"/>
      <c r="G1235" s="29"/>
      <c r="H1235" s="29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9"/>
      <c r="Y1235" s="29"/>
      <c r="Z1235" s="29"/>
      <c r="AA1235" s="29"/>
      <c r="AB1235" s="29"/>
      <c r="AC1235" s="29"/>
    </row>
    <row r="1236">
      <c r="A1236" s="24"/>
      <c r="B1236" s="29"/>
      <c r="C1236" s="29"/>
      <c r="D1236" s="29"/>
      <c r="E1236" s="29"/>
      <c r="F1236" s="29"/>
      <c r="G1236" s="29"/>
      <c r="H1236" s="29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9"/>
      <c r="Y1236" s="29"/>
      <c r="Z1236" s="29"/>
      <c r="AA1236" s="29"/>
      <c r="AB1236" s="29"/>
      <c r="AC1236" s="29"/>
    </row>
    <row r="1237">
      <c r="A1237" s="24"/>
      <c r="B1237" s="29"/>
      <c r="C1237" s="29"/>
      <c r="D1237" s="29"/>
      <c r="E1237" s="29"/>
      <c r="F1237" s="29"/>
      <c r="G1237" s="29"/>
      <c r="H1237" s="29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9"/>
      <c r="Y1237" s="29"/>
      <c r="Z1237" s="29"/>
      <c r="AA1237" s="29"/>
      <c r="AB1237" s="29"/>
      <c r="AC1237" s="29"/>
    </row>
    <row r="1238">
      <c r="A1238" s="24"/>
      <c r="B1238" s="29"/>
      <c r="C1238" s="29"/>
      <c r="D1238" s="29"/>
      <c r="E1238" s="29"/>
      <c r="F1238" s="29"/>
      <c r="G1238" s="29"/>
      <c r="H1238" s="29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9"/>
      <c r="Y1238" s="29"/>
      <c r="Z1238" s="29"/>
      <c r="AA1238" s="29"/>
      <c r="AB1238" s="29"/>
      <c r="AC1238" s="29"/>
    </row>
    <row r="1239">
      <c r="A1239" s="24"/>
      <c r="B1239" s="29"/>
      <c r="C1239" s="29"/>
      <c r="D1239" s="29"/>
      <c r="E1239" s="29"/>
      <c r="F1239" s="29"/>
      <c r="G1239" s="29"/>
      <c r="H1239" s="29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9"/>
      <c r="Y1239" s="29"/>
      <c r="Z1239" s="29"/>
      <c r="AA1239" s="29"/>
      <c r="AB1239" s="29"/>
      <c r="AC1239" s="29"/>
    </row>
    <row r="1240">
      <c r="A1240" s="24"/>
      <c r="B1240" s="29"/>
      <c r="C1240" s="29"/>
      <c r="D1240" s="29"/>
      <c r="E1240" s="29"/>
      <c r="F1240" s="29"/>
      <c r="G1240" s="29"/>
      <c r="H1240" s="29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9"/>
      <c r="Y1240" s="29"/>
      <c r="Z1240" s="29"/>
      <c r="AA1240" s="29"/>
      <c r="AB1240" s="29"/>
      <c r="AC1240" s="29"/>
    </row>
    <row r="1241">
      <c r="A1241" s="24"/>
      <c r="B1241" s="29"/>
      <c r="C1241" s="29"/>
      <c r="D1241" s="29"/>
      <c r="E1241" s="29"/>
      <c r="F1241" s="29"/>
      <c r="G1241" s="29"/>
      <c r="H1241" s="29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9"/>
      <c r="Y1241" s="29"/>
      <c r="Z1241" s="29"/>
      <c r="AA1241" s="29"/>
      <c r="AB1241" s="29"/>
      <c r="AC1241" s="29"/>
    </row>
    <row r="1242">
      <c r="A1242" s="24"/>
      <c r="B1242" s="29"/>
      <c r="C1242" s="29"/>
      <c r="D1242" s="29"/>
      <c r="E1242" s="29"/>
      <c r="F1242" s="29"/>
      <c r="G1242" s="29"/>
      <c r="H1242" s="29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9"/>
      <c r="Y1242" s="29"/>
      <c r="Z1242" s="29"/>
      <c r="AA1242" s="29"/>
      <c r="AB1242" s="29"/>
      <c r="AC1242" s="29"/>
    </row>
    <row r="1243">
      <c r="A1243" s="24"/>
      <c r="B1243" s="29"/>
      <c r="C1243" s="29"/>
      <c r="D1243" s="29"/>
      <c r="E1243" s="29"/>
      <c r="F1243" s="29"/>
      <c r="G1243" s="29"/>
      <c r="H1243" s="29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9"/>
      <c r="Y1243" s="29"/>
      <c r="Z1243" s="29"/>
      <c r="AA1243" s="29"/>
      <c r="AB1243" s="29"/>
      <c r="AC1243" s="29"/>
    </row>
    <row r="1244">
      <c r="A1244" s="24"/>
      <c r="B1244" s="29"/>
      <c r="C1244" s="29"/>
      <c r="D1244" s="29"/>
      <c r="E1244" s="29"/>
      <c r="F1244" s="29"/>
      <c r="G1244" s="29"/>
      <c r="H1244" s="29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9"/>
      <c r="Y1244" s="29"/>
      <c r="Z1244" s="29"/>
      <c r="AA1244" s="29"/>
      <c r="AB1244" s="29"/>
      <c r="AC1244" s="29"/>
    </row>
    <row r="1245">
      <c r="A1245" s="24"/>
      <c r="B1245" s="29"/>
      <c r="C1245" s="29"/>
      <c r="D1245" s="29"/>
      <c r="E1245" s="29"/>
      <c r="F1245" s="29"/>
      <c r="G1245" s="29"/>
      <c r="H1245" s="29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9"/>
      <c r="Y1245" s="29"/>
      <c r="Z1245" s="29"/>
      <c r="AA1245" s="29"/>
      <c r="AB1245" s="29"/>
      <c r="AC1245" s="29"/>
    </row>
    <row r="1246">
      <c r="A1246" s="24"/>
      <c r="B1246" s="29"/>
      <c r="C1246" s="29"/>
      <c r="D1246" s="29"/>
      <c r="E1246" s="29"/>
      <c r="F1246" s="29"/>
      <c r="G1246" s="29"/>
      <c r="H1246" s="29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9"/>
      <c r="Y1246" s="29"/>
      <c r="Z1246" s="29"/>
      <c r="AA1246" s="29"/>
      <c r="AB1246" s="29"/>
      <c r="AC1246" s="29"/>
    </row>
    <row r="1247">
      <c r="A1247" s="24"/>
      <c r="B1247" s="29"/>
      <c r="C1247" s="29"/>
      <c r="D1247" s="29"/>
      <c r="E1247" s="29"/>
      <c r="F1247" s="29"/>
      <c r="G1247" s="29"/>
      <c r="H1247" s="29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9"/>
      <c r="Y1247" s="29"/>
      <c r="Z1247" s="29"/>
      <c r="AA1247" s="29"/>
      <c r="AB1247" s="29"/>
      <c r="AC1247" s="29"/>
    </row>
    <row r="1248">
      <c r="A1248" s="24"/>
      <c r="B1248" s="29"/>
      <c r="C1248" s="29"/>
      <c r="D1248" s="29"/>
      <c r="E1248" s="29"/>
      <c r="F1248" s="29"/>
      <c r="G1248" s="29"/>
      <c r="H1248" s="29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9"/>
      <c r="Y1248" s="29"/>
      <c r="Z1248" s="29"/>
      <c r="AA1248" s="29"/>
      <c r="AB1248" s="29"/>
      <c r="AC1248" s="29"/>
    </row>
  </sheetData>
  <mergeCells count="2">
    <mergeCell ref="A1:A4"/>
    <mergeCell ref="C1:E4"/>
  </mergeCells>
  <conditionalFormatting sqref="A6:B1248 C6:D9 E6:AC1248 C11:D1248">
    <cfRule type="containsBlanks" dxfId="0" priority="1">
      <formula>LEN(TRIM(A6))=0</formula>
    </cfRule>
  </conditionalFormatting>
  <dataValidations>
    <dataValidation type="list" allowBlank="1" sqref="C10">
      <formula1>'Gastos Fixos'!$D$14:$D1248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2" width="13.63"/>
    <col customWidth="1" min="3" max="7" width="22.63"/>
  </cols>
  <sheetData>
    <row r="1" ht="15.75" customHeight="1">
      <c r="A1" s="32"/>
      <c r="B1" s="33" t="s">
        <v>12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ht="15.75" customHeight="1"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ht="15.75" customHeight="1"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ht="15.75" customHeight="1"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ht="11.2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</row>
    <row r="7">
      <c r="A7" s="32"/>
      <c r="B7" s="36" t="s">
        <v>13</v>
      </c>
      <c r="C7" s="37" t="s">
        <v>14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9"/>
      <c r="O7" s="32"/>
      <c r="P7" s="32"/>
      <c r="Q7" s="32"/>
      <c r="R7" s="32"/>
      <c r="S7" s="32"/>
      <c r="T7" s="32"/>
      <c r="U7" s="32"/>
    </row>
    <row r="8">
      <c r="A8" s="32"/>
      <c r="B8" s="40" t="s">
        <v>15</v>
      </c>
      <c r="C8" s="41" t="s">
        <v>16</v>
      </c>
      <c r="N8" s="42"/>
      <c r="O8" s="32"/>
      <c r="P8" s="32"/>
      <c r="Q8" s="32"/>
      <c r="R8" s="32"/>
      <c r="S8" s="32"/>
      <c r="T8" s="32"/>
      <c r="U8" s="32"/>
    </row>
    <row r="9">
      <c r="A9" s="32"/>
      <c r="B9" s="40" t="s">
        <v>17</v>
      </c>
      <c r="C9" s="43" t="s">
        <v>18</v>
      </c>
      <c r="N9" s="42"/>
      <c r="O9" s="32"/>
      <c r="P9" s="32"/>
      <c r="Q9" s="32"/>
      <c r="R9" s="32"/>
      <c r="S9" s="32"/>
      <c r="T9" s="32"/>
      <c r="U9" s="32"/>
    </row>
    <row r="10">
      <c r="A10" s="32"/>
      <c r="B10" s="40" t="s">
        <v>19</v>
      </c>
      <c r="C10" s="43" t="s">
        <v>20</v>
      </c>
      <c r="N10" s="42"/>
      <c r="O10" s="32"/>
      <c r="P10" s="32"/>
      <c r="Q10" s="32"/>
      <c r="R10" s="32"/>
      <c r="S10" s="32"/>
      <c r="T10" s="32"/>
      <c r="U10" s="32"/>
    </row>
    <row r="11">
      <c r="A11" s="32"/>
      <c r="B11" s="40" t="s">
        <v>21</v>
      </c>
      <c r="C11" s="43" t="s">
        <v>22</v>
      </c>
      <c r="N11" s="42"/>
      <c r="O11" s="32"/>
      <c r="P11" s="32"/>
      <c r="Q11" s="32"/>
      <c r="R11" s="32"/>
      <c r="S11" s="32"/>
      <c r="T11" s="32"/>
      <c r="U11" s="32"/>
    </row>
    <row r="12">
      <c r="A12" s="32"/>
      <c r="B12" s="40" t="s">
        <v>23</v>
      </c>
      <c r="C12" s="43" t="s">
        <v>24</v>
      </c>
      <c r="N12" s="42"/>
      <c r="O12" s="32"/>
      <c r="P12" s="32"/>
      <c r="Q12" s="32"/>
      <c r="R12" s="32"/>
      <c r="S12" s="32"/>
      <c r="T12" s="32"/>
      <c r="U12" s="32"/>
    </row>
    <row r="13">
      <c r="A13" s="32"/>
      <c r="B13" s="44" t="s">
        <v>25</v>
      </c>
      <c r="C13" s="41" t="s">
        <v>26</v>
      </c>
      <c r="N13" s="42"/>
      <c r="O13" s="32"/>
      <c r="P13" s="32"/>
      <c r="Q13" s="32"/>
      <c r="R13" s="32"/>
      <c r="S13" s="32"/>
      <c r="T13" s="32"/>
      <c r="U13" s="32"/>
    </row>
    <row r="14">
      <c r="A14" s="32"/>
      <c r="B14" s="44" t="s">
        <v>27</v>
      </c>
      <c r="C14" s="43" t="s">
        <v>28</v>
      </c>
      <c r="N14" s="42"/>
      <c r="O14" s="32"/>
      <c r="P14" s="32"/>
      <c r="Q14" s="32"/>
      <c r="R14" s="32"/>
      <c r="S14" s="32"/>
      <c r="T14" s="32"/>
      <c r="U14" s="32"/>
    </row>
    <row r="15">
      <c r="A15" s="32"/>
      <c r="B15" s="40" t="s">
        <v>29</v>
      </c>
      <c r="C15" s="43" t="s">
        <v>30</v>
      </c>
      <c r="N15" s="42"/>
      <c r="O15" s="32"/>
      <c r="P15" s="32"/>
      <c r="Q15" s="32"/>
      <c r="R15" s="32"/>
      <c r="S15" s="32"/>
      <c r="T15" s="32"/>
      <c r="U15" s="32"/>
    </row>
    <row r="16">
      <c r="A16" s="32"/>
      <c r="B16" s="45" t="s">
        <v>31</v>
      </c>
      <c r="C16" s="46" t="s">
        <v>32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8"/>
      <c r="O16" s="32"/>
      <c r="P16" s="32"/>
      <c r="Q16" s="32"/>
      <c r="R16" s="32"/>
      <c r="S16" s="32"/>
      <c r="T16" s="32"/>
      <c r="U16" s="32"/>
    </row>
    <row r="17">
      <c r="A17" s="32"/>
      <c r="B17" s="49"/>
      <c r="C17" s="49"/>
      <c r="D17" s="50"/>
      <c r="E17" s="50"/>
      <c r="F17" s="50"/>
      <c r="G17" s="51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>
      <c r="A18" s="32"/>
      <c r="B18" s="52" t="s">
        <v>33</v>
      </c>
      <c r="C18" s="38"/>
      <c r="D18" s="38"/>
      <c r="E18" s="38"/>
      <c r="F18" s="39"/>
      <c r="G18" s="51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>
      <c r="A19" s="32"/>
      <c r="B19" s="53"/>
      <c r="F19" s="42"/>
      <c r="G19" s="51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</row>
    <row r="20">
      <c r="A20" s="32"/>
      <c r="B20" s="53"/>
      <c r="F20" s="42"/>
      <c r="G20" s="51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>
      <c r="A21" s="32"/>
      <c r="B21" s="53"/>
      <c r="F21" s="42"/>
      <c r="G21" s="51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</row>
    <row r="22">
      <c r="A22" s="32"/>
      <c r="B22" s="53"/>
      <c r="F22" s="42"/>
      <c r="G22" s="51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</row>
    <row r="23">
      <c r="A23" s="32"/>
      <c r="B23" s="53"/>
      <c r="F23" s="42"/>
      <c r="G23" s="5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</row>
    <row r="24">
      <c r="A24" s="32"/>
      <c r="B24" s="53"/>
      <c r="F24" s="42"/>
      <c r="G24" s="5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</row>
    <row r="25">
      <c r="A25" s="32"/>
      <c r="B25" s="53"/>
      <c r="F25" s="42"/>
      <c r="G25" s="51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</row>
    <row r="26">
      <c r="A26" s="32"/>
      <c r="B26" s="53"/>
      <c r="F26" s="42"/>
      <c r="G26" s="51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>
      <c r="A27" s="32"/>
      <c r="B27" s="53"/>
      <c r="F27" s="4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>
      <c r="A28" s="32"/>
      <c r="B28" s="54"/>
      <c r="C28" s="47"/>
      <c r="D28" s="47"/>
      <c r="E28" s="47"/>
      <c r="F28" s="48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</row>
  </sheetData>
  <mergeCells count="13">
    <mergeCell ref="C12:N12"/>
    <mergeCell ref="C13:N13"/>
    <mergeCell ref="C14:N14"/>
    <mergeCell ref="C15:N15"/>
    <mergeCell ref="C16:N16"/>
    <mergeCell ref="B18:F28"/>
    <mergeCell ref="A1:A4"/>
    <mergeCell ref="B1:D4"/>
    <mergeCell ref="C7:N7"/>
    <mergeCell ref="C8:N8"/>
    <mergeCell ref="C9:N9"/>
    <mergeCell ref="C10:N10"/>
    <mergeCell ref="C11:N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13"/>
    <col customWidth="1" min="2" max="26" width="22.63"/>
  </cols>
  <sheetData>
    <row r="1">
      <c r="A1" s="1"/>
      <c r="B1" s="4" t="s">
        <v>34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1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8"/>
      <c r="D8" s="8"/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9" t="s">
        <v>35</v>
      </c>
      <c r="D9" s="10" t="s">
        <v>36</v>
      </c>
      <c r="E9" s="11"/>
      <c r="F9" s="11"/>
      <c r="G9" s="17" t="s">
        <v>37</v>
      </c>
      <c r="H9" s="20">
        <f>SUMIF(D14:D1246,"&lt;&gt;",E14:E1246)</f>
        <v>0.0094</v>
      </c>
      <c r="I9" s="1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15"/>
      <c r="D10" s="55"/>
      <c r="E10" s="11"/>
      <c r="F10" s="11"/>
      <c r="G10" s="11"/>
      <c r="H10" s="11"/>
      <c r="I10" s="14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19" t="str">
        <f>IFERROR(IF(COUNTIF(teste!$A$7:$D1246,D10)&gt;=1,"-","--"),"")</f>
        <v>--</v>
      </c>
      <c r="E11" s="19" t="str">
        <f>IFERROR(IF(COUNTIF(teste!$A$7:$D1246,H9)&gt;=1,"-","--"),"")</f>
        <v>--</v>
      </c>
      <c r="F11" s="19" t="str">
        <f>IFERROR(IF(COUNTIF(teste!$A$7:$D1246,I10)&gt;=1,"-","--"),"")</f>
        <v>--</v>
      </c>
      <c r="G11" s="7"/>
      <c r="H11" s="7"/>
      <c r="I11" s="14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21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11"/>
      <c r="C13" s="22" t="s">
        <v>8</v>
      </c>
      <c r="D13" s="22" t="s">
        <v>3</v>
      </c>
      <c r="E13" s="56" t="s">
        <v>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4"/>
      <c r="B14" s="25"/>
      <c r="C14" s="30">
        <v>1.0</v>
      </c>
      <c r="D14" s="27" t="s">
        <v>38</v>
      </c>
      <c r="E14" s="57">
        <v>0.0094</v>
      </c>
      <c r="F14" s="2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4"/>
      <c r="B15" s="25"/>
      <c r="C15" s="25"/>
      <c r="D15" s="25"/>
      <c r="E15" s="25"/>
      <c r="F15" s="24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4"/>
      <c r="B16" s="25"/>
      <c r="C16" s="25"/>
      <c r="D16" s="25"/>
      <c r="E16" s="25"/>
      <c r="F16" s="24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4"/>
      <c r="B17" s="25"/>
      <c r="C17" s="25"/>
      <c r="D17" s="25"/>
      <c r="E17" s="25"/>
      <c r="F17" s="24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4"/>
      <c r="B18" s="25"/>
      <c r="C18" s="25"/>
      <c r="D18" s="25"/>
      <c r="E18" s="25"/>
      <c r="F18" s="24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4"/>
      <c r="B19" s="25"/>
      <c r="C19" s="25"/>
      <c r="D19" s="25"/>
      <c r="E19" s="25"/>
      <c r="F19" s="24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4"/>
      <c r="B20" s="25"/>
      <c r="C20" s="25"/>
      <c r="D20" s="24"/>
      <c r="E20" s="25"/>
      <c r="F20" s="24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4"/>
      <c r="B21" s="25"/>
      <c r="C21" s="25"/>
      <c r="D21" s="24"/>
      <c r="E21" s="25"/>
      <c r="F21" s="24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4"/>
      <c r="B22" s="25"/>
      <c r="C22" s="25"/>
      <c r="D22" s="24"/>
      <c r="E22" s="25"/>
      <c r="F22" s="24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1"/>
      <c r="B23" s="25"/>
      <c r="C23" s="25"/>
      <c r="D23" s="24"/>
      <c r="E23" s="24"/>
      <c r="F23" s="31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4"/>
      <c r="B24" s="25"/>
      <c r="C24" s="25"/>
      <c r="D24" s="24"/>
      <c r="E24" s="24"/>
      <c r="F24" s="24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4"/>
      <c r="B25" s="25"/>
      <c r="C25" s="25"/>
      <c r="D25" s="24"/>
      <c r="E25" s="24"/>
      <c r="F25" s="24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4"/>
      <c r="B26" s="25"/>
      <c r="C26" s="25"/>
      <c r="D26" s="24"/>
      <c r="E26" s="24"/>
      <c r="F26" s="24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4"/>
      <c r="B27" s="25"/>
      <c r="C27" s="25"/>
      <c r="D27" s="24"/>
      <c r="E27" s="24"/>
      <c r="F27" s="24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4"/>
      <c r="B28" s="25"/>
      <c r="C28" s="25"/>
      <c r="D28" s="31"/>
      <c r="E28" s="24"/>
      <c r="F28" s="24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4"/>
      <c r="B29" s="25"/>
      <c r="C29" s="25"/>
      <c r="D29" s="24"/>
      <c r="E29" s="24"/>
      <c r="F29" s="24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4"/>
      <c r="B30" s="25"/>
      <c r="C30" s="25"/>
      <c r="D30" s="24"/>
      <c r="E30" s="24"/>
      <c r="F30" s="24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4"/>
      <c r="B31" s="25"/>
      <c r="C31" s="25"/>
      <c r="D31" s="24"/>
      <c r="E31" s="31"/>
      <c r="F31" s="24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4"/>
      <c r="B32" s="25"/>
      <c r="C32" s="25"/>
      <c r="D32" s="24"/>
      <c r="E32" s="24"/>
      <c r="F32" s="24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4"/>
      <c r="B33" s="25"/>
      <c r="C33" s="25"/>
      <c r="D33" s="24"/>
      <c r="E33" s="24"/>
      <c r="F33" s="24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4"/>
      <c r="B34" s="25"/>
      <c r="C34" s="25"/>
      <c r="D34" s="24"/>
      <c r="E34" s="24"/>
      <c r="F34" s="24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4"/>
      <c r="B35" s="25"/>
      <c r="C35" s="25"/>
      <c r="D35" s="24"/>
      <c r="E35" s="24"/>
      <c r="F35" s="24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4"/>
      <c r="B36" s="25"/>
      <c r="C36" s="25"/>
      <c r="D36" s="24"/>
      <c r="E36" s="24"/>
      <c r="F36" s="24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4"/>
      <c r="B37" s="25"/>
      <c r="C37" s="25"/>
      <c r="D37" s="24"/>
      <c r="E37" s="24"/>
      <c r="F37" s="24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4"/>
      <c r="B38" s="25"/>
      <c r="C38" s="25"/>
      <c r="D38" s="24"/>
      <c r="E38" s="24"/>
      <c r="F38" s="24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4"/>
      <c r="B39" s="25"/>
      <c r="C39" s="25"/>
      <c r="D39" s="24"/>
      <c r="E39" s="24"/>
      <c r="F39" s="24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4"/>
      <c r="B40" s="25"/>
      <c r="C40" s="25"/>
      <c r="D40" s="24"/>
      <c r="E40" s="24"/>
      <c r="F40" s="24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4"/>
      <c r="B41" s="25"/>
      <c r="C41" s="25"/>
      <c r="D41" s="24"/>
      <c r="E41" s="24"/>
      <c r="F41" s="24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4"/>
      <c r="B42" s="25"/>
      <c r="C42" s="25"/>
      <c r="D42" s="24"/>
      <c r="E42" s="24"/>
      <c r="F42" s="24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4"/>
      <c r="B43" s="25"/>
      <c r="C43" s="25"/>
      <c r="D43" s="24"/>
      <c r="E43" s="24"/>
      <c r="F43" s="24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4"/>
      <c r="B44" s="25"/>
      <c r="C44" s="25"/>
      <c r="D44" s="24"/>
      <c r="E44" s="24"/>
      <c r="F44" s="24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4"/>
      <c r="B45" s="25"/>
      <c r="C45" s="25"/>
      <c r="D45" s="24"/>
      <c r="E45" s="24"/>
      <c r="F45" s="24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4"/>
      <c r="B46" s="25"/>
      <c r="C46" s="25"/>
      <c r="D46" s="24"/>
      <c r="E46" s="24"/>
      <c r="F46" s="24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4"/>
      <c r="B47" s="25"/>
      <c r="C47" s="25"/>
      <c r="D47" s="24"/>
      <c r="E47" s="24"/>
      <c r="F47" s="24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4"/>
      <c r="B48" s="25"/>
      <c r="C48" s="25"/>
      <c r="D48" s="24"/>
      <c r="E48" s="24"/>
      <c r="F48" s="24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4"/>
      <c r="B49" s="25"/>
      <c r="C49" s="25"/>
      <c r="D49" s="24"/>
      <c r="E49" s="24"/>
      <c r="F49" s="24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4"/>
      <c r="B50" s="25"/>
      <c r="C50" s="25"/>
      <c r="D50" s="24"/>
      <c r="E50" s="24"/>
      <c r="F50" s="24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4"/>
      <c r="B51" s="25"/>
      <c r="C51" s="25"/>
      <c r="D51" s="24"/>
      <c r="E51" s="24"/>
      <c r="F51" s="24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4"/>
      <c r="B52" s="25"/>
      <c r="C52" s="25"/>
      <c r="D52" s="24"/>
      <c r="E52" s="24"/>
      <c r="F52" s="24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4"/>
      <c r="B53" s="25"/>
      <c r="C53" s="25"/>
      <c r="D53" s="24"/>
      <c r="E53" s="24"/>
      <c r="F53" s="24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4"/>
      <c r="B54" s="25"/>
      <c r="C54" s="25"/>
      <c r="D54" s="24"/>
      <c r="E54" s="24"/>
      <c r="F54" s="24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4"/>
      <c r="B55" s="25"/>
      <c r="C55" s="25"/>
      <c r="D55" s="24"/>
      <c r="E55" s="24"/>
      <c r="F55" s="24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4"/>
      <c r="B56" s="25"/>
      <c r="C56" s="25"/>
      <c r="D56" s="24"/>
      <c r="E56" s="24"/>
      <c r="F56" s="24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4"/>
      <c r="B57" s="25"/>
      <c r="C57" s="25"/>
      <c r="D57" s="24"/>
      <c r="E57" s="24"/>
      <c r="F57" s="24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4"/>
      <c r="B58" s="25"/>
      <c r="C58" s="25"/>
      <c r="D58" s="24"/>
      <c r="E58" s="24"/>
      <c r="F58" s="24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4"/>
      <c r="B59" s="25"/>
      <c r="C59" s="25"/>
      <c r="D59" s="24"/>
      <c r="E59" s="24"/>
      <c r="F59" s="24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4"/>
      <c r="B60" s="25"/>
      <c r="C60" s="25"/>
      <c r="D60" s="24"/>
      <c r="E60" s="24"/>
      <c r="F60" s="24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4"/>
      <c r="B61" s="25"/>
      <c r="C61" s="25"/>
      <c r="D61" s="24"/>
      <c r="E61" s="24"/>
      <c r="F61" s="24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4"/>
      <c r="B62" s="25"/>
      <c r="C62" s="25"/>
      <c r="D62" s="24"/>
      <c r="E62" s="24"/>
      <c r="F62" s="24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4"/>
      <c r="B63" s="25"/>
      <c r="C63" s="25"/>
      <c r="D63" s="24"/>
      <c r="E63" s="24"/>
      <c r="F63" s="24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4"/>
      <c r="B64" s="25"/>
      <c r="C64" s="25"/>
      <c r="D64" s="24"/>
      <c r="E64" s="24"/>
      <c r="F64" s="24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4"/>
      <c r="B65" s="25"/>
      <c r="C65" s="25"/>
      <c r="D65" s="24"/>
      <c r="E65" s="24"/>
      <c r="F65" s="24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4"/>
      <c r="B66" s="25"/>
      <c r="C66" s="25"/>
      <c r="D66" s="24"/>
      <c r="E66" s="24"/>
      <c r="F66" s="24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4"/>
      <c r="B67" s="25"/>
      <c r="C67" s="25"/>
      <c r="D67" s="24"/>
      <c r="E67" s="24"/>
      <c r="F67" s="24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4"/>
      <c r="B68" s="25"/>
      <c r="C68" s="25"/>
      <c r="D68" s="24"/>
      <c r="E68" s="24"/>
      <c r="F68" s="24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4"/>
      <c r="B69" s="25"/>
      <c r="C69" s="25"/>
      <c r="D69" s="24"/>
      <c r="E69" s="24"/>
      <c r="F69" s="24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4"/>
      <c r="B70" s="25"/>
      <c r="C70" s="25"/>
      <c r="D70" s="24"/>
      <c r="E70" s="24"/>
      <c r="F70" s="24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4"/>
      <c r="B71" s="25"/>
      <c r="C71" s="25"/>
      <c r="D71" s="24"/>
      <c r="E71" s="24"/>
      <c r="F71" s="24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4"/>
      <c r="B72" s="25"/>
      <c r="C72" s="25"/>
      <c r="D72" s="24"/>
      <c r="E72" s="24"/>
      <c r="F72" s="24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4"/>
      <c r="B73" s="25"/>
      <c r="C73" s="25"/>
      <c r="D73" s="24"/>
      <c r="E73" s="24"/>
      <c r="F73" s="24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4"/>
      <c r="B74" s="25"/>
      <c r="C74" s="25"/>
      <c r="D74" s="24"/>
      <c r="E74" s="24"/>
      <c r="F74" s="24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4"/>
      <c r="B75" s="25"/>
      <c r="C75" s="25"/>
      <c r="D75" s="24"/>
      <c r="E75" s="24"/>
      <c r="F75" s="24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4"/>
      <c r="B76" s="25"/>
      <c r="C76" s="25"/>
      <c r="D76" s="24"/>
      <c r="E76" s="24"/>
      <c r="F76" s="24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4"/>
      <c r="B77" s="25"/>
      <c r="C77" s="25"/>
      <c r="D77" s="24"/>
      <c r="E77" s="24"/>
      <c r="F77" s="24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4"/>
      <c r="B78" s="25"/>
      <c r="C78" s="25"/>
      <c r="D78" s="24"/>
      <c r="E78" s="24"/>
      <c r="F78" s="24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4"/>
      <c r="B79" s="25"/>
      <c r="C79" s="25"/>
      <c r="D79" s="24"/>
      <c r="E79" s="24"/>
      <c r="F79" s="24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4"/>
      <c r="B80" s="25"/>
      <c r="C80" s="25"/>
      <c r="D80" s="24"/>
      <c r="E80" s="24"/>
      <c r="F80" s="24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4"/>
      <c r="B81" s="25"/>
      <c r="C81" s="25"/>
      <c r="D81" s="24"/>
      <c r="E81" s="24"/>
      <c r="F81" s="24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4"/>
      <c r="B82" s="25"/>
      <c r="C82" s="25"/>
      <c r="D82" s="24"/>
      <c r="E82" s="24"/>
      <c r="F82" s="24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4"/>
      <c r="B83" s="25"/>
      <c r="C83" s="25"/>
      <c r="D83" s="24"/>
      <c r="E83" s="24"/>
      <c r="F83" s="24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4"/>
      <c r="B84" s="25"/>
      <c r="C84" s="25"/>
      <c r="D84" s="24"/>
      <c r="E84" s="24"/>
      <c r="F84" s="24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4"/>
      <c r="B85" s="25"/>
      <c r="C85" s="25"/>
      <c r="D85" s="24"/>
      <c r="E85" s="24"/>
      <c r="F85" s="24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4"/>
      <c r="B86" s="25"/>
      <c r="C86" s="25"/>
      <c r="D86" s="24"/>
      <c r="E86" s="24"/>
      <c r="F86" s="24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4"/>
      <c r="B87" s="25"/>
      <c r="C87" s="25"/>
      <c r="D87" s="24"/>
      <c r="E87" s="24"/>
      <c r="F87" s="24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4"/>
      <c r="B88" s="25"/>
      <c r="C88" s="25"/>
      <c r="D88" s="24"/>
      <c r="E88" s="24"/>
      <c r="F88" s="24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4"/>
      <c r="B89" s="25"/>
      <c r="C89" s="25"/>
      <c r="D89" s="24"/>
      <c r="E89" s="24"/>
      <c r="F89" s="24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4"/>
      <c r="B90" s="25"/>
      <c r="C90" s="25"/>
      <c r="D90" s="24"/>
      <c r="E90" s="24"/>
      <c r="F90" s="24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4"/>
      <c r="B91" s="25"/>
      <c r="C91" s="25"/>
      <c r="D91" s="24"/>
      <c r="E91" s="24"/>
      <c r="F91" s="24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4"/>
      <c r="B92" s="25"/>
      <c r="C92" s="25"/>
      <c r="D92" s="24"/>
      <c r="E92" s="24"/>
      <c r="F92" s="24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4"/>
      <c r="B93" s="25"/>
      <c r="C93" s="25"/>
      <c r="D93" s="24"/>
      <c r="E93" s="24"/>
      <c r="F93" s="24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4"/>
      <c r="B94" s="25"/>
      <c r="C94" s="25"/>
      <c r="D94" s="24"/>
      <c r="E94" s="24"/>
      <c r="F94" s="24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4"/>
      <c r="B95" s="25"/>
      <c r="C95" s="25"/>
      <c r="D95" s="24"/>
      <c r="E95" s="24"/>
      <c r="F95" s="24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4"/>
      <c r="B96" s="25"/>
      <c r="C96" s="25"/>
      <c r="D96" s="24"/>
      <c r="E96" s="24"/>
      <c r="F96" s="24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4"/>
      <c r="B97" s="25"/>
      <c r="C97" s="25"/>
      <c r="D97" s="24"/>
      <c r="E97" s="24"/>
      <c r="F97" s="24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4"/>
      <c r="B98" s="25"/>
      <c r="C98" s="25"/>
      <c r="D98" s="24"/>
      <c r="E98" s="24"/>
      <c r="F98" s="24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4"/>
      <c r="B99" s="25"/>
      <c r="C99" s="25"/>
      <c r="D99" s="24"/>
      <c r="E99" s="24"/>
      <c r="F99" s="24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4"/>
      <c r="B100" s="25"/>
      <c r="C100" s="25"/>
      <c r="D100" s="24"/>
      <c r="E100" s="24"/>
      <c r="F100" s="24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4"/>
      <c r="B101" s="25"/>
      <c r="C101" s="25"/>
      <c r="D101" s="24"/>
      <c r="E101" s="24"/>
      <c r="F101" s="24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4"/>
      <c r="B102" s="25"/>
      <c r="C102" s="25"/>
      <c r="D102" s="24"/>
      <c r="E102" s="24"/>
      <c r="F102" s="24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4"/>
      <c r="B103" s="25"/>
      <c r="C103" s="25"/>
      <c r="D103" s="24"/>
      <c r="E103" s="24"/>
      <c r="F103" s="24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4"/>
      <c r="B104" s="25"/>
      <c r="C104" s="25"/>
      <c r="D104" s="24"/>
      <c r="E104" s="24"/>
      <c r="F104" s="24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4"/>
      <c r="B105" s="25"/>
      <c r="C105" s="25"/>
      <c r="D105" s="24"/>
      <c r="E105" s="24"/>
      <c r="F105" s="24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4"/>
      <c r="B106" s="25"/>
      <c r="C106" s="25"/>
      <c r="D106" s="24"/>
      <c r="E106" s="24"/>
      <c r="F106" s="24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4"/>
      <c r="B107" s="25"/>
      <c r="C107" s="25"/>
      <c r="D107" s="24"/>
      <c r="E107" s="24"/>
      <c r="F107" s="24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4"/>
      <c r="B108" s="25"/>
      <c r="C108" s="25"/>
      <c r="D108" s="24"/>
      <c r="E108" s="24"/>
      <c r="F108" s="24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4"/>
      <c r="B109" s="25"/>
      <c r="C109" s="25"/>
      <c r="D109" s="24"/>
      <c r="E109" s="24"/>
      <c r="F109" s="24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4"/>
      <c r="B110" s="25"/>
      <c r="C110" s="25"/>
      <c r="D110" s="24"/>
      <c r="E110" s="24"/>
      <c r="F110" s="24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4"/>
      <c r="B111" s="25"/>
      <c r="C111" s="25"/>
      <c r="D111" s="24"/>
      <c r="E111" s="24"/>
      <c r="F111" s="24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4"/>
      <c r="B112" s="25"/>
      <c r="C112" s="25"/>
      <c r="D112" s="24"/>
      <c r="E112" s="24"/>
      <c r="F112" s="24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4"/>
      <c r="B113" s="25"/>
      <c r="C113" s="25"/>
      <c r="D113" s="24"/>
      <c r="E113" s="24"/>
      <c r="F113" s="24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4"/>
      <c r="B114" s="25"/>
      <c r="C114" s="25"/>
      <c r="D114" s="24"/>
      <c r="E114" s="24"/>
      <c r="F114" s="24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4"/>
      <c r="B115" s="25"/>
      <c r="C115" s="25"/>
      <c r="D115" s="24"/>
      <c r="E115" s="24"/>
      <c r="F115" s="24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4"/>
      <c r="B116" s="25"/>
      <c r="C116" s="25"/>
      <c r="D116" s="24"/>
      <c r="E116" s="24"/>
      <c r="F116" s="24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4"/>
      <c r="B117" s="25"/>
      <c r="C117" s="25"/>
      <c r="D117" s="24"/>
      <c r="E117" s="24"/>
      <c r="F117" s="24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4"/>
      <c r="B118" s="25"/>
      <c r="C118" s="25"/>
      <c r="D118" s="24"/>
      <c r="E118" s="24"/>
      <c r="F118" s="24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4"/>
      <c r="B119" s="25"/>
      <c r="C119" s="25"/>
      <c r="D119" s="24"/>
      <c r="E119" s="24"/>
      <c r="F119" s="24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4"/>
      <c r="B120" s="25"/>
      <c r="C120" s="25"/>
      <c r="D120" s="24"/>
      <c r="E120" s="24"/>
      <c r="F120" s="24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4"/>
      <c r="B121" s="25"/>
      <c r="C121" s="25"/>
      <c r="D121" s="24"/>
      <c r="E121" s="24"/>
      <c r="F121" s="24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4"/>
      <c r="B122" s="25"/>
      <c r="C122" s="25"/>
      <c r="D122" s="24"/>
      <c r="E122" s="24"/>
      <c r="F122" s="24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4"/>
      <c r="B123" s="25"/>
      <c r="C123" s="25"/>
      <c r="D123" s="24"/>
      <c r="E123" s="24"/>
      <c r="F123" s="24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4"/>
      <c r="B124" s="25"/>
      <c r="C124" s="25"/>
      <c r="D124" s="24"/>
      <c r="E124" s="24"/>
      <c r="F124" s="24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4"/>
      <c r="B125" s="25"/>
      <c r="C125" s="25"/>
      <c r="D125" s="24"/>
      <c r="E125" s="24"/>
      <c r="F125" s="24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4"/>
      <c r="B126" s="25"/>
      <c r="C126" s="25"/>
      <c r="D126" s="24"/>
      <c r="E126" s="24"/>
      <c r="F126" s="24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4"/>
      <c r="B127" s="25"/>
      <c r="C127" s="25"/>
      <c r="D127" s="24"/>
      <c r="E127" s="24"/>
      <c r="F127" s="24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4"/>
      <c r="B128" s="25"/>
      <c r="C128" s="25"/>
      <c r="D128" s="24"/>
      <c r="E128" s="24"/>
      <c r="F128" s="24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4"/>
      <c r="B129" s="25"/>
      <c r="C129" s="25"/>
      <c r="D129" s="24"/>
      <c r="E129" s="24"/>
      <c r="F129" s="24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4"/>
      <c r="B130" s="25"/>
      <c r="C130" s="25"/>
      <c r="D130" s="24"/>
      <c r="E130" s="24"/>
      <c r="F130" s="24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4"/>
      <c r="B131" s="25"/>
      <c r="C131" s="25"/>
      <c r="D131" s="24"/>
      <c r="E131" s="24"/>
      <c r="F131" s="24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4"/>
      <c r="B132" s="25"/>
      <c r="C132" s="25"/>
      <c r="D132" s="24"/>
      <c r="E132" s="24"/>
      <c r="F132" s="24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4"/>
      <c r="B133" s="25"/>
      <c r="C133" s="25"/>
      <c r="D133" s="24"/>
      <c r="E133" s="24"/>
      <c r="F133" s="24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4"/>
      <c r="B134" s="25"/>
      <c r="C134" s="25"/>
      <c r="D134" s="24"/>
      <c r="E134" s="24"/>
      <c r="F134" s="24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4"/>
      <c r="B135" s="25"/>
      <c r="C135" s="25"/>
      <c r="D135" s="24"/>
      <c r="E135" s="24"/>
      <c r="F135" s="24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4"/>
      <c r="B136" s="25"/>
      <c r="C136" s="25"/>
      <c r="D136" s="24"/>
      <c r="E136" s="24"/>
      <c r="F136" s="24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4"/>
      <c r="B137" s="25"/>
      <c r="C137" s="25"/>
      <c r="D137" s="24"/>
      <c r="E137" s="24"/>
      <c r="F137" s="24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4"/>
      <c r="B138" s="25"/>
      <c r="C138" s="25"/>
      <c r="D138" s="24"/>
      <c r="E138" s="24"/>
      <c r="F138" s="24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4"/>
      <c r="B139" s="25"/>
      <c r="C139" s="25"/>
      <c r="D139" s="24"/>
      <c r="E139" s="24"/>
      <c r="F139" s="24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4"/>
      <c r="B140" s="25"/>
      <c r="C140" s="25"/>
      <c r="D140" s="24"/>
      <c r="E140" s="24"/>
      <c r="F140" s="24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4"/>
      <c r="B141" s="25"/>
      <c r="C141" s="25"/>
      <c r="D141" s="24"/>
      <c r="E141" s="24"/>
      <c r="F141" s="24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4"/>
      <c r="B142" s="25"/>
      <c r="C142" s="25"/>
      <c r="D142" s="24"/>
      <c r="E142" s="24"/>
      <c r="F142" s="24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4"/>
      <c r="B143" s="25"/>
      <c r="C143" s="25"/>
      <c r="D143" s="24"/>
      <c r="E143" s="24"/>
      <c r="F143" s="24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4"/>
      <c r="B144" s="25"/>
      <c r="C144" s="25"/>
      <c r="D144" s="24"/>
      <c r="E144" s="24"/>
      <c r="F144" s="24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4"/>
      <c r="B145" s="25"/>
      <c r="C145" s="25"/>
      <c r="D145" s="24"/>
      <c r="E145" s="24"/>
      <c r="F145" s="24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4"/>
      <c r="B146" s="25"/>
      <c r="C146" s="25"/>
      <c r="D146" s="24"/>
      <c r="E146" s="24"/>
      <c r="F146" s="24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4"/>
      <c r="B147" s="25"/>
      <c r="C147" s="25"/>
      <c r="D147" s="24"/>
      <c r="E147" s="24"/>
      <c r="F147" s="24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4"/>
      <c r="B148" s="25"/>
      <c r="C148" s="25"/>
      <c r="D148" s="24"/>
      <c r="E148" s="24"/>
      <c r="F148" s="24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4"/>
      <c r="B149" s="25"/>
      <c r="C149" s="25"/>
      <c r="D149" s="24"/>
      <c r="E149" s="24"/>
      <c r="F149" s="24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4"/>
      <c r="B150" s="25"/>
      <c r="C150" s="25"/>
      <c r="D150" s="24"/>
      <c r="E150" s="24"/>
      <c r="F150" s="24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4"/>
      <c r="B151" s="25"/>
      <c r="C151" s="25"/>
      <c r="D151" s="24"/>
      <c r="E151" s="24"/>
      <c r="F151" s="24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4"/>
      <c r="B152" s="25"/>
      <c r="C152" s="25"/>
      <c r="D152" s="24"/>
      <c r="E152" s="24"/>
      <c r="F152" s="24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4"/>
      <c r="B153" s="25"/>
      <c r="C153" s="25"/>
      <c r="D153" s="24"/>
      <c r="E153" s="24"/>
      <c r="F153" s="24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4"/>
      <c r="B154" s="25"/>
      <c r="C154" s="25"/>
      <c r="D154" s="24"/>
      <c r="E154" s="24"/>
      <c r="F154" s="24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4"/>
      <c r="B155" s="25"/>
      <c r="C155" s="25"/>
      <c r="D155" s="24"/>
      <c r="E155" s="24"/>
      <c r="F155" s="24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4"/>
      <c r="B156" s="25"/>
      <c r="C156" s="25"/>
      <c r="D156" s="24"/>
      <c r="E156" s="24"/>
      <c r="F156" s="24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4"/>
      <c r="B157" s="25"/>
      <c r="C157" s="25"/>
      <c r="D157" s="24"/>
      <c r="E157" s="24"/>
      <c r="F157" s="24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4"/>
      <c r="B158" s="25"/>
      <c r="C158" s="25"/>
      <c r="D158" s="24"/>
      <c r="E158" s="24"/>
      <c r="F158" s="24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4"/>
      <c r="B159" s="25"/>
      <c r="C159" s="25"/>
      <c r="D159" s="24"/>
      <c r="E159" s="24"/>
      <c r="F159" s="24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4"/>
      <c r="B160" s="25"/>
      <c r="C160" s="25"/>
      <c r="D160" s="24"/>
      <c r="E160" s="24"/>
      <c r="F160" s="24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4"/>
      <c r="B161" s="25"/>
      <c r="C161" s="25"/>
      <c r="D161" s="24"/>
      <c r="E161" s="24"/>
      <c r="F161" s="24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4"/>
      <c r="B162" s="25"/>
      <c r="C162" s="25"/>
      <c r="D162" s="24"/>
      <c r="E162" s="24"/>
      <c r="F162" s="24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4"/>
      <c r="B163" s="25"/>
      <c r="C163" s="25"/>
      <c r="D163" s="24"/>
      <c r="E163" s="24"/>
      <c r="F163" s="24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4"/>
      <c r="B164" s="25"/>
      <c r="C164" s="25"/>
      <c r="D164" s="24"/>
      <c r="E164" s="24"/>
      <c r="F164" s="24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4"/>
      <c r="B165" s="25"/>
      <c r="C165" s="25"/>
      <c r="D165" s="24"/>
      <c r="E165" s="24"/>
      <c r="F165" s="24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4"/>
      <c r="B166" s="25"/>
      <c r="C166" s="25"/>
      <c r="D166" s="24"/>
      <c r="E166" s="24"/>
      <c r="F166" s="24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4"/>
      <c r="B167" s="25"/>
      <c r="C167" s="25"/>
      <c r="D167" s="24"/>
      <c r="E167" s="24"/>
      <c r="F167" s="24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4"/>
      <c r="B168" s="25"/>
      <c r="C168" s="25"/>
      <c r="D168" s="24"/>
      <c r="E168" s="24"/>
      <c r="F168" s="24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4"/>
      <c r="B169" s="25"/>
      <c r="C169" s="25"/>
      <c r="D169" s="24"/>
      <c r="E169" s="24"/>
      <c r="F169" s="24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4"/>
      <c r="B170" s="25"/>
      <c r="C170" s="25"/>
      <c r="D170" s="24"/>
      <c r="E170" s="24"/>
      <c r="F170" s="24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4"/>
      <c r="B171" s="25"/>
      <c r="C171" s="25"/>
      <c r="D171" s="24"/>
      <c r="E171" s="24"/>
      <c r="F171" s="24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4"/>
      <c r="B172" s="25"/>
      <c r="C172" s="25"/>
      <c r="D172" s="24"/>
      <c r="E172" s="24"/>
      <c r="F172" s="24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4"/>
      <c r="B173" s="25"/>
      <c r="C173" s="25"/>
      <c r="D173" s="24"/>
      <c r="E173" s="24"/>
      <c r="F173" s="24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4"/>
      <c r="B174" s="25"/>
      <c r="C174" s="25"/>
      <c r="D174" s="24"/>
      <c r="E174" s="24"/>
      <c r="F174" s="24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4"/>
      <c r="B175" s="25"/>
      <c r="C175" s="25"/>
      <c r="D175" s="24"/>
      <c r="E175" s="24"/>
      <c r="F175" s="24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4"/>
      <c r="B176" s="25"/>
      <c r="C176" s="25"/>
      <c r="D176" s="24"/>
      <c r="E176" s="24"/>
      <c r="F176" s="24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4"/>
      <c r="B177" s="25"/>
      <c r="C177" s="25"/>
      <c r="D177" s="24"/>
      <c r="E177" s="24"/>
      <c r="F177" s="24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4"/>
      <c r="B178" s="25"/>
      <c r="C178" s="25"/>
      <c r="D178" s="24"/>
      <c r="E178" s="24"/>
      <c r="F178" s="24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4"/>
      <c r="B179" s="25"/>
      <c r="C179" s="25"/>
      <c r="D179" s="24"/>
      <c r="E179" s="24"/>
      <c r="F179" s="24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4"/>
      <c r="B180" s="25"/>
      <c r="C180" s="25"/>
      <c r="D180" s="24"/>
      <c r="E180" s="24"/>
      <c r="F180" s="24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4"/>
      <c r="B181" s="25"/>
      <c r="C181" s="25"/>
      <c r="D181" s="24"/>
      <c r="E181" s="24"/>
      <c r="F181" s="24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4"/>
      <c r="B182" s="25"/>
      <c r="C182" s="25"/>
      <c r="D182" s="24"/>
      <c r="E182" s="24"/>
      <c r="F182" s="24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4"/>
      <c r="B183" s="25"/>
      <c r="C183" s="25"/>
      <c r="D183" s="24"/>
      <c r="E183" s="24"/>
      <c r="F183" s="24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4"/>
      <c r="B184" s="25"/>
      <c r="C184" s="25"/>
      <c r="D184" s="24"/>
      <c r="E184" s="24"/>
      <c r="F184" s="24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4"/>
      <c r="B185" s="25"/>
      <c r="C185" s="25"/>
      <c r="D185" s="24"/>
      <c r="E185" s="24"/>
      <c r="F185" s="24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4"/>
      <c r="B186" s="25"/>
      <c r="C186" s="25"/>
      <c r="D186" s="24"/>
      <c r="E186" s="24"/>
      <c r="F186" s="24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4"/>
      <c r="B187" s="25"/>
      <c r="C187" s="25"/>
      <c r="D187" s="24"/>
      <c r="E187" s="24"/>
      <c r="F187" s="24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4"/>
      <c r="B188" s="25"/>
      <c r="C188" s="25"/>
      <c r="D188" s="24"/>
      <c r="E188" s="24"/>
      <c r="F188" s="24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4"/>
      <c r="B189" s="25"/>
      <c r="C189" s="25"/>
      <c r="D189" s="24"/>
      <c r="E189" s="24"/>
      <c r="F189" s="24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4"/>
      <c r="B190" s="25"/>
      <c r="C190" s="25"/>
      <c r="D190" s="24"/>
      <c r="E190" s="24"/>
      <c r="F190" s="24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4"/>
      <c r="B191" s="25"/>
      <c r="C191" s="25"/>
      <c r="D191" s="24"/>
      <c r="E191" s="24"/>
      <c r="F191" s="24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4"/>
      <c r="B192" s="25"/>
      <c r="C192" s="25"/>
      <c r="D192" s="24"/>
      <c r="E192" s="24"/>
      <c r="F192" s="24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4"/>
      <c r="B193" s="25"/>
      <c r="C193" s="25"/>
      <c r="D193" s="24"/>
      <c r="E193" s="24"/>
      <c r="F193" s="24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4"/>
      <c r="B194" s="25"/>
      <c r="C194" s="25"/>
      <c r="D194" s="24"/>
      <c r="E194" s="24"/>
      <c r="F194" s="24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4"/>
      <c r="B195" s="25"/>
      <c r="C195" s="25"/>
      <c r="D195" s="24"/>
      <c r="E195" s="24"/>
      <c r="F195" s="24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4"/>
      <c r="B196" s="25"/>
      <c r="C196" s="25"/>
      <c r="D196" s="24"/>
      <c r="E196" s="24"/>
      <c r="F196" s="24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4"/>
      <c r="B197" s="25"/>
      <c r="C197" s="25"/>
      <c r="D197" s="24"/>
      <c r="E197" s="24"/>
      <c r="F197" s="24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4"/>
      <c r="B198" s="25"/>
      <c r="C198" s="25"/>
      <c r="D198" s="24"/>
      <c r="E198" s="24"/>
      <c r="F198" s="24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4"/>
      <c r="B199" s="25"/>
      <c r="C199" s="25"/>
      <c r="D199" s="24"/>
      <c r="E199" s="24"/>
      <c r="F199" s="24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4"/>
      <c r="B200" s="25"/>
      <c r="C200" s="25"/>
      <c r="D200" s="24"/>
      <c r="E200" s="24"/>
      <c r="F200" s="24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4"/>
      <c r="B201" s="25"/>
      <c r="C201" s="25"/>
      <c r="D201" s="24"/>
      <c r="E201" s="24"/>
      <c r="F201" s="24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4"/>
      <c r="B202" s="25"/>
      <c r="C202" s="25"/>
      <c r="D202" s="24"/>
      <c r="E202" s="24"/>
      <c r="F202" s="24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4"/>
      <c r="B203" s="25"/>
      <c r="C203" s="25"/>
      <c r="D203" s="24"/>
      <c r="E203" s="24"/>
      <c r="F203" s="24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4"/>
      <c r="B204" s="25"/>
      <c r="C204" s="25"/>
      <c r="D204" s="24"/>
      <c r="E204" s="24"/>
      <c r="F204" s="24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4"/>
      <c r="B205" s="25"/>
      <c r="C205" s="25"/>
      <c r="D205" s="24"/>
      <c r="E205" s="24"/>
      <c r="F205" s="24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4"/>
      <c r="B206" s="25"/>
      <c r="C206" s="25"/>
      <c r="D206" s="24"/>
      <c r="E206" s="24"/>
      <c r="F206" s="24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4"/>
      <c r="B207" s="25"/>
      <c r="C207" s="25"/>
      <c r="D207" s="24"/>
      <c r="E207" s="24"/>
      <c r="F207" s="24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4"/>
      <c r="B208" s="25"/>
      <c r="C208" s="25"/>
      <c r="D208" s="24"/>
      <c r="E208" s="24"/>
      <c r="F208" s="24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4"/>
      <c r="B209" s="25"/>
      <c r="C209" s="25"/>
      <c r="D209" s="24"/>
      <c r="E209" s="24"/>
      <c r="F209" s="24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4"/>
      <c r="B210" s="25"/>
      <c r="C210" s="25"/>
      <c r="D210" s="24"/>
      <c r="E210" s="24"/>
      <c r="F210" s="24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4"/>
      <c r="B211" s="25"/>
      <c r="C211" s="25"/>
      <c r="D211" s="24"/>
      <c r="E211" s="24"/>
      <c r="F211" s="24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4"/>
      <c r="B212" s="25"/>
      <c r="C212" s="25"/>
      <c r="D212" s="24"/>
      <c r="E212" s="24"/>
      <c r="F212" s="24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4"/>
      <c r="B213" s="25"/>
      <c r="C213" s="25"/>
      <c r="D213" s="24"/>
      <c r="E213" s="24"/>
      <c r="F213" s="24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4"/>
      <c r="B214" s="25"/>
      <c r="C214" s="25"/>
      <c r="D214" s="24"/>
      <c r="E214" s="24"/>
      <c r="F214" s="24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4"/>
      <c r="B215" s="25"/>
      <c r="C215" s="25"/>
      <c r="D215" s="24"/>
      <c r="E215" s="24"/>
      <c r="F215" s="24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4"/>
      <c r="B216" s="25"/>
      <c r="C216" s="25"/>
      <c r="D216" s="24"/>
      <c r="E216" s="24"/>
      <c r="F216" s="24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4"/>
      <c r="B217" s="25"/>
      <c r="C217" s="25"/>
      <c r="D217" s="24"/>
      <c r="E217" s="24"/>
      <c r="F217" s="24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4"/>
      <c r="B218" s="25"/>
      <c r="C218" s="25"/>
      <c r="D218" s="24"/>
      <c r="E218" s="24"/>
      <c r="F218" s="24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4"/>
      <c r="B219" s="25"/>
      <c r="C219" s="25"/>
      <c r="D219" s="24"/>
      <c r="E219" s="24"/>
      <c r="F219" s="24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4"/>
      <c r="B220" s="25"/>
      <c r="C220" s="25"/>
      <c r="D220" s="24"/>
      <c r="E220" s="24"/>
      <c r="F220" s="24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4"/>
      <c r="B221" s="25"/>
      <c r="C221" s="25"/>
      <c r="D221" s="24"/>
      <c r="E221" s="24"/>
      <c r="F221" s="24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4"/>
      <c r="B222" s="25"/>
      <c r="C222" s="25"/>
      <c r="D222" s="24"/>
      <c r="E222" s="24"/>
      <c r="F222" s="24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4"/>
      <c r="B223" s="25"/>
      <c r="C223" s="25"/>
      <c r="D223" s="24"/>
      <c r="E223" s="24"/>
      <c r="F223" s="24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4"/>
      <c r="B224" s="25"/>
      <c r="C224" s="25"/>
      <c r="D224" s="24"/>
      <c r="E224" s="24"/>
      <c r="F224" s="24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4"/>
      <c r="B225" s="25"/>
      <c r="C225" s="25"/>
      <c r="D225" s="24"/>
      <c r="E225" s="24"/>
      <c r="F225" s="24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4"/>
      <c r="B226" s="25"/>
      <c r="C226" s="25"/>
      <c r="D226" s="24"/>
      <c r="E226" s="24"/>
      <c r="F226" s="24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4"/>
      <c r="B227" s="25"/>
      <c r="C227" s="25"/>
      <c r="D227" s="24"/>
      <c r="E227" s="24"/>
      <c r="F227" s="24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4"/>
      <c r="B228" s="25"/>
      <c r="C228" s="25"/>
      <c r="D228" s="24"/>
      <c r="E228" s="24"/>
      <c r="F228" s="24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4"/>
      <c r="B229" s="25"/>
      <c r="C229" s="25"/>
      <c r="D229" s="24"/>
      <c r="E229" s="24"/>
      <c r="F229" s="24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4"/>
      <c r="B230" s="25"/>
      <c r="C230" s="25"/>
      <c r="D230" s="24"/>
      <c r="E230" s="24"/>
      <c r="F230" s="24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4"/>
      <c r="B231" s="25"/>
      <c r="C231" s="25"/>
      <c r="D231" s="24"/>
      <c r="E231" s="24"/>
      <c r="F231" s="24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4"/>
      <c r="B232" s="25"/>
      <c r="C232" s="25"/>
      <c r="D232" s="24"/>
      <c r="E232" s="24"/>
      <c r="F232" s="24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4"/>
      <c r="B233" s="25"/>
      <c r="C233" s="25"/>
      <c r="D233" s="24"/>
      <c r="E233" s="24"/>
      <c r="F233" s="24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4"/>
      <c r="B234" s="25"/>
      <c r="C234" s="25"/>
      <c r="D234" s="24"/>
      <c r="E234" s="24"/>
      <c r="F234" s="24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4"/>
      <c r="B235" s="25"/>
      <c r="C235" s="25"/>
      <c r="D235" s="24"/>
      <c r="E235" s="24"/>
      <c r="F235" s="24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4"/>
      <c r="B236" s="25"/>
      <c r="C236" s="25"/>
      <c r="D236" s="24"/>
      <c r="E236" s="24"/>
      <c r="F236" s="24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4"/>
      <c r="B237" s="25"/>
      <c r="C237" s="25"/>
      <c r="D237" s="24"/>
      <c r="E237" s="24"/>
      <c r="F237" s="24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4"/>
      <c r="B238" s="25"/>
      <c r="C238" s="25"/>
      <c r="D238" s="24"/>
      <c r="E238" s="24"/>
      <c r="F238" s="24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4"/>
      <c r="B239" s="25"/>
      <c r="C239" s="25"/>
      <c r="D239" s="24"/>
      <c r="E239" s="24"/>
      <c r="F239" s="24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4"/>
      <c r="B240" s="25"/>
      <c r="C240" s="25"/>
      <c r="D240" s="24"/>
      <c r="E240" s="24"/>
      <c r="F240" s="24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4"/>
      <c r="B241" s="25"/>
      <c r="C241" s="25"/>
      <c r="D241" s="24"/>
      <c r="E241" s="24"/>
      <c r="F241" s="24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4"/>
      <c r="B242" s="25"/>
      <c r="C242" s="25"/>
      <c r="D242" s="24"/>
      <c r="E242" s="24"/>
      <c r="F242" s="24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4"/>
      <c r="B243" s="25"/>
      <c r="C243" s="25"/>
      <c r="D243" s="24"/>
      <c r="E243" s="24"/>
      <c r="F243" s="24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4"/>
      <c r="B244" s="25"/>
      <c r="C244" s="25"/>
      <c r="D244" s="24"/>
      <c r="E244" s="24"/>
      <c r="F244" s="24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4"/>
      <c r="B245" s="25"/>
      <c r="C245" s="25"/>
      <c r="D245" s="24"/>
      <c r="E245" s="24"/>
      <c r="F245" s="24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4"/>
      <c r="B246" s="25"/>
      <c r="C246" s="25"/>
      <c r="D246" s="24"/>
      <c r="E246" s="24"/>
      <c r="F246" s="24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4"/>
      <c r="B247" s="25"/>
      <c r="C247" s="25"/>
      <c r="D247" s="24"/>
      <c r="E247" s="24"/>
      <c r="F247" s="24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4"/>
      <c r="B248" s="25"/>
      <c r="C248" s="25"/>
      <c r="D248" s="24"/>
      <c r="E248" s="24"/>
      <c r="F248" s="24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4"/>
      <c r="B249" s="25"/>
      <c r="C249" s="25"/>
      <c r="D249" s="24"/>
      <c r="E249" s="24"/>
      <c r="F249" s="24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4"/>
      <c r="B250" s="25"/>
      <c r="C250" s="25"/>
      <c r="D250" s="24"/>
      <c r="E250" s="24"/>
      <c r="F250" s="24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4"/>
      <c r="B251" s="25"/>
      <c r="C251" s="25"/>
      <c r="D251" s="24"/>
      <c r="E251" s="24"/>
      <c r="F251" s="24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4"/>
      <c r="B252" s="25"/>
      <c r="C252" s="25"/>
      <c r="D252" s="24"/>
      <c r="E252" s="24"/>
      <c r="F252" s="24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4"/>
      <c r="B253" s="25"/>
      <c r="C253" s="25"/>
      <c r="D253" s="24"/>
      <c r="E253" s="24"/>
      <c r="F253" s="24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4"/>
      <c r="B254" s="25"/>
      <c r="C254" s="25"/>
      <c r="D254" s="24"/>
      <c r="E254" s="24"/>
      <c r="F254" s="24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4"/>
      <c r="B255" s="25"/>
      <c r="C255" s="25"/>
      <c r="D255" s="24"/>
      <c r="E255" s="24"/>
      <c r="F255" s="24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4"/>
      <c r="B256" s="25"/>
      <c r="C256" s="25"/>
      <c r="D256" s="24"/>
      <c r="E256" s="24"/>
      <c r="F256" s="24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4"/>
      <c r="B257" s="25"/>
      <c r="C257" s="25"/>
      <c r="D257" s="24"/>
      <c r="E257" s="24"/>
      <c r="F257" s="24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4"/>
      <c r="B258" s="25"/>
      <c r="C258" s="25"/>
      <c r="D258" s="24"/>
      <c r="E258" s="24"/>
      <c r="F258" s="24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4"/>
      <c r="B259" s="25"/>
      <c r="C259" s="25"/>
      <c r="D259" s="24"/>
      <c r="E259" s="24"/>
      <c r="F259" s="24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4"/>
      <c r="B260" s="25"/>
      <c r="C260" s="25"/>
      <c r="D260" s="24"/>
      <c r="E260" s="24"/>
      <c r="F260" s="24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4"/>
      <c r="B261" s="25"/>
      <c r="C261" s="25"/>
      <c r="D261" s="24"/>
      <c r="E261" s="24"/>
      <c r="F261" s="24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4"/>
      <c r="B262" s="25"/>
      <c r="C262" s="25"/>
      <c r="D262" s="24"/>
      <c r="E262" s="24"/>
      <c r="F262" s="24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4"/>
      <c r="B263" s="25"/>
      <c r="C263" s="25"/>
      <c r="D263" s="24"/>
      <c r="E263" s="24"/>
      <c r="F263" s="24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4"/>
      <c r="B264" s="25"/>
      <c r="C264" s="25"/>
      <c r="D264" s="24"/>
      <c r="E264" s="24"/>
      <c r="F264" s="24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4"/>
      <c r="B265" s="25"/>
      <c r="C265" s="25"/>
      <c r="D265" s="24"/>
      <c r="E265" s="24"/>
      <c r="F265" s="24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4"/>
      <c r="B266" s="25"/>
      <c r="C266" s="25"/>
      <c r="D266" s="24"/>
      <c r="E266" s="24"/>
      <c r="F266" s="24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4"/>
      <c r="B267" s="25"/>
      <c r="C267" s="25"/>
      <c r="D267" s="24"/>
      <c r="E267" s="24"/>
      <c r="F267" s="24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4"/>
      <c r="B268" s="25"/>
      <c r="C268" s="25"/>
      <c r="D268" s="24"/>
      <c r="E268" s="24"/>
      <c r="F268" s="24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4"/>
      <c r="B269" s="25"/>
      <c r="C269" s="25"/>
      <c r="D269" s="24"/>
      <c r="E269" s="24"/>
      <c r="F269" s="24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4"/>
      <c r="B270" s="25"/>
      <c r="C270" s="25"/>
      <c r="D270" s="24"/>
      <c r="E270" s="24"/>
      <c r="F270" s="24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4"/>
      <c r="B271" s="25"/>
      <c r="C271" s="25"/>
      <c r="D271" s="24"/>
      <c r="E271" s="24"/>
      <c r="F271" s="24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4"/>
      <c r="B272" s="25"/>
      <c r="C272" s="25"/>
      <c r="D272" s="24"/>
      <c r="E272" s="24"/>
      <c r="F272" s="24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4"/>
      <c r="B273" s="25"/>
      <c r="C273" s="25"/>
      <c r="D273" s="24"/>
      <c r="E273" s="24"/>
      <c r="F273" s="24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4"/>
      <c r="B274" s="25"/>
      <c r="C274" s="25"/>
      <c r="D274" s="24"/>
      <c r="E274" s="24"/>
      <c r="F274" s="24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4"/>
      <c r="B275" s="25"/>
      <c r="C275" s="25"/>
      <c r="D275" s="24"/>
      <c r="E275" s="24"/>
      <c r="F275" s="24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4"/>
      <c r="B276" s="25"/>
      <c r="C276" s="25"/>
      <c r="D276" s="24"/>
      <c r="E276" s="24"/>
      <c r="F276" s="24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4"/>
      <c r="B277" s="25"/>
      <c r="C277" s="25"/>
      <c r="D277" s="24"/>
      <c r="E277" s="24"/>
      <c r="F277" s="24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4"/>
      <c r="B278" s="25"/>
      <c r="C278" s="25"/>
      <c r="D278" s="24"/>
      <c r="E278" s="24"/>
      <c r="F278" s="24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4"/>
      <c r="B279" s="25"/>
      <c r="C279" s="25"/>
      <c r="D279" s="24"/>
      <c r="E279" s="24"/>
      <c r="F279" s="24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4"/>
      <c r="B280" s="25"/>
      <c r="C280" s="25"/>
      <c r="D280" s="24"/>
      <c r="E280" s="24"/>
      <c r="F280" s="24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4"/>
      <c r="B281" s="25"/>
      <c r="C281" s="25"/>
      <c r="D281" s="24"/>
      <c r="E281" s="24"/>
      <c r="F281" s="24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4"/>
      <c r="B282" s="25"/>
      <c r="C282" s="25"/>
      <c r="D282" s="24"/>
      <c r="E282" s="24"/>
      <c r="F282" s="24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4"/>
      <c r="B283" s="25"/>
      <c r="C283" s="25"/>
      <c r="D283" s="24"/>
      <c r="E283" s="24"/>
      <c r="F283" s="24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4"/>
      <c r="B284" s="25"/>
      <c r="C284" s="25"/>
      <c r="D284" s="24"/>
      <c r="E284" s="24"/>
      <c r="F284" s="24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4"/>
      <c r="B285" s="25"/>
      <c r="C285" s="25"/>
      <c r="D285" s="24"/>
      <c r="E285" s="24"/>
      <c r="F285" s="24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4"/>
      <c r="B286" s="25"/>
      <c r="C286" s="25"/>
      <c r="D286" s="24"/>
      <c r="E286" s="24"/>
      <c r="F286" s="24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4"/>
      <c r="B287" s="25"/>
      <c r="C287" s="25"/>
      <c r="D287" s="24"/>
      <c r="E287" s="24"/>
      <c r="F287" s="24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4"/>
      <c r="B288" s="25"/>
      <c r="C288" s="25"/>
      <c r="D288" s="24"/>
      <c r="E288" s="24"/>
      <c r="F288" s="24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4"/>
      <c r="B289" s="25"/>
      <c r="C289" s="25"/>
      <c r="D289" s="24"/>
      <c r="E289" s="24"/>
      <c r="F289" s="24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4"/>
      <c r="B290" s="25"/>
      <c r="C290" s="25"/>
      <c r="D290" s="24"/>
      <c r="E290" s="24"/>
      <c r="F290" s="24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4"/>
      <c r="B291" s="25"/>
      <c r="C291" s="25"/>
      <c r="D291" s="24"/>
      <c r="E291" s="24"/>
      <c r="F291" s="24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4"/>
      <c r="B292" s="25"/>
      <c r="C292" s="25"/>
      <c r="D292" s="24"/>
      <c r="E292" s="24"/>
      <c r="F292" s="24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4"/>
      <c r="B293" s="25"/>
      <c r="C293" s="25"/>
      <c r="D293" s="24"/>
      <c r="E293" s="24"/>
      <c r="F293" s="24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4"/>
      <c r="B294" s="25"/>
      <c r="C294" s="25"/>
      <c r="D294" s="24"/>
      <c r="E294" s="24"/>
      <c r="F294" s="24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4"/>
      <c r="B295" s="25"/>
      <c r="C295" s="25"/>
      <c r="D295" s="24"/>
      <c r="E295" s="24"/>
      <c r="F295" s="24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4"/>
      <c r="B296" s="25"/>
      <c r="C296" s="25"/>
      <c r="D296" s="24"/>
      <c r="E296" s="24"/>
      <c r="F296" s="24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4"/>
      <c r="B297" s="25"/>
      <c r="C297" s="25"/>
      <c r="D297" s="24"/>
      <c r="E297" s="24"/>
      <c r="F297" s="24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4"/>
      <c r="B298" s="25"/>
      <c r="C298" s="25"/>
      <c r="D298" s="24"/>
      <c r="E298" s="24"/>
      <c r="F298" s="24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4"/>
      <c r="B299" s="25"/>
      <c r="C299" s="25"/>
      <c r="D299" s="24"/>
      <c r="E299" s="24"/>
      <c r="F299" s="24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4"/>
      <c r="B300" s="25"/>
      <c r="C300" s="25"/>
      <c r="D300" s="24"/>
      <c r="E300" s="24"/>
      <c r="F300" s="24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4"/>
      <c r="B301" s="25"/>
      <c r="C301" s="25"/>
      <c r="D301" s="24"/>
      <c r="E301" s="24"/>
      <c r="F301" s="24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4"/>
      <c r="B302" s="25"/>
      <c r="C302" s="25"/>
      <c r="D302" s="24"/>
      <c r="E302" s="24"/>
      <c r="F302" s="24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4"/>
      <c r="B303" s="25"/>
      <c r="C303" s="25"/>
      <c r="D303" s="24"/>
      <c r="E303" s="24"/>
      <c r="F303" s="24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4"/>
      <c r="B304" s="25"/>
      <c r="C304" s="25"/>
      <c r="D304" s="24"/>
      <c r="E304" s="24"/>
      <c r="F304" s="24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4"/>
      <c r="B305" s="25"/>
      <c r="C305" s="25"/>
      <c r="D305" s="24"/>
      <c r="E305" s="24"/>
      <c r="F305" s="24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4"/>
      <c r="B306" s="25"/>
      <c r="C306" s="25"/>
      <c r="D306" s="24"/>
      <c r="E306" s="24"/>
      <c r="F306" s="24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4"/>
      <c r="B307" s="25"/>
      <c r="C307" s="25"/>
      <c r="D307" s="24"/>
      <c r="E307" s="24"/>
      <c r="F307" s="24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4"/>
      <c r="B308" s="25"/>
      <c r="C308" s="25"/>
      <c r="D308" s="24"/>
      <c r="E308" s="24"/>
      <c r="F308" s="24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4"/>
      <c r="B309" s="25"/>
      <c r="C309" s="25"/>
      <c r="D309" s="24"/>
      <c r="E309" s="24"/>
      <c r="F309" s="24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4"/>
      <c r="B310" s="25"/>
      <c r="C310" s="25"/>
      <c r="D310" s="24"/>
      <c r="E310" s="24"/>
      <c r="F310" s="24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4"/>
      <c r="B311" s="25"/>
      <c r="C311" s="25"/>
      <c r="D311" s="24"/>
      <c r="E311" s="24"/>
      <c r="F311" s="24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4"/>
      <c r="B312" s="25"/>
      <c r="C312" s="25"/>
      <c r="D312" s="24"/>
      <c r="E312" s="24"/>
      <c r="F312" s="24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4"/>
      <c r="B313" s="25"/>
      <c r="C313" s="25"/>
      <c r="D313" s="24"/>
      <c r="E313" s="24"/>
      <c r="F313" s="24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4"/>
      <c r="B314" s="25"/>
      <c r="C314" s="25"/>
      <c r="D314" s="24"/>
      <c r="E314" s="24"/>
      <c r="F314" s="24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4"/>
      <c r="B315" s="25"/>
      <c r="C315" s="25"/>
      <c r="D315" s="24"/>
      <c r="E315" s="24"/>
      <c r="F315" s="24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4"/>
      <c r="B316" s="25"/>
      <c r="C316" s="25"/>
      <c r="D316" s="24"/>
      <c r="E316" s="24"/>
      <c r="F316" s="24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4"/>
      <c r="B317" s="25"/>
      <c r="C317" s="25"/>
      <c r="D317" s="24"/>
      <c r="E317" s="24"/>
      <c r="F317" s="24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4"/>
      <c r="B318" s="25"/>
      <c r="C318" s="25"/>
      <c r="D318" s="24"/>
      <c r="E318" s="24"/>
      <c r="F318" s="24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4"/>
      <c r="B319" s="25"/>
      <c r="C319" s="25"/>
      <c r="D319" s="24"/>
      <c r="E319" s="24"/>
      <c r="F319" s="24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4"/>
      <c r="B320" s="25"/>
      <c r="C320" s="25"/>
      <c r="D320" s="24"/>
      <c r="E320" s="24"/>
      <c r="F320" s="24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4"/>
      <c r="B321" s="25"/>
      <c r="C321" s="25"/>
      <c r="D321" s="24"/>
      <c r="E321" s="24"/>
      <c r="F321" s="24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4"/>
      <c r="B322" s="25"/>
      <c r="C322" s="25"/>
      <c r="D322" s="24"/>
      <c r="E322" s="24"/>
      <c r="F322" s="24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4"/>
      <c r="B323" s="25"/>
      <c r="C323" s="25"/>
      <c r="D323" s="24"/>
      <c r="E323" s="24"/>
      <c r="F323" s="24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4"/>
      <c r="B324" s="25"/>
      <c r="C324" s="25"/>
      <c r="D324" s="24"/>
      <c r="E324" s="24"/>
      <c r="F324" s="24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4"/>
      <c r="B325" s="25"/>
      <c r="C325" s="25"/>
      <c r="D325" s="24"/>
      <c r="E325" s="24"/>
      <c r="F325" s="24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4"/>
      <c r="B326" s="25"/>
      <c r="C326" s="25"/>
      <c r="D326" s="24"/>
      <c r="E326" s="24"/>
      <c r="F326" s="24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4"/>
      <c r="B327" s="25"/>
      <c r="C327" s="25"/>
      <c r="D327" s="24"/>
      <c r="E327" s="24"/>
      <c r="F327" s="24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4"/>
      <c r="B328" s="25"/>
      <c r="C328" s="25"/>
      <c r="D328" s="24"/>
      <c r="E328" s="24"/>
      <c r="F328" s="24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4"/>
      <c r="B329" s="25"/>
      <c r="C329" s="25"/>
      <c r="D329" s="24"/>
      <c r="E329" s="24"/>
      <c r="F329" s="24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4"/>
      <c r="B330" s="25"/>
      <c r="C330" s="25"/>
      <c r="D330" s="24"/>
      <c r="E330" s="24"/>
      <c r="F330" s="24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4"/>
      <c r="B331" s="25"/>
      <c r="C331" s="25"/>
      <c r="D331" s="24"/>
      <c r="E331" s="24"/>
      <c r="F331" s="24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4"/>
      <c r="B332" s="25"/>
      <c r="C332" s="25"/>
      <c r="D332" s="24"/>
      <c r="E332" s="24"/>
      <c r="F332" s="24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4"/>
      <c r="B333" s="25"/>
      <c r="C333" s="25"/>
      <c r="D333" s="24"/>
      <c r="E333" s="24"/>
      <c r="F333" s="24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4"/>
      <c r="B334" s="25"/>
      <c r="C334" s="25"/>
      <c r="D334" s="24"/>
      <c r="E334" s="24"/>
      <c r="F334" s="24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4"/>
      <c r="B335" s="25"/>
      <c r="C335" s="25"/>
      <c r="D335" s="24"/>
      <c r="E335" s="24"/>
      <c r="F335" s="24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4"/>
      <c r="B336" s="25"/>
      <c r="C336" s="25"/>
      <c r="D336" s="24"/>
      <c r="E336" s="24"/>
      <c r="F336" s="24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4"/>
      <c r="B337" s="25"/>
      <c r="C337" s="25"/>
      <c r="D337" s="24"/>
      <c r="E337" s="24"/>
      <c r="F337" s="24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4"/>
      <c r="B338" s="25"/>
      <c r="C338" s="25"/>
      <c r="D338" s="24"/>
      <c r="E338" s="24"/>
      <c r="F338" s="24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4"/>
      <c r="B339" s="25"/>
      <c r="C339" s="25"/>
      <c r="D339" s="24"/>
      <c r="E339" s="24"/>
      <c r="F339" s="24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4"/>
      <c r="B340" s="25"/>
      <c r="C340" s="25"/>
      <c r="D340" s="24"/>
      <c r="E340" s="24"/>
      <c r="F340" s="24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4"/>
      <c r="B341" s="25"/>
      <c r="C341" s="25"/>
      <c r="D341" s="24"/>
      <c r="E341" s="24"/>
      <c r="F341" s="24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4"/>
      <c r="B342" s="25"/>
      <c r="C342" s="25"/>
      <c r="D342" s="24"/>
      <c r="E342" s="24"/>
      <c r="F342" s="24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4"/>
      <c r="B343" s="25"/>
      <c r="C343" s="25"/>
      <c r="D343" s="24"/>
      <c r="E343" s="24"/>
      <c r="F343" s="24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4"/>
      <c r="B344" s="25"/>
      <c r="C344" s="25"/>
      <c r="D344" s="24"/>
      <c r="E344" s="24"/>
      <c r="F344" s="24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4"/>
      <c r="B345" s="25"/>
      <c r="C345" s="25"/>
      <c r="D345" s="24"/>
      <c r="E345" s="24"/>
      <c r="F345" s="24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4"/>
      <c r="B346" s="25"/>
      <c r="C346" s="25"/>
      <c r="D346" s="24"/>
      <c r="E346" s="24"/>
      <c r="F346" s="24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4"/>
      <c r="B347" s="25"/>
      <c r="C347" s="25"/>
      <c r="D347" s="24"/>
      <c r="E347" s="24"/>
      <c r="F347" s="24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4"/>
      <c r="B348" s="25"/>
      <c r="C348" s="25"/>
      <c r="D348" s="24"/>
      <c r="E348" s="24"/>
      <c r="F348" s="24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4"/>
      <c r="B349" s="25"/>
      <c r="C349" s="25"/>
      <c r="D349" s="24"/>
      <c r="E349" s="24"/>
      <c r="F349" s="24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4"/>
      <c r="B350" s="25"/>
      <c r="C350" s="25"/>
      <c r="D350" s="24"/>
      <c r="E350" s="24"/>
      <c r="F350" s="24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4"/>
      <c r="B351" s="25"/>
      <c r="C351" s="25"/>
      <c r="D351" s="24"/>
      <c r="E351" s="24"/>
      <c r="F351" s="24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4"/>
      <c r="B352" s="25"/>
      <c r="C352" s="25"/>
      <c r="D352" s="24"/>
      <c r="E352" s="24"/>
      <c r="F352" s="24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4"/>
      <c r="B353" s="25"/>
      <c r="C353" s="25"/>
      <c r="D353" s="24"/>
      <c r="E353" s="24"/>
      <c r="F353" s="24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4"/>
      <c r="B354" s="25"/>
      <c r="C354" s="25"/>
      <c r="D354" s="24"/>
      <c r="E354" s="24"/>
      <c r="F354" s="24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4"/>
      <c r="B355" s="25"/>
      <c r="C355" s="25"/>
      <c r="D355" s="24"/>
      <c r="E355" s="24"/>
      <c r="F355" s="24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4"/>
      <c r="B356" s="25"/>
      <c r="C356" s="25"/>
      <c r="D356" s="24"/>
      <c r="E356" s="24"/>
      <c r="F356" s="24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4"/>
      <c r="B357" s="25"/>
      <c r="C357" s="25"/>
      <c r="D357" s="24"/>
      <c r="E357" s="24"/>
      <c r="F357" s="24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4"/>
      <c r="B358" s="25"/>
      <c r="C358" s="25"/>
      <c r="D358" s="24"/>
      <c r="E358" s="24"/>
      <c r="F358" s="24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4"/>
      <c r="B359" s="25"/>
      <c r="C359" s="25"/>
      <c r="D359" s="24"/>
      <c r="E359" s="24"/>
      <c r="F359" s="24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4"/>
      <c r="B360" s="25"/>
      <c r="C360" s="25"/>
      <c r="D360" s="24"/>
      <c r="E360" s="24"/>
      <c r="F360" s="24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4"/>
      <c r="B361" s="25"/>
      <c r="C361" s="25"/>
      <c r="D361" s="24"/>
      <c r="E361" s="24"/>
      <c r="F361" s="24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4"/>
      <c r="B362" s="25"/>
      <c r="C362" s="25"/>
      <c r="D362" s="24"/>
      <c r="E362" s="24"/>
      <c r="F362" s="24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4"/>
      <c r="B363" s="25"/>
      <c r="C363" s="25"/>
      <c r="D363" s="24"/>
      <c r="E363" s="24"/>
      <c r="F363" s="24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4"/>
      <c r="B364" s="25"/>
      <c r="C364" s="25"/>
      <c r="D364" s="24"/>
      <c r="E364" s="24"/>
      <c r="F364" s="24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4"/>
      <c r="B365" s="25"/>
      <c r="C365" s="25"/>
      <c r="D365" s="24"/>
      <c r="E365" s="24"/>
      <c r="F365" s="24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4"/>
      <c r="B366" s="25"/>
      <c r="C366" s="25"/>
      <c r="D366" s="24"/>
      <c r="E366" s="24"/>
      <c r="F366" s="24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4"/>
      <c r="B367" s="25"/>
      <c r="C367" s="25"/>
      <c r="D367" s="24"/>
      <c r="E367" s="24"/>
      <c r="F367" s="24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4"/>
      <c r="B368" s="25"/>
      <c r="C368" s="25"/>
      <c r="D368" s="24"/>
      <c r="E368" s="24"/>
      <c r="F368" s="24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4"/>
      <c r="B369" s="25"/>
      <c r="C369" s="25"/>
      <c r="D369" s="24"/>
      <c r="E369" s="24"/>
      <c r="F369" s="24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4"/>
      <c r="B370" s="25"/>
      <c r="C370" s="25"/>
      <c r="D370" s="24"/>
      <c r="E370" s="24"/>
      <c r="F370" s="24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4"/>
      <c r="B371" s="25"/>
      <c r="C371" s="25"/>
      <c r="D371" s="24"/>
      <c r="E371" s="24"/>
      <c r="F371" s="24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4"/>
      <c r="B372" s="25"/>
      <c r="C372" s="25"/>
      <c r="D372" s="24"/>
      <c r="E372" s="24"/>
      <c r="F372" s="24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4"/>
      <c r="B373" s="25"/>
      <c r="C373" s="25"/>
      <c r="D373" s="24"/>
      <c r="E373" s="24"/>
      <c r="F373" s="24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4"/>
      <c r="B374" s="25"/>
      <c r="C374" s="25"/>
      <c r="D374" s="24"/>
      <c r="E374" s="24"/>
      <c r="F374" s="24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4"/>
      <c r="B375" s="25"/>
      <c r="C375" s="25"/>
      <c r="D375" s="24"/>
      <c r="E375" s="24"/>
      <c r="F375" s="24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4"/>
      <c r="B376" s="25"/>
      <c r="C376" s="25"/>
      <c r="D376" s="24"/>
      <c r="E376" s="24"/>
      <c r="F376" s="24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4"/>
      <c r="B377" s="25"/>
      <c r="C377" s="25"/>
      <c r="D377" s="24"/>
      <c r="E377" s="24"/>
      <c r="F377" s="24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4"/>
      <c r="B378" s="25"/>
      <c r="C378" s="25"/>
      <c r="D378" s="24"/>
      <c r="E378" s="24"/>
      <c r="F378" s="24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4"/>
      <c r="B379" s="25"/>
      <c r="C379" s="25"/>
      <c r="D379" s="24"/>
      <c r="E379" s="24"/>
      <c r="F379" s="24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4"/>
      <c r="B380" s="25"/>
      <c r="C380" s="25"/>
      <c r="D380" s="24"/>
      <c r="E380" s="24"/>
      <c r="F380" s="24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4"/>
      <c r="B381" s="25"/>
      <c r="C381" s="25"/>
      <c r="D381" s="24"/>
      <c r="E381" s="24"/>
      <c r="F381" s="24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4"/>
      <c r="B382" s="25"/>
      <c r="C382" s="25"/>
      <c r="D382" s="24"/>
      <c r="E382" s="24"/>
      <c r="F382" s="24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4"/>
      <c r="B383" s="25"/>
      <c r="C383" s="25"/>
      <c r="D383" s="24"/>
      <c r="E383" s="24"/>
      <c r="F383" s="24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4"/>
      <c r="B384" s="25"/>
      <c r="C384" s="25"/>
      <c r="D384" s="24"/>
      <c r="E384" s="24"/>
      <c r="F384" s="24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4"/>
      <c r="B385" s="25"/>
      <c r="C385" s="25"/>
      <c r="D385" s="24"/>
      <c r="E385" s="24"/>
      <c r="F385" s="24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4"/>
      <c r="B386" s="25"/>
      <c r="C386" s="25"/>
      <c r="D386" s="24"/>
      <c r="E386" s="24"/>
      <c r="F386" s="24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4"/>
      <c r="B387" s="25"/>
      <c r="C387" s="25"/>
      <c r="D387" s="24"/>
      <c r="E387" s="24"/>
      <c r="F387" s="24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4"/>
      <c r="B388" s="25"/>
      <c r="C388" s="25"/>
      <c r="D388" s="24"/>
      <c r="E388" s="24"/>
      <c r="F388" s="24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4"/>
      <c r="B389" s="25"/>
      <c r="C389" s="25"/>
      <c r="D389" s="24"/>
      <c r="E389" s="24"/>
      <c r="F389" s="24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4"/>
      <c r="B390" s="25"/>
      <c r="C390" s="25"/>
      <c r="D390" s="24"/>
      <c r="E390" s="24"/>
      <c r="F390" s="24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4"/>
      <c r="B391" s="25"/>
      <c r="C391" s="25"/>
      <c r="D391" s="24"/>
      <c r="E391" s="24"/>
      <c r="F391" s="24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4"/>
      <c r="B392" s="25"/>
      <c r="C392" s="25"/>
      <c r="D392" s="24"/>
      <c r="E392" s="24"/>
      <c r="F392" s="24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4"/>
      <c r="B393" s="25"/>
      <c r="C393" s="25"/>
      <c r="D393" s="24"/>
      <c r="E393" s="24"/>
      <c r="F393" s="24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4"/>
      <c r="B394" s="25"/>
      <c r="C394" s="25"/>
      <c r="D394" s="24"/>
      <c r="E394" s="24"/>
      <c r="F394" s="24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4"/>
      <c r="B395" s="25"/>
      <c r="C395" s="25"/>
      <c r="D395" s="24"/>
      <c r="E395" s="24"/>
      <c r="F395" s="24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4"/>
      <c r="B396" s="25"/>
      <c r="C396" s="25"/>
      <c r="D396" s="24"/>
      <c r="E396" s="24"/>
      <c r="F396" s="24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4"/>
      <c r="B397" s="25"/>
      <c r="C397" s="25"/>
      <c r="D397" s="24"/>
      <c r="E397" s="24"/>
      <c r="F397" s="24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4"/>
      <c r="B398" s="25"/>
      <c r="C398" s="25"/>
      <c r="D398" s="24"/>
      <c r="E398" s="24"/>
      <c r="F398" s="24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4"/>
      <c r="B399" s="25"/>
      <c r="C399" s="25"/>
      <c r="D399" s="24"/>
      <c r="E399" s="24"/>
      <c r="F399" s="24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4"/>
      <c r="B400" s="25"/>
      <c r="C400" s="25"/>
      <c r="D400" s="24"/>
      <c r="E400" s="24"/>
      <c r="F400" s="24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4"/>
      <c r="B401" s="25"/>
      <c r="C401" s="25"/>
      <c r="D401" s="24"/>
      <c r="E401" s="24"/>
      <c r="F401" s="24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4"/>
      <c r="B402" s="25"/>
      <c r="C402" s="25"/>
      <c r="D402" s="24"/>
      <c r="E402" s="24"/>
      <c r="F402" s="24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4"/>
      <c r="B403" s="25"/>
      <c r="C403" s="25"/>
      <c r="D403" s="24"/>
      <c r="E403" s="24"/>
      <c r="F403" s="24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4"/>
      <c r="B404" s="25"/>
      <c r="C404" s="25"/>
      <c r="D404" s="24"/>
      <c r="E404" s="24"/>
      <c r="F404" s="24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4"/>
      <c r="B405" s="25"/>
      <c r="C405" s="25"/>
      <c r="D405" s="24"/>
      <c r="E405" s="24"/>
      <c r="F405" s="24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4"/>
      <c r="B406" s="25"/>
      <c r="C406" s="25"/>
      <c r="D406" s="24"/>
      <c r="E406" s="24"/>
      <c r="F406" s="24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4"/>
      <c r="B407" s="25"/>
      <c r="C407" s="25"/>
      <c r="D407" s="24"/>
      <c r="E407" s="24"/>
      <c r="F407" s="24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4"/>
      <c r="B408" s="25"/>
      <c r="C408" s="25"/>
      <c r="D408" s="24"/>
      <c r="E408" s="24"/>
      <c r="F408" s="24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4"/>
      <c r="B409" s="25"/>
      <c r="C409" s="25"/>
      <c r="D409" s="24"/>
      <c r="E409" s="24"/>
      <c r="F409" s="24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4"/>
      <c r="B410" s="25"/>
      <c r="C410" s="25"/>
      <c r="D410" s="24"/>
      <c r="E410" s="24"/>
      <c r="F410" s="24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4"/>
      <c r="B411" s="25"/>
      <c r="C411" s="25"/>
      <c r="D411" s="24"/>
      <c r="E411" s="24"/>
      <c r="F411" s="24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4"/>
      <c r="B412" s="25"/>
      <c r="C412" s="25"/>
      <c r="D412" s="24"/>
      <c r="E412" s="24"/>
      <c r="F412" s="24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4"/>
      <c r="B413" s="25"/>
      <c r="C413" s="25"/>
      <c r="D413" s="24"/>
      <c r="E413" s="24"/>
      <c r="F413" s="24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4"/>
      <c r="B414" s="25"/>
      <c r="C414" s="25"/>
      <c r="D414" s="24"/>
      <c r="E414" s="24"/>
      <c r="F414" s="24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4"/>
      <c r="B415" s="25"/>
      <c r="C415" s="25"/>
      <c r="D415" s="24"/>
      <c r="E415" s="24"/>
      <c r="F415" s="24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4"/>
      <c r="B416" s="25"/>
      <c r="C416" s="25"/>
      <c r="D416" s="24"/>
      <c r="E416" s="24"/>
      <c r="F416" s="24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4"/>
      <c r="B417" s="25"/>
      <c r="C417" s="25"/>
      <c r="D417" s="24"/>
      <c r="E417" s="24"/>
      <c r="F417" s="24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4"/>
      <c r="B418" s="25"/>
      <c r="C418" s="25"/>
      <c r="D418" s="24"/>
      <c r="E418" s="24"/>
      <c r="F418" s="24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4"/>
      <c r="B419" s="25"/>
      <c r="C419" s="25"/>
      <c r="D419" s="24"/>
      <c r="E419" s="24"/>
      <c r="F419" s="24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4"/>
      <c r="B420" s="25"/>
      <c r="C420" s="25"/>
      <c r="D420" s="24"/>
      <c r="E420" s="24"/>
      <c r="F420" s="24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4"/>
      <c r="B421" s="25"/>
      <c r="C421" s="25"/>
      <c r="D421" s="24"/>
      <c r="E421" s="24"/>
      <c r="F421" s="24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4"/>
      <c r="B422" s="25"/>
      <c r="C422" s="25"/>
      <c r="D422" s="24"/>
      <c r="E422" s="24"/>
      <c r="F422" s="24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4"/>
      <c r="B423" s="25"/>
      <c r="C423" s="25"/>
      <c r="D423" s="24"/>
      <c r="E423" s="24"/>
      <c r="F423" s="24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4"/>
      <c r="B424" s="25"/>
      <c r="C424" s="25"/>
      <c r="D424" s="24"/>
      <c r="E424" s="24"/>
      <c r="F424" s="24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4"/>
      <c r="B425" s="25"/>
      <c r="C425" s="25"/>
      <c r="D425" s="24"/>
      <c r="E425" s="24"/>
      <c r="F425" s="24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4"/>
      <c r="B426" s="25"/>
      <c r="C426" s="25"/>
      <c r="D426" s="24"/>
      <c r="E426" s="24"/>
      <c r="F426" s="24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4"/>
      <c r="B427" s="25"/>
      <c r="C427" s="25"/>
      <c r="D427" s="24"/>
      <c r="E427" s="24"/>
      <c r="F427" s="24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4"/>
      <c r="B428" s="25"/>
      <c r="C428" s="25"/>
      <c r="D428" s="24"/>
      <c r="E428" s="24"/>
      <c r="F428" s="24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4"/>
      <c r="B429" s="25"/>
      <c r="C429" s="25"/>
      <c r="D429" s="24"/>
      <c r="E429" s="24"/>
      <c r="F429" s="24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4"/>
      <c r="B430" s="25"/>
      <c r="C430" s="25"/>
      <c r="D430" s="24"/>
      <c r="E430" s="24"/>
      <c r="F430" s="24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4"/>
      <c r="B431" s="25"/>
      <c r="C431" s="25"/>
      <c r="D431" s="24"/>
      <c r="E431" s="24"/>
      <c r="F431" s="24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4"/>
      <c r="B432" s="25"/>
      <c r="C432" s="25"/>
      <c r="D432" s="24"/>
      <c r="E432" s="24"/>
      <c r="F432" s="24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4"/>
      <c r="B433" s="25"/>
      <c r="C433" s="25"/>
      <c r="D433" s="24"/>
      <c r="E433" s="24"/>
      <c r="F433" s="24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4"/>
      <c r="B434" s="25"/>
      <c r="C434" s="25"/>
      <c r="D434" s="24"/>
      <c r="E434" s="24"/>
      <c r="F434" s="24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4"/>
      <c r="B435" s="25"/>
      <c r="C435" s="25"/>
      <c r="D435" s="24"/>
      <c r="E435" s="24"/>
      <c r="F435" s="24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4"/>
      <c r="B436" s="25"/>
      <c r="C436" s="25"/>
      <c r="D436" s="24"/>
      <c r="E436" s="24"/>
      <c r="F436" s="24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4"/>
      <c r="B437" s="25"/>
      <c r="C437" s="25"/>
      <c r="D437" s="24"/>
      <c r="E437" s="24"/>
      <c r="F437" s="24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4"/>
      <c r="B438" s="25"/>
      <c r="C438" s="25"/>
      <c r="D438" s="24"/>
      <c r="E438" s="24"/>
      <c r="F438" s="24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4"/>
      <c r="B439" s="25"/>
      <c r="C439" s="25"/>
      <c r="D439" s="24"/>
      <c r="E439" s="24"/>
      <c r="F439" s="24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4"/>
      <c r="B440" s="25"/>
      <c r="C440" s="25"/>
      <c r="D440" s="24"/>
      <c r="E440" s="24"/>
      <c r="F440" s="24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4"/>
      <c r="B441" s="25"/>
      <c r="C441" s="25"/>
      <c r="D441" s="24"/>
      <c r="E441" s="24"/>
      <c r="F441" s="24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4"/>
      <c r="B442" s="25"/>
      <c r="C442" s="25"/>
      <c r="D442" s="24"/>
      <c r="E442" s="24"/>
      <c r="F442" s="24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4"/>
      <c r="B443" s="25"/>
      <c r="C443" s="25"/>
      <c r="D443" s="24"/>
      <c r="E443" s="24"/>
      <c r="F443" s="24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4"/>
      <c r="B444" s="25"/>
      <c r="C444" s="25"/>
      <c r="D444" s="24"/>
      <c r="E444" s="24"/>
      <c r="F444" s="24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4"/>
      <c r="B445" s="25"/>
      <c r="C445" s="25"/>
      <c r="D445" s="24"/>
      <c r="E445" s="24"/>
      <c r="F445" s="24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4"/>
      <c r="B446" s="25"/>
      <c r="C446" s="25"/>
      <c r="D446" s="24"/>
      <c r="E446" s="24"/>
      <c r="F446" s="24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4"/>
      <c r="B447" s="25"/>
      <c r="C447" s="25"/>
      <c r="D447" s="24"/>
      <c r="E447" s="24"/>
      <c r="F447" s="24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4"/>
      <c r="B448" s="25"/>
      <c r="C448" s="25"/>
      <c r="D448" s="24"/>
      <c r="E448" s="24"/>
      <c r="F448" s="24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4"/>
      <c r="B449" s="25"/>
      <c r="C449" s="25"/>
      <c r="D449" s="24"/>
      <c r="E449" s="24"/>
      <c r="F449" s="24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4"/>
      <c r="B450" s="25"/>
      <c r="C450" s="25"/>
      <c r="D450" s="24"/>
      <c r="E450" s="24"/>
      <c r="F450" s="24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4"/>
      <c r="B451" s="25"/>
      <c r="C451" s="25"/>
      <c r="D451" s="24"/>
      <c r="E451" s="24"/>
      <c r="F451" s="24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4"/>
      <c r="B452" s="25"/>
      <c r="C452" s="25"/>
      <c r="D452" s="24"/>
      <c r="E452" s="24"/>
      <c r="F452" s="24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4"/>
      <c r="B453" s="25"/>
      <c r="C453" s="25"/>
      <c r="D453" s="24"/>
      <c r="E453" s="24"/>
      <c r="F453" s="24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4"/>
      <c r="B454" s="25"/>
      <c r="C454" s="25"/>
      <c r="D454" s="24"/>
      <c r="E454" s="24"/>
      <c r="F454" s="24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4"/>
      <c r="B455" s="25"/>
      <c r="C455" s="25"/>
      <c r="D455" s="24"/>
      <c r="E455" s="24"/>
      <c r="F455" s="24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4"/>
      <c r="B456" s="25"/>
      <c r="C456" s="25"/>
      <c r="D456" s="24"/>
      <c r="E456" s="24"/>
      <c r="F456" s="24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4"/>
      <c r="B457" s="25"/>
      <c r="C457" s="25"/>
      <c r="D457" s="24"/>
      <c r="E457" s="24"/>
      <c r="F457" s="24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4"/>
      <c r="B458" s="25"/>
      <c r="C458" s="25"/>
      <c r="D458" s="24"/>
      <c r="E458" s="24"/>
      <c r="F458" s="24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4"/>
      <c r="B459" s="25"/>
      <c r="C459" s="25"/>
      <c r="D459" s="24"/>
      <c r="E459" s="24"/>
      <c r="F459" s="24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4"/>
      <c r="B460" s="25"/>
      <c r="C460" s="25"/>
      <c r="D460" s="24"/>
      <c r="E460" s="24"/>
      <c r="F460" s="24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4"/>
      <c r="B461" s="25"/>
      <c r="C461" s="25"/>
      <c r="D461" s="24"/>
      <c r="E461" s="24"/>
      <c r="F461" s="24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4"/>
      <c r="B462" s="25"/>
      <c r="C462" s="25"/>
      <c r="D462" s="24"/>
      <c r="E462" s="24"/>
      <c r="F462" s="24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4"/>
      <c r="B463" s="25"/>
      <c r="C463" s="25"/>
      <c r="D463" s="24"/>
      <c r="E463" s="24"/>
      <c r="F463" s="24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4"/>
      <c r="B464" s="25"/>
      <c r="C464" s="25"/>
      <c r="D464" s="24"/>
      <c r="E464" s="24"/>
      <c r="F464" s="24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4"/>
      <c r="B465" s="25"/>
      <c r="C465" s="25"/>
      <c r="D465" s="24"/>
      <c r="E465" s="24"/>
      <c r="F465" s="24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4"/>
      <c r="B466" s="25"/>
      <c r="C466" s="25"/>
      <c r="D466" s="24"/>
      <c r="E466" s="24"/>
      <c r="F466" s="24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4"/>
      <c r="B467" s="25"/>
      <c r="C467" s="25"/>
      <c r="D467" s="24"/>
      <c r="E467" s="24"/>
      <c r="F467" s="24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4"/>
      <c r="B468" s="25"/>
      <c r="C468" s="25"/>
      <c r="D468" s="24"/>
      <c r="E468" s="24"/>
      <c r="F468" s="24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4"/>
      <c r="B469" s="25"/>
      <c r="C469" s="25"/>
      <c r="D469" s="24"/>
      <c r="E469" s="24"/>
      <c r="F469" s="24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4"/>
      <c r="B470" s="25"/>
      <c r="C470" s="25"/>
      <c r="D470" s="24"/>
      <c r="E470" s="24"/>
      <c r="F470" s="24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4"/>
      <c r="B471" s="25"/>
      <c r="C471" s="25"/>
      <c r="D471" s="24"/>
      <c r="E471" s="24"/>
      <c r="F471" s="24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4"/>
      <c r="B472" s="25"/>
      <c r="C472" s="25"/>
      <c r="D472" s="24"/>
      <c r="E472" s="24"/>
      <c r="F472" s="24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4"/>
      <c r="B473" s="25"/>
      <c r="C473" s="25"/>
      <c r="D473" s="24"/>
      <c r="E473" s="24"/>
      <c r="F473" s="24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4"/>
      <c r="B474" s="25"/>
      <c r="C474" s="25"/>
      <c r="D474" s="24"/>
      <c r="E474" s="24"/>
      <c r="F474" s="24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4"/>
      <c r="B475" s="25"/>
      <c r="C475" s="25"/>
      <c r="D475" s="24"/>
      <c r="E475" s="24"/>
      <c r="F475" s="24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4"/>
      <c r="B476" s="25"/>
      <c r="C476" s="25"/>
      <c r="D476" s="24"/>
      <c r="E476" s="24"/>
      <c r="F476" s="24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4"/>
      <c r="B477" s="25"/>
      <c r="C477" s="25"/>
      <c r="D477" s="24"/>
      <c r="E477" s="24"/>
      <c r="F477" s="24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4"/>
      <c r="B478" s="25"/>
      <c r="C478" s="25"/>
      <c r="D478" s="24"/>
      <c r="E478" s="24"/>
      <c r="F478" s="24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4"/>
      <c r="B479" s="25"/>
      <c r="C479" s="25"/>
      <c r="D479" s="24"/>
      <c r="E479" s="24"/>
      <c r="F479" s="24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4"/>
      <c r="B480" s="25"/>
      <c r="C480" s="25"/>
      <c r="D480" s="24"/>
      <c r="E480" s="24"/>
      <c r="F480" s="24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4"/>
      <c r="B481" s="25"/>
      <c r="C481" s="25"/>
      <c r="D481" s="24"/>
      <c r="E481" s="24"/>
      <c r="F481" s="24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4"/>
      <c r="B482" s="25"/>
      <c r="C482" s="25"/>
      <c r="D482" s="24"/>
      <c r="E482" s="24"/>
      <c r="F482" s="24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4"/>
      <c r="B483" s="25"/>
      <c r="C483" s="25"/>
      <c r="D483" s="24"/>
      <c r="E483" s="24"/>
      <c r="F483" s="24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4"/>
      <c r="B484" s="25"/>
      <c r="C484" s="25"/>
      <c r="D484" s="24"/>
      <c r="E484" s="24"/>
      <c r="F484" s="24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4"/>
      <c r="B485" s="25"/>
      <c r="C485" s="25"/>
      <c r="D485" s="24"/>
      <c r="E485" s="24"/>
      <c r="F485" s="24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4"/>
      <c r="B486" s="25"/>
      <c r="C486" s="25"/>
      <c r="D486" s="24"/>
      <c r="E486" s="24"/>
      <c r="F486" s="24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4"/>
      <c r="B487" s="25"/>
      <c r="C487" s="25"/>
      <c r="D487" s="24"/>
      <c r="E487" s="24"/>
      <c r="F487" s="24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4"/>
      <c r="B488" s="25"/>
      <c r="C488" s="25"/>
      <c r="D488" s="24"/>
      <c r="E488" s="24"/>
      <c r="F488" s="24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4"/>
      <c r="B489" s="25"/>
      <c r="C489" s="25"/>
      <c r="D489" s="24"/>
      <c r="E489" s="24"/>
      <c r="F489" s="24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4"/>
      <c r="B490" s="25"/>
      <c r="C490" s="25"/>
      <c r="D490" s="24"/>
      <c r="E490" s="24"/>
      <c r="F490" s="24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4"/>
      <c r="B491" s="25"/>
      <c r="C491" s="25"/>
      <c r="D491" s="24"/>
      <c r="E491" s="24"/>
      <c r="F491" s="24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4"/>
      <c r="B492" s="25"/>
      <c r="C492" s="25"/>
      <c r="D492" s="24"/>
      <c r="E492" s="24"/>
      <c r="F492" s="24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4"/>
      <c r="B493" s="25"/>
      <c r="C493" s="25"/>
      <c r="D493" s="24"/>
      <c r="E493" s="24"/>
      <c r="F493" s="24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4"/>
      <c r="B494" s="25"/>
      <c r="C494" s="25"/>
      <c r="D494" s="24"/>
      <c r="E494" s="24"/>
      <c r="F494" s="24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4"/>
      <c r="B495" s="25"/>
      <c r="C495" s="25"/>
      <c r="D495" s="24"/>
      <c r="E495" s="24"/>
      <c r="F495" s="24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4"/>
      <c r="B496" s="25"/>
      <c r="C496" s="25"/>
      <c r="D496" s="24"/>
      <c r="E496" s="24"/>
      <c r="F496" s="24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4"/>
      <c r="B497" s="25"/>
      <c r="C497" s="25"/>
      <c r="D497" s="24"/>
      <c r="E497" s="24"/>
      <c r="F497" s="24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4"/>
      <c r="B498" s="25"/>
      <c r="C498" s="25"/>
      <c r="D498" s="24"/>
      <c r="E498" s="24"/>
      <c r="F498" s="24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4"/>
      <c r="B499" s="25"/>
      <c r="C499" s="25"/>
      <c r="D499" s="24"/>
      <c r="E499" s="24"/>
      <c r="F499" s="24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4"/>
      <c r="B500" s="25"/>
      <c r="C500" s="25"/>
      <c r="D500" s="24"/>
      <c r="E500" s="24"/>
      <c r="F500" s="24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4"/>
      <c r="B501" s="25"/>
      <c r="C501" s="25"/>
      <c r="D501" s="24"/>
      <c r="E501" s="24"/>
      <c r="F501" s="24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4"/>
      <c r="B502" s="25"/>
      <c r="C502" s="25"/>
      <c r="D502" s="24"/>
      <c r="E502" s="24"/>
      <c r="F502" s="24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4"/>
      <c r="B503" s="25"/>
      <c r="C503" s="25"/>
      <c r="D503" s="24"/>
      <c r="E503" s="24"/>
      <c r="F503" s="24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4"/>
      <c r="B504" s="25"/>
      <c r="C504" s="25"/>
      <c r="D504" s="24"/>
      <c r="E504" s="24"/>
      <c r="F504" s="24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4"/>
      <c r="B505" s="25"/>
      <c r="C505" s="25"/>
      <c r="D505" s="24"/>
      <c r="E505" s="24"/>
      <c r="F505" s="24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4"/>
      <c r="B506" s="25"/>
      <c r="C506" s="25"/>
      <c r="D506" s="24"/>
      <c r="E506" s="24"/>
      <c r="F506" s="24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4"/>
      <c r="B507" s="25"/>
      <c r="C507" s="25"/>
      <c r="D507" s="24"/>
      <c r="E507" s="24"/>
      <c r="F507" s="24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4"/>
      <c r="B508" s="25"/>
      <c r="C508" s="25"/>
      <c r="D508" s="24"/>
      <c r="E508" s="24"/>
      <c r="F508" s="24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4"/>
      <c r="B509" s="25"/>
      <c r="C509" s="25"/>
      <c r="D509" s="24"/>
      <c r="E509" s="24"/>
      <c r="F509" s="24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4"/>
      <c r="B510" s="25"/>
      <c r="C510" s="25"/>
      <c r="D510" s="24"/>
      <c r="E510" s="24"/>
      <c r="F510" s="24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4"/>
      <c r="B511" s="25"/>
      <c r="C511" s="25"/>
      <c r="D511" s="24"/>
      <c r="E511" s="24"/>
      <c r="F511" s="24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4"/>
      <c r="B512" s="25"/>
      <c r="C512" s="25"/>
      <c r="D512" s="24"/>
      <c r="E512" s="24"/>
      <c r="F512" s="24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4"/>
      <c r="B513" s="25"/>
      <c r="C513" s="25"/>
      <c r="D513" s="24"/>
      <c r="E513" s="24"/>
      <c r="F513" s="24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4"/>
      <c r="B514" s="25"/>
      <c r="C514" s="25"/>
      <c r="D514" s="24"/>
      <c r="E514" s="24"/>
      <c r="F514" s="24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4"/>
      <c r="B515" s="25"/>
      <c r="C515" s="25"/>
      <c r="D515" s="24"/>
      <c r="E515" s="24"/>
      <c r="F515" s="24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4"/>
      <c r="B516" s="25"/>
      <c r="C516" s="25"/>
      <c r="D516" s="24"/>
      <c r="E516" s="24"/>
      <c r="F516" s="24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4"/>
      <c r="B517" s="25"/>
      <c r="C517" s="25"/>
      <c r="D517" s="24"/>
      <c r="E517" s="24"/>
      <c r="F517" s="24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4"/>
      <c r="B518" s="25"/>
      <c r="C518" s="25"/>
      <c r="D518" s="24"/>
      <c r="E518" s="24"/>
      <c r="F518" s="24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4"/>
      <c r="B519" s="25"/>
      <c r="C519" s="25"/>
      <c r="D519" s="24"/>
      <c r="E519" s="24"/>
      <c r="F519" s="24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4"/>
      <c r="B520" s="25"/>
      <c r="C520" s="25"/>
      <c r="D520" s="24"/>
      <c r="E520" s="24"/>
      <c r="F520" s="24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4"/>
      <c r="B521" s="25"/>
      <c r="C521" s="25"/>
      <c r="D521" s="24"/>
      <c r="E521" s="24"/>
      <c r="F521" s="24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4"/>
      <c r="B522" s="25"/>
      <c r="C522" s="25"/>
      <c r="D522" s="24"/>
      <c r="E522" s="24"/>
      <c r="F522" s="24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4"/>
      <c r="B523" s="25"/>
      <c r="C523" s="25"/>
      <c r="D523" s="24"/>
      <c r="E523" s="24"/>
      <c r="F523" s="24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4"/>
      <c r="B524" s="25"/>
      <c r="C524" s="25"/>
      <c r="D524" s="24"/>
      <c r="E524" s="24"/>
      <c r="F524" s="24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4"/>
      <c r="B525" s="25"/>
      <c r="C525" s="25"/>
      <c r="D525" s="24"/>
      <c r="E525" s="24"/>
      <c r="F525" s="24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4"/>
      <c r="B526" s="25"/>
      <c r="C526" s="25"/>
      <c r="D526" s="24"/>
      <c r="E526" s="24"/>
      <c r="F526" s="24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4"/>
      <c r="B527" s="25"/>
      <c r="C527" s="25"/>
      <c r="D527" s="24"/>
      <c r="E527" s="24"/>
      <c r="F527" s="24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4"/>
      <c r="B528" s="25"/>
      <c r="C528" s="25"/>
      <c r="D528" s="24"/>
      <c r="E528" s="24"/>
      <c r="F528" s="24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4"/>
      <c r="B529" s="25"/>
      <c r="C529" s="25"/>
      <c r="D529" s="24"/>
      <c r="E529" s="24"/>
      <c r="F529" s="24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4"/>
      <c r="B530" s="25"/>
      <c r="C530" s="25"/>
      <c r="D530" s="24"/>
      <c r="E530" s="24"/>
      <c r="F530" s="24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4"/>
      <c r="B531" s="25"/>
      <c r="C531" s="25"/>
      <c r="D531" s="24"/>
      <c r="E531" s="24"/>
      <c r="F531" s="24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4"/>
      <c r="B532" s="25"/>
      <c r="C532" s="25"/>
      <c r="D532" s="24"/>
      <c r="E532" s="24"/>
      <c r="F532" s="24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4"/>
      <c r="B533" s="25"/>
      <c r="C533" s="25"/>
      <c r="D533" s="24"/>
      <c r="E533" s="24"/>
      <c r="F533" s="24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4"/>
      <c r="B534" s="25"/>
      <c r="C534" s="25"/>
      <c r="D534" s="24"/>
      <c r="E534" s="24"/>
      <c r="F534" s="24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4"/>
      <c r="B535" s="25"/>
      <c r="C535" s="25"/>
      <c r="D535" s="24"/>
      <c r="E535" s="24"/>
      <c r="F535" s="24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4"/>
      <c r="B536" s="25"/>
      <c r="C536" s="25"/>
      <c r="D536" s="24"/>
      <c r="E536" s="24"/>
      <c r="F536" s="24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4"/>
      <c r="B537" s="25"/>
      <c r="C537" s="25"/>
      <c r="D537" s="24"/>
      <c r="E537" s="24"/>
      <c r="F537" s="24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4"/>
      <c r="B538" s="25"/>
      <c r="C538" s="25"/>
      <c r="D538" s="24"/>
      <c r="E538" s="24"/>
      <c r="F538" s="24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4"/>
      <c r="B539" s="25"/>
      <c r="C539" s="25"/>
      <c r="D539" s="24"/>
      <c r="E539" s="24"/>
      <c r="F539" s="24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4"/>
      <c r="B540" s="25"/>
      <c r="C540" s="25"/>
      <c r="D540" s="24"/>
      <c r="E540" s="24"/>
      <c r="F540" s="24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4"/>
      <c r="B541" s="25"/>
      <c r="C541" s="25"/>
      <c r="D541" s="24"/>
      <c r="E541" s="24"/>
      <c r="F541" s="24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4"/>
      <c r="B542" s="25"/>
      <c r="C542" s="25"/>
      <c r="D542" s="24"/>
      <c r="E542" s="24"/>
      <c r="F542" s="24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4"/>
      <c r="B543" s="25"/>
      <c r="C543" s="25"/>
      <c r="D543" s="24"/>
      <c r="E543" s="24"/>
      <c r="F543" s="24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4"/>
      <c r="B544" s="25"/>
      <c r="C544" s="25"/>
      <c r="D544" s="24"/>
      <c r="E544" s="24"/>
      <c r="F544" s="24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4"/>
      <c r="B545" s="25"/>
      <c r="C545" s="25"/>
      <c r="D545" s="24"/>
      <c r="E545" s="24"/>
      <c r="F545" s="24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4"/>
      <c r="B546" s="25"/>
      <c r="C546" s="25"/>
      <c r="D546" s="24"/>
      <c r="E546" s="24"/>
      <c r="F546" s="24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4"/>
      <c r="B547" s="25"/>
      <c r="C547" s="25"/>
      <c r="D547" s="24"/>
      <c r="E547" s="24"/>
      <c r="F547" s="24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4"/>
      <c r="B548" s="25"/>
      <c r="C548" s="25"/>
      <c r="D548" s="24"/>
      <c r="E548" s="24"/>
      <c r="F548" s="24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4"/>
      <c r="B549" s="25"/>
      <c r="C549" s="25"/>
      <c r="D549" s="24"/>
      <c r="E549" s="24"/>
      <c r="F549" s="24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4"/>
      <c r="B550" s="25"/>
      <c r="C550" s="25"/>
      <c r="D550" s="24"/>
      <c r="E550" s="24"/>
      <c r="F550" s="24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4"/>
      <c r="B551" s="25"/>
      <c r="C551" s="25"/>
      <c r="D551" s="24"/>
      <c r="E551" s="24"/>
      <c r="F551" s="24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4"/>
      <c r="B552" s="25"/>
      <c r="C552" s="25"/>
      <c r="D552" s="24"/>
      <c r="E552" s="24"/>
      <c r="F552" s="24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4"/>
      <c r="B553" s="25"/>
      <c r="C553" s="25"/>
      <c r="D553" s="24"/>
      <c r="E553" s="24"/>
      <c r="F553" s="24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4"/>
      <c r="B554" s="25"/>
      <c r="C554" s="25"/>
      <c r="D554" s="24"/>
      <c r="E554" s="24"/>
      <c r="F554" s="24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4"/>
      <c r="B555" s="25"/>
      <c r="C555" s="25"/>
      <c r="D555" s="24"/>
      <c r="E555" s="24"/>
      <c r="F555" s="24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4"/>
      <c r="B556" s="25"/>
      <c r="C556" s="25"/>
      <c r="D556" s="24"/>
      <c r="E556" s="24"/>
      <c r="F556" s="24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4"/>
      <c r="B557" s="25"/>
      <c r="C557" s="25"/>
      <c r="D557" s="24"/>
      <c r="E557" s="24"/>
      <c r="F557" s="24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4"/>
      <c r="B558" s="25"/>
      <c r="C558" s="25"/>
      <c r="D558" s="24"/>
      <c r="E558" s="24"/>
      <c r="F558" s="24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4"/>
      <c r="B559" s="25"/>
      <c r="C559" s="25"/>
      <c r="D559" s="24"/>
      <c r="E559" s="24"/>
      <c r="F559" s="24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4"/>
      <c r="B560" s="25"/>
      <c r="C560" s="25"/>
      <c r="D560" s="24"/>
      <c r="E560" s="24"/>
      <c r="F560" s="24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4"/>
      <c r="B561" s="25"/>
      <c r="C561" s="25"/>
      <c r="D561" s="24"/>
      <c r="E561" s="24"/>
      <c r="F561" s="24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4"/>
      <c r="B562" s="25"/>
      <c r="C562" s="25"/>
      <c r="D562" s="24"/>
      <c r="E562" s="24"/>
      <c r="F562" s="24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4"/>
      <c r="B563" s="25"/>
      <c r="C563" s="25"/>
      <c r="D563" s="24"/>
      <c r="E563" s="24"/>
      <c r="F563" s="24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4"/>
      <c r="B564" s="25"/>
      <c r="C564" s="25"/>
      <c r="D564" s="24"/>
      <c r="E564" s="24"/>
      <c r="F564" s="24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4"/>
      <c r="B565" s="25"/>
      <c r="C565" s="25"/>
      <c r="D565" s="24"/>
      <c r="E565" s="24"/>
      <c r="F565" s="24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4"/>
      <c r="B566" s="25"/>
      <c r="C566" s="25"/>
      <c r="D566" s="24"/>
      <c r="E566" s="24"/>
      <c r="F566" s="24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4"/>
      <c r="B567" s="25"/>
      <c r="C567" s="25"/>
      <c r="D567" s="24"/>
      <c r="E567" s="24"/>
      <c r="F567" s="24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4"/>
      <c r="B568" s="25"/>
      <c r="C568" s="25"/>
      <c r="D568" s="24"/>
      <c r="E568" s="24"/>
      <c r="F568" s="24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4"/>
      <c r="B569" s="25"/>
      <c r="C569" s="25"/>
      <c r="D569" s="24"/>
      <c r="E569" s="24"/>
      <c r="F569" s="24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4"/>
      <c r="B570" s="25"/>
      <c r="C570" s="25"/>
      <c r="D570" s="24"/>
      <c r="E570" s="24"/>
      <c r="F570" s="24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4"/>
      <c r="B571" s="25"/>
      <c r="C571" s="25"/>
      <c r="D571" s="24"/>
      <c r="E571" s="24"/>
      <c r="F571" s="24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4"/>
      <c r="B572" s="25"/>
      <c r="C572" s="25"/>
      <c r="D572" s="24"/>
      <c r="E572" s="24"/>
      <c r="F572" s="24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4"/>
      <c r="B573" s="25"/>
      <c r="C573" s="25"/>
      <c r="D573" s="24"/>
      <c r="E573" s="24"/>
      <c r="F573" s="24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4"/>
      <c r="B574" s="25"/>
      <c r="C574" s="25"/>
      <c r="D574" s="24"/>
      <c r="E574" s="24"/>
      <c r="F574" s="24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4"/>
      <c r="B575" s="25"/>
      <c r="C575" s="25"/>
      <c r="D575" s="24"/>
      <c r="E575" s="24"/>
      <c r="F575" s="24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4"/>
      <c r="B576" s="25"/>
      <c r="C576" s="25"/>
      <c r="D576" s="24"/>
      <c r="E576" s="24"/>
      <c r="F576" s="24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4"/>
      <c r="B577" s="25"/>
      <c r="C577" s="25"/>
      <c r="D577" s="24"/>
      <c r="E577" s="24"/>
      <c r="F577" s="24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4"/>
      <c r="B578" s="25"/>
      <c r="C578" s="25"/>
      <c r="D578" s="24"/>
      <c r="E578" s="24"/>
      <c r="F578" s="24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4"/>
      <c r="B579" s="25"/>
      <c r="C579" s="25"/>
      <c r="D579" s="24"/>
      <c r="E579" s="24"/>
      <c r="F579" s="24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4"/>
      <c r="B580" s="25"/>
      <c r="C580" s="25"/>
      <c r="D580" s="24"/>
      <c r="E580" s="24"/>
      <c r="F580" s="24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4"/>
      <c r="B581" s="25"/>
      <c r="C581" s="25"/>
      <c r="D581" s="24"/>
      <c r="E581" s="24"/>
      <c r="F581" s="24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4"/>
      <c r="B582" s="25"/>
      <c r="C582" s="25"/>
      <c r="D582" s="24"/>
      <c r="E582" s="24"/>
      <c r="F582" s="24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4"/>
      <c r="B583" s="25"/>
      <c r="C583" s="25"/>
      <c r="D583" s="24"/>
      <c r="E583" s="24"/>
      <c r="F583" s="24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4"/>
      <c r="B584" s="25"/>
      <c r="C584" s="25"/>
      <c r="D584" s="24"/>
      <c r="E584" s="24"/>
      <c r="F584" s="24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4"/>
      <c r="B585" s="25"/>
      <c r="C585" s="25"/>
      <c r="D585" s="24"/>
      <c r="E585" s="24"/>
      <c r="F585" s="24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4"/>
      <c r="B586" s="25"/>
      <c r="C586" s="25"/>
      <c r="D586" s="24"/>
      <c r="E586" s="24"/>
      <c r="F586" s="24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4"/>
      <c r="B587" s="25"/>
      <c r="C587" s="25"/>
      <c r="D587" s="24"/>
      <c r="E587" s="24"/>
      <c r="F587" s="24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4"/>
      <c r="B588" s="25"/>
      <c r="C588" s="25"/>
      <c r="D588" s="24"/>
      <c r="E588" s="24"/>
      <c r="F588" s="24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4"/>
      <c r="B589" s="25"/>
      <c r="C589" s="25"/>
      <c r="D589" s="24"/>
      <c r="E589" s="24"/>
      <c r="F589" s="24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4"/>
      <c r="B590" s="25"/>
      <c r="C590" s="25"/>
      <c r="D590" s="24"/>
      <c r="E590" s="24"/>
      <c r="F590" s="24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4"/>
      <c r="B591" s="25"/>
      <c r="C591" s="25"/>
      <c r="D591" s="24"/>
      <c r="E591" s="24"/>
      <c r="F591" s="24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4"/>
      <c r="B592" s="25"/>
      <c r="C592" s="25"/>
      <c r="D592" s="24"/>
      <c r="E592" s="24"/>
      <c r="F592" s="24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4"/>
      <c r="B593" s="25"/>
      <c r="C593" s="25"/>
      <c r="D593" s="24"/>
      <c r="E593" s="24"/>
      <c r="F593" s="24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4"/>
      <c r="B594" s="25"/>
      <c r="C594" s="25"/>
      <c r="D594" s="24"/>
      <c r="E594" s="24"/>
      <c r="F594" s="24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4"/>
      <c r="B595" s="25"/>
      <c r="C595" s="25"/>
      <c r="D595" s="24"/>
      <c r="E595" s="24"/>
      <c r="F595" s="24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4"/>
      <c r="B596" s="25"/>
      <c r="C596" s="25"/>
      <c r="D596" s="24"/>
      <c r="E596" s="24"/>
      <c r="F596" s="24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4"/>
      <c r="B597" s="25"/>
      <c r="C597" s="25"/>
      <c r="D597" s="24"/>
      <c r="E597" s="24"/>
      <c r="F597" s="24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4"/>
      <c r="B598" s="25"/>
      <c r="C598" s="25"/>
      <c r="D598" s="24"/>
      <c r="E598" s="24"/>
      <c r="F598" s="24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4"/>
      <c r="B599" s="25"/>
      <c r="C599" s="25"/>
      <c r="D599" s="24"/>
      <c r="E599" s="24"/>
      <c r="F599" s="24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4"/>
      <c r="B600" s="25"/>
      <c r="C600" s="25"/>
      <c r="D600" s="24"/>
      <c r="E600" s="24"/>
      <c r="F600" s="24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4"/>
      <c r="B601" s="25"/>
      <c r="C601" s="25"/>
      <c r="D601" s="24"/>
      <c r="E601" s="24"/>
      <c r="F601" s="24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4"/>
      <c r="B602" s="25"/>
      <c r="C602" s="25"/>
      <c r="D602" s="24"/>
      <c r="E602" s="24"/>
      <c r="F602" s="24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4"/>
      <c r="B603" s="25"/>
      <c r="C603" s="25"/>
      <c r="D603" s="24"/>
      <c r="E603" s="24"/>
      <c r="F603" s="24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4"/>
      <c r="B604" s="25"/>
      <c r="C604" s="25"/>
      <c r="D604" s="24"/>
      <c r="E604" s="24"/>
      <c r="F604" s="24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4"/>
      <c r="B605" s="25"/>
      <c r="C605" s="25"/>
      <c r="D605" s="24"/>
      <c r="E605" s="24"/>
      <c r="F605" s="24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4"/>
      <c r="B606" s="25"/>
      <c r="C606" s="25"/>
      <c r="D606" s="24"/>
      <c r="E606" s="24"/>
      <c r="F606" s="24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4"/>
      <c r="B607" s="25"/>
      <c r="C607" s="25"/>
      <c r="D607" s="24"/>
      <c r="E607" s="24"/>
      <c r="F607" s="24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4"/>
      <c r="B608" s="25"/>
      <c r="C608" s="25"/>
      <c r="D608" s="24"/>
      <c r="E608" s="24"/>
      <c r="F608" s="24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4"/>
      <c r="B609" s="25"/>
      <c r="C609" s="25"/>
      <c r="D609" s="24"/>
      <c r="E609" s="24"/>
      <c r="F609" s="24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4"/>
      <c r="B610" s="25"/>
      <c r="C610" s="25"/>
      <c r="D610" s="24"/>
      <c r="E610" s="24"/>
      <c r="F610" s="24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4"/>
      <c r="B611" s="25"/>
      <c r="C611" s="25"/>
      <c r="D611" s="24"/>
      <c r="E611" s="24"/>
      <c r="F611" s="24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4"/>
      <c r="B612" s="25"/>
      <c r="C612" s="25"/>
      <c r="D612" s="24"/>
      <c r="E612" s="24"/>
      <c r="F612" s="24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4"/>
      <c r="B613" s="25"/>
      <c r="C613" s="25"/>
      <c r="D613" s="24"/>
      <c r="E613" s="24"/>
      <c r="F613" s="24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4"/>
      <c r="B614" s="25"/>
      <c r="C614" s="25"/>
      <c r="D614" s="24"/>
      <c r="E614" s="24"/>
      <c r="F614" s="24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4"/>
      <c r="B615" s="25"/>
      <c r="C615" s="25"/>
      <c r="D615" s="24"/>
      <c r="E615" s="24"/>
      <c r="F615" s="24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4"/>
      <c r="B616" s="25"/>
      <c r="C616" s="25"/>
      <c r="D616" s="24"/>
      <c r="E616" s="24"/>
      <c r="F616" s="24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4"/>
      <c r="B617" s="25"/>
      <c r="C617" s="25"/>
      <c r="D617" s="24"/>
      <c r="E617" s="24"/>
      <c r="F617" s="24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4"/>
      <c r="B618" s="25"/>
      <c r="C618" s="25"/>
      <c r="D618" s="24"/>
      <c r="E618" s="24"/>
      <c r="F618" s="24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4"/>
      <c r="B619" s="25"/>
      <c r="C619" s="25"/>
      <c r="D619" s="24"/>
      <c r="E619" s="24"/>
      <c r="F619" s="24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4"/>
      <c r="B620" s="25"/>
      <c r="C620" s="25"/>
      <c r="D620" s="24"/>
      <c r="E620" s="24"/>
      <c r="F620" s="24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4"/>
      <c r="B621" s="25"/>
      <c r="C621" s="25"/>
      <c r="D621" s="24"/>
      <c r="E621" s="24"/>
      <c r="F621" s="24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4"/>
      <c r="B622" s="25"/>
      <c r="C622" s="25"/>
      <c r="D622" s="24"/>
      <c r="E622" s="24"/>
      <c r="F622" s="24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4"/>
      <c r="B623" s="25"/>
      <c r="C623" s="25"/>
      <c r="D623" s="24"/>
      <c r="E623" s="24"/>
      <c r="F623" s="24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4"/>
      <c r="B624" s="25"/>
      <c r="C624" s="25"/>
      <c r="D624" s="24"/>
      <c r="E624" s="24"/>
      <c r="F624" s="24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4"/>
      <c r="B625" s="25"/>
      <c r="C625" s="25"/>
      <c r="D625" s="24"/>
      <c r="E625" s="24"/>
      <c r="F625" s="24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4"/>
      <c r="B626" s="25"/>
      <c r="C626" s="25"/>
      <c r="D626" s="24"/>
      <c r="E626" s="24"/>
      <c r="F626" s="24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4"/>
      <c r="B627" s="25"/>
      <c r="C627" s="25"/>
      <c r="D627" s="24"/>
      <c r="E627" s="24"/>
      <c r="F627" s="24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4"/>
      <c r="B628" s="25"/>
      <c r="C628" s="25"/>
      <c r="D628" s="24"/>
      <c r="E628" s="24"/>
      <c r="F628" s="24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4"/>
      <c r="B629" s="25"/>
      <c r="C629" s="25"/>
      <c r="D629" s="24"/>
      <c r="E629" s="24"/>
      <c r="F629" s="24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4"/>
      <c r="B630" s="25"/>
      <c r="C630" s="25"/>
      <c r="D630" s="24"/>
      <c r="E630" s="24"/>
      <c r="F630" s="24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4"/>
      <c r="B631" s="25"/>
      <c r="C631" s="25"/>
      <c r="D631" s="24"/>
      <c r="E631" s="24"/>
      <c r="F631" s="24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4"/>
      <c r="B632" s="25"/>
      <c r="C632" s="25"/>
      <c r="D632" s="24"/>
      <c r="E632" s="24"/>
      <c r="F632" s="24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4"/>
      <c r="B633" s="25"/>
      <c r="C633" s="25"/>
      <c r="D633" s="24"/>
      <c r="E633" s="24"/>
      <c r="F633" s="24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4"/>
      <c r="B634" s="25"/>
      <c r="C634" s="25"/>
      <c r="D634" s="24"/>
      <c r="E634" s="24"/>
      <c r="F634" s="24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4"/>
      <c r="B635" s="25"/>
      <c r="C635" s="25"/>
      <c r="D635" s="24"/>
      <c r="E635" s="24"/>
      <c r="F635" s="24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4"/>
      <c r="B636" s="25"/>
      <c r="C636" s="25"/>
      <c r="D636" s="24"/>
      <c r="E636" s="24"/>
      <c r="F636" s="24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4"/>
      <c r="B637" s="25"/>
      <c r="C637" s="25"/>
      <c r="D637" s="24"/>
      <c r="E637" s="24"/>
      <c r="F637" s="24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4"/>
      <c r="B638" s="25"/>
      <c r="C638" s="25"/>
      <c r="D638" s="24"/>
      <c r="E638" s="24"/>
      <c r="F638" s="24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4"/>
      <c r="B639" s="25"/>
      <c r="C639" s="25"/>
      <c r="D639" s="24"/>
      <c r="E639" s="24"/>
      <c r="F639" s="24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4"/>
      <c r="B640" s="25"/>
      <c r="C640" s="25"/>
      <c r="D640" s="24"/>
      <c r="E640" s="24"/>
      <c r="F640" s="24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4"/>
      <c r="B641" s="25"/>
      <c r="C641" s="25"/>
      <c r="D641" s="24"/>
      <c r="E641" s="24"/>
      <c r="F641" s="24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4"/>
      <c r="B642" s="25"/>
      <c r="C642" s="25"/>
      <c r="D642" s="24"/>
      <c r="E642" s="24"/>
      <c r="F642" s="24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4"/>
      <c r="B643" s="25"/>
      <c r="C643" s="25"/>
      <c r="D643" s="24"/>
      <c r="E643" s="24"/>
      <c r="F643" s="24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4"/>
      <c r="B644" s="25"/>
      <c r="C644" s="25"/>
      <c r="D644" s="24"/>
      <c r="E644" s="24"/>
      <c r="F644" s="24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4"/>
      <c r="B645" s="25"/>
      <c r="C645" s="25"/>
      <c r="D645" s="24"/>
      <c r="E645" s="24"/>
      <c r="F645" s="24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4"/>
      <c r="B646" s="25"/>
      <c r="C646" s="25"/>
      <c r="D646" s="24"/>
      <c r="E646" s="24"/>
      <c r="F646" s="24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4"/>
      <c r="B647" s="25"/>
      <c r="C647" s="25"/>
      <c r="D647" s="24"/>
      <c r="E647" s="24"/>
      <c r="F647" s="24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4"/>
      <c r="B648" s="25"/>
      <c r="C648" s="25"/>
      <c r="D648" s="24"/>
      <c r="E648" s="24"/>
      <c r="F648" s="24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4"/>
      <c r="B649" s="25"/>
      <c r="C649" s="25"/>
      <c r="D649" s="24"/>
      <c r="E649" s="24"/>
      <c r="F649" s="24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4"/>
      <c r="B650" s="25"/>
      <c r="C650" s="25"/>
      <c r="D650" s="24"/>
      <c r="E650" s="24"/>
      <c r="F650" s="24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4"/>
      <c r="B651" s="25"/>
      <c r="C651" s="25"/>
      <c r="D651" s="24"/>
      <c r="E651" s="24"/>
      <c r="F651" s="24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4"/>
      <c r="B652" s="25"/>
      <c r="C652" s="25"/>
      <c r="D652" s="24"/>
      <c r="E652" s="24"/>
      <c r="F652" s="24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4"/>
      <c r="B653" s="25"/>
      <c r="C653" s="25"/>
      <c r="D653" s="24"/>
      <c r="E653" s="24"/>
      <c r="F653" s="24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4"/>
      <c r="B654" s="25"/>
      <c r="C654" s="25"/>
      <c r="D654" s="24"/>
      <c r="E654" s="24"/>
      <c r="F654" s="24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4"/>
      <c r="B655" s="25"/>
      <c r="C655" s="25"/>
      <c r="D655" s="24"/>
      <c r="E655" s="24"/>
      <c r="F655" s="24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4"/>
      <c r="B656" s="25"/>
      <c r="C656" s="25"/>
      <c r="D656" s="24"/>
      <c r="E656" s="24"/>
      <c r="F656" s="24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4"/>
      <c r="B657" s="25"/>
      <c r="C657" s="25"/>
      <c r="D657" s="24"/>
      <c r="E657" s="24"/>
      <c r="F657" s="24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4"/>
      <c r="B658" s="25"/>
      <c r="C658" s="25"/>
      <c r="D658" s="24"/>
      <c r="E658" s="24"/>
      <c r="F658" s="24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4"/>
      <c r="B659" s="25"/>
      <c r="C659" s="25"/>
      <c r="D659" s="24"/>
      <c r="E659" s="24"/>
      <c r="F659" s="24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4"/>
      <c r="B660" s="25"/>
      <c r="C660" s="25"/>
      <c r="D660" s="24"/>
      <c r="E660" s="24"/>
      <c r="F660" s="24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4"/>
      <c r="B661" s="25"/>
      <c r="C661" s="25"/>
      <c r="D661" s="24"/>
      <c r="E661" s="24"/>
      <c r="F661" s="24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4"/>
      <c r="B662" s="25"/>
      <c r="C662" s="25"/>
      <c r="D662" s="24"/>
      <c r="E662" s="24"/>
      <c r="F662" s="24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4"/>
      <c r="B663" s="25"/>
      <c r="C663" s="25"/>
      <c r="D663" s="24"/>
      <c r="E663" s="24"/>
      <c r="F663" s="24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4"/>
      <c r="B664" s="25"/>
      <c r="C664" s="25"/>
      <c r="D664" s="24"/>
      <c r="E664" s="24"/>
      <c r="F664" s="24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4"/>
      <c r="B665" s="25"/>
      <c r="C665" s="25"/>
      <c r="D665" s="24"/>
      <c r="E665" s="24"/>
      <c r="F665" s="24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4"/>
      <c r="B666" s="25"/>
      <c r="C666" s="25"/>
      <c r="D666" s="24"/>
      <c r="E666" s="24"/>
      <c r="F666" s="24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4"/>
      <c r="B667" s="25"/>
      <c r="C667" s="25"/>
      <c r="D667" s="24"/>
      <c r="E667" s="24"/>
      <c r="F667" s="24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4"/>
      <c r="B668" s="25"/>
      <c r="C668" s="25"/>
      <c r="D668" s="24"/>
      <c r="E668" s="24"/>
      <c r="F668" s="24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4"/>
      <c r="B669" s="25"/>
      <c r="C669" s="25"/>
      <c r="D669" s="24"/>
      <c r="E669" s="24"/>
      <c r="F669" s="24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4"/>
      <c r="B670" s="25"/>
      <c r="C670" s="25"/>
      <c r="D670" s="24"/>
      <c r="E670" s="24"/>
      <c r="F670" s="24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4"/>
      <c r="B671" s="25"/>
      <c r="C671" s="25"/>
      <c r="D671" s="24"/>
      <c r="E671" s="24"/>
      <c r="F671" s="24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4"/>
      <c r="B672" s="25"/>
      <c r="C672" s="25"/>
      <c r="D672" s="24"/>
      <c r="E672" s="24"/>
      <c r="F672" s="24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4"/>
      <c r="B673" s="25"/>
      <c r="C673" s="25"/>
      <c r="D673" s="24"/>
      <c r="E673" s="24"/>
      <c r="F673" s="24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4"/>
      <c r="B674" s="25"/>
      <c r="C674" s="25"/>
      <c r="D674" s="24"/>
      <c r="E674" s="24"/>
      <c r="F674" s="24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4"/>
      <c r="B675" s="25"/>
      <c r="C675" s="25"/>
      <c r="D675" s="24"/>
      <c r="E675" s="24"/>
      <c r="F675" s="24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4"/>
      <c r="B676" s="25"/>
      <c r="C676" s="25"/>
      <c r="D676" s="24"/>
      <c r="E676" s="24"/>
      <c r="F676" s="24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4"/>
      <c r="B677" s="25"/>
      <c r="C677" s="25"/>
      <c r="D677" s="24"/>
      <c r="E677" s="24"/>
      <c r="F677" s="24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4"/>
      <c r="B678" s="25"/>
      <c r="C678" s="25"/>
      <c r="D678" s="24"/>
      <c r="E678" s="24"/>
      <c r="F678" s="24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4"/>
      <c r="B679" s="25"/>
      <c r="C679" s="25"/>
      <c r="D679" s="24"/>
      <c r="E679" s="24"/>
      <c r="F679" s="24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4"/>
      <c r="B680" s="25"/>
      <c r="C680" s="25"/>
      <c r="D680" s="24"/>
      <c r="E680" s="24"/>
      <c r="F680" s="24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4"/>
      <c r="B681" s="25"/>
      <c r="C681" s="25"/>
      <c r="D681" s="24"/>
      <c r="E681" s="24"/>
      <c r="F681" s="24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4"/>
      <c r="B682" s="25"/>
      <c r="C682" s="25"/>
      <c r="D682" s="24"/>
      <c r="E682" s="24"/>
      <c r="F682" s="24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4"/>
      <c r="B683" s="25"/>
      <c r="C683" s="25"/>
      <c r="D683" s="24"/>
      <c r="E683" s="24"/>
      <c r="F683" s="24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4"/>
      <c r="B684" s="25"/>
      <c r="C684" s="25"/>
      <c r="D684" s="24"/>
      <c r="E684" s="24"/>
      <c r="F684" s="24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4"/>
      <c r="B685" s="25"/>
      <c r="C685" s="25"/>
      <c r="D685" s="24"/>
      <c r="E685" s="24"/>
      <c r="F685" s="24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4"/>
      <c r="B686" s="25"/>
      <c r="C686" s="25"/>
      <c r="D686" s="24"/>
      <c r="E686" s="24"/>
      <c r="F686" s="24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4"/>
      <c r="B687" s="25"/>
      <c r="C687" s="25"/>
      <c r="D687" s="24"/>
      <c r="E687" s="24"/>
      <c r="F687" s="24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4"/>
      <c r="B688" s="25"/>
      <c r="C688" s="25"/>
      <c r="D688" s="24"/>
      <c r="E688" s="24"/>
      <c r="F688" s="24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4"/>
      <c r="B689" s="25"/>
      <c r="C689" s="25"/>
      <c r="D689" s="24"/>
      <c r="E689" s="24"/>
      <c r="F689" s="24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4"/>
      <c r="B690" s="25"/>
      <c r="C690" s="25"/>
      <c r="D690" s="24"/>
      <c r="E690" s="24"/>
      <c r="F690" s="24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4"/>
      <c r="B691" s="25"/>
      <c r="C691" s="25"/>
      <c r="D691" s="24"/>
      <c r="E691" s="24"/>
      <c r="F691" s="24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4"/>
      <c r="B692" s="25"/>
      <c r="C692" s="25"/>
      <c r="D692" s="24"/>
      <c r="E692" s="24"/>
      <c r="F692" s="24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4"/>
      <c r="B693" s="25"/>
      <c r="C693" s="25"/>
      <c r="D693" s="24"/>
      <c r="E693" s="24"/>
      <c r="F693" s="24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4"/>
      <c r="B694" s="25"/>
      <c r="C694" s="25"/>
      <c r="D694" s="24"/>
      <c r="E694" s="24"/>
      <c r="F694" s="24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4"/>
      <c r="B695" s="25"/>
      <c r="C695" s="25"/>
      <c r="D695" s="24"/>
      <c r="E695" s="24"/>
      <c r="F695" s="24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4"/>
      <c r="B696" s="25"/>
      <c r="C696" s="25"/>
      <c r="D696" s="24"/>
      <c r="E696" s="24"/>
      <c r="F696" s="24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4"/>
      <c r="B697" s="25"/>
      <c r="C697" s="25"/>
      <c r="D697" s="24"/>
      <c r="E697" s="24"/>
      <c r="F697" s="24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4"/>
      <c r="B698" s="25"/>
      <c r="C698" s="25"/>
      <c r="D698" s="24"/>
      <c r="E698" s="24"/>
      <c r="F698" s="24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4"/>
      <c r="B699" s="25"/>
      <c r="C699" s="25"/>
      <c r="D699" s="24"/>
      <c r="E699" s="24"/>
      <c r="F699" s="24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4"/>
      <c r="B700" s="25"/>
      <c r="C700" s="25"/>
      <c r="D700" s="24"/>
      <c r="E700" s="24"/>
      <c r="F700" s="24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4"/>
      <c r="B701" s="25"/>
      <c r="C701" s="25"/>
      <c r="D701" s="24"/>
      <c r="E701" s="24"/>
      <c r="F701" s="24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4"/>
      <c r="B702" s="25"/>
      <c r="C702" s="25"/>
      <c r="D702" s="24"/>
      <c r="E702" s="24"/>
      <c r="F702" s="24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4"/>
      <c r="B703" s="25"/>
      <c r="C703" s="25"/>
      <c r="D703" s="24"/>
      <c r="E703" s="24"/>
      <c r="F703" s="24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4"/>
      <c r="B704" s="25"/>
      <c r="C704" s="25"/>
      <c r="D704" s="24"/>
      <c r="E704" s="24"/>
      <c r="F704" s="24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4"/>
      <c r="B705" s="25"/>
      <c r="C705" s="25"/>
      <c r="D705" s="24"/>
      <c r="E705" s="24"/>
      <c r="F705" s="24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4"/>
      <c r="B706" s="25"/>
      <c r="C706" s="25"/>
      <c r="D706" s="24"/>
      <c r="E706" s="24"/>
      <c r="F706" s="24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4"/>
      <c r="B707" s="25"/>
      <c r="C707" s="25"/>
      <c r="D707" s="24"/>
      <c r="E707" s="24"/>
      <c r="F707" s="24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4"/>
      <c r="B708" s="25"/>
      <c r="C708" s="25"/>
      <c r="D708" s="24"/>
      <c r="E708" s="24"/>
      <c r="F708" s="24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4"/>
      <c r="B709" s="25"/>
      <c r="C709" s="25"/>
      <c r="D709" s="24"/>
      <c r="E709" s="24"/>
      <c r="F709" s="24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4"/>
      <c r="B710" s="25"/>
      <c r="C710" s="25"/>
      <c r="D710" s="24"/>
      <c r="E710" s="24"/>
      <c r="F710" s="24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4"/>
      <c r="B711" s="25"/>
      <c r="C711" s="25"/>
      <c r="D711" s="24"/>
      <c r="E711" s="24"/>
      <c r="F711" s="24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4"/>
      <c r="B712" s="25"/>
      <c r="C712" s="25"/>
      <c r="D712" s="24"/>
      <c r="E712" s="24"/>
      <c r="F712" s="24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4"/>
      <c r="B713" s="25"/>
      <c r="C713" s="25"/>
      <c r="D713" s="24"/>
      <c r="E713" s="24"/>
      <c r="F713" s="24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4"/>
      <c r="B714" s="25"/>
      <c r="C714" s="25"/>
      <c r="D714" s="24"/>
      <c r="E714" s="24"/>
      <c r="F714" s="24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4"/>
      <c r="B715" s="25"/>
      <c r="C715" s="25"/>
      <c r="D715" s="24"/>
      <c r="E715" s="24"/>
      <c r="F715" s="24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4"/>
      <c r="B716" s="25"/>
      <c r="C716" s="25"/>
      <c r="D716" s="24"/>
      <c r="E716" s="24"/>
      <c r="F716" s="24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4"/>
      <c r="B717" s="25"/>
      <c r="C717" s="25"/>
      <c r="D717" s="24"/>
      <c r="E717" s="24"/>
      <c r="F717" s="24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4"/>
      <c r="B718" s="25"/>
      <c r="C718" s="25"/>
      <c r="D718" s="24"/>
      <c r="E718" s="24"/>
      <c r="F718" s="24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4"/>
      <c r="B719" s="25"/>
      <c r="C719" s="25"/>
      <c r="D719" s="24"/>
      <c r="E719" s="24"/>
      <c r="F719" s="24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4"/>
      <c r="B720" s="25"/>
      <c r="C720" s="25"/>
      <c r="D720" s="24"/>
      <c r="E720" s="24"/>
      <c r="F720" s="24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4"/>
      <c r="B721" s="25"/>
      <c r="C721" s="25"/>
      <c r="D721" s="24"/>
      <c r="E721" s="24"/>
      <c r="F721" s="24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4"/>
      <c r="B722" s="25"/>
      <c r="C722" s="25"/>
      <c r="D722" s="24"/>
      <c r="E722" s="24"/>
      <c r="F722" s="24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4"/>
      <c r="B723" s="25"/>
      <c r="C723" s="25"/>
      <c r="D723" s="24"/>
      <c r="E723" s="24"/>
      <c r="F723" s="24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4"/>
      <c r="B724" s="25"/>
      <c r="C724" s="25"/>
      <c r="D724" s="24"/>
      <c r="E724" s="24"/>
      <c r="F724" s="24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4"/>
      <c r="B725" s="25"/>
      <c r="C725" s="25"/>
      <c r="D725" s="24"/>
      <c r="E725" s="24"/>
      <c r="F725" s="24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4"/>
      <c r="B726" s="25"/>
      <c r="C726" s="25"/>
      <c r="D726" s="24"/>
      <c r="E726" s="24"/>
      <c r="F726" s="24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4"/>
      <c r="B727" s="25"/>
      <c r="C727" s="25"/>
      <c r="D727" s="24"/>
      <c r="E727" s="24"/>
      <c r="F727" s="24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4"/>
      <c r="B728" s="25"/>
      <c r="C728" s="25"/>
      <c r="D728" s="24"/>
      <c r="E728" s="24"/>
      <c r="F728" s="24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4"/>
      <c r="B729" s="25"/>
      <c r="C729" s="25"/>
      <c r="D729" s="24"/>
      <c r="E729" s="24"/>
      <c r="F729" s="24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4"/>
      <c r="B730" s="25"/>
      <c r="C730" s="25"/>
      <c r="D730" s="24"/>
      <c r="E730" s="24"/>
      <c r="F730" s="24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4"/>
      <c r="B731" s="25"/>
      <c r="C731" s="25"/>
      <c r="D731" s="24"/>
      <c r="E731" s="24"/>
      <c r="F731" s="24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4"/>
      <c r="B732" s="25"/>
      <c r="C732" s="25"/>
      <c r="D732" s="24"/>
      <c r="E732" s="24"/>
      <c r="F732" s="24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4"/>
      <c r="B733" s="25"/>
      <c r="C733" s="25"/>
      <c r="D733" s="24"/>
      <c r="E733" s="24"/>
      <c r="F733" s="24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4"/>
      <c r="B734" s="25"/>
      <c r="C734" s="25"/>
      <c r="D734" s="24"/>
      <c r="E734" s="24"/>
      <c r="F734" s="24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4"/>
      <c r="B735" s="25"/>
      <c r="C735" s="25"/>
      <c r="D735" s="24"/>
      <c r="E735" s="24"/>
      <c r="F735" s="24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4"/>
      <c r="B736" s="25"/>
      <c r="C736" s="25"/>
      <c r="D736" s="24"/>
      <c r="E736" s="24"/>
      <c r="F736" s="24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4"/>
      <c r="B737" s="25"/>
      <c r="C737" s="25"/>
      <c r="D737" s="24"/>
      <c r="E737" s="24"/>
      <c r="F737" s="24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4"/>
      <c r="B738" s="25"/>
      <c r="C738" s="25"/>
      <c r="D738" s="24"/>
      <c r="E738" s="24"/>
      <c r="F738" s="24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4"/>
      <c r="B739" s="25"/>
      <c r="C739" s="25"/>
      <c r="D739" s="24"/>
      <c r="E739" s="24"/>
      <c r="F739" s="24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4"/>
      <c r="B740" s="25"/>
      <c r="C740" s="25"/>
      <c r="D740" s="24"/>
      <c r="E740" s="24"/>
      <c r="F740" s="24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4"/>
      <c r="B741" s="25"/>
      <c r="C741" s="25"/>
      <c r="D741" s="24"/>
      <c r="E741" s="24"/>
      <c r="F741" s="24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4"/>
      <c r="B742" s="25"/>
      <c r="C742" s="25"/>
      <c r="D742" s="24"/>
      <c r="E742" s="24"/>
      <c r="F742" s="24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4"/>
      <c r="B743" s="25"/>
      <c r="C743" s="25"/>
      <c r="D743" s="24"/>
      <c r="E743" s="24"/>
      <c r="F743" s="24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4"/>
      <c r="B744" s="25"/>
      <c r="C744" s="25"/>
      <c r="D744" s="24"/>
      <c r="E744" s="24"/>
      <c r="F744" s="24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4"/>
      <c r="B745" s="25"/>
      <c r="C745" s="25"/>
      <c r="D745" s="24"/>
      <c r="E745" s="24"/>
      <c r="F745" s="24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4"/>
      <c r="B746" s="25"/>
      <c r="C746" s="25"/>
      <c r="D746" s="24"/>
      <c r="E746" s="24"/>
      <c r="F746" s="24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4"/>
      <c r="B747" s="25"/>
      <c r="C747" s="25"/>
      <c r="D747" s="24"/>
      <c r="E747" s="24"/>
      <c r="F747" s="24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4"/>
      <c r="B748" s="25"/>
      <c r="C748" s="25"/>
      <c r="D748" s="24"/>
      <c r="E748" s="24"/>
      <c r="F748" s="24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4"/>
      <c r="B749" s="25"/>
      <c r="C749" s="25"/>
      <c r="D749" s="24"/>
      <c r="E749" s="24"/>
      <c r="F749" s="24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4"/>
      <c r="B750" s="25"/>
      <c r="C750" s="25"/>
      <c r="D750" s="24"/>
      <c r="E750" s="24"/>
      <c r="F750" s="24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4"/>
      <c r="B751" s="25"/>
      <c r="C751" s="25"/>
      <c r="D751" s="24"/>
      <c r="E751" s="24"/>
      <c r="F751" s="24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4"/>
      <c r="B752" s="25"/>
      <c r="C752" s="25"/>
      <c r="D752" s="24"/>
      <c r="E752" s="24"/>
      <c r="F752" s="24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4"/>
      <c r="B753" s="25"/>
      <c r="C753" s="25"/>
      <c r="D753" s="24"/>
      <c r="E753" s="24"/>
      <c r="F753" s="24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4"/>
      <c r="B754" s="25"/>
      <c r="C754" s="25"/>
      <c r="D754" s="24"/>
      <c r="E754" s="24"/>
      <c r="F754" s="24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4"/>
      <c r="B755" s="25"/>
      <c r="C755" s="25"/>
      <c r="D755" s="24"/>
      <c r="E755" s="24"/>
      <c r="F755" s="24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4"/>
      <c r="B756" s="25"/>
      <c r="C756" s="25"/>
      <c r="D756" s="24"/>
      <c r="E756" s="24"/>
      <c r="F756" s="24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4"/>
      <c r="B757" s="25"/>
      <c r="C757" s="25"/>
      <c r="D757" s="24"/>
      <c r="E757" s="24"/>
      <c r="F757" s="24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4"/>
      <c r="B758" s="25"/>
      <c r="C758" s="25"/>
      <c r="D758" s="24"/>
      <c r="E758" s="24"/>
      <c r="F758" s="24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4"/>
      <c r="B759" s="25"/>
      <c r="C759" s="25"/>
      <c r="D759" s="24"/>
      <c r="E759" s="24"/>
      <c r="F759" s="24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4"/>
      <c r="B760" s="25"/>
      <c r="C760" s="25"/>
      <c r="D760" s="24"/>
      <c r="E760" s="24"/>
      <c r="F760" s="24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4"/>
      <c r="B761" s="25"/>
      <c r="C761" s="25"/>
      <c r="D761" s="24"/>
      <c r="E761" s="24"/>
      <c r="F761" s="24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4"/>
      <c r="B762" s="25"/>
      <c r="C762" s="25"/>
      <c r="D762" s="24"/>
      <c r="E762" s="24"/>
      <c r="F762" s="24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4"/>
      <c r="B763" s="25"/>
      <c r="C763" s="25"/>
      <c r="D763" s="24"/>
      <c r="E763" s="24"/>
      <c r="F763" s="24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4"/>
      <c r="B764" s="25"/>
      <c r="C764" s="25"/>
      <c r="D764" s="24"/>
      <c r="E764" s="24"/>
      <c r="F764" s="24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4"/>
      <c r="B765" s="25"/>
      <c r="C765" s="25"/>
      <c r="D765" s="24"/>
      <c r="E765" s="24"/>
      <c r="F765" s="24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4"/>
      <c r="B766" s="25"/>
      <c r="C766" s="25"/>
      <c r="D766" s="24"/>
      <c r="E766" s="24"/>
      <c r="F766" s="24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4"/>
      <c r="B767" s="25"/>
      <c r="C767" s="25"/>
      <c r="D767" s="24"/>
      <c r="E767" s="24"/>
      <c r="F767" s="24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4"/>
      <c r="B768" s="25"/>
      <c r="C768" s="25"/>
      <c r="D768" s="24"/>
      <c r="E768" s="24"/>
      <c r="F768" s="24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4"/>
      <c r="B769" s="25"/>
      <c r="C769" s="25"/>
      <c r="D769" s="24"/>
      <c r="E769" s="24"/>
      <c r="F769" s="24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4"/>
      <c r="B770" s="25"/>
      <c r="C770" s="25"/>
      <c r="D770" s="24"/>
      <c r="E770" s="24"/>
      <c r="F770" s="24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4"/>
      <c r="B771" s="25"/>
      <c r="C771" s="25"/>
      <c r="D771" s="24"/>
      <c r="E771" s="24"/>
      <c r="F771" s="24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4"/>
      <c r="B772" s="25"/>
      <c r="C772" s="25"/>
      <c r="D772" s="24"/>
      <c r="E772" s="24"/>
      <c r="F772" s="24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4"/>
      <c r="B773" s="25"/>
      <c r="C773" s="25"/>
      <c r="D773" s="24"/>
      <c r="E773" s="24"/>
      <c r="F773" s="24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4"/>
      <c r="B774" s="25"/>
      <c r="C774" s="25"/>
      <c r="D774" s="24"/>
      <c r="E774" s="24"/>
      <c r="F774" s="24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4"/>
      <c r="B775" s="25"/>
      <c r="C775" s="25"/>
      <c r="D775" s="24"/>
      <c r="E775" s="24"/>
      <c r="F775" s="24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4"/>
      <c r="B776" s="25"/>
      <c r="C776" s="25"/>
      <c r="D776" s="24"/>
      <c r="E776" s="24"/>
      <c r="F776" s="24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4"/>
      <c r="B777" s="25"/>
      <c r="C777" s="25"/>
      <c r="D777" s="24"/>
      <c r="E777" s="24"/>
      <c r="F777" s="24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4"/>
      <c r="B778" s="25"/>
      <c r="C778" s="25"/>
      <c r="D778" s="24"/>
      <c r="E778" s="24"/>
      <c r="F778" s="24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4"/>
      <c r="B779" s="25"/>
      <c r="C779" s="25"/>
      <c r="D779" s="24"/>
      <c r="E779" s="24"/>
      <c r="F779" s="24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4"/>
      <c r="B780" s="25"/>
      <c r="C780" s="25"/>
      <c r="D780" s="24"/>
      <c r="E780" s="24"/>
      <c r="F780" s="24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4"/>
      <c r="B781" s="25"/>
      <c r="C781" s="25"/>
      <c r="D781" s="24"/>
      <c r="E781" s="24"/>
      <c r="F781" s="24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4"/>
      <c r="B782" s="25"/>
      <c r="C782" s="25"/>
      <c r="D782" s="24"/>
      <c r="E782" s="24"/>
      <c r="F782" s="24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4"/>
      <c r="B783" s="25"/>
      <c r="C783" s="25"/>
      <c r="D783" s="24"/>
      <c r="E783" s="24"/>
      <c r="F783" s="24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4"/>
      <c r="B784" s="25"/>
      <c r="C784" s="25"/>
      <c r="D784" s="24"/>
      <c r="E784" s="24"/>
      <c r="F784" s="24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4"/>
      <c r="B785" s="25"/>
      <c r="C785" s="25"/>
      <c r="D785" s="24"/>
      <c r="E785" s="24"/>
      <c r="F785" s="24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4"/>
      <c r="B786" s="25"/>
      <c r="C786" s="25"/>
      <c r="D786" s="24"/>
      <c r="E786" s="24"/>
      <c r="F786" s="24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4"/>
      <c r="B787" s="25"/>
      <c r="C787" s="25"/>
      <c r="D787" s="24"/>
      <c r="E787" s="24"/>
      <c r="F787" s="24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4"/>
      <c r="B788" s="25"/>
      <c r="C788" s="25"/>
      <c r="D788" s="24"/>
      <c r="E788" s="24"/>
      <c r="F788" s="24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4"/>
      <c r="B789" s="25"/>
      <c r="C789" s="25"/>
      <c r="D789" s="24"/>
      <c r="E789" s="24"/>
      <c r="F789" s="24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4"/>
      <c r="B790" s="25"/>
      <c r="C790" s="25"/>
      <c r="D790" s="24"/>
      <c r="E790" s="24"/>
      <c r="F790" s="24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4"/>
      <c r="B791" s="25"/>
      <c r="C791" s="25"/>
      <c r="D791" s="24"/>
      <c r="E791" s="24"/>
      <c r="F791" s="24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4"/>
      <c r="B792" s="25"/>
      <c r="C792" s="25"/>
      <c r="D792" s="24"/>
      <c r="E792" s="24"/>
      <c r="F792" s="24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4"/>
      <c r="B793" s="25"/>
      <c r="C793" s="25"/>
      <c r="D793" s="24"/>
      <c r="E793" s="24"/>
      <c r="F793" s="24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4"/>
      <c r="B794" s="25"/>
      <c r="C794" s="25"/>
      <c r="D794" s="24"/>
      <c r="E794" s="24"/>
      <c r="F794" s="24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4"/>
      <c r="B795" s="25"/>
      <c r="C795" s="25"/>
      <c r="D795" s="24"/>
      <c r="E795" s="24"/>
      <c r="F795" s="24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4"/>
      <c r="B796" s="25"/>
      <c r="C796" s="25"/>
      <c r="D796" s="24"/>
      <c r="E796" s="24"/>
      <c r="F796" s="24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4"/>
      <c r="B797" s="25"/>
      <c r="C797" s="25"/>
      <c r="D797" s="24"/>
      <c r="E797" s="24"/>
      <c r="F797" s="24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4"/>
      <c r="B798" s="25"/>
      <c r="C798" s="25"/>
      <c r="D798" s="24"/>
      <c r="E798" s="24"/>
      <c r="F798" s="24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4"/>
      <c r="B799" s="25"/>
      <c r="C799" s="25"/>
      <c r="D799" s="24"/>
      <c r="E799" s="24"/>
      <c r="F799" s="24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4"/>
      <c r="B800" s="25"/>
      <c r="C800" s="25"/>
      <c r="D800" s="24"/>
      <c r="E800" s="24"/>
      <c r="F800" s="24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4"/>
      <c r="B801" s="25"/>
      <c r="C801" s="25"/>
      <c r="D801" s="24"/>
      <c r="E801" s="24"/>
      <c r="F801" s="24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4"/>
      <c r="B802" s="25"/>
      <c r="C802" s="25"/>
      <c r="D802" s="24"/>
      <c r="E802" s="24"/>
      <c r="F802" s="24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4"/>
      <c r="B803" s="25"/>
      <c r="C803" s="25"/>
      <c r="D803" s="24"/>
      <c r="E803" s="24"/>
      <c r="F803" s="24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4"/>
      <c r="B804" s="25"/>
      <c r="C804" s="25"/>
      <c r="D804" s="24"/>
      <c r="E804" s="24"/>
      <c r="F804" s="24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4"/>
      <c r="B805" s="25"/>
      <c r="C805" s="25"/>
      <c r="D805" s="24"/>
      <c r="E805" s="24"/>
      <c r="F805" s="24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4"/>
      <c r="B806" s="25"/>
      <c r="C806" s="25"/>
      <c r="D806" s="24"/>
      <c r="E806" s="24"/>
      <c r="F806" s="24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4"/>
      <c r="B807" s="25"/>
      <c r="C807" s="25"/>
      <c r="D807" s="24"/>
      <c r="E807" s="24"/>
      <c r="F807" s="24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4"/>
      <c r="B808" s="25"/>
      <c r="C808" s="25"/>
      <c r="D808" s="24"/>
      <c r="E808" s="24"/>
      <c r="F808" s="24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4"/>
      <c r="B809" s="25"/>
      <c r="C809" s="25"/>
      <c r="D809" s="24"/>
      <c r="E809" s="24"/>
      <c r="F809" s="24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4"/>
      <c r="B810" s="25"/>
      <c r="C810" s="25"/>
      <c r="D810" s="24"/>
      <c r="E810" s="24"/>
      <c r="F810" s="24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4"/>
      <c r="B811" s="25"/>
      <c r="C811" s="25"/>
      <c r="D811" s="24"/>
      <c r="E811" s="24"/>
      <c r="F811" s="24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4"/>
      <c r="B812" s="25"/>
      <c r="C812" s="25"/>
      <c r="D812" s="24"/>
      <c r="E812" s="24"/>
      <c r="F812" s="24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4"/>
      <c r="B813" s="25"/>
      <c r="C813" s="25"/>
      <c r="D813" s="24"/>
      <c r="E813" s="24"/>
      <c r="F813" s="24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4"/>
      <c r="B814" s="25"/>
      <c r="C814" s="25"/>
      <c r="D814" s="24"/>
      <c r="E814" s="24"/>
      <c r="F814" s="24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4"/>
      <c r="B815" s="25"/>
      <c r="C815" s="25"/>
      <c r="D815" s="24"/>
      <c r="E815" s="24"/>
      <c r="F815" s="24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4"/>
      <c r="B816" s="25"/>
      <c r="C816" s="25"/>
      <c r="D816" s="24"/>
      <c r="E816" s="24"/>
      <c r="F816" s="24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4"/>
      <c r="B817" s="25"/>
      <c r="C817" s="25"/>
      <c r="D817" s="24"/>
      <c r="E817" s="24"/>
      <c r="F817" s="24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4"/>
      <c r="B818" s="25"/>
      <c r="C818" s="25"/>
      <c r="D818" s="24"/>
      <c r="E818" s="24"/>
      <c r="F818" s="24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4"/>
      <c r="B819" s="25"/>
      <c r="C819" s="25"/>
      <c r="D819" s="24"/>
      <c r="E819" s="24"/>
      <c r="F819" s="24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4"/>
      <c r="B820" s="25"/>
      <c r="C820" s="25"/>
      <c r="D820" s="24"/>
      <c r="E820" s="24"/>
      <c r="F820" s="24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4"/>
      <c r="B821" s="25"/>
      <c r="C821" s="25"/>
      <c r="D821" s="24"/>
      <c r="E821" s="24"/>
      <c r="F821" s="24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4"/>
      <c r="B822" s="25"/>
      <c r="C822" s="25"/>
      <c r="D822" s="24"/>
      <c r="E822" s="24"/>
      <c r="F822" s="24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4"/>
      <c r="B823" s="25"/>
      <c r="C823" s="25"/>
      <c r="D823" s="24"/>
      <c r="E823" s="24"/>
      <c r="F823" s="24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4"/>
      <c r="B824" s="25"/>
      <c r="C824" s="25"/>
      <c r="D824" s="24"/>
      <c r="E824" s="24"/>
      <c r="F824" s="24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4"/>
      <c r="B825" s="25"/>
      <c r="C825" s="25"/>
      <c r="D825" s="24"/>
      <c r="E825" s="24"/>
      <c r="F825" s="24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4"/>
      <c r="B826" s="25"/>
      <c r="C826" s="25"/>
      <c r="D826" s="24"/>
      <c r="E826" s="24"/>
      <c r="F826" s="24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4"/>
      <c r="B827" s="25"/>
      <c r="C827" s="25"/>
      <c r="D827" s="24"/>
      <c r="E827" s="24"/>
      <c r="F827" s="24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4"/>
      <c r="B828" s="25"/>
      <c r="C828" s="25"/>
      <c r="D828" s="24"/>
      <c r="E828" s="24"/>
      <c r="F828" s="24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4"/>
      <c r="B829" s="25"/>
      <c r="C829" s="25"/>
      <c r="D829" s="24"/>
      <c r="E829" s="24"/>
      <c r="F829" s="24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4"/>
      <c r="B830" s="25"/>
      <c r="C830" s="25"/>
      <c r="D830" s="24"/>
      <c r="E830" s="24"/>
      <c r="F830" s="24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4"/>
      <c r="B831" s="25"/>
      <c r="C831" s="25"/>
      <c r="D831" s="24"/>
      <c r="E831" s="24"/>
      <c r="F831" s="24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4"/>
      <c r="B832" s="25"/>
      <c r="C832" s="25"/>
      <c r="D832" s="24"/>
      <c r="E832" s="24"/>
      <c r="F832" s="24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4"/>
      <c r="B833" s="25"/>
      <c r="C833" s="25"/>
      <c r="D833" s="24"/>
      <c r="E833" s="24"/>
      <c r="F833" s="24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4"/>
      <c r="B834" s="25"/>
      <c r="C834" s="25"/>
      <c r="D834" s="24"/>
      <c r="E834" s="24"/>
      <c r="F834" s="24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4"/>
      <c r="B835" s="25"/>
      <c r="C835" s="25"/>
      <c r="D835" s="24"/>
      <c r="E835" s="24"/>
      <c r="F835" s="24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4"/>
      <c r="B836" s="25"/>
      <c r="C836" s="25"/>
      <c r="D836" s="24"/>
      <c r="E836" s="24"/>
      <c r="F836" s="24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4"/>
      <c r="B837" s="25"/>
      <c r="C837" s="25"/>
      <c r="D837" s="24"/>
      <c r="E837" s="24"/>
      <c r="F837" s="24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4"/>
      <c r="B838" s="25"/>
      <c r="C838" s="25"/>
      <c r="D838" s="24"/>
      <c r="E838" s="24"/>
      <c r="F838" s="24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4"/>
      <c r="B839" s="25"/>
      <c r="C839" s="25"/>
      <c r="D839" s="24"/>
      <c r="E839" s="24"/>
      <c r="F839" s="24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4"/>
      <c r="B840" s="25"/>
      <c r="C840" s="25"/>
      <c r="D840" s="24"/>
      <c r="E840" s="24"/>
      <c r="F840" s="24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4"/>
      <c r="B841" s="25"/>
      <c r="C841" s="25"/>
      <c r="D841" s="24"/>
      <c r="E841" s="24"/>
      <c r="F841" s="24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4"/>
      <c r="B842" s="25"/>
      <c r="C842" s="25"/>
      <c r="D842" s="24"/>
      <c r="E842" s="24"/>
      <c r="F842" s="24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4"/>
      <c r="B843" s="25"/>
      <c r="C843" s="25"/>
      <c r="D843" s="24"/>
      <c r="E843" s="24"/>
      <c r="F843" s="24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4"/>
      <c r="B844" s="25"/>
      <c r="C844" s="25"/>
      <c r="D844" s="24"/>
      <c r="E844" s="24"/>
      <c r="F844" s="24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4"/>
      <c r="B845" s="25"/>
      <c r="C845" s="25"/>
      <c r="D845" s="24"/>
      <c r="E845" s="24"/>
      <c r="F845" s="24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4"/>
      <c r="B846" s="25"/>
      <c r="C846" s="25"/>
      <c r="D846" s="24"/>
      <c r="E846" s="24"/>
      <c r="F846" s="24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4"/>
      <c r="B847" s="25"/>
      <c r="C847" s="25"/>
      <c r="D847" s="24"/>
      <c r="E847" s="24"/>
      <c r="F847" s="24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4"/>
      <c r="B848" s="25"/>
      <c r="C848" s="25"/>
      <c r="D848" s="24"/>
      <c r="E848" s="24"/>
      <c r="F848" s="24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4"/>
      <c r="B849" s="25"/>
      <c r="C849" s="25"/>
      <c r="D849" s="24"/>
      <c r="E849" s="24"/>
      <c r="F849" s="24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4"/>
      <c r="B850" s="25"/>
      <c r="C850" s="25"/>
      <c r="D850" s="24"/>
      <c r="E850" s="24"/>
      <c r="F850" s="24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4"/>
      <c r="B851" s="25"/>
      <c r="C851" s="25"/>
      <c r="D851" s="24"/>
      <c r="E851" s="24"/>
      <c r="F851" s="24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4"/>
      <c r="B852" s="25"/>
      <c r="C852" s="25"/>
      <c r="D852" s="24"/>
      <c r="E852" s="24"/>
      <c r="F852" s="24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4"/>
      <c r="B853" s="25"/>
      <c r="C853" s="25"/>
      <c r="D853" s="24"/>
      <c r="E853" s="24"/>
      <c r="F853" s="24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4"/>
      <c r="B854" s="25"/>
      <c r="C854" s="25"/>
      <c r="D854" s="24"/>
      <c r="E854" s="24"/>
      <c r="F854" s="24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4"/>
      <c r="B855" s="25"/>
      <c r="C855" s="25"/>
      <c r="D855" s="24"/>
      <c r="E855" s="24"/>
      <c r="F855" s="24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4"/>
      <c r="B856" s="25"/>
      <c r="C856" s="25"/>
      <c r="D856" s="24"/>
      <c r="E856" s="24"/>
      <c r="F856" s="24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4"/>
      <c r="B857" s="25"/>
      <c r="C857" s="25"/>
      <c r="D857" s="24"/>
      <c r="E857" s="24"/>
      <c r="F857" s="24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4"/>
      <c r="B858" s="25"/>
      <c r="C858" s="25"/>
      <c r="D858" s="24"/>
      <c r="E858" s="24"/>
      <c r="F858" s="24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4"/>
      <c r="B859" s="25"/>
      <c r="C859" s="25"/>
      <c r="D859" s="24"/>
      <c r="E859" s="24"/>
      <c r="F859" s="24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4"/>
      <c r="B860" s="25"/>
      <c r="C860" s="25"/>
      <c r="D860" s="24"/>
      <c r="E860" s="24"/>
      <c r="F860" s="24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4"/>
      <c r="B861" s="25"/>
      <c r="C861" s="25"/>
      <c r="D861" s="24"/>
      <c r="E861" s="24"/>
      <c r="F861" s="24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4"/>
      <c r="B862" s="25"/>
      <c r="C862" s="25"/>
      <c r="D862" s="24"/>
      <c r="E862" s="24"/>
      <c r="F862" s="24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4"/>
      <c r="B863" s="25"/>
      <c r="C863" s="25"/>
      <c r="D863" s="24"/>
      <c r="E863" s="24"/>
      <c r="F863" s="24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4"/>
      <c r="B864" s="25"/>
      <c r="C864" s="25"/>
      <c r="D864" s="24"/>
      <c r="E864" s="24"/>
      <c r="F864" s="24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4"/>
      <c r="B865" s="25"/>
      <c r="C865" s="25"/>
      <c r="D865" s="24"/>
      <c r="E865" s="24"/>
      <c r="F865" s="24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4"/>
      <c r="B866" s="25"/>
      <c r="C866" s="25"/>
      <c r="D866" s="24"/>
      <c r="E866" s="24"/>
      <c r="F866" s="24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4"/>
      <c r="B867" s="25"/>
      <c r="C867" s="25"/>
      <c r="D867" s="24"/>
      <c r="E867" s="24"/>
      <c r="F867" s="24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4"/>
      <c r="B868" s="25"/>
      <c r="C868" s="25"/>
      <c r="D868" s="24"/>
      <c r="E868" s="24"/>
      <c r="F868" s="24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4"/>
      <c r="B869" s="25"/>
      <c r="C869" s="25"/>
      <c r="D869" s="24"/>
      <c r="E869" s="24"/>
      <c r="F869" s="24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4"/>
      <c r="B870" s="25"/>
      <c r="C870" s="25"/>
      <c r="D870" s="24"/>
      <c r="E870" s="24"/>
      <c r="F870" s="24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4"/>
      <c r="B871" s="25"/>
      <c r="C871" s="25"/>
      <c r="D871" s="24"/>
      <c r="E871" s="24"/>
      <c r="F871" s="24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4"/>
      <c r="B872" s="25"/>
      <c r="C872" s="25"/>
      <c r="D872" s="24"/>
      <c r="E872" s="24"/>
      <c r="F872" s="24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4"/>
      <c r="B873" s="25"/>
      <c r="C873" s="25"/>
      <c r="D873" s="24"/>
      <c r="E873" s="24"/>
      <c r="F873" s="24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4"/>
      <c r="B874" s="25"/>
      <c r="C874" s="25"/>
      <c r="D874" s="24"/>
      <c r="E874" s="24"/>
      <c r="F874" s="24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4"/>
      <c r="B875" s="25"/>
      <c r="C875" s="25"/>
      <c r="D875" s="24"/>
      <c r="E875" s="24"/>
      <c r="F875" s="24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4"/>
      <c r="B876" s="25"/>
      <c r="C876" s="25"/>
      <c r="D876" s="24"/>
      <c r="E876" s="24"/>
      <c r="F876" s="24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4"/>
      <c r="B877" s="25"/>
      <c r="C877" s="25"/>
      <c r="D877" s="24"/>
      <c r="E877" s="24"/>
      <c r="F877" s="24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4"/>
      <c r="B878" s="25"/>
      <c r="C878" s="25"/>
      <c r="D878" s="24"/>
      <c r="E878" s="24"/>
      <c r="F878" s="24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4"/>
      <c r="B879" s="25"/>
      <c r="C879" s="25"/>
      <c r="D879" s="24"/>
      <c r="E879" s="24"/>
      <c r="F879" s="24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4"/>
      <c r="B880" s="25"/>
      <c r="C880" s="25"/>
      <c r="D880" s="24"/>
      <c r="E880" s="24"/>
      <c r="F880" s="24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4"/>
      <c r="B881" s="25"/>
      <c r="C881" s="25"/>
      <c r="D881" s="24"/>
      <c r="E881" s="24"/>
      <c r="F881" s="24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4"/>
      <c r="B882" s="25"/>
      <c r="C882" s="25"/>
      <c r="D882" s="24"/>
      <c r="E882" s="24"/>
      <c r="F882" s="24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4"/>
      <c r="B883" s="25"/>
      <c r="C883" s="25"/>
      <c r="D883" s="24"/>
      <c r="E883" s="24"/>
      <c r="F883" s="24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4"/>
      <c r="B884" s="25"/>
      <c r="C884" s="25"/>
      <c r="D884" s="24"/>
      <c r="E884" s="24"/>
      <c r="F884" s="24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4"/>
      <c r="B885" s="25"/>
      <c r="C885" s="25"/>
      <c r="D885" s="24"/>
      <c r="E885" s="24"/>
      <c r="F885" s="24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4"/>
      <c r="B886" s="25"/>
      <c r="C886" s="25"/>
      <c r="D886" s="24"/>
      <c r="E886" s="24"/>
      <c r="F886" s="24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4"/>
      <c r="B887" s="25"/>
      <c r="C887" s="25"/>
      <c r="D887" s="24"/>
      <c r="E887" s="24"/>
      <c r="F887" s="24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4"/>
      <c r="B888" s="25"/>
      <c r="C888" s="25"/>
      <c r="D888" s="24"/>
      <c r="E888" s="24"/>
      <c r="F888" s="24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4"/>
      <c r="B889" s="25"/>
      <c r="C889" s="25"/>
      <c r="D889" s="24"/>
      <c r="E889" s="24"/>
      <c r="F889" s="24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4"/>
      <c r="B890" s="25"/>
      <c r="C890" s="25"/>
      <c r="D890" s="24"/>
      <c r="E890" s="24"/>
      <c r="F890" s="24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4"/>
      <c r="B891" s="25"/>
      <c r="C891" s="25"/>
      <c r="D891" s="24"/>
      <c r="E891" s="24"/>
      <c r="F891" s="24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4"/>
      <c r="B892" s="25"/>
      <c r="C892" s="25"/>
      <c r="D892" s="24"/>
      <c r="E892" s="24"/>
      <c r="F892" s="24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4"/>
      <c r="B893" s="25"/>
      <c r="C893" s="25"/>
      <c r="D893" s="24"/>
      <c r="E893" s="24"/>
      <c r="F893" s="24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4"/>
      <c r="B894" s="25"/>
      <c r="C894" s="25"/>
      <c r="D894" s="24"/>
      <c r="E894" s="24"/>
      <c r="F894" s="24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4"/>
      <c r="B895" s="25"/>
      <c r="C895" s="25"/>
      <c r="D895" s="24"/>
      <c r="E895" s="24"/>
      <c r="F895" s="24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4"/>
      <c r="B896" s="25"/>
      <c r="C896" s="25"/>
      <c r="D896" s="24"/>
      <c r="E896" s="24"/>
      <c r="F896" s="24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4"/>
      <c r="B897" s="25"/>
      <c r="C897" s="25"/>
      <c r="D897" s="24"/>
      <c r="E897" s="24"/>
      <c r="F897" s="24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4"/>
      <c r="B898" s="25"/>
      <c r="C898" s="25"/>
      <c r="D898" s="24"/>
      <c r="E898" s="24"/>
      <c r="F898" s="24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4"/>
      <c r="B899" s="25"/>
      <c r="C899" s="25"/>
      <c r="D899" s="24"/>
      <c r="E899" s="24"/>
      <c r="F899" s="24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4"/>
      <c r="B900" s="25"/>
      <c r="C900" s="25"/>
      <c r="D900" s="24"/>
      <c r="E900" s="24"/>
      <c r="F900" s="24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4"/>
      <c r="B901" s="25"/>
      <c r="C901" s="25"/>
      <c r="D901" s="24"/>
      <c r="E901" s="24"/>
      <c r="F901" s="24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4"/>
      <c r="B902" s="25"/>
      <c r="C902" s="25"/>
      <c r="D902" s="24"/>
      <c r="E902" s="24"/>
      <c r="F902" s="24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4"/>
      <c r="B903" s="25"/>
      <c r="C903" s="25"/>
      <c r="D903" s="24"/>
      <c r="E903" s="24"/>
      <c r="F903" s="24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4"/>
      <c r="B904" s="25"/>
      <c r="C904" s="25"/>
      <c r="D904" s="24"/>
      <c r="E904" s="24"/>
      <c r="F904" s="24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4"/>
      <c r="B905" s="25"/>
      <c r="C905" s="25"/>
      <c r="D905" s="24"/>
      <c r="E905" s="24"/>
      <c r="F905" s="24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4"/>
      <c r="B906" s="25"/>
      <c r="C906" s="25"/>
      <c r="D906" s="24"/>
      <c r="E906" s="24"/>
      <c r="F906" s="24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4"/>
      <c r="B907" s="25"/>
      <c r="C907" s="25"/>
      <c r="D907" s="24"/>
      <c r="E907" s="24"/>
      <c r="F907" s="24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4"/>
      <c r="B908" s="25"/>
      <c r="C908" s="25"/>
      <c r="D908" s="24"/>
      <c r="E908" s="24"/>
      <c r="F908" s="24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4"/>
      <c r="B909" s="25"/>
      <c r="C909" s="25"/>
      <c r="D909" s="24"/>
      <c r="E909" s="24"/>
      <c r="F909" s="24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4"/>
      <c r="B910" s="25"/>
      <c r="C910" s="25"/>
      <c r="D910" s="24"/>
      <c r="E910" s="24"/>
      <c r="F910" s="24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4"/>
      <c r="B911" s="25"/>
      <c r="C911" s="25"/>
      <c r="D911" s="24"/>
      <c r="E911" s="24"/>
      <c r="F911" s="24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4"/>
      <c r="B912" s="25"/>
      <c r="C912" s="25"/>
      <c r="D912" s="24"/>
      <c r="E912" s="24"/>
      <c r="F912" s="24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4"/>
      <c r="B913" s="25"/>
      <c r="C913" s="25"/>
      <c r="D913" s="24"/>
      <c r="E913" s="24"/>
      <c r="F913" s="24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4"/>
      <c r="B914" s="25"/>
      <c r="C914" s="25"/>
      <c r="D914" s="24"/>
      <c r="E914" s="24"/>
      <c r="F914" s="24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4"/>
      <c r="B915" s="25"/>
      <c r="C915" s="25"/>
      <c r="D915" s="24"/>
      <c r="E915" s="24"/>
      <c r="F915" s="24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4"/>
      <c r="B916" s="25"/>
      <c r="C916" s="25"/>
      <c r="D916" s="24"/>
      <c r="E916" s="24"/>
      <c r="F916" s="24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4"/>
      <c r="B917" s="25"/>
      <c r="C917" s="25"/>
      <c r="D917" s="24"/>
      <c r="E917" s="24"/>
      <c r="F917" s="24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4"/>
      <c r="B918" s="25"/>
      <c r="C918" s="25"/>
      <c r="D918" s="24"/>
      <c r="E918" s="24"/>
      <c r="F918" s="24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4"/>
      <c r="B919" s="25"/>
      <c r="C919" s="25"/>
      <c r="D919" s="24"/>
      <c r="E919" s="24"/>
      <c r="F919" s="24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4"/>
      <c r="B920" s="25"/>
      <c r="C920" s="25"/>
      <c r="D920" s="24"/>
      <c r="E920" s="24"/>
      <c r="F920" s="24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4"/>
      <c r="B921" s="25"/>
      <c r="C921" s="25"/>
      <c r="D921" s="24"/>
      <c r="E921" s="24"/>
      <c r="F921" s="24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4"/>
      <c r="B922" s="25"/>
      <c r="C922" s="25"/>
      <c r="D922" s="24"/>
      <c r="E922" s="24"/>
      <c r="F922" s="24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4"/>
      <c r="B923" s="25"/>
      <c r="C923" s="25"/>
      <c r="D923" s="24"/>
      <c r="E923" s="24"/>
      <c r="F923" s="24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4"/>
      <c r="B924" s="25"/>
      <c r="C924" s="25"/>
      <c r="D924" s="24"/>
      <c r="E924" s="24"/>
      <c r="F924" s="24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4"/>
      <c r="B925" s="25"/>
      <c r="C925" s="25"/>
      <c r="D925" s="24"/>
      <c r="E925" s="24"/>
      <c r="F925" s="24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4"/>
      <c r="B926" s="25"/>
      <c r="C926" s="25"/>
      <c r="D926" s="24"/>
      <c r="E926" s="24"/>
      <c r="F926" s="24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4"/>
      <c r="B927" s="25"/>
      <c r="C927" s="25"/>
      <c r="D927" s="24"/>
      <c r="E927" s="24"/>
      <c r="F927" s="24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4"/>
      <c r="B928" s="25"/>
      <c r="C928" s="25"/>
      <c r="D928" s="24"/>
      <c r="E928" s="24"/>
      <c r="F928" s="24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4"/>
      <c r="B929" s="25"/>
      <c r="C929" s="25"/>
      <c r="D929" s="24"/>
      <c r="E929" s="24"/>
      <c r="F929" s="24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4"/>
      <c r="B930" s="25"/>
      <c r="C930" s="25"/>
      <c r="D930" s="24"/>
      <c r="E930" s="24"/>
      <c r="F930" s="24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4"/>
      <c r="B931" s="25"/>
      <c r="C931" s="25"/>
      <c r="D931" s="24"/>
      <c r="E931" s="24"/>
      <c r="F931" s="24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4"/>
      <c r="B932" s="25"/>
      <c r="C932" s="25"/>
      <c r="D932" s="24"/>
      <c r="E932" s="24"/>
      <c r="F932" s="24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4"/>
      <c r="B933" s="25"/>
      <c r="C933" s="25"/>
      <c r="D933" s="24"/>
      <c r="E933" s="24"/>
      <c r="F933" s="24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4"/>
      <c r="B934" s="25"/>
      <c r="C934" s="25"/>
      <c r="D934" s="24"/>
      <c r="E934" s="24"/>
      <c r="F934" s="24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4"/>
      <c r="B935" s="25"/>
      <c r="C935" s="25"/>
      <c r="D935" s="24"/>
      <c r="E935" s="24"/>
      <c r="F935" s="24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4"/>
      <c r="B936" s="25"/>
      <c r="C936" s="25"/>
      <c r="D936" s="24"/>
      <c r="E936" s="24"/>
      <c r="F936" s="24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4"/>
      <c r="B937" s="25"/>
      <c r="C937" s="25"/>
      <c r="D937" s="24"/>
      <c r="E937" s="24"/>
      <c r="F937" s="24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4"/>
      <c r="B938" s="25"/>
      <c r="C938" s="25"/>
      <c r="D938" s="24"/>
      <c r="E938" s="24"/>
      <c r="F938" s="24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4"/>
      <c r="B939" s="25"/>
      <c r="C939" s="25"/>
      <c r="D939" s="24"/>
      <c r="E939" s="24"/>
      <c r="F939" s="24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4"/>
      <c r="B940" s="25"/>
      <c r="C940" s="25"/>
      <c r="D940" s="24"/>
      <c r="E940" s="24"/>
      <c r="F940" s="24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4"/>
      <c r="B941" s="25"/>
      <c r="C941" s="25"/>
      <c r="D941" s="24"/>
      <c r="E941" s="24"/>
      <c r="F941" s="24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4"/>
      <c r="B942" s="25"/>
      <c r="C942" s="25"/>
      <c r="D942" s="24"/>
      <c r="E942" s="24"/>
      <c r="F942" s="24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4"/>
      <c r="B943" s="25"/>
      <c r="C943" s="25"/>
      <c r="D943" s="24"/>
      <c r="E943" s="24"/>
      <c r="F943" s="24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4"/>
      <c r="B944" s="25"/>
      <c r="C944" s="25"/>
      <c r="D944" s="24"/>
      <c r="E944" s="24"/>
      <c r="F944" s="24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4"/>
      <c r="B945" s="25"/>
      <c r="C945" s="25"/>
      <c r="D945" s="24"/>
      <c r="E945" s="24"/>
      <c r="F945" s="24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4"/>
      <c r="B946" s="25"/>
      <c r="C946" s="25"/>
      <c r="D946" s="24"/>
      <c r="E946" s="24"/>
      <c r="F946" s="24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4"/>
      <c r="B947" s="25"/>
      <c r="C947" s="25"/>
      <c r="D947" s="24"/>
      <c r="E947" s="24"/>
      <c r="F947" s="24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4"/>
      <c r="B948" s="25"/>
      <c r="C948" s="25"/>
      <c r="D948" s="24"/>
      <c r="E948" s="24"/>
      <c r="F948" s="24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4"/>
      <c r="B949" s="25"/>
      <c r="C949" s="25"/>
      <c r="D949" s="24"/>
      <c r="E949" s="24"/>
      <c r="F949" s="24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4"/>
      <c r="B950" s="25"/>
      <c r="C950" s="25"/>
      <c r="D950" s="24"/>
      <c r="E950" s="24"/>
      <c r="F950" s="24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4"/>
      <c r="B951" s="25"/>
      <c r="C951" s="25"/>
      <c r="D951" s="24"/>
      <c r="E951" s="24"/>
      <c r="F951" s="24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4"/>
      <c r="B952" s="25"/>
      <c r="C952" s="25"/>
      <c r="D952" s="24"/>
      <c r="E952" s="24"/>
      <c r="F952" s="24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4"/>
      <c r="B953" s="25"/>
      <c r="C953" s="25"/>
      <c r="D953" s="24"/>
      <c r="E953" s="24"/>
      <c r="F953" s="24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4"/>
      <c r="B954" s="25"/>
      <c r="C954" s="25"/>
      <c r="D954" s="24"/>
      <c r="E954" s="24"/>
      <c r="F954" s="24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4"/>
      <c r="B955" s="25"/>
      <c r="C955" s="25"/>
      <c r="D955" s="24"/>
      <c r="E955" s="24"/>
      <c r="F955" s="24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4"/>
      <c r="B956" s="25"/>
      <c r="C956" s="25"/>
      <c r="D956" s="24"/>
      <c r="E956" s="24"/>
      <c r="F956" s="24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4"/>
      <c r="B957" s="25"/>
      <c r="C957" s="25"/>
      <c r="D957" s="24"/>
      <c r="E957" s="24"/>
      <c r="F957" s="24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4"/>
      <c r="B958" s="25"/>
      <c r="C958" s="25"/>
      <c r="D958" s="24"/>
      <c r="E958" s="24"/>
      <c r="F958" s="24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4"/>
      <c r="B959" s="25"/>
      <c r="C959" s="25"/>
      <c r="D959" s="24"/>
      <c r="E959" s="24"/>
      <c r="F959" s="24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4"/>
      <c r="B960" s="25"/>
      <c r="C960" s="25"/>
      <c r="D960" s="24"/>
      <c r="E960" s="24"/>
      <c r="F960" s="24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4"/>
      <c r="B961" s="25"/>
      <c r="C961" s="25"/>
      <c r="D961" s="24"/>
      <c r="E961" s="24"/>
      <c r="F961" s="24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4"/>
      <c r="B962" s="25"/>
      <c r="C962" s="25"/>
      <c r="D962" s="24"/>
      <c r="E962" s="24"/>
      <c r="F962" s="24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4"/>
      <c r="B963" s="25"/>
      <c r="C963" s="25"/>
      <c r="D963" s="24"/>
      <c r="E963" s="24"/>
      <c r="F963" s="24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4"/>
      <c r="B964" s="25"/>
      <c r="C964" s="25"/>
      <c r="D964" s="24"/>
      <c r="E964" s="24"/>
      <c r="F964" s="24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4"/>
      <c r="B965" s="25"/>
      <c r="C965" s="25"/>
      <c r="D965" s="24"/>
      <c r="E965" s="24"/>
      <c r="F965" s="24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4"/>
      <c r="B966" s="25"/>
      <c r="C966" s="25"/>
      <c r="D966" s="24"/>
      <c r="E966" s="24"/>
      <c r="F966" s="24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4"/>
      <c r="B967" s="25"/>
      <c r="C967" s="25"/>
      <c r="D967" s="24"/>
      <c r="E967" s="24"/>
      <c r="F967" s="24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4"/>
      <c r="B968" s="25"/>
      <c r="C968" s="25"/>
      <c r="D968" s="24"/>
      <c r="E968" s="24"/>
      <c r="F968" s="24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4"/>
      <c r="B969" s="25"/>
      <c r="C969" s="25"/>
      <c r="D969" s="24"/>
      <c r="E969" s="24"/>
      <c r="F969" s="24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4"/>
      <c r="B970" s="25"/>
      <c r="C970" s="25"/>
      <c r="D970" s="24"/>
      <c r="E970" s="24"/>
      <c r="F970" s="24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4"/>
      <c r="B971" s="25"/>
      <c r="C971" s="25"/>
      <c r="D971" s="24"/>
      <c r="E971" s="24"/>
      <c r="F971" s="24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4"/>
      <c r="B972" s="25"/>
      <c r="C972" s="25"/>
      <c r="D972" s="24"/>
      <c r="E972" s="24"/>
      <c r="F972" s="24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4"/>
      <c r="B973" s="25"/>
      <c r="C973" s="25"/>
      <c r="D973" s="24"/>
      <c r="E973" s="24"/>
      <c r="F973" s="24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4"/>
      <c r="B974" s="25"/>
      <c r="C974" s="25"/>
      <c r="D974" s="24"/>
      <c r="E974" s="24"/>
      <c r="F974" s="24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4"/>
      <c r="B975" s="25"/>
      <c r="C975" s="25"/>
      <c r="D975" s="24"/>
      <c r="E975" s="24"/>
      <c r="F975" s="24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4"/>
      <c r="B976" s="25"/>
      <c r="C976" s="25"/>
      <c r="D976" s="24"/>
      <c r="E976" s="24"/>
      <c r="F976" s="24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4"/>
      <c r="B977" s="25"/>
      <c r="C977" s="25"/>
      <c r="D977" s="24"/>
      <c r="E977" s="24"/>
      <c r="F977" s="24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4"/>
      <c r="B978" s="25"/>
      <c r="C978" s="25"/>
      <c r="D978" s="24"/>
      <c r="E978" s="24"/>
      <c r="F978" s="24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4"/>
      <c r="B979" s="25"/>
      <c r="C979" s="25"/>
      <c r="D979" s="24"/>
      <c r="E979" s="24"/>
      <c r="F979" s="24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4"/>
      <c r="B980" s="25"/>
      <c r="C980" s="25"/>
      <c r="D980" s="24"/>
      <c r="E980" s="24"/>
      <c r="F980" s="24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4"/>
      <c r="B981" s="25"/>
      <c r="C981" s="25"/>
      <c r="D981" s="24"/>
      <c r="E981" s="24"/>
      <c r="F981" s="24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4"/>
      <c r="B982" s="25"/>
      <c r="C982" s="25"/>
      <c r="D982" s="24"/>
      <c r="E982" s="24"/>
      <c r="F982" s="24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4"/>
      <c r="B983" s="25"/>
      <c r="C983" s="25"/>
      <c r="D983" s="24"/>
      <c r="E983" s="24"/>
      <c r="F983" s="24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4"/>
      <c r="B984" s="25"/>
      <c r="C984" s="25"/>
      <c r="D984" s="24"/>
      <c r="E984" s="24"/>
      <c r="F984" s="24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4"/>
      <c r="B985" s="25"/>
      <c r="C985" s="25"/>
      <c r="D985" s="24"/>
      <c r="E985" s="24"/>
      <c r="F985" s="24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4"/>
      <c r="B986" s="25"/>
      <c r="C986" s="25"/>
      <c r="D986" s="24"/>
      <c r="E986" s="24"/>
      <c r="F986" s="24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4"/>
      <c r="B987" s="25"/>
      <c r="C987" s="25"/>
      <c r="D987" s="24"/>
      <c r="E987" s="24"/>
      <c r="F987" s="24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4"/>
      <c r="B988" s="25"/>
      <c r="C988" s="25"/>
      <c r="D988" s="24"/>
      <c r="E988" s="24"/>
      <c r="F988" s="24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4"/>
      <c r="B989" s="25"/>
      <c r="C989" s="25"/>
      <c r="D989" s="24"/>
      <c r="E989" s="24"/>
      <c r="F989" s="24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4"/>
      <c r="B990" s="25"/>
      <c r="C990" s="25"/>
      <c r="D990" s="24"/>
      <c r="E990" s="24"/>
      <c r="F990" s="24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4"/>
      <c r="B991" s="25"/>
      <c r="C991" s="25"/>
      <c r="D991" s="24"/>
      <c r="E991" s="24"/>
      <c r="F991" s="24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4"/>
      <c r="B992" s="25"/>
      <c r="C992" s="25"/>
      <c r="D992" s="24"/>
      <c r="E992" s="24"/>
      <c r="F992" s="24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4"/>
      <c r="B993" s="25"/>
      <c r="C993" s="25"/>
      <c r="D993" s="24"/>
      <c r="E993" s="24"/>
      <c r="F993" s="24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4"/>
      <c r="B994" s="25"/>
      <c r="C994" s="25"/>
      <c r="D994" s="24"/>
      <c r="E994" s="24"/>
      <c r="F994" s="24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4"/>
      <c r="B995" s="25"/>
      <c r="C995" s="25"/>
      <c r="D995" s="24"/>
      <c r="E995" s="24"/>
      <c r="F995" s="24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4"/>
      <c r="B996" s="25"/>
      <c r="C996" s="25"/>
      <c r="D996" s="24"/>
      <c r="E996" s="24"/>
      <c r="F996" s="24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4"/>
      <c r="B997" s="25"/>
      <c r="C997" s="25"/>
      <c r="D997" s="24"/>
      <c r="E997" s="24"/>
      <c r="F997" s="24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4"/>
      <c r="B998" s="25"/>
      <c r="C998" s="25"/>
      <c r="D998" s="24"/>
      <c r="E998" s="24"/>
      <c r="F998" s="24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4"/>
      <c r="B999" s="25"/>
      <c r="C999" s="25"/>
      <c r="D999" s="24"/>
      <c r="E999" s="24"/>
      <c r="F999" s="24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4"/>
      <c r="B1000" s="25"/>
      <c r="C1000" s="25"/>
      <c r="D1000" s="24"/>
      <c r="E1000" s="24"/>
      <c r="F1000" s="24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24"/>
      <c r="B1001" s="25"/>
      <c r="C1001" s="25"/>
      <c r="D1001" s="24"/>
      <c r="E1001" s="24"/>
      <c r="F1001" s="24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24"/>
      <c r="B1002" s="25"/>
      <c r="C1002" s="25"/>
      <c r="D1002" s="24"/>
      <c r="E1002" s="24"/>
      <c r="F1002" s="24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>
      <c r="A1003" s="24"/>
      <c r="B1003" s="25"/>
      <c r="C1003" s="25"/>
      <c r="D1003" s="24"/>
      <c r="E1003" s="24"/>
      <c r="F1003" s="24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>
      <c r="A1004" s="24"/>
      <c r="B1004" s="25"/>
      <c r="C1004" s="25"/>
      <c r="D1004" s="24"/>
      <c r="E1004" s="24"/>
      <c r="F1004" s="24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>
      <c r="A1005" s="24"/>
      <c r="B1005" s="25"/>
      <c r="C1005" s="25"/>
      <c r="D1005" s="24"/>
      <c r="E1005" s="24"/>
      <c r="F1005" s="24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>
      <c r="A1006" s="24"/>
      <c r="B1006" s="25"/>
      <c r="C1006" s="25"/>
      <c r="D1006" s="24"/>
      <c r="E1006" s="24"/>
      <c r="F1006" s="24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>
      <c r="A1007" s="24"/>
      <c r="B1007" s="25"/>
      <c r="C1007" s="25"/>
      <c r="D1007" s="24"/>
      <c r="E1007" s="24"/>
      <c r="F1007" s="24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>
      <c r="A1008" s="24"/>
      <c r="B1008" s="25"/>
      <c r="C1008" s="25"/>
      <c r="D1008" s="24"/>
      <c r="E1008" s="24"/>
      <c r="F1008" s="24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>
      <c r="A1009" s="24"/>
      <c r="B1009" s="25"/>
      <c r="C1009" s="25"/>
      <c r="D1009" s="24"/>
      <c r="E1009" s="24"/>
      <c r="F1009" s="24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>
      <c r="A1010" s="24"/>
      <c r="B1010" s="25"/>
      <c r="C1010" s="25"/>
      <c r="D1010" s="24"/>
      <c r="E1010" s="24"/>
      <c r="F1010" s="24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>
      <c r="A1011" s="24"/>
      <c r="B1011" s="25"/>
      <c r="C1011" s="25"/>
      <c r="D1011" s="24"/>
      <c r="E1011" s="24"/>
      <c r="F1011" s="24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>
      <c r="A1012" s="24"/>
      <c r="B1012" s="25"/>
      <c r="C1012" s="25"/>
      <c r="D1012" s="24"/>
      <c r="E1012" s="24"/>
      <c r="F1012" s="24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>
      <c r="A1013" s="24"/>
      <c r="B1013" s="25"/>
      <c r="C1013" s="25"/>
      <c r="D1013" s="24"/>
      <c r="E1013" s="24"/>
      <c r="F1013" s="24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>
      <c r="A1014" s="24"/>
      <c r="B1014" s="25"/>
      <c r="C1014" s="25"/>
      <c r="D1014" s="24"/>
      <c r="E1014" s="24"/>
      <c r="F1014" s="24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>
      <c r="A1015" s="24"/>
      <c r="B1015" s="25"/>
      <c r="C1015" s="25"/>
      <c r="D1015" s="24"/>
      <c r="E1015" s="24"/>
      <c r="F1015" s="24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>
      <c r="A1016" s="24"/>
      <c r="B1016" s="25"/>
      <c r="C1016" s="25"/>
      <c r="D1016" s="24"/>
      <c r="E1016" s="24"/>
      <c r="F1016" s="24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>
      <c r="A1017" s="24"/>
      <c r="B1017" s="25"/>
      <c r="C1017" s="25"/>
      <c r="D1017" s="24"/>
      <c r="E1017" s="24"/>
      <c r="F1017" s="24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>
      <c r="A1018" s="24"/>
      <c r="B1018" s="25"/>
      <c r="C1018" s="25"/>
      <c r="D1018" s="24"/>
      <c r="E1018" s="24"/>
      <c r="F1018" s="24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>
      <c r="A1019" s="24"/>
      <c r="B1019" s="25"/>
      <c r="C1019" s="25"/>
      <c r="D1019" s="24"/>
      <c r="E1019" s="24"/>
      <c r="F1019" s="24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>
      <c r="A1020" s="24"/>
      <c r="B1020" s="25"/>
      <c r="C1020" s="25"/>
      <c r="D1020" s="24"/>
      <c r="E1020" s="24"/>
      <c r="F1020" s="24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>
      <c r="A1021" s="24"/>
      <c r="B1021" s="25"/>
      <c r="C1021" s="25"/>
      <c r="D1021" s="24"/>
      <c r="E1021" s="24"/>
      <c r="F1021" s="24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>
      <c r="A1022" s="24"/>
      <c r="B1022" s="25"/>
      <c r="C1022" s="24"/>
      <c r="D1022" s="24"/>
      <c r="E1022" s="24"/>
      <c r="F1022" s="24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>
      <c r="A1023" s="24"/>
      <c r="B1023" s="25"/>
      <c r="C1023" s="24"/>
      <c r="D1023" s="24"/>
      <c r="E1023" s="24"/>
      <c r="F1023" s="24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>
      <c r="A1024" s="24"/>
      <c r="B1024" s="25"/>
      <c r="C1024" s="24"/>
      <c r="D1024" s="24"/>
      <c r="E1024" s="24"/>
      <c r="F1024" s="24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>
      <c r="A1025" s="24"/>
      <c r="B1025" s="25"/>
      <c r="C1025" s="24"/>
      <c r="D1025" s="24"/>
      <c r="E1025" s="24"/>
      <c r="F1025" s="24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>
      <c r="A1026" s="24"/>
      <c r="B1026" s="25"/>
      <c r="C1026" s="24"/>
      <c r="D1026" s="24"/>
      <c r="E1026" s="24"/>
      <c r="F1026" s="24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>
      <c r="A1027" s="24"/>
      <c r="B1027" s="25"/>
      <c r="C1027" s="24"/>
      <c r="D1027" s="24"/>
      <c r="E1027" s="24"/>
      <c r="F1027" s="24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>
      <c r="A1028" s="24"/>
      <c r="B1028" s="25"/>
      <c r="C1028" s="24"/>
      <c r="D1028" s="24"/>
      <c r="E1028" s="24"/>
      <c r="F1028" s="24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>
      <c r="A1029" s="24"/>
      <c r="B1029" s="25"/>
      <c r="C1029" s="24"/>
      <c r="D1029" s="24"/>
      <c r="E1029" s="24"/>
      <c r="F1029" s="24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>
      <c r="A1030" s="24"/>
      <c r="B1030" s="25"/>
      <c r="C1030" s="24"/>
      <c r="D1030" s="24"/>
      <c r="E1030" s="24"/>
      <c r="F1030" s="24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>
      <c r="A1031" s="24"/>
      <c r="B1031" s="25"/>
      <c r="C1031" s="24"/>
      <c r="D1031" s="24"/>
      <c r="E1031" s="24"/>
      <c r="F1031" s="24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>
      <c r="A1032" s="24"/>
      <c r="B1032" s="25"/>
      <c r="C1032" s="24"/>
      <c r="D1032" s="24"/>
      <c r="E1032" s="24"/>
      <c r="F1032" s="24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>
      <c r="A1033" s="24"/>
      <c r="B1033" s="25"/>
      <c r="C1033" s="29"/>
      <c r="D1033" s="24"/>
      <c r="E1033" s="24"/>
      <c r="F1033" s="24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>
      <c r="A1034" s="24"/>
      <c r="B1034" s="25"/>
      <c r="C1034" s="29"/>
      <c r="D1034" s="24"/>
      <c r="E1034" s="24"/>
      <c r="F1034" s="24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>
      <c r="A1035" s="24"/>
      <c r="B1035" s="25"/>
      <c r="C1035" s="29"/>
      <c r="D1035" s="24"/>
      <c r="E1035" s="24"/>
      <c r="F1035" s="24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>
      <c r="A1036" s="24"/>
      <c r="B1036" s="25"/>
      <c r="C1036" s="29"/>
      <c r="D1036" s="24"/>
      <c r="E1036" s="24"/>
      <c r="F1036" s="24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>
      <c r="A1037" s="24"/>
      <c r="B1037" s="25"/>
      <c r="C1037" s="29"/>
      <c r="D1037" s="24"/>
      <c r="E1037" s="24"/>
      <c r="F1037" s="24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>
      <c r="A1038" s="24"/>
      <c r="B1038" s="25"/>
      <c r="C1038" s="29"/>
      <c r="D1038" s="24"/>
      <c r="E1038" s="24"/>
      <c r="F1038" s="24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>
      <c r="A1039" s="24"/>
      <c r="B1039" s="25"/>
      <c r="C1039" s="29"/>
      <c r="D1039" s="24"/>
      <c r="E1039" s="24"/>
      <c r="F1039" s="24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>
      <c r="A1040" s="24"/>
      <c r="B1040" s="29"/>
      <c r="C1040" s="29"/>
      <c r="D1040" s="24"/>
      <c r="E1040" s="24"/>
      <c r="F1040" s="24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>
      <c r="A1041" s="24"/>
      <c r="B1041" s="29"/>
      <c r="C1041" s="29"/>
      <c r="D1041" s="24"/>
      <c r="E1041" s="29"/>
      <c r="F1041" s="24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>
      <c r="A1042" s="24"/>
      <c r="B1042" s="29"/>
      <c r="C1042" s="29"/>
      <c r="D1042" s="24"/>
      <c r="E1042" s="29"/>
      <c r="F1042" s="24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>
      <c r="A1043" s="24"/>
      <c r="B1043" s="29"/>
      <c r="C1043" s="29"/>
      <c r="D1043" s="24"/>
      <c r="E1043" s="29"/>
      <c r="F1043" s="24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>
      <c r="A1044" s="24"/>
      <c r="B1044" s="29"/>
      <c r="C1044" s="29"/>
      <c r="D1044" s="24"/>
      <c r="E1044" s="29"/>
      <c r="F1044" s="24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>
      <c r="A1045" s="24"/>
      <c r="B1045" s="29"/>
      <c r="C1045" s="29"/>
      <c r="D1045" s="24"/>
      <c r="E1045" s="29"/>
      <c r="F1045" s="24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>
      <c r="A1046" s="24"/>
      <c r="B1046" s="29"/>
      <c r="C1046" s="29"/>
      <c r="D1046" s="24"/>
      <c r="E1046" s="29"/>
      <c r="F1046" s="24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>
      <c r="A1047" s="24"/>
      <c r="B1047" s="29"/>
      <c r="C1047" s="29"/>
      <c r="D1047" s="24"/>
      <c r="E1047" s="29"/>
      <c r="F1047" s="24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>
      <c r="A1048" s="24"/>
      <c r="B1048" s="29"/>
      <c r="C1048" s="29"/>
      <c r="D1048" s="24"/>
      <c r="E1048" s="29"/>
      <c r="F1048" s="24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>
      <c r="A1049" s="24"/>
      <c r="B1049" s="29"/>
      <c r="C1049" s="29"/>
      <c r="D1049" s="24"/>
      <c r="E1049" s="29"/>
      <c r="F1049" s="24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>
      <c r="A1050" s="24"/>
      <c r="B1050" s="29"/>
      <c r="C1050" s="29"/>
      <c r="D1050" s="24"/>
      <c r="E1050" s="29"/>
      <c r="F1050" s="24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>
      <c r="A1051" s="24"/>
      <c r="B1051" s="29"/>
      <c r="C1051" s="29"/>
      <c r="D1051" s="24"/>
      <c r="E1051" s="29"/>
      <c r="F1051" s="24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>
      <c r="A1052" s="24"/>
      <c r="B1052" s="29"/>
      <c r="C1052" s="29"/>
      <c r="D1052" s="24"/>
      <c r="E1052" s="29"/>
      <c r="F1052" s="24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>
      <c r="A1053" s="24"/>
      <c r="B1053" s="29"/>
      <c r="C1053" s="29"/>
      <c r="D1053" s="24"/>
      <c r="E1053" s="29"/>
      <c r="F1053" s="24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>
      <c r="A1054" s="24"/>
      <c r="B1054" s="29"/>
      <c r="C1054" s="29"/>
      <c r="D1054" s="24"/>
      <c r="E1054" s="29"/>
      <c r="F1054" s="24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>
      <c r="A1055" s="24"/>
      <c r="B1055" s="29"/>
      <c r="C1055" s="29"/>
      <c r="D1055" s="24"/>
      <c r="E1055" s="29"/>
      <c r="F1055" s="24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>
      <c r="A1056" s="24"/>
      <c r="B1056" s="29"/>
      <c r="C1056" s="29"/>
      <c r="D1056" s="24"/>
      <c r="E1056" s="29"/>
      <c r="F1056" s="24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>
      <c r="A1057" s="24"/>
      <c r="B1057" s="29"/>
      <c r="C1057" s="29"/>
      <c r="D1057" s="24"/>
      <c r="E1057" s="29"/>
      <c r="F1057" s="24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>
      <c r="A1058" s="24"/>
      <c r="B1058" s="29"/>
      <c r="C1058" s="29"/>
      <c r="D1058" s="24"/>
      <c r="E1058" s="29"/>
      <c r="F1058" s="24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  <row r="1059">
      <c r="A1059" s="24"/>
      <c r="B1059" s="29"/>
      <c r="C1059" s="29"/>
      <c r="D1059" s="24"/>
      <c r="E1059" s="29"/>
      <c r="F1059" s="24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>
      <c r="A1060" s="24"/>
      <c r="B1060" s="29"/>
      <c r="C1060" s="29"/>
      <c r="D1060" s="24"/>
      <c r="E1060" s="29"/>
      <c r="F1060" s="24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  <row r="1061">
      <c r="A1061" s="24"/>
      <c r="B1061" s="29"/>
      <c r="C1061" s="29"/>
      <c r="D1061" s="24"/>
      <c r="E1061" s="29"/>
      <c r="F1061" s="24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</row>
    <row r="1062">
      <c r="A1062" s="24"/>
      <c r="B1062" s="29"/>
      <c r="C1062" s="29"/>
      <c r="D1062" s="24"/>
      <c r="E1062" s="29"/>
      <c r="F1062" s="24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</row>
    <row r="1063">
      <c r="A1063" s="24"/>
      <c r="B1063" s="29"/>
      <c r="C1063" s="29"/>
      <c r="D1063" s="24"/>
      <c r="E1063" s="29"/>
      <c r="F1063" s="24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</row>
    <row r="1064">
      <c r="A1064" s="24"/>
      <c r="B1064" s="29"/>
      <c r="C1064" s="29"/>
      <c r="D1064" s="24"/>
      <c r="E1064" s="29"/>
      <c r="F1064" s="24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</row>
    <row r="1065">
      <c r="A1065" s="24"/>
      <c r="B1065" s="29"/>
      <c r="C1065" s="29"/>
      <c r="D1065" s="24"/>
      <c r="E1065" s="29"/>
      <c r="F1065" s="24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</row>
    <row r="1066">
      <c r="A1066" s="24"/>
      <c r="B1066" s="29"/>
      <c r="C1066" s="29"/>
      <c r="D1066" s="24"/>
      <c r="E1066" s="29"/>
      <c r="F1066" s="24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</row>
    <row r="1067">
      <c r="A1067" s="24"/>
      <c r="B1067" s="29"/>
      <c r="C1067" s="29"/>
      <c r="D1067" s="24"/>
      <c r="E1067" s="29"/>
      <c r="F1067" s="24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</row>
    <row r="1068">
      <c r="A1068" s="24"/>
      <c r="B1068" s="29"/>
      <c r="C1068" s="29"/>
      <c r="D1068" s="24"/>
      <c r="E1068" s="29"/>
      <c r="F1068" s="24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</row>
    <row r="1069">
      <c r="A1069" s="24"/>
      <c r="B1069" s="29"/>
      <c r="C1069" s="29"/>
      <c r="D1069" s="24"/>
      <c r="E1069" s="29"/>
      <c r="F1069" s="24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</row>
    <row r="1070">
      <c r="A1070" s="24"/>
      <c r="B1070" s="29"/>
      <c r="C1070" s="29"/>
      <c r="D1070" s="24"/>
      <c r="E1070" s="29"/>
      <c r="F1070" s="24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</row>
    <row r="1071">
      <c r="A1071" s="24"/>
      <c r="B1071" s="29"/>
      <c r="C1071" s="29"/>
      <c r="D1071" s="24"/>
      <c r="E1071" s="29"/>
      <c r="F1071" s="24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</row>
    <row r="1072">
      <c r="A1072" s="24"/>
      <c r="B1072" s="29"/>
      <c r="C1072" s="29"/>
      <c r="D1072" s="24"/>
      <c r="E1072" s="29"/>
      <c r="F1072" s="24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</row>
    <row r="1073">
      <c r="A1073" s="24"/>
      <c r="B1073" s="29"/>
      <c r="C1073" s="29"/>
      <c r="D1073" s="24"/>
      <c r="E1073" s="29"/>
      <c r="F1073" s="24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</row>
    <row r="1074">
      <c r="A1074" s="24"/>
      <c r="B1074" s="29"/>
      <c r="C1074" s="29"/>
      <c r="D1074" s="24"/>
      <c r="E1074" s="29"/>
      <c r="F1074" s="24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</row>
    <row r="1075">
      <c r="A1075" s="24"/>
      <c r="B1075" s="29"/>
      <c r="C1075" s="29"/>
      <c r="D1075" s="24"/>
      <c r="E1075" s="29"/>
      <c r="F1075" s="24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</row>
    <row r="1076">
      <c r="A1076" s="24"/>
      <c r="B1076" s="29"/>
      <c r="C1076" s="29"/>
      <c r="D1076" s="24"/>
      <c r="E1076" s="29"/>
      <c r="F1076" s="24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</row>
    <row r="1077">
      <c r="A1077" s="24"/>
      <c r="B1077" s="29"/>
      <c r="C1077" s="29"/>
      <c r="D1077" s="24"/>
      <c r="E1077" s="29"/>
      <c r="F1077" s="24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</row>
    <row r="1078">
      <c r="A1078" s="24"/>
      <c r="B1078" s="29"/>
      <c r="C1078" s="29"/>
      <c r="D1078" s="24"/>
      <c r="E1078" s="29"/>
      <c r="F1078" s="24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</row>
    <row r="1079">
      <c r="A1079" s="24"/>
      <c r="B1079" s="29"/>
      <c r="C1079" s="29"/>
      <c r="D1079" s="24"/>
      <c r="E1079" s="29"/>
      <c r="F1079" s="24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</row>
    <row r="1080">
      <c r="A1080" s="24"/>
      <c r="B1080" s="29"/>
      <c r="C1080" s="29"/>
      <c r="D1080" s="24"/>
      <c r="E1080" s="29"/>
      <c r="F1080" s="24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</row>
    <row r="1081">
      <c r="A1081" s="24"/>
      <c r="B1081" s="29"/>
      <c r="C1081" s="29"/>
      <c r="D1081" s="24"/>
      <c r="E1081" s="29"/>
      <c r="F1081" s="24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</row>
    <row r="1082">
      <c r="A1082" s="24"/>
      <c r="B1082" s="29"/>
      <c r="C1082" s="29"/>
      <c r="D1082" s="24"/>
      <c r="E1082" s="29"/>
      <c r="F1082" s="24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</row>
    <row r="1083">
      <c r="A1083" s="24"/>
      <c r="B1083" s="29"/>
      <c r="C1083" s="29"/>
      <c r="D1083" s="24"/>
      <c r="E1083" s="29"/>
      <c r="F1083" s="24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</row>
    <row r="1084">
      <c r="A1084" s="24"/>
      <c r="B1084" s="29"/>
      <c r="C1084" s="29"/>
      <c r="D1084" s="24"/>
      <c r="E1084" s="29"/>
      <c r="F1084" s="24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</row>
    <row r="1085">
      <c r="A1085" s="24"/>
      <c r="B1085" s="29"/>
      <c r="C1085" s="29"/>
      <c r="D1085" s="24"/>
      <c r="E1085" s="29"/>
      <c r="F1085" s="24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</row>
    <row r="1086">
      <c r="A1086" s="24"/>
      <c r="B1086" s="29"/>
      <c r="C1086" s="29"/>
      <c r="D1086" s="24"/>
      <c r="E1086" s="29"/>
      <c r="F1086" s="24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</row>
    <row r="1087">
      <c r="A1087" s="24"/>
      <c r="B1087" s="29"/>
      <c r="C1087" s="29"/>
      <c r="D1087" s="24"/>
      <c r="E1087" s="29"/>
      <c r="F1087" s="24"/>
      <c r="G1087" s="24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</row>
    <row r="1088">
      <c r="A1088" s="24"/>
      <c r="B1088" s="29"/>
      <c r="C1088" s="29"/>
      <c r="D1088" s="24"/>
      <c r="E1088" s="29"/>
      <c r="F1088" s="24"/>
      <c r="G1088" s="24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</row>
    <row r="1089">
      <c r="A1089" s="24"/>
      <c r="B1089" s="29"/>
      <c r="C1089" s="29"/>
      <c r="D1089" s="24"/>
      <c r="E1089" s="29"/>
      <c r="F1089" s="24"/>
      <c r="G1089" s="24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</row>
    <row r="1090">
      <c r="A1090" s="24"/>
      <c r="B1090" s="29"/>
      <c r="C1090" s="29"/>
      <c r="D1090" s="24"/>
      <c r="E1090" s="29"/>
      <c r="F1090" s="24"/>
      <c r="G1090" s="24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</row>
    <row r="1091">
      <c r="A1091" s="24"/>
      <c r="B1091" s="29"/>
      <c r="C1091" s="29"/>
      <c r="D1091" s="24"/>
      <c r="E1091" s="29"/>
      <c r="F1091" s="24"/>
      <c r="G1091" s="24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</row>
    <row r="1092">
      <c r="A1092" s="24"/>
      <c r="B1092" s="29"/>
      <c r="C1092" s="29"/>
      <c r="D1092" s="24"/>
      <c r="E1092" s="29"/>
      <c r="F1092" s="24"/>
      <c r="G1092" s="24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</row>
    <row r="1093">
      <c r="A1093" s="24"/>
      <c r="B1093" s="29"/>
      <c r="C1093" s="29"/>
      <c r="D1093" s="24"/>
      <c r="E1093" s="29"/>
      <c r="F1093" s="24"/>
      <c r="G1093" s="24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</row>
    <row r="1094">
      <c r="A1094" s="24"/>
      <c r="B1094" s="29"/>
      <c r="C1094" s="29"/>
      <c r="D1094" s="24"/>
      <c r="E1094" s="29"/>
      <c r="F1094" s="24"/>
      <c r="G1094" s="24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</row>
    <row r="1095">
      <c r="A1095" s="24"/>
      <c r="B1095" s="29"/>
      <c r="C1095" s="29"/>
      <c r="D1095" s="24"/>
      <c r="E1095" s="29"/>
      <c r="F1095" s="24"/>
      <c r="G1095" s="24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</row>
    <row r="1096">
      <c r="A1096" s="24"/>
      <c r="B1096" s="29"/>
      <c r="C1096" s="29"/>
      <c r="D1096" s="24"/>
      <c r="E1096" s="29"/>
      <c r="F1096" s="24"/>
      <c r="G1096" s="24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</row>
    <row r="1097">
      <c r="A1097" s="24"/>
      <c r="B1097" s="29"/>
      <c r="C1097" s="29"/>
      <c r="D1097" s="24"/>
      <c r="E1097" s="29"/>
      <c r="F1097" s="24"/>
      <c r="G1097" s="24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</row>
    <row r="1098">
      <c r="A1098" s="24"/>
      <c r="B1098" s="29"/>
      <c r="C1098" s="29"/>
      <c r="D1098" s="24"/>
      <c r="E1098" s="29"/>
      <c r="F1098" s="24"/>
      <c r="G1098" s="24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</row>
    <row r="1099">
      <c r="A1099" s="24"/>
      <c r="B1099" s="29"/>
      <c r="C1099" s="29"/>
      <c r="D1099" s="24"/>
      <c r="E1099" s="29"/>
      <c r="F1099" s="24"/>
      <c r="G1099" s="24"/>
      <c r="H1099" s="24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</row>
    <row r="1100">
      <c r="A1100" s="24"/>
      <c r="B1100" s="29"/>
      <c r="C1100" s="29"/>
      <c r="D1100" s="24"/>
      <c r="E1100" s="29"/>
      <c r="F1100" s="24"/>
      <c r="G1100" s="24"/>
      <c r="H1100" s="24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</row>
    <row r="1101">
      <c r="A1101" s="24"/>
      <c r="B1101" s="29"/>
      <c r="C1101" s="29"/>
      <c r="D1101" s="24"/>
      <c r="E1101" s="29"/>
      <c r="F1101" s="24"/>
      <c r="G1101" s="24"/>
      <c r="H1101" s="24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</row>
    <row r="1102">
      <c r="A1102" s="24"/>
      <c r="B1102" s="29"/>
      <c r="C1102" s="29"/>
      <c r="D1102" s="24"/>
      <c r="E1102" s="29"/>
      <c r="F1102" s="24"/>
      <c r="G1102" s="24"/>
      <c r="H1102" s="24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</row>
    <row r="1103">
      <c r="A1103" s="24"/>
      <c r="B1103" s="29"/>
      <c r="C1103" s="29"/>
      <c r="D1103" s="24"/>
      <c r="E1103" s="29"/>
      <c r="F1103" s="24"/>
      <c r="G1103" s="24"/>
      <c r="H1103" s="24"/>
      <c r="I1103" s="24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</row>
    <row r="1104">
      <c r="A1104" s="24"/>
      <c r="B1104" s="29"/>
      <c r="C1104" s="29"/>
      <c r="D1104" s="24"/>
      <c r="E1104" s="29"/>
      <c r="F1104" s="24"/>
      <c r="G1104" s="24"/>
      <c r="H1104" s="24"/>
      <c r="I1104" s="24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</row>
    <row r="1105">
      <c r="A1105" s="24"/>
      <c r="B1105" s="29"/>
      <c r="C1105" s="29"/>
      <c r="D1105" s="24"/>
      <c r="E1105" s="29"/>
      <c r="F1105" s="24"/>
      <c r="G1105" s="24"/>
      <c r="H1105" s="24"/>
      <c r="I1105" s="24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</row>
    <row r="1106">
      <c r="A1106" s="24"/>
      <c r="B1106" s="29"/>
      <c r="C1106" s="29"/>
      <c r="D1106" s="24"/>
      <c r="E1106" s="29"/>
      <c r="F1106" s="24"/>
      <c r="G1106" s="24"/>
      <c r="H1106" s="24"/>
      <c r="I1106" s="24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</row>
    <row r="1107">
      <c r="A1107" s="24"/>
      <c r="B1107" s="29"/>
      <c r="C1107" s="29"/>
      <c r="D1107" s="24"/>
      <c r="E1107" s="29"/>
      <c r="F1107" s="24"/>
      <c r="G1107" s="24"/>
      <c r="H1107" s="24"/>
      <c r="I1107" s="24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</row>
    <row r="1108">
      <c r="A1108" s="24"/>
      <c r="B1108" s="29"/>
      <c r="C1108" s="29"/>
      <c r="D1108" s="24"/>
      <c r="E1108" s="29"/>
      <c r="F1108" s="24"/>
      <c r="G1108" s="24"/>
      <c r="H1108" s="24"/>
      <c r="I1108" s="24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</row>
    <row r="1109">
      <c r="A1109" s="24"/>
      <c r="B1109" s="29"/>
      <c r="C1109" s="29"/>
      <c r="D1109" s="24"/>
      <c r="E1109" s="29"/>
      <c r="F1109" s="24"/>
      <c r="G1109" s="24"/>
      <c r="H1109" s="24"/>
      <c r="I1109" s="24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</row>
    <row r="1110">
      <c r="A1110" s="24"/>
      <c r="B1110" s="29"/>
      <c r="C1110" s="29"/>
      <c r="D1110" s="24"/>
      <c r="E1110" s="29"/>
      <c r="F1110" s="24"/>
      <c r="G1110" s="24"/>
      <c r="H1110" s="24"/>
      <c r="I1110" s="24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</row>
    <row r="1111">
      <c r="A1111" s="24"/>
      <c r="B1111" s="29"/>
      <c r="C1111" s="29"/>
      <c r="D1111" s="24"/>
      <c r="E1111" s="29"/>
      <c r="F1111" s="24"/>
      <c r="G1111" s="24"/>
      <c r="H1111" s="24"/>
      <c r="I1111" s="24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</row>
    <row r="1112">
      <c r="A1112" s="24"/>
      <c r="B1112" s="29"/>
      <c r="C1112" s="29"/>
      <c r="D1112" s="24"/>
      <c r="E1112" s="29"/>
      <c r="F1112" s="24"/>
      <c r="G1112" s="24"/>
      <c r="H1112" s="24"/>
      <c r="I1112" s="24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</row>
    <row r="1113">
      <c r="A1113" s="24"/>
      <c r="B1113" s="29"/>
      <c r="C1113" s="29"/>
      <c r="D1113" s="24"/>
      <c r="E1113" s="29"/>
      <c r="F1113" s="24"/>
      <c r="G1113" s="24"/>
      <c r="H1113" s="24"/>
      <c r="I1113" s="24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</row>
    <row r="1114">
      <c r="A1114" s="24"/>
      <c r="B1114" s="29"/>
      <c r="C1114" s="29"/>
      <c r="D1114" s="24"/>
      <c r="E1114" s="29"/>
      <c r="F1114" s="24"/>
      <c r="G1114" s="24"/>
      <c r="H1114" s="24"/>
      <c r="I1114" s="24"/>
      <c r="J1114" s="24"/>
      <c r="K1114" s="24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</row>
    <row r="1115">
      <c r="A1115" s="24"/>
      <c r="B1115" s="29"/>
      <c r="C1115" s="29"/>
      <c r="D1115" s="24"/>
      <c r="E1115" s="29"/>
      <c r="F1115" s="24"/>
      <c r="G1115" s="24"/>
      <c r="H1115" s="24"/>
      <c r="I1115" s="24"/>
      <c r="J1115" s="24"/>
      <c r="K1115" s="24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</row>
    <row r="1116">
      <c r="A1116" s="24"/>
      <c r="B1116" s="29"/>
      <c r="C1116" s="29"/>
      <c r="D1116" s="24"/>
      <c r="E1116" s="29"/>
      <c r="F1116" s="24"/>
      <c r="G1116" s="24"/>
      <c r="H1116" s="24"/>
      <c r="I1116" s="24"/>
      <c r="J1116" s="24"/>
      <c r="K1116" s="24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</row>
    <row r="1117">
      <c r="A1117" s="24"/>
      <c r="B1117" s="29"/>
      <c r="C1117" s="29"/>
      <c r="D1117" s="24"/>
      <c r="E1117" s="29"/>
      <c r="F1117" s="24"/>
      <c r="G1117" s="24"/>
      <c r="H1117" s="24"/>
      <c r="I1117" s="24"/>
      <c r="J1117" s="24"/>
      <c r="K1117" s="24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</row>
    <row r="1118">
      <c r="A1118" s="24"/>
      <c r="B1118" s="29"/>
      <c r="C1118" s="29"/>
      <c r="D1118" s="24"/>
      <c r="E1118" s="29"/>
      <c r="F1118" s="24"/>
      <c r="G1118" s="24"/>
      <c r="H1118" s="24"/>
      <c r="I1118" s="24"/>
      <c r="J1118" s="24"/>
      <c r="K1118" s="24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</row>
    <row r="1119">
      <c r="A1119" s="24"/>
      <c r="B1119" s="29"/>
      <c r="C1119" s="29"/>
      <c r="D1119" s="24"/>
      <c r="E1119" s="29"/>
      <c r="F1119" s="24"/>
      <c r="G1119" s="24"/>
      <c r="H1119" s="24"/>
      <c r="I1119" s="24"/>
      <c r="J1119" s="24"/>
      <c r="K1119" s="24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</row>
    <row r="1120">
      <c r="A1120" s="24"/>
      <c r="B1120" s="29"/>
      <c r="C1120" s="29"/>
      <c r="D1120" s="24"/>
      <c r="E1120" s="29"/>
      <c r="F1120" s="24"/>
      <c r="G1120" s="24"/>
      <c r="H1120" s="24"/>
      <c r="I1120" s="24"/>
      <c r="J1120" s="24"/>
      <c r="K1120" s="24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</row>
    <row r="1121">
      <c r="A1121" s="24"/>
      <c r="B1121" s="29"/>
      <c r="C1121" s="29"/>
      <c r="D1121" s="24"/>
      <c r="E1121" s="29"/>
      <c r="F1121" s="24"/>
      <c r="G1121" s="24"/>
      <c r="H1121" s="24"/>
      <c r="I1121" s="24"/>
      <c r="J1121" s="24"/>
      <c r="K1121" s="24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</row>
    <row r="1122">
      <c r="A1122" s="24"/>
      <c r="B1122" s="29"/>
      <c r="C1122" s="29"/>
      <c r="D1122" s="24"/>
      <c r="E1122" s="29"/>
      <c r="F1122" s="24"/>
      <c r="G1122" s="24"/>
      <c r="H1122" s="24"/>
      <c r="I1122" s="24"/>
      <c r="J1122" s="24"/>
      <c r="K1122" s="24"/>
      <c r="L1122" s="24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</row>
    <row r="1123">
      <c r="A1123" s="24"/>
      <c r="B1123" s="29"/>
      <c r="C1123" s="29"/>
      <c r="D1123" s="24"/>
      <c r="E1123" s="29"/>
      <c r="F1123" s="24"/>
      <c r="G1123" s="24"/>
      <c r="H1123" s="24"/>
      <c r="I1123" s="24"/>
      <c r="J1123" s="24"/>
      <c r="K1123" s="24"/>
      <c r="L1123" s="24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</row>
    <row r="1124">
      <c r="A1124" s="24"/>
      <c r="B1124" s="29"/>
      <c r="C1124" s="29"/>
      <c r="D1124" s="24"/>
      <c r="E1124" s="29"/>
      <c r="F1124" s="24"/>
      <c r="G1124" s="24"/>
      <c r="H1124" s="24"/>
      <c r="I1124" s="24"/>
      <c r="J1124" s="24"/>
      <c r="K1124" s="24"/>
      <c r="L1124" s="24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</row>
    <row r="1125">
      <c r="A1125" s="24"/>
      <c r="B1125" s="29"/>
      <c r="C1125" s="29"/>
      <c r="D1125" s="24"/>
      <c r="E1125" s="29"/>
      <c r="F1125" s="24"/>
      <c r="G1125" s="24"/>
      <c r="H1125" s="24"/>
      <c r="I1125" s="24"/>
      <c r="J1125" s="24"/>
      <c r="K1125" s="24"/>
      <c r="L1125" s="24"/>
      <c r="M1125" s="24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</row>
    <row r="1126">
      <c r="A1126" s="24"/>
      <c r="B1126" s="29"/>
      <c r="C1126" s="29"/>
      <c r="D1126" s="24"/>
      <c r="E1126" s="29"/>
      <c r="F1126" s="24"/>
      <c r="G1126" s="24"/>
      <c r="H1126" s="24"/>
      <c r="I1126" s="24"/>
      <c r="J1126" s="24"/>
      <c r="K1126" s="24"/>
      <c r="L1126" s="24"/>
      <c r="M1126" s="24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</row>
    <row r="1127">
      <c r="A1127" s="24"/>
      <c r="B1127" s="29"/>
      <c r="C1127" s="29"/>
      <c r="D1127" s="24"/>
      <c r="E1127" s="29"/>
      <c r="F1127" s="24"/>
      <c r="G1127" s="24"/>
      <c r="H1127" s="24"/>
      <c r="I1127" s="24"/>
      <c r="J1127" s="24"/>
      <c r="K1127" s="24"/>
      <c r="L1127" s="24"/>
      <c r="M1127" s="24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</row>
    <row r="1128">
      <c r="A1128" s="24"/>
      <c r="B1128" s="29"/>
      <c r="C1128" s="29"/>
      <c r="D1128" s="24"/>
      <c r="E1128" s="29"/>
      <c r="F1128" s="24"/>
      <c r="G1128" s="24"/>
      <c r="H1128" s="24"/>
      <c r="I1128" s="24"/>
      <c r="J1128" s="24"/>
      <c r="K1128" s="24"/>
      <c r="L1128" s="24"/>
      <c r="M1128" s="24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</row>
    <row r="1129">
      <c r="A1129" s="24"/>
      <c r="B1129" s="29"/>
      <c r="C1129" s="29"/>
      <c r="D1129" s="24"/>
      <c r="E1129" s="29"/>
      <c r="F1129" s="24"/>
      <c r="G1129" s="24"/>
      <c r="H1129" s="24"/>
      <c r="I1129" s="24"/>
      <c r="J1129" s="24"/>
      <c r="K1129" s="24"/>
      <c r="L1129" s="24"/>
      <c r="M1129" s="24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</row>
    <row r="1130">
      <c r="A1130" s="24"/>
      <c r="B1130" s="29"/>
      <c r="C1130" s="29"/>
      <c r="D1130" s="24"/>
      <c r="E1130" s="29"/>
      <c r="F1130" s="24"/>
      <c r="G1130" s="24"/>
      <c r="H1130" s="24"/>
      <c r="I1130" s="24"/>
      <c r="J1130" s="24"/>
      <c r="K1130" s="24"/>
      <c r="L1130" s="24"/>
      <c r="M1130" s="24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</row>
    <row r="1131">
      <c r="A1131" s="24"/>
      <c r="B1131" s="29"/>
      <c r="C1131" s="29"/>
      <c r="D1131" s="24"/>
      <c r="E1131" s="29"/>
      <c r="F1131" s="24"/>
      <c r="G1131" s="24"/>
      <c r="H1131" s="24"/>
      <c r="I1131" s="24"/>
      <c r="J1131" s="24"/>
      <c r="K1131" s="24"/>
      <c r="L1131" s="24"/>
      <c r="M1131" s="24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</row>
    <row r="1132">
      <c r="A1132" s="24"/>
      <c r="B1132" s="29"/>
      <c r="C1132" s="29"/>
      <c r="D1132" s="24"/>
      <c r="E1132" s="29"/>
      <c r="F1132" s="24"/>
      <c r="G1132" s="24"/>
      <c r="H1132" s="24"/>
      <c r="I1132" s="24"/>
      <c r="J1132" s="24"/>
      <c r="K1132" s="24"/>
      <c r="L1132" s="24"/>
      <c r="M1132" s="24"/>
      <c r="N1132" s="24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</row>
    <row r="1133">
      <c r="A1133" s="24"/>
      <c r="B1133" s="29"/>
      <c r="C1133" s="29"/>
      <c r="D1133" s="24"/>
      <c r="E1133" s="29"/>
      <c r="F1133" s="24"/>
      <c r="G1133" s="24"/>
      <c r="H1133" s="24"/>
      <c r="I1133" s="24"/>
      <c r="J1133" s="24"/>
      <c r="K1133" s="24"/>
      <c r="L1133" s="24"/>
      <c r="M1133" s="24"/>
      <c r="N1133" s="24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</row>
    <row r="1134">
      <c r="A1134" s="24"/>
      <c r="B1134" s="29"/>
      <c r="C1134" s="29"/>
      <c r="D1134" s="24"/>
      <c r="E1134" s="29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9"/>
      <c r="T1134" s="29"/>
      <c r="U1134" s="29"/>
      <c r="V1134" s="29"/>
      <c r="W1134" s="29"/>
      <c r="X1134" s="29"/>
      <c r="Y1134" s="29"/>
      <c r="Z1134" s="29"/>
    </row>
    <row r="1135">
      <c r="A1135" s="24"/>
      <c r="B1135" s="29"/>
      <c r="C1135" s="29"/>
      <c r="D1135" s="24"/>
      <c r="E1135" s="29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9"/>
      <c r="T1135" s="29"/>
      <c r="U1135" s="29"/>
      <c r="V1135" s="29"/>
      <c r="W1135" s="29"/>
      <c r="X1135" s="29"/>
      <c r="Y1135" s="29"/>
      <c r="Z1135" s="29"/>
    </row>
    <row r="1136">
      <c r="A1136" s="24"/>
      <c r="B1136" s="29"/>
      <c r="C1136" s="29"/>
      <c r="D1136" s="24"/>
      <c r="E1136" s="29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9"/>
      <c r="T1136" s="29"/>
      <c r="U1136" s="29"/>
      <c r="V1136" s="29"/>
      <c r="W1136" s="29"/>
      <c r="X1136" s="29"/>
      <c r="Y1136" s="29"/>
      <c r="Z1136" s="29"/>
    </row>
    <row r="1137">
      <c r="A1137" s="24"/>
      <c r="B1137" s="29"/>
      <c r="C1137" s="29"/>
      <c r="D1137" s="24"/>
      <c r="E1137" s="29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9"/>
      <c r="T1137" s="29"/>
      <c r="U1137" s="29"/>
      <c r="V1137" s="29"/>
      <c r="W1137" s="29"/>
      <c r="X1137" s="29"/>
      <c r="Y1137" s="29"/>
      <c r="Z1137" s="29"/>
    </row>
    <row r="1138">
      <c r="A1138" s="24"/>
      <c r="B1138" s="29"/>
      <c r="C1138" s="29"/>
      <c r="D1138" s="24"/>
      <c r="E1138" s="29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9"/>
      <c r="T1138" s="29"/>
      <c r="U1138" s="29"/>
      <c r="V1138" s="29"/>
      <c r="W1138" s="29"/>
      <c r="X1138" s="29"/>
      <c r="Y1138" s="29"/>
      <c r="Z1138" s="29"/>
    </row>
    <row r="1139">
      <c r="A1139" s="24"/>
      <c r="B1139" s="29"/>
      <c r="C1139" s="29"/>
      <c r="D1139" s="24"/>
      <c r="E1139" s="29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9"/>
      <c r="T1139" s="29"/>
      <c r="U1139" s="29"/>
      <c r="V1139" s="29"/>
      <c r="W1139" s="29"/>
      <c r="X1139" s="29"/>
      <c r="Y1139" s="29"/>
      <c r="Z1139" s="29"/>
    </row>
    <row r="1140">
      <c r="A1140" s="24"/>
      <c r="B1140" s="29"/>
      <c r="C1140" s="29"/>
      <c r="D1140" s="24"/>
      <c r="E1140" s="29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9"/>
      <c r="T1140" s="29"/>
      <c r="U1140" s="29"/>
      <c r="V1140" s="29"/>
      <c r="W1140" s="29"/>
      <c r="X1140" s="29"/>
      <c r="Y1140" s="29"/>
      <c r="Z1140" s="29"/>
    </row>
    <row r="1141">
      <c r="A1141" s="24"/>
      <c r="B1141" s="29"/>
      <c r="C1141" s="29"/>
      <c r="D1141" s="24"/>
      <c r="E1141" s="29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9"/>
      <c r="T1141" s="29"/>
      <c r="U1141" s="29"/>
      <c r="V1141" s="29"/>
      <c r="W1141" s="29"/>
      <c r="X1141" s="29"/>
      <c r="Y1141" s="29"/>
      <c r="Z1141" s="29"/>
    </row>
    <row r="1142">
      <c r="A1142" s="24"/>
      <c r="B1142" s="29"/>
      <c r="C1142" s="29"/>
      <c r="D1142" s="24"/>
      <c r="E1142" s="29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9"/>
      <c r="T1142" s="29"/>
      <c r="U1142" s="29"/>
      <c r="V1142" s="29"/>
      <c r="W1142" s="29"/>
      <c r="X1142" s="29"/>
      <c r="Y1142" s="29"/>
      <c r="Z1142" s="29"/>
    </row>
    <row r="1143">
      <c r="A1143" s="24"/>
      <c r="B1143" s="29"/>
      <c r="C1143" s="29"/>
      <c r="D1143" s="24"/>
      <c r="E1143" s="29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9"/>
      <c r="T1143" s="29"/>
      <c r="U1143" s="29"/>
      <c r="V1143" s="29"/>
      <c r="W1143" s="29"/>
      <c r="X1143" s="29"/>
      <c r="Y1143" s="29"/>
      <c r="Z1143" s="29"/>
    </row>
    <row r="1144">
      <c r="A1144" s="24"/>
      <c r="B1144" s="29"/>
      <c r="C1144" s="29"/>
      <c r="D1144" s="24"/>
      <c r="E1144" s="29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9"/>
      <c r="T1144" s="29"/>
      <c r="U1144" s="29"/>
      <c r="V1144" s="29"/>
      <c r="W1144" s="29"/>
      <c r="X1144" s="29"/>
      <c r="Y1144" s="29"/>
      <c r="Z1144" s="29"/>
    </row>
    <row r="1145">
      <c r="A1145" s="24"/>
      <c r="B1145" s="29"/>
      <c r="C1145" s="29"/>
      <c r="D1145" s="24"/>
      <c r="E1145" s="29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9"/>
      <c r="T1145" s="29"/>
      <c r="U1145" s="29"/>
      <c r="V1145" s="29"/>
      <c r="W1145" s="29"/>
      <c r="X1145" s="29"/>
      <c r="Y1145" s="29"/>
      <c r="Z1145" s="29"/>
    </row>
    <row r="1146">
      <c r="A1146" s="24"/>
      <c r="B1146" s="29"/>
      <c r="C1146" s="29"/>
      <c r="D1146" s="24"/>
      <c r="E1146" s="29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9"/>
      <c r="T1146" s="29"/>
      <c r="U1146" s="29"/>
      <c r="V1146" s="29"/>
      <c r="W1146" s="29"/>
      <c r="X1146" s="29"/>
      <c r="Y1146" s="29"/>
      <c r="Z1146" s="29"/>
    </row>
    <row r="1147">
      <c r="A1147" s="24"/>
      <c r="B1147" s="29"/>
      <c r="C1147" s="29"/>
      <c r="D1147" s="24"/>
      <c r="E1147" s="29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9"/>
      <c r="T1147" s="29"/>
      <c r="U1147" s="29"/>
      <c r="V1147" s="29"/>
      <c r="W1147" s="29"/>
      <c r="X1147" s="29"/>
      <c r="Y1147" s="29"/>
      <c r="Z1147" s="29"/>
    </row>
    <row r="1148">
      <c r="A1148" s="24"/>
      <c r="B1148" s="29"/>
      <c r="C1148" s="29"/>
      <c r="D1148" s="24"/>
      <c r="E1148" s="29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9"/>
      <c r="T1148" s="29"/>
      <c r="U1148" s="29"/>
      <c r="V1148" s="29"/>
      <c r="W1148" s="29"/>
      <c r="X1148" s="29"/>
      <c r="Y1148" s="29"/>
      <c r="Z1148" s="29"/>
    </row>
    <row r="1149">
      <c r="A1149" s="24"/>
      <c r="B1149" s="29"/>
      <c r="C1149" s="29"/>
      <c r="D1149" s="24"/>
      <c r="E1149" s="29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9"/>
      <c r="T1149" s="29"/>
      <c r="U1149" s="29"/>
      <c r="V1149" s="29"/>
      <c r="W1149" s="29"/>
      <c r="X1149" s="29"/>
      <c r="Y1149" s="29"/>
      <c r="Z1149" s="29"/>
    </row>
    <row r="1150">
      <c r="A1150" s="24"/>
      <c r="B1150" s="29"/>
      <c r="C1150" s="29"/>
      <c r="D1150" s="24"/>
      <c r="E1150" s="29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9"/>
      <c r="T1150" s="29"/>
      <c r="U1150" s="29"/>
      <c r="V1150" s="29"/>
      <c r="W1150" s="29"/>
      <c r="X1150" s="29"/>
      <c r="Y1150" s="29"/>
      <c r="Z1150" s="29"/>
    </row>
    <row r="1151">
      <c r="A1151" s="24"/>
      <c r="B1151" s="29"/>
      <c r="C1151" s="29"/>
      <c r="D1151" s="24"/>
      <c r="E1151" s="29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9"/>
      <c r="T1151" s="29"/>
      <c r="U1151" s="29"/>
      <c r="V1151" s="29"/>
      <c r="W1151" s="29"/>
      <c r="X1151" s="29"/>
      <c r="Y1151" s="29"/>
      <c r="Z1151" s="29"/>
    </row>
    <row r="1152">
      <c r="A1152" s="24"/>
      <c r="B1152" s="29"/>
      <c r="C1152" s="29"/>
      <c r="D1152" s="24"/>
      <c r="E1152" s="29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9"/>
      <c r="T1152" s="29"/>
      <c r="U1152" s="29"/>
      <c r="V1152" s="29"/>
      <c r="W1152" s="29"/>
      <c r="X1152" s="29"/>
      <c r="Y1152" s="29"/>
      <c r="Z1152" s="29"/>
    </row>
    <row r="1153">
      <c r="A1153" s="24"/>
      <c r="B1153" s="29"/>
      <c r="C1153" s="29"/>
      <c r="D1153" s="24"/>
      <c r="E1153" s="29"/>
      <c r="F1153" s="29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9"/>
      <c r="T1153" s="29"/>
      <c r="U1153" s="29"/>
      <c r="V1153" s="29"/>
      <c r="W1153" s="29"/>
      <c r="X1153" s="29"/>
      <c r="Y1153" s="29"/>
      <c r="Z1153" s="29"/>
    </row>
    <row r="1154">
      <c r="A1154" s="24"/>
      <c r="B1154" s="29"/>
      <c r="C1154" s="29"/>
      <c r="D1154" s="24"/>
      <c r="E1154" s="29"/>
      <c r="F1154" s="29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9"/>
      <c r="T1154" s="29"/>
      <c r="U1154" s="29"/>
      <c r="V1154" s="29"/>
      <c r="W1154" s="29"/>
      <c r="X1154" s="29"/>
      <c r="Y1154" s="29"/>
      <c r="Z1154" s="29"/>
    </row>
    <row r="1155">
      <c r="A1155" s="24"/>
      <c r="B1155" s="29"/>
      <c r="C1155" s="29"/>
      <c r="D1155" s="24"/>
      <c r="E1155" s="29"/>
      <c r="F1155" s="29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9"/>
      <c r="T1155" s="29"/>
      <c r="U1155" s="29"/>
      <c r="V1155" s="29"/>
      <c r="W1155" s="29"/>
      <c r="X1155" s="29"/>
      <c r="Y1155" s="29"/>
      <c r="Z1155" s="29"/>
    </row>
    <row r="1156">
      <c r="A1156" s="24"/>
      <c r="B1156" s="29"/>
      <c r="C1156" s="29"/>
      <c r="D1156" s="24"/>
      <c r="E1156" s="29"/>
      <c r="F1156" s="29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9"/>
      <c r="T1156" s="29"/>
      <c r="U1156" s="29"/>
      <c r="V1156" s="29"/>
      <c r="W1156" s="29"/>
      <c r="X1156" s="29"/>
      <c r="Y1156" s="29"/>
      <c r="Z1156" s="29"/>
    </row>
    <row r="1157">
      <c r="A1157" s="24"/>
      <c r="B1157" s="29"/>
      <c r="C1157" s="29"/>
      <c r="D1157" s="29"/>
      <c r="E1157" s="29"/>
      <c r="F1157" s="29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9"/>
      <c r="T1157" s="29"/>
      <c r="U1157" s="29"/>
      <c r="V1157" s="29"/>
      <c r="W1157" s="29"/>
      <c r="X1157" s="29"/>
      <c r="Y1157" s="29"/>
      <c r="Z1157" s="29"/>
    </row>
    <row r="1158">
      <c r="A1158" s="24"/>
      <c r="B1158" s="29"/>
      <c r="C1158" s="29"/>
      <c r="D1158" s="29"/>
      <c r="E1158" s="29"/>
      <c r="F1158" s="29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9"/>
      <c r="T1158" s="29"/>
      <c r="U1158" s="29"/>
      <c r="V1158" s="29"/>
      <c r="W1158" s="29"/>
      <c r="X1158" s="29"/>
      <c r="Y1158" s="29"/>
      <c r="Z1158" s="29"/>
    </row>
    <row r="1159">
      <c r="A1159" s="24"/>
      <c r="B1159" s="29"/>
      <c r="C1159" s="29"/>
      <c r="D1159" s="29"/>
      <c r="E1159" s="29"/>
      <c r="F1159" s="29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9"/>
      <c r="T1159" s="29"/>
      <c r="U1159" s="29"/>
      <c r="V1159" s="29"/>
      <c r="W1159" s="29"/>
      <c r="X1159" s="29"/>
      <c r="Y1159" s="29"/>
      <c r="Z1159" s="29"/>
    </row>
    <row r="1160">
      <c r="A1160" s="24"/>
      <c r="B1160" s="29"/>
      <c r="C1160" s="29"/>
      <c r="D1160" s="29"/>
      <c r="E1160" s="29"/>
      <c r="F1160" s="29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9"/>
      <c r="T1160" s="29"/>
      <c r="U1160" s="29"/>
      <c r="V1160" s="29"/>
      <c r="W1160" s="29"/>
      <c r="X1160" s="29"/>
      <c r="Y1160" s="29"/>
      <c r="Z1160" s="29"/>
    </row>
    <row r="1161">
      <c r="A1161" s="24"/>
      <c r="B1161" s="29"/>
      <c r="C1161" s="29"/>
      <c r="D1161" s="29"/>
      <c r="E1161" s="29"/>
      <c r="F1161" s="29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9"/>
      <c r="T1161" s="29"/>
      <c r="U1161" s="29"/>
      <c r="V1161" s="29"/>
      <c r="W1161" s="29"/>
      <c r="X1161" s="29"/>
      <c r="Y1161" s="29"/>
      <c r="Z1161" s="29"/>
    </row>
    <row r="1162">
      <c r="A1162" s="24"/>
      <c r="B1162" s="29"/>
      <c r="C1162" s="29"/>
      <c r="D1162" s="29"/>
      <c r="E1162" s="29"/>
      <c r="F1162" s="29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9"/>
      <c r="T1162" s="29"/>
      <c r="U1162" s="29"/>
      <c r="V1162" s="29"/>
      <c r="W1162" s="29"/>
      <c r="X1162" s="29"/>
      <c r="Y1162" s="29"/>
      <c r="Z1162" s="29"/>
    </row>
    <row r="1163">
      <c r="A1163" s="24"/>
      <c r="B1163" s="29"/>
      <c r="C1163" s="29"/>
      <c r="D1163" s="29"/>
      <c r="E1163" s="29"/>
      <c r="F1163" s="29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9"/>
      <c r="T1163" s="29"/>
      <c r="U1163" s="29"/>
      <c r="V1163" s="29"/>
      <c r="W1163" s="29"/>
      <c r="X1163" s="29"/>
      <c r="Y1163" s="29"/>
      <c r="Z1163" s="29"/>
    </row>
    <row r="1164">
      <c r="A1164" s="24"/>
      <c r="B1164" s="29"/>
      <c r="C1164" s="29"/>
      <c r="D1164" s="29"/>
      <c r="E1164" s="29"/>
      <c r="F1164" s="29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9"/>
      <c r="T1164" s="29"/>
      <c r="U1164" s="29"/>
      <c r="V1164" s="29"/>
      <c r="W1164" s="29"/>
      <c r="X1164" s="29"/>
      <c r="Y1164" s="29"/>
      <c r="Z1164" s="29"/>
    </row>
    <row r="1165">
      <c r="A1165" s="24"/>
      <c r="B1165" s="29"/>
      <c r="C1165" s="29"/>
      <c r="D1165" s="29"/>
      <c r="E1165" s="29"/>
      <c r="F1165" s="29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9"/>
      <c r="T1165" s="29"/>
      <c r="U1165" s="29"/>
      <c r="V1165" s="29"/>
      <c r="W1165" s="29"/>
      <c r="X1165" s="29"/>
      <c r="Y1165" s="29"/>
      <c r="Z1165" s="29"/>
    </row>
    <row r="1166">
      <c r="A1166" s="24"/>
      <c r="B1166" s="29"/>
      <c r="C1166" s="29"/>
      <c r="D1166" s="29"/>
      <c r="E1166" s="29"/>
      <c r="F1166" s="29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9"/>
      <c r="T1166" s="29"/>
      <c r="U1166" s="29"/>
      <c r="V1166" s="29"/>
      <c r="W1166" s="29"/>
      <c r="X1166" s="29"/>
      <c r="Y1166" s="29"/>
      <c r="Z1166" s="29"/>
    </row>
    <row r="1167">
      <c r="A1167" s="24"/>
      <c r="B1167" s="29"/>
      <c r="C1167" s="29"/>
      <c r="D1167" s="29"/>
      <c r="E1167" s="29"/>
      <c r="F1167" s="29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9"/>
      <c r="T1167" s="29"/>
      <c r="U1167" s="29"/>
      <c r="V1167" s="29"/>
      <c r="W1167" s="29"/>
      <c r="X1167" s="29"/>
      <c r="Y1167" s="29"/>
      <c r="Z1167" s="29"/>
    </row>
    <row r="1168">
      <c r="A1168" s="24"/>
      <c r="B1168" s="29"/>
      <c r="C1168" s="29"/>
      <c r="D1168" s="29"/>
      <c r="E1168" s="29"/>
      <c r="F1168" s="29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9"/>
      <c r="T1168" s="29"/>
      <c r="U1168" s="29"/>
      <c r="V1168" s="29"/>
      <c r="W1168" s="29"/>
      <c r="X1168" s="29"/>
      <c r="Y1168" s="29"/>
      <c r="Z1168" s="29"/>
    </row>
    <row r="1169">
      <c r="A1169" s="24"/>
      <c r="B1169" s="29"/>
      <c r="C1169" s="29"/>
      <c r="D1169" s="29"/>
      <c r="E1169" s="29"/>
      <c r="F1169" s="29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9"/>
      <c r="T1169" s="29"/>
      <c r="U1169" s="29"/>
      <c r="V1169" s="29"/>
      <c r="W1169" s="29"/>
      <c r="X1169" s="29"/>
      <c r="Y1169" s="29"/>
      <c r="Z1169" s="29"/>
    </row>
    <row r="1170">
      <c r="A1170" s="24"/>
      <c r="B1170" s="29"/>
      <c r="C1170" s="29"/>
      <c r="D1170" s="29"/>
      <c r="E1170" s="29"/>
      <c r="F1170" s="29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9"/>
      <c r="T1170" s="29"/>
      <c r="U1170" s="29"/>
      <c r="V1170" s="29"/>
      <c r="W1170" s="29"/>
      <c r="X1170" s="29"/>
      <c r="Y1170" s="29"/>
      <c r="Z1170" s="29"/>
    </row>
    <row r="1171">
      <c r="A1171" s="24"/>
      <c r="B1171" s="29"/>
      <c r="C1171" s="29"/>
      <c r="D1171" s="29"/>
      <c r="E1171" s="29"/>
      <c r="F1171" s="29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9"/>
      <c r="T1171" s="29"/>
      <c r="U1171" s="29"/>
      <c r="V1171" s="29"/>
      <c r="W1171" s="29"/>
      <c r="X1171" s="29"/>
      <c r="Y1171" s="29"/>
      <c r="Z1171" s="29"/>
    </row>
    <row r="1172">
      <c r="A1172" s="24"/>
      <c r="B1172" s="29"/>
      <c r="C1172" s="29"/>
      <c r="D1172" s="29"/>
      <c r="E1172" s="29"/>
      <c r="F1172" s="29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9"/>
      <c r="T1172" s="29"/>
      <c r="U1172" s="29"/>
      <c r="V1172" s="29"/>
      <c r="W1172" s="29"/>
      <c r="X1172" s="29"/>
      <c r="Y1172" s="29"/>
      <c r="Z1172" s="29"/>
    </row>
    <row r="1173">
      <c r="A1173" s="24"/>
      <c r="B1173" s="29"/>
      <c r="C1173" s="29"/>
      <c r="D1173" s="29"/>
      <c r="E1173" s="29"/>
      <c r="F1173" s="29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9"/>
      <c r="T1173" s="29"/>
      <c r="U1173" s="29"/>
      <c r="V1173" s="29"/>
      <c r="W1173" s="29"/>
      <c r="X1173" s="29"/>
      <c r="Y1173" s="29"/>
      <c r="Z1173" s="29"/>
    </row>
    <row r="1174">
      <c r="A1174" s="24"/>
      <c r="B1174" s="29"/>
      <c r="C1174" s="29"/>
      <c r="D1174" s="29"/>
      <c r="E1174" s="29"/>
      <c r="F1174" s="29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9"/>
      <c r="T1174" s="29"/>
      <c r="U1174" s="29"/>
      <c r="V1174" s="29"/>
      <c r="W1174" s="29"/>
      <c r="X1174" s="29"/>
      <c r="Y1174" s="29"/>
      <c r="Z1174" s="29"/>
    </row>
    <row r="1175">
      <c r="A1175" s="24"/>
      <c r="B1175" s="29"/>
      <c r="C1175" s="29"/>
      <c r="D1175" s="29"/>
      <c r="E1175" s="29"/>
      <c r="F1175" s="29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9"/>
      <c r="T1175" s="29"/>
      <c r="U1175" s="29"/>
      <c r="V1175" s="29"/>
      <c r="W1175" s="29"/>
      <c r="X1175" s="29"/>
      <c r="Y1175" s="29"/>
      <c r="Z1175" s="29"/>
    </row>
    <row r="1176">
      <c r="A1176" s="24"/>
      <c r="B1176" s="29"/>
      <c r="C1176" s="29"/>
      <c r="D1176" s="29"/>
      <c r="E1176" s="29"/>
      <c r="F1176" s="29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9"/>
      <c r="T1176" s="29"/>
      <c r="U1176" s="29"/>
      <c r="V1176" s="29"/>
      <c r="W1176" s="29"/>
      <c r="X1176" s="29"/>
      <c r="Y1176" s="29"/>
      <c r="Z1176" s="29"/>
    </row>
    <row r="1177">
      <c r="A1177" s="24"/>
      <c r="B1177" s="29"/>
      <c r="C1177" s="29"/>
      <c r="D1177" s="29"/>
      <c r="E1177" s="29"/>
      <c r="F1177" s="29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9"/>
      <c r="T1177" s="29"/>
      <c r="U1177" s="29"/>
      <c r="V1177" s="29"/>
      <c r="W1177" s="29"/>
      <c r="X1177" s="29"/>
      <c r="Y1177" s="29"/>
      <c r="Z1177" s="29"/>
    </row>
    <row r="1178">
      <c r="A1178" s="24"/>
      <c r="B1178" s="29"/>
      <c r="C1178" s="29"/>
      <c r="D1178" s="29"/>
      <c r="E1178" s="29"/>
      <c r="F1178" s="29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9"/>
      <c r="T1178" s="29"/>
      <c r="U1178" s="29"/>
      <c r="V1178" s="29"/>
      <c r="W1178" s="29"/>
      <c r="X1178" s="29"/>
      <c r="Y1178" s="29"/>
      <c r="Z1178" s="29"/>
    </row>
    <row r="1179">
      <c r="A1179" s="24"/>
      <c r="B1179" s="29"/>
      <c r="C1179" s="29"/>
      <c r="D1179" s="29"/>
      <c r="E1179" s="29"/>
      <c r="F1179" s="29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9"/>
      <c r="T1179" s="29"/>
      <c r="U1179" s="29"/>
      <c r="V1179" s="29"/>
      <c r="W1179" s="29"/>
      <c r="X1179" s="29"/>
      <c r="Y1179" s="29"/>
      <c r="Z1179" s="29"/>
    </row>
    <row r="1180">
      <c r="A1180" s="24"/>
      <c r="B1180" s="29"/>
      <c r="C1180" s="29"/>
      <c r="D1180" s="29"/>
      <c r="E1180" s="29"/>
      <c r="F1180" s="29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9"/>
      <c r="T1180" s="29"/>
      <c r="U1180" s="29"/>
      <c r="V1180" s="29"/>
      <c r="W1180" s="29"/>
      <c r="X1180" s="29"/>
      <c r="Y1180" s="29"/>
      <c r="Z1180" s="29"/>
    </row>
    <row r="1181">
      <c r="A1181" s="24"/>
      <c r="B1181" s="29"/>
      <c r="C1181" s="29"/>
      <c r="D1181" s="29"/>
      <c r="E1181" s="29"/>
      <c r="F1181" s="29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9"/>
      <c r="T1181" s="29"/>
      <c r="U1181" s="29"/>
      <c r="V1181" s="29"/>
      <c r="W1181" s="29"/>
      <c r="X1181" s="29"/>
      <c r="Y1181" s="29"/>
      <c r="Z1181" s="29"/>
    </row>
    <row r="1182">
      <c r="A1182" s="24"/>
      <c r="B1182" s="29"/>
      <c r="C1182" s="29"/>
      <c r="D1182" s="29"/>
      <c r="E1182" s="29"/>
      <c r="F1182" s="29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9"/>
      <c r="T1182" s="29"/>
      <c r="U1182" s="29"/>
      <c r="V1182" s="29"/>
      <c r="W1182" s="29"/>
      <c r="X1182" s="29"/>
      <c r="Y1182" s="29"/>
      <c r="Z1182" s="29"/>
    </row>
    <row r="1183">
      <c r="A1183" s="24"/>
      <c r="B1183" s="29"/>
      <c r="C1183" s="29"/>
      <c r="D1183" s="29"/>
      <c r="E1183" s="29"/>
      <c r="F1183" s="29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9"/>
      <c r="T1183" s="29"/>
      <c r="U1183" s="29"/>
      <c r="V1183" s="29"/>
      <c r="W1183" s="29"/>
      <c r="X1183" s="29"/>
      <c r="Y1183" s="29"/>
      <c r="Z1183" s="29"/>
    </row>
    <row r="1184">
      <c r="A1184" s="24"/>
      <c r="B1184" s="29"/>
      <c r="C1184" s="29"/>
      <c r="D1184" s="29"/>
      <c r="E1184" s="29"/>
      <c r="F1184" s="29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9"/>
      <c r="T1184" s="29"/>
      <c r="U1184" s="29"/>
      <c r="V1184" s="29"/>
      <c r="W1184" s="29"/>
      <c r="X1184" s="29"/>
      <c r="Y1184" s="29"/>
      <c r="Z1184" s="29"/>
    </row>
    <row r="1185">
      <c r="A1185" s="24"/>
      <c r="B1185" s="29"/>
      <c r="C1185" s="29"/>
      <c r="D1185" s="29"/>
      <c r="E1185" s="29"/>
      <c r="F1185" s="29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9"/>
      <c r="T1185" s="29"/>
      <c r="U1185" s="29"/>
      <c r="V1185" s="29"/>
      <c r="W1185" s="29"/>
      <c r="X1185" s="29"/>
      <c r="Y1185" s="29"/>
      <c r="Z1185" s="29"/>
    </row>
    <row r="1186">
      <c r="A1186" s="24"/>
      <c r="B1186" s="29"/>
      <c r="C1186" s="29"/>
      <c r="D1186" s="29"/>
      <c r="E1186" s="29"/>
      <c r="F1186" s="29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9"/>
      <c r="T1186" s="29"/>
      <c r="U1186" s="29"/>
      <c r="V1186" s="29"/>
      <c r="W1186" s="29"/>
      <c r="X1186" s="29"/>
      <c r="Y1186" s="29"/>
      <c r="Z1186" s="29"/>
    </row>
    <row r="1187">
      <c r="A1187" s="24"/>
      <c r="B1187" s="29"/>
      <c r="C1187" s="29"/>
      <c r="D1187" s="29"/>
      <c r="E1187" s="29"/>
      <c r="F1187" s="29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9"/>
      <c r="T1187" s="29"/>
      <c r="U1187" s="29"/>
      <c r="V1187" s="29"/>
      <c r="W1187" s="29"/>
      <c r="X1187" s="29"/>
      <c r="Y1187" s="29"/>
      <c r="Z1187" s="29"/>
    </row>
    <row r="1188">
      <c r="A1188" s="24"/>
      <c r="B1188" s="29"/>
      <c r="C1188" s="29"/>
      <c r="D1188" s="29"/>
      <c r="E1188" s="29"/>
      <c r="F1188" s="29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9"/>
      <c r="T1188" s="29"/>
      <c r="U1188" s="29"/>
      <c r="V1188" s="29"/>
      <c r="W1188" s="29"/>
      <c r="X1188" s="29"/>
      <c r="Y1188" s="29"/>
      <c r="Z1188" s="29"/>
    </row>
    <row r="1189">
      <c r="A1189" s="24"/>
      <c r="B1189" s="29"/>
      <c r="C1189" s="29"/>
      <c r="D1189" s="29"/>
      <c r="E1189" s="29"/>
      <c r="F1189" s="29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9"/>
      <c r="T1189" s="29"/>
      <c r="U1189" s="29"/>
      <c r="V1189" s="29"/>
      <c r="W1189" s="29"/>
      <c r="X1189" s="29"/>
      <c r="Y1189" s="29"/>
      <c r="Z1189" s="29"/>
    </row>
    <row r="1190">
      <c r="A1190" s="24"/>
      <c r="B1190" s="29"/>
      <c r="C1190" s="29"/>
      <c r="D1190" s="29"/>
      <c r="E1190" s="29"/>
      <c r="F1190" s="29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9"/>
      <c r="T1190" s="29"/>
      <c r="U1190" s="29"/>
      <c r="V1190" s="29"/>
      <c r="W1190" s="29"/>
      <c r="X1190" s="29"/>
      <c r="Y1190" s="29"/>
      <c r="Z1190" s="29"/>
    </row>
    <row r="1191">
      <c r="A1191" s="24"/>
      <c r="B1191" s="29"/>
      <c r="C1191" s="29"/>
      <c r="D1191" s="29"/>
      <c r="E1191" s="29"/>
      <c r="F1191" s="29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9"/>
      <c r="U1191" s="29"/>
      <c r="V1191" s="29"/>
      <c r="W1191" s="29"/>
      <c r="X1191" s="29"/>
      <c r="Y1191" s="29"/>
      <c r="Z1191" s="29"/>
    </row>
    <row r="1192">
      <c r="A1192" s="24"/>
      <c r="B1192" s="29"/>
      <c r="C1192" s="29"/>
      <c r="D1192" s="29"/>
      <c r="E1192" s="29"/>
      <c r="F1192" s="29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9"/>
      <c r="U1192" s="29"/>
      <c r="V1192" s="29"/>
      <c r="W1192" s="29"/>
      <c r="X1192" s="29"/>
      <c r="Y1192" s="29"/>
      <c r="Z1192" s="29"/>
    </row>
    <row r="1193">
      <c r="A1193" s="24"/>
      <c r="B1193" s="29"/>
      <c r="C1193" s="29"/>
      <c r="D1193" s="29"/>
      <c r="E1193" s="29"/>
      <c r="F1193" s="29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9"/>
      <c r="U1193" s="29"/>
      <c r="V1193" s="29"/>
      <c r="W1193" s="29"/>
      <c r="X1193" s="29"/>
      <c r="Y1193" s="29"/>
      <c r="Z1193" s="29"/>
    </row>
    <row r="1194">
      <c r="A1194" s="24"/>
      <c r="B1194" s="29"/>
      <c r="C1194" s="29"/>
      <c r="D1194" s="29"/>
      <c r="E1194" s="29"/>
      <c r="F1194" s="29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9"/>
      <c r="U1194" s="29"/>
      <c r="V1194" s="29"/>
      <c r="W1194" s="29"/>
      <c r="X1194" s="29"/>
      <c r="Y1194" s="29"/>
      <c r="Z1194" s="29"/>
    </row>
    <row r="1195">
      <c r="A1195" s="24"/>
      <c r="B1195" s="29"/>
      <c r="C1195" s="29"/>
      <c r="D1195" s="29"/>
      <c r="E1195" s="29"/>
      <c r="F1195" s="29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9"/>
      <c r="U1195" s="29"/>
      <c r="V1195" s="29"/>
      <c r="W1195" s="29"/>
      <c r="X1195" s="29"/>
      <c r="Y1195" s="29"/>
      <c r="Z1195" s="29"/>
    </row>
    <row r="1196">
      <c r="A1196" s="24"/>
      <c r="B1196" s="29"/>
      <c r="C1196" s="29"/>
      <c r="D1196" s="29"/>
      <c r="E1196" s="29"/>
      <c r="F1196" s="29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9"/>
      <c r="U1196" s="29"/>
      <c r="V1196" s="29"/>
      <c r="W1196" s="29"/>
      <c r="X1196" s="29"/>
      <c r="Y1196" s="29"/>
      <c r="Z1196" s="29"/>
    </row>
    <row r="1197">
      <c r="A1197" s="24"/>
      <c r="B1197" s="29"/>
      <c r="C1197" s="29"/>
      <c r="D1197" s="29"/>
      <c r="E1197" s="29"/>
      <c r="F1197" s="29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9"/>
      <c r="U1197" s="29"/>
      <c r="V1197" s="29"/>
      <c r="W1197" s="29"/>
      <c r="X1197" s="29"/>
      <c r="Y1197" s="29"/>
      <c r="Z1197" s="29"/>
    </row>
    <row r="1198">
      <c r="A1198" s="24"/>
      <c r="B1198" s="29"/>
      <c r="C1198" s="29"/>
      <c r="D1198" s="29"/>
      <c r="E1198" s="29"/>
      <c r="F1198" s="29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9"/>
      <c r="U1198" s="29"/>
      <c r="V1198" s="29"/>
      <c r="W1198" s="29"/>
      <c r="X1198" s="29"/>
      <c r="Y1198" s="29"/>
      <c r="Z1198" s="29"/>
    </row>
    <row r="1199">
      <c r="A1199" s="24"/>
      <c r="B1199" s="29"/>
      <c r="C1199" s="29"/>
      <c r="D1199" s="29"/>
      <c r="E1199" s="29"/>
      <c r="F1199" s="29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9"/>
      <c r="U1199" s="29"/>
      <c r="V1199" s="29"/>
      <c r="W1199" s="29"/>
      <c r="X1199" s="29"/>
      <c r="Y1199" s="29"/>
      <c r="Z1199" s="29"/>
    </row>
    <row r="1200">
      <c r="A1200" s="24"/>
      <c r="B1200" s="29"/>
      <c r="C1200" s="29"/>
      <c r="D1200" s="29"/>
      <c r="E1200" s="29"/>
      <c r="F1200" s="29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9"/>
      <c r="U1200" s="29"/>
      <c r="V1200" s="29"/>
      <c r="W1200" s="29"/>
      <c r="X1200" s="29"/>
      <c r="Y1200" s="29"/>
      <c r="Z1200" s="29"/>
    </row>
    <row r="1201">
      <c r="A1201" s="24"/>
      <c r="B1201" s="29"/>
      <c r="C1201" s="29"/>
      <c r="D1201" s="29"/>
      <c r="E1201" s="29"/>
      <c r="F1201" s="29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9"/>
      <c r="U1201" s="29"/>
      <c r="V1201" s="29"/>
      <c r="W1201" s="29"/>
      <c r="X1201" s="29"/>
      <c r="Y1201" s="29"/>
      <c r="Z1201" s="29"/>
    </row>
    <row r="1202">
      <c r="A1202" s="24"/>
      <c r="B1202" s="29"/>
      <c r="C1202" s="29"/>
      <c r="D1202" s="29"/>
      <c r="E1202" s="29"/>
      <c r="F1202" s="29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9"/>
      <c r="U1202" s="29"/>
      <c r="V1202" s="29"/>
      <c r="W1202" s="29"/>
      <c r="X1202" s="29"/>
      <c r="Y1202" s="29"/>
      <c r="Z1202" s="29"/>
    </row>
    <row r="1203">
      <c r="A1203" s="24"/>
      <c r="B1203" s="29"/>
      <c r="C1203" s="29"/>
      <c r="D1203" s="29"/>
      <c r="E1203" s="29"/>
      <c r="F1203" s="29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9"/>
      <c r="U1203" s="29"/>
      <c r="V1203" s="29"/>
      <c r="W1203" s="29"/>
      <c r="X1203" s="29"/>
      <c r="Y1203" s="29"/>
      <c r="Z1203" s="29"/>
    </row>
    <row r="1204">
      <c r="A1204" s="24"/>
      <c r="B1204" s="29"/>
      <c r="C1204" s="29"/>
      <c r="D1204" s="29"/>
      <c r="E1204" s="29"/>
      <c r="F1204" s="29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9"/>
      <c r="U1204" s="29"/>
      <c r="V1204" s="29"/>
      <c r="W1204" s="29"/>
      <c r="X1204" s="29"/>
      <c r="Y1204" s="29"/>
      <c r="Z1204" s="29"/>
    </row>
    <row r="1205">
      <c r="A1205" s="24"/>
      <c r="B1205" s="29"/>
      <c r="C1205" s="29"/>
      <c r="D1205" s="29"/>
      <c r="E1205" s="29"/>
      <c r="F1205" s="29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9"/>
      <c r="U1205" s="29"/>
      <c r="V1205" s="29"/>
      <c r="W1205" s="29"/>
      <c r="X1205" s="29"/>
      <c r="Y1205" s="29"/>
      <c r="Z1205" s="29"/>
    </row>
    <row r="1206">
      <c r="A1206" s="24"/>
      <c r="B1206" s="29"/>
      <c r="C1206" s="29"/>
      <c r="D1206" s="29"/>
      <c r="E1206" s="29"/>
      <c r="F1206" s="29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9"/>
      <c r="U1206" s="29"/>
      <c r="V1206" s="29"/>
      <c r="W1206" s="29"/>
      <c r="X1206" s="29"/>
      <c r="Y1206" s="29"/>
      <c r="Z1206" s="29"/>
    </row>
    <row r="1207">
      <c r="A1207" s="24"/>
      <c r="B1207" s="29"/>
      <c r="C1207" s="29"/>
      <c r="D1207" s="29"/>
      <c r="E1207" s="29"/>
      <c r="F1207" s="29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9"/>
      <c r="U1207" s="29"/>
      <c r="V1207" s="29"/>
      <c r="W1207" s="29"/>
      <c r="X1207" s="29"/>
      <c r="Y1207" s="29"/>
      <c r="Z1207" s="29"/>
    </row>
    <row r="1208">
      <c r="A1208" s="24"/>
      <c r="B1208" s="29"/>
      <c r="C1208" s="29"/>
      <c r="D1208" s="29"/>
      <c r="E1208" s="29"/>
      <c r="F1208" s="29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9"/>
      <c r="W1208" s="29"/>
      <c r="X1208" s="29"/>
      <c r="Y1208" s="29"/>
      <c r="Z1208" s="29"/>
    </row>
    <row r="1209">
      <c r="A1209" s="24"/>
      <c r="B1209" s="29"/>
      <c r="C1209" s="29"/>
      <c r="D1209" s="29"/>
      <c r="E1209" s="29"/>
      <c r="F1209" s="29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9"/>
      <c r="W1209" s="29"/>
      <c r="X1209" s="29"/>
      <c r="Y1209" s="29"/>
      <c r="Z1209" s="29"/>
    </row>
    <row r="1210">
      <c r="A1210" s="24"/>
      <c r="B1210" s="29"/>
      <c r="C1210" s="29"/>
      <c r="D1210" s="29"/>
      <c r="E1210" s="29"/>
      <c r="F1210" s="29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9"/>
      <c r="W1210" s="29"/>
      <c r="X1210" s="29"/>
      <c r="Y1210" s="29"/>
      <c r="Z1210" s="29"/>
    </row>
    <row r="1211">
      <c r="A1211" s="24"/>
      <c r="B1211" s="29"/>
      <c r="C1211" s="29"/>
      <c r="D1211" s="29"/>
      <c r="E1211" s="29"/>
      <c r="F1211" s="29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9"/>
      <c r="W1211" s="29"/>
      <c r="X1211" s="29"/>
      <c r="Y1211" s="29"/>
      <c r="Z1211" s="29"/>
    </row>
    <row r="1212">
      <c r="A1212" s="24"/>
      <c r="B1212" s="29"/>
      <c r="C1212" s="29"/>
      <c r="D1212" s="29"/>
      <c r="E1212" s="29"/>
      <c r="F1212" s="29"/>
      <c r="G1212" s="29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9"/>
      <c r="X1212" s="29"/>
      <c r="Y1212" s="29"/>
      <c r="Z1212" s="29"/>
    </row>
    <row r="1213">
      <c r="A1213" s="24"/>
      <c r="B1213" s="29"/>
      <c r="C1213" s="29"/>
      <c r="D1213" s="29"/>
      <c r="E1213" s="29"/>
      <c r="F1213" s="29"/>
      <c r="G1213" s="29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9"/>
      <c r="X1213" s="29"/>
      <c r="Y1213" s="29"/>
      <c r="Z1213" s="29"/>
    </row>
    <row r="1214">
      <c r="A1214" s="24"/>
      <c r="B1214" s="29"/>
      <c r="C1214" s="29"/>
      <c r="D1214" s="29"/>
      <c r="E1214" s="29"/>
      <c r="F1214" s="29"/>
      <c r="G1214" s="29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9"/>
      <c r="X1214" s="29"/>
      <c r="Y1214" s="29"/>
      <c r="Z1214" s="29"/>
    </row>
    <row r="1215">
      <c r="A1215" s="24"/>
      <c r="B1215" s="29"/>
      <c r="C1215" s="29"/>
      <c r="D1215" s="29"/>
      <c r="E1215" s="29"/>
      <c r="F1215" s="29"/>
      <c r="G1215" s="29"/>
      <c r="H1215" s="29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9"/>
      <c r="Y1215" s="29"/>
      <c r="Z1215" s="29"/>
    </row>
    <row r="1216">
      <c r="A1216" s="24"/>
      <c r="B1216" s="29"/>
      <c r="C1216" s="29"/>
      <c r="D1216" s="29"/>
      <c r="E1216" s="29"/>
      <c r="F1216" s="29"/>
      <c r="G1216" s="29"/>
      <c r="H1216" s="29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9"/>
      <c r="Y1216" s="29"/>
      <c r="Z1216" s="29"/>
    </row>
    <row r="1217">
      <c r="A1217" s="24"/>
      <c r="B1217" s="29"/>
      <c r="C1217" s="29"/>
      <c r="D1217" s="29"/>
      <c r="E1217" s="29"/>
      <c r="F1217" s="29"/>
      <c r="G1217" s="29"/>
      <c r="H1217" s="29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9"/>
      <c r="Y1217" s="29"/>
      <c r="Z1217" s="29"/>
    </row>
    <row r="1218">
      <c r="A1218" s="24"/>
      <c r="B1218" s="29"/>
      <c r="C1218" s="29"/>
      <c r="D1218" s="29"/>
      <c r="E1218" s="29"/>
      <c r="F1218" s="29"/>
      <c r="G1218" s="29"/>
      <c r="H1218" s="29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9"/>
      <c r="Y1218" s="29"/>
      <c r="Z1218" s="29"/>
    </row>
    <row r="1219">
      <c r="A1219" s="24"/>
      <c r="B1219" s="29"/>
      <c r="C1219" s="29"/>
      <c r="D1219" s="29"/>
      <c r="E1219" s="29"/>
      <c r="F1219" s="29"/>
      <c r="G1219" s="29"/>
      <c r="H1219" s="29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9"/>
      <c r="Y1219" s="29"/>
      <c r="Z1219" s="29"/>
    </row>
    <row r="1220">
      <c r="A1220" s="24"/>
      <c r="B1220" s="29"/>
      <c r="C1220" s="29"/>
      <c r="D1220" s="29"/>
      <c r="E1220" s="29"/>
      <c r="F1220" s="29"/>
      <c r="G1220" s="29"/>
      <c r="H1220" s="29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9"/>
      <c r="Y1220" s="29"/>
      <c r="Z1220" s="29"/>
    </row>
    <row r="1221">
      <c r="A1221" s="24"/>
      <c r="B1221" s="29"/>
      <c r="C1221" s="29"/>
      <c r="D1221" s="29"/>
      <c r="E1221" s="29"/>
      <c r="F1221" s="29"/>
      <c r="G1221" s="29"/>
      <c r="H1221" s="29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9"/>
      <c r="Y1221" s="29"/>
      <c r="Z1221" s="29"/>
    </row>
    <row r="1222">
      <c r="A1222" s="24"/>
      <c r="B1222" s="29"/>
      <c r="C1222" s="29"/>
      <c r="D1222" s="29"/>
      <c r="E1222" s="29"/>
      <c r="F1222" s="29"/>
      <c r="G1222" s="29"/>
      <c r="H1222" s="29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9"/>
      <c r="Y1222" s="29"/>
      <c r="Z1222" s="29"/>
    </row>
    <row r="1223">
      <c r="A1223" s="24"/>
      <c r="B1223" s="29"/>
      <c r="C1223" s="29"/>
      <c r="D1223" s="29"/>
      <c r="E1223" s="29"/>
      <c r="F1223" s="29"/>
      <c r="G1223" s="29"/>
      <c r="H1223" s="29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9"/>
      <c r="Y1223" s="29"/>
      <c r="Z1223" s="29"/>
    </row>
    <row r="1224">
      <c r="A1224" s="24"/>
      <c r="B1224" s="29"/>
      <c r="C1224" s="29"/>
      <c r="D1224" s="29"/>
      <c r="E1224" s="29"/>
      <c r="F1224" s="29"/>
      <c r="G1224" s="29"/>
      <c r="H1224" s="29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9"/>
      <c r="Y1224" s="29"/>
      <c r="Z1224" s="29"/>
    </row>
    <row r="1225">
      <c r="A1225" s="24"/>
      <c r="B1225" s="29"/>
      <c r="C1225" s="29"/>
      <c r="D1225" s="29"/>
      <c r="E1225" s="29"/>
      <c r="F1225" s="29"/>
      <c r="G1225" s="29"/>
      <c r="H1225" s="29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9"/>
      <c r="Y1225" s="29"/>
      <c r="Z1225" s="29"/>
    </row>
    <row r="1226">
      <c r="A1226" s="24"/>
      <c r="B1226" s="29"/>
      <c r="C1226" s="29"/>
      <c r="D1226" s="29"/>
      <c r="E1226" s="29"/>
      <c r="F1226" s="29"/>
      <c r="G1226" s="29"/>
      <c r="H1226" s="29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9"/>
      <c r="Y1226" s="29"/>
      <c r="Z1226" s="29"/>
    </row>
    <row r="1227">
      <c r="A1227" s="24"/>
      <c r="B1227" s="29"/>
      <c r="C1227" s="29"/>
      <c r="D1227" s="29"/>
      <c r="E1227" s="29"/>
      <c r="F1227" s="29"/>
      <c r="G1227" s="29"/>
      <c r="H1227" s="29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9"/>
      <c r="Y1227" s="29"/>
      <c r="Z1227" s="29"/>
    </row>
    <row r="1228">
      <c r="A1228" s="24"/>
      <c r="B1228" s="29"/>
      <c r="C1228" s="29"/>
      <c r="D1228" s="29"/>
      <c r="E1228" s="29"/>
      <c r="F1228" s="29"/>
      <c r="G1228" s="29"/>
      <c r="H1228" s="29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9"/>
      <c r="Y1228" s="29"/>
      <c r="Z1228" s="29"/>
    </row>
    <row r="1229">
      <c r="A1229" s="24"/>
      <c r="B1229" s="29"/>
      <c r="C1229" s="29"/>
      <c r="D1229" s="29"/>
      <c r="E1229" s="29"/>
      <c r="F1229" s="29"/>
      <c r="G1229" s="29"/>
      <c r="H1229" s="29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9"/>
      <c r="Y1229" s="29"/>
      <c r="Z1229" s="29"/>
    </row>
    <row r="1230">
      <c r="A1230" s="24"/>
      <c r="B1230" s="29"/>
      <c r="C1230" s="29"/>
      <c r="D1230" s="29"/>
      <c r="E1230" s="29"/>
      <c r="F1230" s="29"/>
      <c r="G1230" s="29"/>
      <c r="H1230" s="29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9"/>
      <c r="Y1230" s="29"/>
      <c r="Z1230" s="29"/>
    </row>
    <row r="1231">
      <c r="A1231" s="24"/>
      <c r="B1231" s="29"/>
      <c r="C1231" s="29"/>
      <c r="D1231" s="29"/>
      <c r="E1231" s="29"/>
      <c r="F1231" s="29"/>
      <c r="G1231" s="29"/>
      <c r="H1231" s="29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9"/>
      <c r="Y1231" s="29"/>
      <c r="Z1231" s="29"/>
    </row>
    <row r="1232">
      <c r="A1232" s="24"/>
      <c r="B1232" s="29"/>
      <c r="C1232" s="29"/>
      <c r="D1232" s="29"/>
      <c r="E1232" s="29"/>
      <c r="F1232" s="29"/>
      <c r="G1232" s="29"/>
      <c r="H1232" s="29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9"/>
      <c r="Y1232" s="29"/>
      <c r="Z1232" s="29"/>
    </row>
    <row r="1233">
      <c r="A1233" s="24"/>
      <c r="B1233" s="29"/>
      <c r="C1233" s="29"/>
      <c r="D1233" s="29"/>
      <c r="E1233" s="29"/>
      <c r="F1233" s="29"/>
      <c r="G1233" s="29"/>
      <c r="H1233" s="29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9"/>
      <c r="Y1233" s="29"/>
      <c r="Z1233" s="29"/>
    </row>
    <row r="1234">
      <c r="A1234" s="24"/>
      <c r="B1234" s="29"/>
      <c r="C1234" s="29"/>
      <c r="D1234" s="29"/>
      <c r="E1234" s="29"/>
      <c r="F1234" s="29"/>
      <c r="G1234" s="29"/>
      <c r="H1234" s="29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9"/>
      <c r="Y1234" s="29"/>
      <c r="Z1234" s="29"/>
    </row>
    <row r="1235">
      <c r="A1235" s="24"/>
      <c r="B1235" s="29"/>
      <c r="C1235" s="29"/>
      <c r="D1235" s="29"/>
      <c r="E1235" s="29"/>
      <c r="F1235" s="29"/>
      <c r="G1235" s="29"/>
      <c r="H1235" s="29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9"/>
      <c r="Y1235" s="29"/>
      <c r="Z1235" s="29"/>
    </row>
    <row r="1236">
      <c r="A1236" s="24"/>
      <c r="B1236" s="29"/>
      <c r="C1236" s="29"/>
      <c r="D1236" s="29"/>
      <c r="E1236" s="29"/>
      <c r="F1236" s="29"/>
      <c r="G1236" s="29"/>
      <c r="H1236" s="29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9"/>
      <c r="Y1236" s="29"/>
      <c r="Z1236" s="29"/>
    </row>
    <row r="1237">
      <c r="A1237" s="24"/>
      <c r="B1237" s="29"/>
      <c r="C1237" s="29"/>
      <c r="D1237" s="29"/>
      <c r="E1237" s="29"/>
      <c r="F1237" s="29"/>
      <c r="G1237" s="29"/>
      <c r="H1237" s="29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9"/>
      <c r="Y1237" s="29"/>
      <c r="Z1237" s="29"/>
    </row>
    <row r="1238">
      <c r="A1238" s="24"/>
      <c r="B1238" s="29"/>
      <c r="C1238" s="29"/>
      <c r="D1238" s="29"/>
      <c r="E1238" s="29"/>
      <c r="F1238" s="29"/>
      <c r="G1238" s="29"/>
      <c r="H1238" s="29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9"/>
      <c r="Y1238" s="29"/>
      <c r="Z1238" s="29"/>
    </row>
    <row r="1239">
      <c r="A1239" s="24"/>
      <c r="B1239" s="29"/>
      <c r="C1239" s="29"/>
      <c r="D1239" s="29"/>
      <c r="E1239" s="29"/>
      <c r="F1239" s="29"/>
      <c r="G1239" s="29"/>
      <c r="H1239" s="29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9"/>
      <c r="Y1239" s="29"/>
      <c r="Z1239" s="29"/>
    </row>
    <row r="1240">
      <c r="A1240" s="24"/>
      <c r="B1240" s="29"/>
      <c r="C1240" s="29"/>
      <c r="D1240" s="29"/>
      <c r="E1240" s="29"/>
      <c r="F1240" s="29"/>
      <c r="G1240" s="29"/>
      <c r="H1240" s="29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9"/>
      <c r="Y1240" s="29"/>
      <c r="Z1240" s="29"/>
    </row>
    <row r="1241">
      <c r="A1241" s="24"/>
      <c r="B1241" s="29"/>
      <c r="C1241" s="29"/>
      <c r="D1241" s="29"/>
      <c r="E1241" s="29"/>
      <c r="F1241" s="29"/>
      <c r="G1241" s="29"/>
      <c r="H1241" s="29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9"/>
      <c r="Y1241" s="29"/>
      <c r="Z1241" s="29"/>
    </row>
    <row r="1242">
      <c r="A1242" s="24"/>
      <c r="B1242" s="29"/>
      <c r="C1242" s="29"/>
      <c r="D1242" s="29"/>
      <c r="E1242" s="29"/>
      <c r="F1242" s="29"/>
      <c r="G1242" s="29"/>
      <c r="H1242" s="29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9"/>
      <c r="Y1242" s="29"/>
      <c r="Z1242" s="29"/>
    </row>
    <row r="1243">
      <c r="A1243" s="24"/>
      <c r="B1243" s="29"/>
      <c r="C1243" s="29"/>
      <c r="D1243" s="29"/>
      <c r="E1243" s="29"/>
      <c r="F1243" s="29"/>
      <c r="G1243" s="29"/>
      <c r="H1243" s="29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9"/>
      <c r="Y1243" s="29"/>
      <c r="Z1243" s="29"/>
    </row>
    <row r="1244">
      <c r="A1244" s="24"/>
      <c r="B1244" s="29"/>
      <c r="C1244" s="29"/>
      <c r="D1244" s="29"/>
      <c r="E1244" s="29"/>
      <c r="F1244" s="29"/>
      <c r="G1244" s="29"/>
      <c r="H1244" s="29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9"/>
      <c r="Y1244" s="29"/>
      <c r="Z1244" s="29"/>
    </row>
    <row r="1245">
      <c r="A1245" s="24"/>
      <c r="B1245" s="29"/>
      <c r="C1245" s="29"/>
      <c r="D1245" s="29"/>
      <c r="E1245" s="29"/>
      <c r="F1245" s="29"/>
      <c r="G1245" s="29"/>
      <c r="H1245" s="29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9"/>
      <c r="Y1245" s="29"/>
      <c r="Z1245" s="29"/>
    </row>
    <row r="1246">
      <c r="A1246" s="24"/>
      <c r="B1246" s="29"/>
      <c r="C1246" s="29"/>
      <c r="D1246" s="29"/>
      <c r="E1246" s="29"/>
      <c r="F1246" s="29"/>
      <c r="G1246" s="29"/>
      <c r="H1246" s="29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9"/>
      <c r="Y1246" s="29"/>
      <c r="Z1246" s="29"/>
    </row>
  </sheetData>
  <mergeCells count="2">
    <mergeCell ref="A1:A4"/>
    <mergeCell ref="B1:D4"/>
  </mergeCells>
  <conditionalFormatting sqref="A6:B1246 C6:D9 E6:Z1246 C11:D1246">
    <cfRule type="containsBlanks" dxfId="0" priority="1">
      <formula>LEN(TRIM(A6))=0</formula>
    </cfRule>
  </conditionalFormatting>
  <dataValidations>
    <dataValidation type="list" allowBlank="1" sqref="C10">
      <formula1>'Gastos Variáveis'!$D$14:$D1246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hidden="1" min="2" max="2" width="16.0"/>
    <col customWidth="1" min="3" max="3" width="22.88"/>
    <col customWidth="1" min="4" max="4" width="30.38"/>
    <col customWidth="1" min="5" max="5" width="18.25"/>
    <col customWidth="1" min="6" max="6" width="27.13"/>
    <col customWidth="1" min="7" max="7" width="30.13"/>
    <col customWidth="1" min="8" max="8" width="27.0"/>
    <col customWidth="1" min="9" max="9" width="16.5"/>
    <col customWidth="1" min="10" max="10" width="16.38"/>
    <col customWidth="1" min="11" max="11" width="12.0"/>
    <col customWidth="1" min="12" max="12" width="10.38"/>
  </cols>
  <sheetData>
    <row r="1">
      <c r="A1" s="58"/>
      <c r="B1" s="1"/>
      <c r="C1" s="1"/>
      <c r="D1" s="59" t="s">
        <v>39</v>
      </c>
      <c r="G1" s="1"/>
      <c r="H1" s="60"/>
      <c r="I1" s="60"/>
      <c r="J1" s="60"/>
      <c r="K1" s="60"/>
      <c r="L1" s="6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>
      <c r="B2" s="1"/>
      <c r="C2" s="1"/>
      <c r="G2" s="1"/>
      <c r="H2" s="60"/>
      <c r="I2" s="60"/>
      <c r="J2" s="60"/>
      <c r="K2" s="60"/>
      <c r="L2" s="61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>
      <c r="B3" s="1"/>
      <c r="C3" s="1"/>
      <c r="G3" s="1"/>
      <c r="H3" s="60"/>
      <c r="I3" s="60"/>
      <c r="J3" s="60"/>
      <c r="K3" s="60"/>
      <c r="L3" s="61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>
      <c r="B4" s="1"/>
      <c r="C4" s="1"/>
      <c r="G4" s="1"/>
      <c r="H4" s="60"/>
      <c r="I4" s="60"/>
      <c r="J4" s="60"/>
      <c r="K4" s="60"/>
      <c r="L4" s="61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ht="11.25" customHeight="1">
      <c r="A5" s="62"/>
    </row>
    <row r="6">
      <c r="A6" s="63">
        <v>0.0</v>
      </c>
      <c r="B6" s="64"/>
      <c r="C6" s="63" t="s">
        <v>40</v>
      </c>
      <c r="D6" s="65" t="s">
        <v>41</v>
      </c>
      <c r="E6" s="64"/>
      <c r="F6" s="64"/>
      <c r="G6" s="64"/>
      <c r="H6" s="64"/>
      <c r="I6" s="64"/>
      <c r="J6" s="64"/>
      <c r="K6" s="64"/>
      <c r="L6" s="66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ht="28.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6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</row>
    <row r="8" ht="33.0" customHeight="1">
      <c r="A8" s="64"/>
      <c r="B8" s="67" t="s">
        <v>42</v>
      </c>
      <c r="C8" s="68" t="s">
        <v>43</v>
      </c>
      <c r="D8" s="69"/>
      <c r="E8" s="69"/>
      <c r="F8" s="70"/>
      <c r="G8" s="71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72"/>
      <c r="W8" s="73"/>
      <c r="X8" s="73"/>
      <c r="Y8" s="73"/>
      <c r="Z8" s="73"/>
      <c r="AA8" s="73"/>
      <c r="AB8" s="73"/>
      <c r="AC8" s="73"/>
      <c r="AD8" s="74">
        <f>COUNTA($U$11:$U$15)</f>
        <v>1</v>
      </c>
      <c r="AE8" s="73"/>
      <c r="AF8" s="75"/>
      <c r="AG8" s="64"/>
      <c r="AH8" s="64"/>
    </row>
    <row r="9">
      <c r="A9" s="64"/>
      <c r="B9" s="76" t="s">
        <v>43</v>
      </c>
      <c r="C9" s="77" t="s">
        <v>3</v>
      </c>
      <c r="D9" s="78" t="s">
        <v>44</v>
      </c>
      <c r="E9" s="78" t="s">
        <v>45</v>
      </c>
      <c r="F9" s="79" t="s">
        <v>46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80" t="s">
        <v>8</v>
      </c>
      <c r="W9" s="80" t="s">
        <v>47</v>
      </c>
      <c r="X9" s="81" t="s">
        <v>3</v>
      </c>
      <c r="Y9" s="81" t="s">
        <v>48</v>
      </c>
      <c r="Z9" s="81" t="s">
        <v>49</v>
      </c>
      <c r="AA9" s="81" t="s">
        <v>50</v>
      </c>
      <c r="AB9" s="81" t="s">
        <v>51</v>
      </c>
      <c r="AC9" s="81" t="s">
        <v>52</v>
      </c>
      <c r="AD9" s="81" t="s">
        <v>53</v>
      </c>
      <c r="AE9" s="81" t="s">
        <v>54</v>
      </c>
      <c r="AF9" s="82" t="s">
        <v>55</v>
      </c>
      <c r="AG9" s="64"/>
      <c r="AH9" s="64"/>
    </row>
    <row r="10">
      <c r="A10" s="83"/>
      <c r="B10" s="84"/>
      <c r="C10" s="85"/>
      <c r="D10" s="86"/>
      <c r="E10" s="86"/>
      <c r="F10" s="87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88" t="str">
        <f t="shared" ref="U10:AF10" si="1">U11</f>
        <v>#N/A</v>
      </c>
      <c r="V10" s="84" t="str">
        <f t="shared" si="1"/>
        <v/>
      </c>
      <c r="W10" s="84" t="str">
        <f t="shared" si="1"/>
        <v/>
      </c>
      <c r="X10" s="84" t="str">
        <f t="shared" si="1"/>
        <v/>
      </c>
      <c r="Y10" s="84" t="str">
        <f t="shared" si="1"/>
        <v/>
      </c>
      <c r="Z10" s="84" t="str">
        <f t="shared" si="1"/>
        <v/>
      </c>
      <c r="AA10" s="84" t="str">
        <f t="shared" si="1"/>
        <v/>
      </c>
      <c r="AB10" s="84" t="str">
        <f t="shared" si="1"/>
        <v/>
      </c>
      <c r="AC10" s="84" t="str">
        <f t="shared" si="1"/>
        <v/>
      </c>
      <c r="AD10" s="84" t="str">
        <f t="shared" si="1"/>
        <v/>
      </c>
      <c r="AE10" s="84" t="str">
        <f t="shared" si="1"/>
        <v/>
      </c>
      <c r="AF10" s="89" t="str">
        <f t="shared" si="1"/>
        <v/>
      </c>
      <c r="AG10" s="64"/>
      <c r="AH10" s="64"/>
    </row>
    <row r="11">
      <c r="A11" s="83"/>
      <c r="B11" s="64"/>
      <c r="C11" s="85"/>
      <c r="D11" s="86"/>
      <c r="E11" s="90"/>
      <c r="F11" s="91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6" t="str">
        <f>IFERROR(__xludf.DUMMYFUNCTION("FILTER(A10:L14, (D10:D14 &lt;&gt; """") * (E10:E14 &lt;&gt; """") * (F10:F14 &lt;&gt; """") * (G10:G14 &lt;&gt; """"))"),"#N/A")</f>
        <v>#N/A</v>
      </c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>
      <c r="A12" s="83"/>
      <c r="B12" s="64"/>
      <c r="C12" s="85"/>
      <c r="D12" s="86"/>
      <c r="E12" s="90"/>
      <c r="F12" s="91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92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>
      <c r="A13" s="83"/>
      <c r="B13" s="64"/>
      <c r="C13" s="85"/>
      <c r="D13" s="86"/>
      <c r="E13" s="90"/>
      <c r="F13" s="91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>
      <c r="A14" s="83"/>
      <c r="B14" s="64"/>
      <c r="C14" s="93"/>
      <c r="D14" s="86"/>
      <c r="E14" s="94"/>
      <c r="F14" s="95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>
      <c r="A15" s="96"/>
      <c r="B15" s="64"/>
      <c r="C15" s="97"/>
      <c r="D15" s="97"/>
      <c r="E15" s="98"/>
      <c r="F15" s="98"/>
      <c r="G15" s="64"/>
      <c r="H15" s="64"/>
      <c r="I15" s="64"/>
      <c r="J15" s="99"/>
      <c r="K15" s="64"/>
      <c r="L15" s="66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>
      <c r="A16" s="64"/>
      <c r="B16" s="64"/>
      <c r="C16" s="64"/>
      <c r="D16" s="100"/>
      <c r="E16" s="64"/>
      <c r="F16" s="64"/>
      <c r="G16" s="64"/>
      <c r="H16" s="64"/>
      <c r="I16" s="64"/>
      <c r="J16" s="99"/>
      <c r="K16" s="64"/>
      <c r="L16" s="66"/>
      <c r="M16" s="101"/>
      <c r="N16" s="64"/>
      <c r="O16" s="10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102"/>
      <c r="AD16" s="64"/>
      <c r="AE16" s="64"/>
      <c r="AF16" s="64"/>
      <c r="AG16" s="64"/>
      <c r="AH16" s="64"/>
    </row>
    <row r="17" ht="26.25" customHeight="1">
      <c r="A17" s="103"/>
      <c r="B17" s="103"/>
      <c r="C17" s="104" t="s">
        <v>8</v>
      </c>
      <c r="D17" s="105" t="s">
        <v>3</v>
      </c>
      <c r="E17" s="78" t="s">
        <v>56</v>
      </c>
      <c r="F17" s="78" t="s">
        <v>57</v>
      </c>
      <c r="G17" s="78" t="s">
        <v>58</v>
      </c>
      <c r="H17" s="106"/>
      <c r="I17" s="99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103"/>
      <c r="U17" s="103"/>
      <c r="V17" s="103"/>
      <c r="W17" s="103"/>
      <c r="X17" s="103"/>
      <c r="Y17" s="103"/>
      <c r="Z17" s="103"/>
      <c r="AA17" s="103"/>
      <c r="AB17" s="103"/>
      <c r="AC17" s="107"/>
      <c r="AD17" s="103"/>
      <c r="AE17" s="103"/>
      <c r="AF17" s="103"/>
      <c r="AG17" s="103"/>
      <c r="AH17" s="103"/>
    </row>
    <row r="18">
      <c r="A18" s="108"/>
      <c r="B18" s="108"/>
      <c r="C18" s="109" t="s">
        <v>59</v>
      </c>
      <c r="D18" s="109" t="s">
        <v>60</v>
      </c>
      <c r="E18" s="110" t="s">
        <v>56</v>
      </c>
      <c r="F18" s="110">
        <v>1.0</v>
      </c>
      <c r="G18" s="110">
        <v>0.0</v>
      </c>
      <c r="H18" s="11"/>
      <c r="I18" s="108"/>
      <c r="J18" s="108"/>
      <c r="K18" s="108"/>
      <c r="L18" s="108"/>
      <c r="M18" s="111"/>
      <c r="N18" s="112"/>
      <c r="O18" s="111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</row>
    <row r="19">
      <c r="A19" s="108"/>
      <c r="B19" s="108"/>
      <c r="C19" s="109">
        <v>1.0289152E7</v>
      </c>
      <c r="D19" s="109" t="s">
        <v>61</v>
      </c>
      <c r="E19" s="110" t="s">
        <v>56</v>
      </c>
      <c r="F19" s="110">
        <v>1.0</v>
      </c>
      <c r="G19" s="110">
        <v>6.43</v>
      </c>
      <c r="H19" s="11"/>
      <c r="I19" s="108"/>
      <c r="J19" s="108"/>
      <c r="K19" s="108"/>
      <c r="L19" s="108"/>
      <c r="M19" s="111"/>
      <c r="N19" s="112"/>
      <c r="O19" s="111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</row>
    <row r="20">
      <c r="A20" s="108"/>
      <c r="B20" s="108"/>
      <c r="C20" s="109">
        <v>1.1898941E7</v>
      </c>
      <c r="D20" s="109" t="s">
        <v>62</v>
      </c>
      <c r="E20" s="110" t="s">
        <v>56</v>
      </c>
      <c r="F20" s="110">
        <v>1.0</v>
      </c>
      <c r="G20" s="110">
        <v>221.75</v>
      </c>
      <c r="H20" s="11"/>
      <c r="I20" s="108"/>
      <c r="J20" s="108"/>
      <c r="K20" s="108"/>
      <c r="L20" s="108"/>
      <c r="M20" s="111"/>
      <c r="N20" s="112"/>
      <c r="O20" s="111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</row>
    <row r="21">
      <c r="A21" s="108"/>
      <c r="B21" s="108"/>
      <c r="C21" s="109">
        <v>1.2486844E7</v>
      </c>
      <c r="D21" s="109" t="s">
        <v>63</v>
      </c>
      <c r="E21" s="110" t="s">
        <v>56</v>
      </c>
      <c r="F21" s="110">
        <v>1.0</v>
      </c>
      <c r="G21" s="110">
        <v>32.55</v>
      </c>
      <c r="H21" s="11"/>
      <c r="I21" s="108"/>
      <c r="J21" s="108"/>
      <c r="K21" s="108"/>
      <c r="L21" s="108"/>
      <c r="M21" s="111"/>
      <c r="N21" s="112"/>
      <c r="O21" s="111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</row>
    <row r="22">
      <c r="A22" s="108"/>
      <c r="B22" s="108"/>
      <c r="C22" s="109">
        <v>1.2486847E7</v>
      </c>
      <c r="D22" s="109" t="s">
        <v>64</v>
      </c>
      <c r="E22" s="110" t="s">
        <v>56</v>
      </c>
      <c r="F22" s="110">
        <v>1.0</v>
      </c>
      <c r="G22" s="110">
        <v>32.55</v>
      </c>
      <c r="H22" s="11"/>
      <c r="I22" s="108"/>
      <c r="J22" s="108"/>
      <c r="K22" s="108"/>
      <c r="L22" s="108"/>
      <c r="M22" s="111"/>
      <c r="N22" s="112"/>
      <c r="O22" s="111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</row>
    <row r="23">
      <c r="A23" s="108"/>
      <c r="B23" s="108"/>
      <c r="C23" s="109">
        <v>1.2499384E7</v>
      </c>
      <c r="D23" s="109" t="s">
        <v>65</v>
      </c>
      <c r="E23" s="110" t="s">
        <v>56</v>
      </c>
      <c r="F23" s="110">
        <v>1.0</v>
      </c>
      <c r="G23" s="110">
        <v>24.59</v>
      </c>
      <c r="H23" s="11"/>
      <c r="I23" s="108"/>
      <c r="J23" s="108"/>
      <c r="K23" s="108"/>
      <c r="L23" s="108"/>
      <c r="M23" s="111"/>
      <c r="N23" s="112"/>
      <c r="O23" s="111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</row>
    <row r="24">
      <c r="A24" s="108"/>
      <c r="B24" s="108"/>
      <c r="C24" s="109">
        <v>1.2499385E7</v>
      </c>
      <c r="D24" s="109" t="s">
        <v>66</v>
      </c>
      <c r="E24" s="110" t="s">
        <v>56</v>
      </c>
      <c r="F24" s="110">
        <v>1.0</v>
      </c>
      <c r="G24" s="110">
        <v>24.59</v>
      </c>
      <c r="H24" s="11"/>
      <c r="I24" s="108"/>
      <c r="J24" s="108"/>
      <c r="K24" s="108"/>
      <c r="L24" s="108"/>
      <c r="M24" s="111"/>
      <c r="N24" s="112"/>
      <c r="O24" s="111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</row>
    <row r="25">
      <c r="A25" s="108"/>
      <c r="B25" s="108"/>
      <c r="C25" s="109">
        <v>1.2775E7</v>
      </c>
      <c r="D25" s="109" t="s">
        <v>67</v>
      </c>
      <c r="E25" s="110" t="s">
        <v>56</v>
      </c>
      <c r="F25" s="110">
        <v>1.0</v>
      </c>
      <c r="G25" s="110">
        <v>53.4</v>
      </c>
      <c r="H25" s="11"/>
      <c r="I25" s="108"/>
      <c r="J25" s="108"/>
      <c r="K25" s="108"/>
      <c r="L25" s="108"/>
      <c r="M25" s="111"/>
      <c r="N25" s="112"/>
      <c r="O25" s="111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  <row r="26">
      <c r="A26" s="108"/>
      <c r="B26" s="108"/>
      <c r="C26" s="109">
        <v>1.2775002E7</v>
      </c>
      <c r="D26" s="109" t="s">
        <v>68</v>
      </c>
      <c r="E26" s="110" t="s">
        <v>56</v>
      </c>
      <c r="F26" s="110">
        <v>1.0</v>
      </c>
      <c r="G26" s="110">
        <v>59.05</v>
      </c>
      <c r="H26" s="11"/>
      <c r="I26" s="108"/>
      <c r="J26" s="108"/>
      <c r="K26" s="108"/>
      <c r="L26" s="108"/>
      <c r="M26" s="111"/>
      <c r="N26" s="112"/>
      <c r="O26" s="111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</row>
    <row r="27">
      <c r="A27" s="108"/>
      <c r="B27" s="108"/>
      <c r="C27" s="109">
        <v>1.2775054E7</v>
      </c>
      <c r="D27" s="109" t="s">
        <v>69</v>
      </c>
      <c r="E27" s="110" t="s">
        <v>56</v>
      </c>
      <c r="F27" s="110">
        <v>1.0</v>
      </c>
      <c r="G27" s="110">
        <v>174.65</v>
      </c>
      <c r="H27" s="11"/>
      <c r="I27" s="108"/>
      <c r="J27" s="108"/>
      <c r="K27" s="108"/>
      <c r="L27" s="108"/>
      <c r="M27" s="111"/>
      <c r="N27" s="112"/>
      <c r="O27" s="111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>
      <c r="A28" s="108"/>
      <c r="B28" s="108"/>
      <c r="C28" s="109">
        <v>1.2775103E7</v>
      </c>
      <c r="D28" s="109" t="s">
        <v>70</v>
      </c>
      <c r="E28" s="110" t="s">
        <v>56</v>
      </c>
      <c r="F28" s="110">
        <v>1.0</v>
      </c>
      <c r="G28" s="110">
        <v>220.19</v>
      </c>
      <c r="H28" s="11"/>
      <c r="I28" s="108"/>
      <c r="J28" s="108"/>
      <c r="K28" s="108"/>
      <c r="L28" s="108"/>
      <c r="M28" s="111"/>
      <c r="N28" s="112"/>
      <c r="O28" s="111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>
      <c r="A29" s="108"/>
      <c r="B29" s="108"/>
      <c r="C29" s="109">
        <v>1.277515E7</v>
      </c>
      <c r="D29" s="109" t="s">
        <v>71</v>
      </c>
      <c r="E29" s="110" t="s">
        <v>56</v>
      </c>
      <c r="F29" s="110">
        <v>1.0</v>
      </c>
      <c r="G29" s="110">
        <v>699.22</v>
      </c>
      <c r="H29" s="11"/>
      <c r="I29" s="108"/>
      <c r="J29" s="108"/>
      <c r="K29" s="108"/>
      <c r="L29" s="108"/>
      <c r="M29" s="111"/>
      <c r="N29" s="112"/>
      <c r="O29" s="111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</row>
    <row r="30">
      <c r="A30" s="108"/>
      <c r="B30" s="108"/>
      <c r="C30" s="109">
        <v>1.2778357E7</v>
      </c>
      <c r="D30" s="109" t="s">
        <v>72</v>
      </c>
      <c r="E30" s="110" t="s">
        <v>56</v>
      </c>
      <c r="F30" s="110">
        <v>1.0</v>
      </c>
      <c r="G30" s="110">
        <v>205.75</v>
      </c>
      <c r="H30" s="11"/>
      <c r="I30" s="108"/>
      <c r="J30" s="108"/>
      <c r="K30" s="108"/>
      <c r="L30" s="108"/>
      <c r="M30" s="111"/>
      <c r="N30" s="112"/>
      <c r="O30" s="111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A31" s="108"/>
      <c r="B31" s="108"/>
      <c r="C31" s="109">
        <v>1.2866612E7</v>
      </c>
      <c r="D31" s="109" t="s">
        <v>73</v>
      </c>
      <c r="E31" s="110" t="s">
        <v>56</v>
      </c>
      <c r="F31" s="110">
        <v>1.0</v>
      </c>
      <c r="G31" s="110">
        <v>152.51</v>
      </c>
      <c r="H31" s="11"/>
      <c r="I31" s="108"/>
      <c r="J31" s="108"/>
      <c r="K31" s="108"/>
      <c r="L31" s="108"/>
      <c r="M31" s="111"/>
      <c r="N31" s="112"/>
      <c r="O31" s="111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</row>
    <row r="32">
      <c r="A32" s="108"/>
      <c r="B32" s="108"/>
      <c r="C32" s="109">
        <v>1.4159045E7</v>
      </c>
      <c r="D32" s="109" t="s">
        <v>74</v>
      </c>
      <c r="E32" s="110" t="s">
        <v>56</v>
      </c>
      <c r="F32" s="110">
        <v>1.0</v>
      </c>
      <c r="G32" s="110">
        <v>116.26</v>
      </c>
      <c r="H32" s="11"/>
      <c r="I32" s="108"/>
      <c r="J32" s="108"/>
      <c r="K32" s="108"/>
      <c r="L32" s="108"/>
      <c r="M32" s="111"/>
      <c r="N32" s="112"/>
      <c r="O32" s="111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  <row r="33">
      <c r="A33" s="108"/>
      <c r="B33" s="108"/>
      <c r="C33" s="109">
        <v>1.4159085E7</v>
      </c>
      <c r="D33" s="109" t="s">
        <v>75</v>
      </c>
      <c r="E33" s="110" t="s">
        <v>56</v>
      </c>
      <c r="F33" s="110">
        <v>1.0</v>
      </c>
      <c r="G33" s="110">
        <v>116.27</v>
      </c>
      <c r="H33" s="11"/>
      <c r="I33" s="108"/>
      <c r="J33" s="108"/>
      <c r="K33" s="108"/>
      <c r="L33" s="108"/>
      <c r="M33" s="111"/>
      <c r="N33" s="112"/>
      <c r="O33" s="111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</row>
    <row r="34">
      <c r="A34" s="108"/>
      <c r="B34" s="108"/>
      <c r="C34" s="109">
        <v>1.4159087E7</v>
      </c>
      <c r="D34" s="109" t="s">
        <v>76</v>
      </c>
      <c r="E34" s="110" t="s">
        <v>56</v>
      </c>
      <c r="F34" s="110">
        <v>1.0</v>
      </c>
      <c r="G34" s="110">
        <v>116.26</v>
      </c>
      <c r="H34" s="11"/>
      <c r="I34" s="108"/>
      <c r="J34" s="108"/>
      <c r="K34" s="108"/>
      <c r="L34" s="108"/>
      <c r="M34" s="111"/>
      <c r="N34" s="112"/>
      <c r="O34" s="111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</row>
    <row r="35">
      <c r="A35" s="108"/>
      <c r="B35" s="108"/>
      <c r="C35" s="109">
        <v>1.415918E7</v>
      </c>
      <c r="D35" s="109" t="s">
        <v>77</v>
      </c>
      <c r="E35" s="110" t="s">
        <v>56</v>
      </c>
      <c r="F35" s="110">
        <v>1.0</v>
      </c>
      <c r="G35" s="110">
        <v>116.27</v>
      </c>
      <c r="H35" s="11"/>
      <c r="I35" s="108"/>
      <c r="J35" s="108"/>
      <c r="K35" s="108"/>
      <c r="L35" s="108"/>
      <c r="M35" s="111"/>
      <c r="N35" s="112"/>
      <c r="O35" s="111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</row>
    <row r="36">
      <c r="A36" s="108"/>
      <c r="B36" s="108"/>
      <c r="C36" s="109">
        <v>1.4159182E7</v>
      </c>
      <c r="D36" s="109" t="s">
        <v>78</v>
      </c>
      <c r="E36" s="110" t="s">
        <v>56</v>
      </c>
      <c r="F36" s="110">
        <v>1.0</v>
      </c>
      <c r="G36" s="110">
        <v>116.27</v>
      </c>
      <c r="H36" s="11"/>
      <c r="I36" s="108"/>
      <c r="J36" s="108"/>
      <c r="K36" s="108"/>
      <c r="L36" s="108"/>
      <c r="M36" s="111"/>
      <c r="N36" s="112"/>
      <c r="O36" s="111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</row>
    <row r="37">
      <c r="A37" s="108"/>
      <c r="B37" s="108"/>
      <c r="C37" s="109">
        <v>1.4159188E7</v>
      </c>
      <c r="D37" s="109" t="s">
        <v>79</v>
      </c>
      <c r="E37" s="110" t="s">
        <v>56</v>
      </c>
      <c r="F37" s="110">
        <v>1.0</v>
      </c>
      <c r="G37" s="110">
        <v>116.27</v>
      </c>
      <c r="H37" s="11"/>
      <c r="I37" s="108"/>
      <c r="J37" s="108"/>
      <c r="K37" s="108"/>
      <c r="L37" s="108"/>
      <c r="M37" s="111"/>
      <c r="N37" s="112"/>
      <c r="O37" s="111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>
      <c r="A38" s="108"/>
      <c r="B38" s="108"/>
      <c r="C38" s="109">
        <v>1.4159194E7</v>
      </c>
      <c r="D38" s="109" t="s">
        <v>80</v>
      </c>
      <c r="E38" s="110" t="s">
        <v>56</v>
      </c>
      <c r="F38" s="110">
        <v>1.0</v>
      </c>
      <c r="G38" s="110">
        <v>116.26</v>
      </c>
      <c r="H38" s="11"/>
      <c r="I38" s="108"/>
      <c r="J38" s="108"/>
      <c r="K38" s="108"/>
      <c r="L38" s="108"/>
      <c r="M38" s="111"/>
      <c r="N38" s="112"/>
      <c r="O38" s="111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</row>
    <row r="39">
      <c r="A39" s="108"/>
      <c r="B39" s="108"/>
      <c r="C39" s="109">
        <v>1.4247665E7</v>
      </c>
      <c r="D39" s="109" t="s">
        <v>81</v>
      </c>
      <c r="E39" s="110" t="s">
        <v>56</v>
      </c>
      <c r="F39" s="110">
        <v>1.0</v>
      </c>
      <c r="G39" s="110">
        <v>17.78</v>
      </c>
      <c r="H39" s="11"/>
      <c r="I39" s="108"/>
      <c r="J39" s="108"/>
      <c r="K39" s="108"/>
      <c r="L39" s="108"/>
      <c r="M39" s="111"/>
      <c r="N39" s="112"/>
      <c r="O39" s="111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</row>
    <row r="40">
      <c r="A40" s="108"/>
      <c r="B40" s="108"/>
      <c r="C40" s="109">
        <v>1.4256723E7</v>
      </c>
      <c r="D40" s="109" t="s">
        <v>82</v>
      </c>
      <c r="E40" s="110" t="s">
        <v>56</v>
      </c>
      <c r="F40" s="110">
        <v>1.0</v>
      </c>
      <c r="G40" s="110">
        <v>110.49</v>
      </c>
      <c r="H40" s="11"/>
      <c r="I40" s="108"/>
      <c r="J40" s="108"/>
      <c r="K40" s="108"/>
      <c r="L40" s="108"/>
      <c r="M40" s="111"/>
      <c r="N40" s="112"/>
      <c r="O40" s="111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</row>
    <row r="41">
      <c r="A41" s="108"/>
      <c r="B41" s="108"/>
      <c r="C41" s="109">
        <v>1.4256724E7</v>
      </c>
      <c r="D41" s="109" t="s">
        <v>83</v>
      </c>
      <c r="E41" s="110" t="s">
        <v>56</v>
      </c>
      <c r="F41" s="110">
        <v>1.0</v>
      </c>
      <c r="G41" s="110">
        <v>110.48</v>
      </c>
      <c r="H41" s="11"/>
      <c r="I41" s="108"/>
      <c r="J41" s="108"/>
      <c r="K41" s="108"/>
      <c r="L41" s="108"/>
      <c r="M41" s="111"/>
      <c r="N41" s="112"/>
      <c r="O41" s="111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>
      <c r="A42" s="108"/>
      <c r="B42" s="108"/>
      <c r="C42" s="109">
        <v>1.4256868E7</v>
      </c>
      <c r="D42" s="109" t="s">
        <v>84</v>
      </c>
      <c r="E42" s="110" t="s">
        <v>56</v>
      </c>
      <c r="F42" s="110">
        <v>1.0</v>
      </c>
      <c r="G42" s="110">
        <v>1589.11</v>
      </c>
      <c r="H42" s="11"/>
      <c r="I42" s="108"/>
      <c r="J42" s="108"/>
      <c r="K42" s="108"/>
      <c r="L42" s="108"/>
      <c r="M42" s="111"/>
      <c r="N42" s="112"/>
      <c r="O42" s="111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>
      <c r="A43" s="108"/>
      <c r="B43" s="108"/>
      <c r="C43" s="109">
        <v>1.4451714E7</v>
      </c>
      <c r="D43" s="109" t="s">
        <v>85</v>
      </c>
      <c r="E43" s="110" t="s">
        <v>56</v>
      </c>
      <c r="F43" s="110">
        <v>1.0</v>
      </c>
      <c r="G43" s="110">
        <v>0.0</v>
      </c>
      <c r="H43" s="11"/>
      <c r="I43" s="108"/>
      <c r="J43" s="108"/>
      <c r="K43" s="108"/>
      <c r="L43" s="108"/>
      <c r="M43" s="111"/>
      <c r="N43" s="112"/>
      <c r="O43" s="111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>
      <c r="A44" s="108"/>
      <c r="B44" s="108"/>
      <c r="C44" s="109">
        <v>1.4516081E7</v>
      </c>
      <c r="D44" s="109" t="s">
        <v>86</v>
      </c>
      <c r="E44" s="110" t="s">
        <v>56</v>
      </c>
      <c r="F44" s="110">
        <v>1.0</v>
      </c>
      <c r="G44" s="110">
        <v>229.18</v>
      </c>
      <c r="H44" s="11"/>
      <c r="I44" s="108"/>
      <c r="J44" s="108"/>
      <c r="K44" s="108"/>
      <c r="L44" s="108"/>
      <c r="M44" s="111"/>
      <c r="N44" s="112"/>
      <c r="O44" s="111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>
      <c r="A45" s="108"/>
      <c r="B45" s="108"/>
      <c r="C45" s="109">
        <v>1.4569119E7</v>
      </c>
      <c r="D45" s="109" t="s">
        <v>87</v>
      </c>
      <c r="E45" s="110" t="s">
        <v>56</v>
      </c>
      <c r="F45" s="110">
        <v>1.0</v>
      </c>
      <c r="G45" s="110">
        <v>1141.81</v>
      </c>
      <c r="H45" s="11"/>
      <c r="I45" s="108"/>
      <c r="J45" s="108"/>
      <c r="K45" s="108"/>
      <c r="L45" s="108"/>
      <c r="M45" s="111"/>
      <c r="N45" s="112"/>
      <c r="O45" s="111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>
      <c r="A46" s="108"/>
      <c r="B46" s="108"/>
      <c r="C46" s="109">
        <v>1.5265739E7</v>
      </c>
      <c r="D46" s="109" t="s">
        <v>88</v>
      </c>
      <c r="E46" s="110" t="s">
        <v>56</v>
      </c>
      <c r="F46" s="110">
        <v>1.0</v>
      </c>
      <c r="G46" s="110">
        <v>16.99</v>
      </c>
      <c r="H46" s="11"/>
      <c r="I46" s="108"/>
      <c r="J46" s="108"/>
      <c r="K46" s="108"/>
      <c r="L46" s="108"/>
      <c r="M46" s="111"/>
      <c r="N46" s="112"/>
      <c r="O46" s="111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</row>
    <row r="47">
      <c r="A47" s="108"/>
      <c r="B47" s="108"/>
      <c r="C47" s="109">
        <v>1.5322004E7</v>
      </c>
      <c r="D47" s="109" t="s">
        <v>89</v>
      </c>
      <c r="E47" s="110" t="s">
        <v>56</v>
      </c>
      <c r="F47" s="110">
        <v>1.0</v>
      </c>
      <c r="G47" s="110">
        <v>1446.66</v>
      </c>
      <c r="H47" s="11"/>
      <c r="I47" s="108"/>
      <c r="J47" s="108"/>
      <c r="K47" s="108"/>
      <c r="L47" s="108"/>
      <c r="M47" s="111"/>
      <c r="N47" s="112"/>
      <c r="O47" s="111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</row>
    <row r="48">
      <c r="A48" s="108"/>
      <c r="B48" s="108"/>
      <c r="C48" s="109">
        <v>1.7354033E7</v>
      </c>
      <c r="D48" s="109" t="s">
        <v>90</v>
      </c>
      <c r="E48" s="110" t="s">
        <v>56</v>
      </c>
      <c r="F48" s="110">
        <v>1.0</v>
      </c>
      <c r="G48" s="110">
        <v>1179.62</v>
      </c>
      <c r="H48" s="11"/>
      <c r="I48" s="108"/>
      <c r="J48" s="108"/>
      <c r="K48" s="108"/>
      <c r="L48" s="108"/>
      <c r="M48" s="111"/>
      <c r="N48" s="112"/>
      <c r="O48" s="111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</row>
    <row r="49">
      <c r="A49" s="108"/>
      <c r="B49" s="108"/>
      <c r="C49" s="109">
        <v>1.735464E7</v>
      </c>
      <c r="D49" s="109" t="s">
        <v>91</v>
      </c>
      <c r="E49" s="110" t="s">
        <v>56</v>
      </c>
      <c r="F49" s="110">
        <v>1.0</v>
      </c>
      <c r="G49" s="110">
        <v>2124.59</v>
      </c>
      <c r="H49" s="11"/>
      <c r="I49" s="108"/>
      <c r="J49" s="108"/>
      <c r="K49" s="108"/>
      <c r="L49" s="108"/>
      <c r="M49" s="111"/>
      <c r="N49" s="112"/>
      <c r="O49" s="111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</row>
    <row r="50">
      <c r="A50" s="108"/>
      <c r="B50" s="108"/>
      <c r="C50" s="109">
        <v>6440.0</v>
      </c>
      <c r="D50" s="109" t="s">
        <v>92</v>
      </c>
      <c r="E50" s="110" t="s">
        <v>56</v>
      </c>
      <c r="F50" s="110">
        <v>1.0</v>
      </c>
      <c r="G50" s="110">
        <v>0.0</v>
      </c>
      <c r="H50" s="11"/>
      <c r="I50" s="108"/>
      <c r="J50" s="108"/>
      <c r="K50" s="108"/>
      <c r="L50" s="108"/>
      <c r="M50" s="111"/>
      <c r="N50" s="112"/>
      <c r="O50" s="111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</row>
    <row r="51">
      <c r="A51" s="108"/>
      <c r="B51" s="108"/>
      <c r="C51" s="109">
        <v>167.0</v>
      </c>
      <c r="D51" s="109" t="s">
        <v>93</v>
      </c>
      <c r="E51" s="110" t="s">
        <v>56</v>
      </c>
      <c r="F51" s="110">
        <v>1.0</v>
      </c>
      <c r="G51" s="110">
        <v>49.9</v>
      </c>
      <c r="H51" s="11"/>
      <c r="I51" s="108"/>
      <c r="J51" s="108"/>
      <c r="K51" s="108"/>
      <c r="L51" s="108"/>
      <c r="M51" s="111"/>
      <c r="N51" s="112"/>
      <c r="O51" s="111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>
      <c r="A52" s="108"/>
      <c r="B52" s="108"/>
      <c r="C52" s="109">
        <v>195.0</v>
      </c>
      <c r="D52" s="109" t="s">
        <v>94</v>
      </c>
      <c r="E52" s="110" t="s">
        <v>56</v>
      </c>
      <c r="F52" s="110">
        <v>1.0</v>
      </c>
      <c r="G52" s="110">
        <v>259.9</v>
      </c>
      <c r="H52" s="11"/>
      <c r="I52" s="108"/>
      <c r="J52" s="108"/>
      <c r="K52" s="108"/>
      <c r="L52" s="108"/>
      <c r="M52" s="111"/>
      <c r="N52" s="112"/>
      <c r="O52" s="111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</row>
    <row r="53">
      <c r="A53" s="108"/>
      <c r="B53" s="108"/>
      <c r="C53" s="109">
        <v>368.0</v>
      </c>
      <c r="D53" s="109" t="s">
        <v>95</v>
      </c>
      <c r="E53" s="110" t="s">
        <v>56</v>
      </c>
      <c r="F53" s="110">
        <v>1.0</v>
      </c>
      <c r="G53" s="110">
        <v>85.0</v>
      </c>
      <c r="H53" s="11"/>
      <c r="I53" s="108"/>
      <c r="J53" s="108"/>
      <c r="K53" s="108"/>
      <c r="L53" s="108"/>
      <c r="M53" s="111"/>
      <c r="N53" s="112"/>
      <c r="O53" s="111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</row>
    <row r="54">
      <c r="A54" s="108"/>
      <c r="B54" s="108"/>
      <c r="C54" s="109">
        <v>409.0</v>
      </c>
      <c r="D54" s="109" t="s">
        <v>96</v>
      </c>
      <c r="E54" s="110" t="s">
        <v>56</v>
      </c>
      <c r="F54" s="110">
        <v>1.0</v>
      </c>
      <c r="G54" s="110">
        <v>295.0</v>
      </c>
      <c r="H54" s="11"/>
      <c r="I54" s="108"/>
      <c r="J54" s="108"/>
      <c r="K54" s="108"/>
      <c r="L54" s="108"/>
      <c r="M54" s="111"/>
      <c r="N54" s="112"/>
      <c r="O54" s="111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</row>
    <row r="55">
      <c r="A55" s="108"/>
      <c r="B55" s="108"/>
      <c r="C55" s="109">
        <v>56.0</v>
      </c>
      <c r="D55" s="109" t="s">
        <v>97</v>
      </c>
      <c r="E55" s="110" t="s">
        <v>56</v>
      </c>
      <c r="F55" s="110">
        <v>1.0</v>
      </c>
      <c r="G55" s="110">
        <v>35.0</v>
      </c>
      <c r="H55" s="11"/>
      <c r="I55" s="108"/>
      <c r="J55" s="108"/>
      <c r="K55" s="108"/>
      <c r="L55" s="108"/>
      <c r="M55" s="111"/>
      <c r="N55" s="112"/>
      <c r="O55" s="111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</row>
    <row r="56">
      <c r="A56" s="108"/>
      <c r="B56" s="108"/>
      <c r="C56" s="109">
        <v>636.0</v>
      </c>
      <c r="D56" s="109" t="s">
        <v>98</v>
      </c>
      <c r="E56" s="110" t="s">
        <v>56</v>
      </c>
      <c r="F56" s="110">
        <v>1.0</v>
      </c>
      <c r="G56" s="110">
        <v>10.98</v>
      </c>
      <c r="H56" s="11"/>
      <c r="I56" s="108"/>
      <c r="J56" s="108"/>
      <c r="K56" s="108"/>
      <c r="L56" s="108"/>
      <c r="M56" s="111"/>
      <c r="N56" s="112"/>
      <c r="O56" s="111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</row>
    <row r="57">
      <c r="A57" s="108"/>
      <c r="B57" s="108"/>
      <c r="C57" s="109">
        <v>6987.0</v>
      </c>
      <c r="D57" s="109" t="s">
        <v>99</v>
      </c>
      <c r="E57" s="110" t="s">
        <v>56</v>
      </c>
      <c r="F57" s="110">
        <v>1.0</v>
      </c>
      <c r="G57" s="110">
        <v>199.5</v>
      </c>
      <c r="H57" s="11"/>
      <c r="I57" s="108"/>
      <c r="J57" s="108"/>
      <c r="K57" s="108"/>
      <c r="L57" s="108"/>
      <c r="M57" s="111"/>
      <c r="N57" s="112"/>
      <c r="O57" s="111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</row>
    <row r="58">
      <c r="A58" s="108"/>
      <c r="B58" s="108"/>
      <c r="C58" s="109">
        <v>72.0</v>
      </c>
      <c r="D58" s="109" t="s">
        <v>100</v>
      </c>
      <c r="E58" s="110" t="s">
        <v>56</v>
      </c>
      <c r="F58" s="110">
        <v>1.0</v>
      </c>
      <c r="G58" s="110">
        <v>10.0</v>
      </c>
      <c r="H58" s="11"/>
      <c r="I58" s="108"/>
      <c r="J58" s="108"/>
      <c r="K58" s="108"/>
      <c r="L58" s="108"/>
      <c r="M58" s="111"/>
      <c r="N58" s="112"/>
      <c r="O58" s="111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</row>
    <row r="59">
      <c r="A59" s="108"/>
      <c r="B59" s="108"/>
      <c r="C59" s="109">
        <v>926.0</v>
      </c>
      <c r="D59" s="109" t="s">
        <v>101</v>
      </c>
      <c r="E59" s="110" t="s">
        <v>56</v>
      </c>
      <c r="F59" s="110">
        <v>1.0</v>
      </c>
      <c r="G59" s="110">
        <v>26.9</v>
      </c>
      <c r="H59" s="11"/>
      <c r="I59" s="108"/>
      <c r="J59" s="108"/>
      <c r="K59" s="108"/>
      <c r="L59" s="108"/>
      <c r="M59" s="111"/>
      <c r="N59" s="112"/>
      <c r="O59" s="111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</row>
    <row r="60">
      <c r="A60" s="108"/>
      <c r="B60" s="108"/>
      <c r="C60" s="109">
        <v>10036.0</v>
      </c>
      <c r="D60" s="109" t="s">
        <v>102</v>
      </c>
      <c r="E60" s="110" t="s">
        <v>56</v>
      </c>
      <c r="F60" s="110">
        <v>1.0</v>
      </c>
      <c r="G60" s="110">
        <v>110.0</v>
      </c>
      <c r="H60" s="11"/>
      <c r="I60" s="108"/>
      <c r="J60" s="108"/>
      <c r="K60" s="108"/>
      <c r="L60" s="108"/>
      <c r="M60" s="111"/>
      <c r="N60" s="112"/>
      <c r="O60" s="111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</row>
    <row r="61">
      <c r="A61" s="108"/>
      <c r="B61" s="108"/>
      <c r="C61" s="109">
        <v>1024.0</v>
      </c>
      <c r="D61" s="109" t="s">
        <v>103</v>
      </c>
      <c r="E61" s="110" t="s">
        <v>56</v>
      </c>
      <c r="F61" s="110">
        <v>1.0</v>
      </c>
      <c r="G61" s="110">
        <v>2.99</v>
      </c>
      <c r="H61" s="11"/>
      <c r="I61" s="108"/>
      <c r="J61" s="108"/>
      <c r="K61" s="108"/>
      <c r="L61" s="108"/>
      <c r="M61" s="111"/>
      <c r="N61" s="112"/>
      <c r="O61" s="111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</row>
    <row r="62">
      <c r="A62" s="108"/>
      <c r="B62" s="108"/>
      <c r="C62" s="109">
        <v>1374.0</v>
      </c>
      <c r="D62" s="109" t="s">
        <v>104</v>
      </c>
      <c r="E62" s="110" t="s">
        <v>56</v>
      </c>
      <c r="F62" s="110">
        <v>1.0</v>
      </c>
      <c r="G62" s="110">
        <v>4.99</v>
      </c>
      <c r="H62" s="11"/>
      <c r="I62" s="108"/>
      <c r="J62" s="108"/>
      <c r="K62" s="108"/>
      <c r="L62" s="108"/>
      <c r="M62" s="111"/>
      <c r="N62" s="112"/>
      <c r="O62" s="111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>
      <c r="A63" s="108"/>
      <c r="B63" s="108"/>
      <c r="C63" s="109">
        <v>1876.0</v>
      </c>
      <c r="D63" s="109" t="s">
        <v>105</v>
      </c>
      <c r="E63" s="110" t="s">
        <v>56</v>
      </c>
      <c r="F63" s="110">
        <v>1.0</v>
      </c>
      <c r="G63" s="110">
        <v>46.5</v>
      </c>
      <c r="H63" s="11"/>
      <c r="I63" s="108"/>
      <c r="J63" s="108"/>
      <c r="K63" s="108"/>
      <c r="L63" s="108"/>
      <c r="M63" s="111"/>
      <c r="N63" s="112"/>
      <c r="O63" s="111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</row>
    <row r="64">
      <c r="A64" s="108"/>
      <c r="B64" s="108"/>
      <c r="C64" s="109">
        <v>2209.0</v>
      </c>
      <c r="D64" s="109" t="s">
        <v>106</v>
      </c>
      <c r="E64" s="110" t="s">
        <v>56</v>
      </c>
      <c r="F64" s="110">
        <v>1.0</v>
      </c>
      <c r="G64" s="110">
        <v>298.0</v>
      </c>
      <c r="H64" s="11"/>
      <c r="I64" s="108"/>
      <c r="J64" s="108"/>
      <c r="K64" s="108"/>
      <c r="L64" s="108"/>
      <c r="M64" s="111"/>
      <c r="N64" s="112"/>
      <c r="O64" s="111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</row>
    <row r="65">
      <c r="A65" s="108"/>
      <c r="B65" s="108"/>
      <c r="C65" s="109">
        <v>2325.0</v>
      </c>
      <c r="D65" s="109" t="s">
        <v>107</v>
      </c>
      <c r="E65" s="110" t="s">
        <v>56</v>
      </c>
      <c r="F65" s="110">
        <v>1.0</v>
      </c>
      <c r="G65" s="110">
        <v>1.2</v>
      </c>
      <c r="H65" s="11"/>
      <c r="I65" s="108"/>
      <c r="J65" s="108"/>
      <c r="K65" s="108"/>
      <c r="L65" s="108"/>
      <c r="M65" s="111"/>
      <c r="N65" s="112"/>
      <c r="O65" s="111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</row>
    <row r="66">
      <c r="A66" s="108"/>
      <c r="B66" s="108"/>
      <c r="C66" s="109">
        <v>2333.0</v>
      </c>
      <c r="D66" s="109" t="s">
        <v>108</v>
      </c>
      <c r="E66" s="110" t="s">
        <v>56</v>
      </c>
      <c r="F66" s="110">
        <v>1.0</v>
      </c>
      <c r="G66" s="110">
        <v>2.9</v>
      </c>
      <c r="H66" s="11"/>
      <c r="I66" s="108"/>
      <c r="J66" s="108"/>
      <c r="K66" s="108"/>
      <c r="L66" s="108"/>
      <c r="M66" s="111"/>
      <c r="N66" s="112"/>
      <c r="O66" s="111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</row>
    <row r="67">
      <c r="A67" s="108"/>
      <c r="B67" s="108"/>
      <c r="C67" s="109">
        <v>2521.0</v>
      </c>
      <c r="D67" s="109" t="s">
        <v>109</v>
      </c>
      <c r="E67" s="110" t="s">
        <v>56</v>
      </c>
      <c r="F67" s="110">
        <v>1.0</v>
      </c>
      <c r="G67" s="110">
        <v>14.9</v>
      </c>
      <c r="H67" s="11"/>
      <c r="I67" s="108"/>
      <c r="J67" s="108"/>
      <c r="K67" s="108"/>
      <c r="L67" s="108"/>
      <c r="M67" s="111"/>
      <c r="N67" s="112"/>
      <c r="O67" s="111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</row>
    <row r="68">
      <c r="A68" s="108"/>
      <c r="B68" s="108"/>
      <c r="C68" s="109">
        <v>2641.0</v>
      </c>
      <c r="D68" s="109" t="s">
        <v>110</v>
      </c>
      <c r="E68" s="110" t="s">
        <v>56</v>
      </c>
      <c r="F68" s="110">
        <v>1.0</v>
      </c>
      <c r="G68" s="110">
        <v>12.9</v>
      </c>
      <c r="H68" s="11"/>
      <c r="I68" s="108"/>
      <c r="J68" s="108"/>
      <c r="K68" s="108"/>
      <c r="L68" s="108"/>
      <c r="M68" s="111"/>
      <c r="N68" s="112"/>
      <c r="O68" s="111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</row>
    <row r="69">
      <c r="A69" s="108"/>
      <c r="B69" s="108"/>
      <c r="C69" s="109">
        <v>2679.0</v>
      </c>
      <c r="D69" s="109" t="s">
        <v>111</v>
      </c>
      <c r="E69" s="110" t="s">
        <v>56</v>
      </c>
      <c r="F69" s="110">
        <v>1.0</v>
      </c>
      <c r="G69" s="110">
        <v>4.6</v>
      </c>
      <c r="H69" s="11"/>
      <c r="I69" s="108"/>
      <c r="J69" s="108"/>
      <c r="K69" s="108"/>
      <c r="L69" s="108"/>
      <c r="M69" s="111"/>
      <c r="N69" s="112"/>
      <c r="O69" s="111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108"/>
      <c r="B70" s="108"/>
      <c r="C70" s="109">
        <v>2824.0</v>
      </c>
      <c r="D70" s="109" t="s">
        <v>112</v>
      </c>
      <c r="E70" s="110" t="s">
        <v>56</v>
      </c>
      <c r="F70" s="110">
        <v>1.0</v>
      </c>
      <c r="G70" s="110">
        <v>0.7</v>
      </c>
      <c r="H70" s="11"/>
      <c r="I70" s="108"/>
      <c r="J70" s="108"/>
      <c r="K70" s="108"/>
      <c r="L70" s="108"/>
      <c r="M70" s="111"/>
      <c r="N70" s="112"/>
      <c r="O70" s="111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</row>
    <row r="71">
      <c r="A71" s="108"/>
      <c r="B71" s="108"/>
      <c r="C71" s="109">
        <v>3.0</v>
      </c>
      <c r="D71" s="109" t="s">
        <v>113</v>
      </c>
      <c r="E71" s="110" t="s">
        <v>56</v>
      </c>
      <c r="F71" s="110">
        <v>1.0</v>
      </c>
      <c r="G71" s="110">
        <v>24.0</v>
      </c>
      <c r="H71" s="11"/>
      <c r="I71" s="108"/>
      <c r="J71" s="108"/>
      <c r="K71" s="108"/>
      <c r="L71" s="108"/>
      <c r="M71" s="111"/>
      <c r="N71" s="112"/>
      <c r="O71" s="111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</row>
    <row r="72">
      <c r="A72" s="108"/>
      <c r="B72" s="108"/>
      <c r="C72" s="109">
        <v>7311.0</v>
      </c>
      <c r="D72" s="109" t="s">
        <v>114</v>
      </c>
      <c r="E72" s="110" t="s">
        <v>56</v>
      </c>
      <c r="F72" s="110">
        <v>1.0</v>
      </c>
      <c r="G72" s="110">
        <v>67.9</v>
      </c>
      <c r="H72" s="11"/>
      <c r="I72" s="108"/>
      <c r="J72" s="108"/>
      <c r="K72" s="108"/>
      <c r="L72" s="108"/>
      <c r="M72" s="111"/>
      <c r="N72" s="112"/>
      <c r="O72" s="111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</row>
    <row r="73">
      <c r="A73" s="108"/>
      <c r="B73" s="108"/>
      <c r="C73" s="109">
        <v>7570.0</v>
      </c>
      <c r="D73" s="109" t="s">
        <v>115</v>
      </c>
      <c r="E73" s="110" t="s">
        <v>56</v>
      </c>
      <c r="F73" s="110">
        <v>1.0</v>
      </c>
      <c r="G73" s="110">
        <v>198.0</v>
      </c>
      <c r="H73" s="11"/>
      <c r="I73" s="108"/>
      <c r="J73" s="108"/>
      <c r="K73" s="108"/>
      <c r="L73" s="108"/>
      <c r="M73" s="111"/>
      <c r="N73" s="112"/>
      <c r="O73" s="111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</row>
    <row r="74">
      <c r="A74" s="108"/>
      <c r="B74" s="108"/>
      <c r="C74" s="109">
        <v>7595.0</v>
      </c>
      <c r="D74" s="109" t="s">
        <v>116</v>
      </c>
      <c r="E74" s="110" t="s">
        <v>56</v>
      </c>
      <c r="F74" s="110">
        <v>1.0</v>
      </c>
      <c r="G74" s="110">
        <v>269.9</v>
      </c>
      <c r="H74" s="11"/>
      <c r="I74" s="108"/>
      <c r="J74" s="108"/>
      <c r="K74" s="108"/>
      <c r="L74" s="108"/>
      <c r="M74" s="111"/>
      <c r="N74" s="112"/>
      <c r="O74" s="111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</row>
    <row r="75">
      <c r="A75" s="108"/>
      <c r="B75" s="108"/>
      <c r="C75" s="109" t="s">
        <v>117</v>
      </c>
      <c r="D75" s="109" t="s">
        <v>118</v>
      </c>
      <c r="E75" s="110" t="s">
        <v>56</v>
      </c>
      <c r="F75" s="110">
        <v>1.0</v>
      </c>
      <c r="G75" s="110">
        <v>25.98</v>
      </c>
      <c r="H75" s="11"/>
      <c r="I75" s="108"/>
      <c r="J75" s="108"/>
      <c r="K75" s="108"/>
      <c r="L75" s="108"/>
      <c r="M75" s="111"/>
      <c r="N75" s="112"/>
      <c r="O75" s="111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</row>
    <row r="76">
      <c r="A76" s="108"/>
      <c r="B76" s="108"/>
      <c r="C76" s="109" t="s">
        <v>119</v>
      </c>
      <c r="D76" s="109" t="s">
        <v>120</v>
      </c>
      <c r="E76" s="110" t="s">
        <v>56</v>
      </c>
      <c r="F76" s="110">
        <v>1.0</v>
      </c>
      <c r="G76" s="110">
        <v>20.83</v>
      </c>
      <c r="H76" s="11"/>
      <c r="I76" s="108"/>
      <c r="J76" s="108"/>
      <c r="K76" s="108"/>
      <c r="L76" s="108"/>
      <c r="M76" s="111"/>
      <c r="N76" s="112"/>
      <c r="O76" s="111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108"/>
      <c r="B77" s="108"/>
      <c r="C77" s="109">
        <v>1.0413668E7</v>
      </c>
      <c r="D77" s="109" t="s">
        <v>121</v>
      </c>
      <c r="E77" s="110" t="s">
        <v>56</v>
      </c>
      <c r="F77" s="110">
        <v>1.0</v>
      </c>
      <c r="G77" s="110">
        <v>164.3</v>
      </c>
      <c r="H77" s="11"/>
      <c r="I77" s="108"/>
      <c r="J77" s="108"/>
      <c r="K77" s="108"/>
      <c r="L77" s="108"/>
      <c r="M77" s="111"/>
      <c r="N77" s="112"/>
      <c r="O77" s="111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</row>
    <row r="78">
      <c r="A78" s="108"/>
      <c r="B78" s="108"/>
      <c r="C78" s="109">
        <v>1.0415378E7</v>
      </c>
      <c r="D78" s="109" t="s">
        <v>122</v>
      </c>
      <c r="E78" s="110" t="s">
        <v>56</v>
      </c>
      <c r="F78" s="110">
        <v>1.0</v>
      </c>
      <c r="G78" s="110">
        <v>0.77</v>
      </c>
      <c r="H78" s="11"/>
      <c r="I78" s="108"/>
      <c r="J78" s="108"/>
      <c r="K78" s="108"/>
      <c r="L78" s="108"/>
      <c r="M78" s="111"/>
      <c r="N78" s="112"/>
      <c r="O78" s="111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</row>
    <row r="79">
      <c r="A79" s="108"/>
      <c r="B79" s="108"/>
      <c r="C79" s="109">
        <v>110083.0</v>
      </c>
      <c r="D79" s="109" t="s">
        <v>123</v>
      </c>
      <c r="E79" s="110" t="s">
        <v>56</v>
      </c>
      <c r="F79" s="110">
        <v>1.0</v>
      </c>
      <c r="G79" s="110">
        <v>48.0</v>
      </c>
      <c r="H79" s="11"/>
      <c r="I79" s="108"/>
      <c r="J79" s="108"/>
      <c r="K79" s="108"/>
      <c r="L79" s="108"/>
      <c r="M79" s="111"/>
      <c r="N79" s="112"/>
      <c r="O79" s="111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</row>
    <row r="80">
      <c r="A80" s="108"/>
      <c r="B80" s="108"/>
      <c r="C80" s="109">
        <v>111764.0</v>
      </c>
      <c r="D80" s="109" t="s">
        <v>124</v>
      </c>
      <c r="E80" s="110" t="s">
        <v>56</v>
      </c>
      <c r="F80" s="110">
        <v>1.0</v>
      </c>
      <c r="G80" s="110">
        <v>17.0</v>
      </c>
      <c r="H80" s="11"/>
      <c r="I80" s="108"/>
      <c r="J80" s="108"/>
      <c r="K80" s="108"/>
      <c r="L80" s="108"/>
      <c r="M80" s="111"/>
      <c r="N80" s="112"/>
      <c r="O80" s="111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</row>
    <row r="81">
      <c r="A81" s="108"/>
      <c r="B81" s="108"/>
      <c r="C81" s="109">
        <v>112490.0</v>
      </c>
      <c r="D81" s="109" t="s">
        <v>125</v>
      </c>
      <c r="E81" s="110" t="s">
        <v>56</v>
      </c>
      <c r="F81" s="110">
        <v>1.0</v>
      </c>
      <c r="G81" s="110">
        <v>15.0</v>
      </c>
      <c r="H81" s="11"/>
      <c r="I81" s="108"/>
      <c r="J81" s="108"/>
      <c r="K81" s="108"/>
      <c r="L81" s="108"/>
      <c r="M81" s="111"/>
      <c r="N81" s="112"/>
      <c r="O81" s="111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109">
        <v>113549.0</v>
      </c>
      <c r="D82" s="109" t="s">
        <v>126</v>
      </c>
      <c r="E82" s="110" t="s">
        <v>56</v>
      </c>
      <c r="F82" s="110">
        <v>1.0</v>
      </c>
      <c r="G82" s="110">
        <v>15.0</v>
      </c>
      <c r="H82" s="11"/>
      <c r="I82" s="108"/>
      <c r="J82" s="108"/>
      <c r="K82" s="108"/>
      <c r="L82" s="108"/>
      <c r="M82" s="111"/>
      <c r="N82" s="112"/>
      <c r="O82" s="111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109">
        <v>113780.0</v>
      </c>
      <c r="D83" s="109" t="s">
        <v>127</v>
      </c>
      <c r="E83" s="110" t="s">
        <v>56</v>
      </c>
      <c r="F83" s="110">
        <v>1.0</v>
      </c>
      <c r="G83" s="110">
        <v>8.5</v>
      </c>
      <c r="H83" s="11"/>
      <c r="I83" s="108"/>
      <c r="J83" s="108"/>
      <c r="K83" s="108"/>
      <c r="L83" s="108"/>
      <c r="M83" s="111"/>
      <c r="N83" s="112"/>
      <c r="O83" s="111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109">
        <v>115458.0</v>
      </c>
      <c r="D84" s="109" t="s">
        <v>128</v>
      </c>
      <c r="E84" s="110" t="s">
        <v>56</v>
      </c>
      <c r="F84" s="110">
        <v>1.0</v>
      </c>
      <c r="G84" s="110">
        <v>19.5</v>
      </c>
      <c r="H84" s="11"/>
      <c r="I84" s="108"/>
      <c r="J84" s="108"/>
      <c r="K84" s="108"/>
      <c r="L84" s="108"/>
      <c r="M84" s="111"/>
      <c r="N84" s="112"/>
      <c r="O84" s="111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109">
        <v>115523.0</v>
      </c>
      <c r="D85" s="109" t="s">
        <v>129</v>
      </c>
      <c r="E85" s="110" t="s">
        <v>56</v>
      </c>
      <c r="F85" s="110">
        <v>1.0</v>
      </c>
      <c r="G85" s="110">
        <v>0.3</v>
      </c>
      <c r="H85" s="11"/>
      <c r="I85" s="108"/>
      <c r="J85" s="108"/>
      <c r="K85" s="108"/>
      <c r="L85" s="108"/>
      <c r="M85" s="111"/>
      <c r="N85" s="112"/>
      <c r="O85" s="111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109">
        <v>116079.0</v>
      </c>
      <c r="D86" s="109" t="s">
        <v>130</v>
      </c>
      <c r="E86" s="110" t="s">
        <v>56</v>
      </c>
      <c r="F86" s="110">
        <v>1.0</v>
      </c>
      <c r="G86" s="110">
        <v>0.9</v>
      </c>
      <c r="H86" s="11"/>
      <c r="I86" s="108"/>
      <c r="J86" s="108"/>
      <c r="K86" s="108"/>
      <c r="L86" s="108"/>
      <c r="M86" s="111"/>
      <c r="N86" s="112"/>
      <c r="O86" s="111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109">
        <v>116292.0</v>
      </c>
      <c r="D87" s="109" t="s">
        <v>131</v>
      </c>
      <c r="E87" s="110" t="s">
        <v>56</v>
      </c>
      <c r="F87" s="110">
        <v>1.0</v>
      </c>
      <c r="G87" s="110">
        <v>22.0</v>
      </c>
      <c r="H87" s="11"/>
      <c r="I87" s="108"/>
      <c r="J87" s="108"/>
      <c r="K87" s="108"/>
      <c r="L87" s="108"/>
      <c r="M87" s="111"/>
      <c r="N87" s="112"/>
      <c r="O87" s="111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109">
        <v>116322.0</v>
      </c>
      <c r="D88" s="109" t="s">
        <v>132</v>
      </c>
      <c r="E88" s="110" t="s">
        <v>56</v>
      </c>
      <c r="F88" s="110">
        <v>1.0</v>
      </c>
      <c r="G88" s="110">
        <v>14.0</v>
      </c>
      <c r="H88" s="11"/>
      <c r="I88" s="108"/>
      <c r="J88" s="108"/>
      <c r="K88" s="108"/>
      <c r="L88" s="108"/>
      <c r="M88" s="111"/>
      <c r="N88" s="112"/>
      <c r="O88" s="111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109">
        <v>117314.0</v>
      </c>
      <c r="D89" s="109" t="s">
        <v>133</v>
      </c>
      <c r="E89" s="110" t="s">
        <v>56</v>
      </c>
      <c r="F89" s="110">
        <v>1.0</v>
      </c>
      <c r="G89" s="110">
        <v>32.5</v>
      </c>
      <c r="H89" s="11"/>
      <c r="I89" s="108"/>
      <c r="J89" s="108"/>
      <c r="K89" s="108"/>
      <c r="L89" s="108"/>
      <c r="M89" s="111"/>
      <c r="N89" s="112"/>
      <c r="O89" s="111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109">
        <v>118322.0</v>
      </c>
      <c r="D90" s="109" t="s">
        <v>134</v>
      </c>
      <c r="E90" s="110" t="s">
        <v>56</v>
      </c>
      <c r="F90" s="110">
        <v>1.0</v>
      </c>
      <c r="G90" s="110">
        <v>0.9</v>
      </c>
      <c r="H90" s="11"/>
      <c r="I90" s="108"/>
      <c r="J90" s="108"/>
      <c r="K90" s="108"/>
      <c r="L90" s="108"/>
      <c r="M90" s="111"/>
      <c r="N90" s="112"/>
      <c r="O90" s="111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109">
        <v>119423.0</v>
      </c>
      <c r="D91" s="109" t="s">
        <v>135</v>
      </c>
      <c r="E91" s="110" t="s">
        <v>56</v>
      </c>
      <c r="F91" s="110">
        <v>1.0</v>
      </c>
      <c r="G91" s="110">
        <v>7.5</v>
      </c>
      <c r="H91" s="11"/>
      <c r="I91" s="108"/>
      <c r="J91" s="108"/>
      <c r="K91" s="108"/>
      <c r="L91" s="108"/>
      <c r="M91" s="111"/>
      <c r="N91" s="112"/>
      <c r="O91" s="111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109">
        <v>119426.0</v>
      </c>
      <c r="D92" s="109" t="s">
        <v>136</v>
      </c>
      <c r="E92" s="110" t="s">
        <v>56</v>
      </c>
      <c r="F92" s="110">
        <v>1.0</v>
      </c>
      <c r="G92" s="110">
        <v>15.0</v>
      </c>
      <c r="H92" s="11"/>
      <c r="I92" s="108"/>
      <c r="J92" s="108"/>
      <c r="K92" s="108"/>
      <c r="L92" s="108"/>
      <c r="M92" s="111"/>
      <c r="N92" s="112"/>
      <c r="O92" s="111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109">
        <v>119853.0</v>
      </c>
      <c r="D93" s="109" t="s">
        <v>137</v>
      </c>
      <c r="E93" s="110" t="s">
        <v>56</v>
      </c>
      <c r="F93" s="110">
        <v>1.0</v>
      </c>
      <c r="G93" s="110">
        <v>17.0</v>
      </c>
      <c r="H93" s="11"/>
      <c r="I93" s="108"/>
      <c r="J93" s="108"/>
      <c r="K93" s="108"/>
      <c r="L93" s="108"/>
      <c r="M93" s="111"/>
      <c r="N93" s="112"/>
      <c r="O93" s="111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109">
        <v>120461.0</v>
      </c>
      <c r="D94" s="109" t="s">
        <v>138</v>
      </c>
      <c r="E94" s="110" t="s">
        <v>56</v>
      </c>
      <c r="F94" s="110">
        <v>1.0</v>
      </c>
      <c r="G94" s="110">
        <v>18.0</v>
      </c>
      <c r="H94" s="11"/>
      <c r="I94" s="108"/>
      <c r="J94" s="108"/>
      <c r="K94" s="108"/>
      <c r="L94" s="108"/>
      <c r="M94" s="111"/>
      <c r="N94" s="112"/>
      <c r="O94" s="111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109">
        <v>120568.0</v>
      </c>
      <c r="D95" s="109" t="s">
        <v>139</v>
      </c>
      <c r="E95" s="110" t="s">
        <v>56</v>
      </c>
      <c r="F95" s="110">
        <v>1.0</v>
      </c>
      <c r="G95" s="110">
        <v>0.65</v>
      </c>
      <c r="H95" s="11"/>
      <c r="I95" s="108"/>
      <c r="J95" s="108"/>
      <c r="K95" s="108"/>
      <c r="L95" s="108"/>
      <c r="M95" s="111"/>
      <c r="N95" s="112"/>
      <c r="O95" s="111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109">
        <v>120965.0</v>
      </c>
      <c r="D96" s="109" t="s">
        <v>140</v>
      </c>
      <c r="E96" s="110" t="s">
        <v>56</v>
      </c>
      <c r="F96" s="110">
        <v>1.0</v>
      </c>
      <c r="G96" s="110">
        <v>38.0</v>
      </c>
      <c r="H96" s="11"/>
      <c r="I96" s="108"/>
      <c r="J96" s="108"/>
      <c r="K96" s="108"/>
      <c r="L96" s="108"/>
      <c r="M96" s="111"/>
      <c r="N96" s="112"/>
      <c r="O96" s="111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109">
        <v>120967.0</v>
      </c>
      <c r="D97" s="109" t="s">
        <v>141</v>
      </c>
      <c r="E97" s="110" t="s">
        <v>56</v>
      </c>
      <c r="F97" s="110">
        <v>1.0</v>
      </c>
      <c r="G97" s="110">
        <v>33.0</v>
      </c>
      <c r="H97" s="11"/>
      <c r="I97" s="108"/>
      <c r="J97" s="108"/>
      <c r="K97" s="108"/>
      <c r="L97" s="108"/>
      <c r="M97" s="111"/>
      <c r="N97" s="112"/>
      <c r="O97" s="111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109">
        <v>121393.0</v>
      </c>
      <c r="D98" s="109" t="s">
        <v>142</v>
      </c>
      <c r="E98" s="110" t="s">
        <v>56</v>
      </c>
      <c r="F98" s="110">
        <v>1.0</v>
      </c>
      <c r="G98" s="110">
        <v>35.0</v>
      </c>
      <c r="H98" s="11"/>
      <c r="I98" s="108"/>
      <c r="J98" s="108"/>
      <c r="K98" s="108"/>
      <c r="L98" s="108"/>
      <c r="M98" s="111"/>
      <c r="N98" s="112"/>
      <c r="O98" s="111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109">
        <v>121543.0</v>
      </c>
      <c r="D99" s="109" t="s">
        <v>143</v>
      </c>
      <c r="E99" s="110" t="s">
        <v>56</v>
      </c>
      <c r="F99" s="110">
        <v>1.0</v>
      </c>
      <c r="G99" s="110">
        <v>4.0</v>
      </c>
      <c r="H99" s="11"/>
      <c r="I99" s="108"/>
      <c r="J99" s="108"/>
      <c r="K99" s="108"/>
      <c r="L99" s="108"/>
      <c r="M99" s="111"/>
      <c r="N99" s="112"/>
      <c r="O99" s="111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109">
        <v>121580.0</v>
      </c>
      <c r="D100" s="109" t="s">
        <v>144</v>
      </c>
      <c r="E100" s="110" t="s">
        <v>56</v>
      </c>
      <c r="F100" s="110">
        <v>1.0</v>
      </c>
      <c r="G100" s="110">
        <v>23.0</v>
      </c>
      <c r="H100" s="11"/>
      <c r="I100" s="108"/>
      <c r="J100" s="108"/>
      <c r="K100" s="108"/>
      <c r="L100" s="108"/>
      <c r="M100" s="111"/>
      <c r="N100" s="112"/>
      <c r="O100" s="111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109">
        <v>121872.0</v>
      </c>
      <c r="D101" s="109" t="s">
        <v>145</v>
      </c>
      <c r="E101" s="110" t="s">
        <v>56</v>
      </c>
      <c r="F101" s="110">
        <v>1.0</v>
      </c>
      <c r="G101" s="110">
        <v>13.0</v>
      </c>
      <c r="H101" s="11"/>
      <c r="I101" s="108"/>
      <c r="J101" s="108"/>
      <c r="K101" s="108"/>
      <c r="L101" s="108"/>
      <c r="M101" s="111"/>
      <c r="N101" s="112"/>
      <c r="O101" s="111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9">
        <v>121873.0</v>
      </c>
      <c r="D102" s="109" t="s">
        <v>146</v>
      </c>
      <c r="E102" s="110" t="s">
        <v>56</v>
      </c>
      <c r="F102" s="110">
        <v>1.0</v>
      </c>
      <c r="G102" s="110">
        <v>13.0</v>
      </c>
      <c r="H102" s="11"/>
      <c r="I102" s="108"/>
      <c r="J102" s="108"/>
      <c r="K102" s="108"/>
      <c r="L102" s="108"/>
      <c r="M102" s="111"/>
      <c r="N102" s="112"/>
      <c r="O102" s="111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9">
        <v>122179.0</v>
      </c>
      <c r="D103" s="109" t="s">
        <v>147</v>
      </c>
      <c r="E103" s="110" t="s">
        <v>56</v>
      </c>
      <c r="F103" s="110">
        <v>1.0</v>
      </c>
      <c r="G103" s="110">
        <v>3.5</v>
      </c>
      <c r="H103" s="11"/>
      <c r="I103" s="108"/>
      <c r="J103" s="108"/>
      <c r="K103" s="108"/>
      <c r="L103" s="108"/>
      <c r="M103" s="111"/>
      <c r="N103" s="112"/>
      <c r="O103" s="111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9">
        <v>12545.0</v>
      </c>
      <c r="D104" s="109" t="s">
        <v>148</v>
      </c>
      <c r="E104" s="110" t="s">
        <v>56</v>
      </c>
      <c r="F104" s="110">
        <v>1.0</v>
      </c>
      <c r="G104" s="110">
        <v>45.0</v>
      </c>
      <c r="H104" s="11"/>
      <c r="I104" s="108"/>
      <c r="J104" s="108"/>
      <c r="K104" s="108"/>
      <c r="L104" s="108"/>
      <c r="M104" s="111"/>
      <c r="N104" s="112"/>
      <c r="O104" s="111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9">
        <v>12554.0</v>
      </c>
      <c r="D105" s="109" t="s">
        <v>149</v>
      </c>
      <c r="E105" s="110" t="s">
        <v>56</v>
      </c>
      <c r="F105" s="110">
        <v>1.0</v>
      </c>
      <c r="G105" s="110">
        <v>0.4</v>
      </c>
      <c r="H105" s="11"/>
      <c r="I105" s="108"/>
      <c r="J105" s="108"/>
      <c r="K105" s="108"/>
      <c r="L105" s="108"/>
      <c r="M105" s="111"/>
      <c r="N105" s="112"/>
      <c r="O105" s="111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9">
        <v>12619.0</v>
      </c>
      <c r="D106" s="109" t="s">
        <v>150</v>
      </c>
      <c r="E106" s="110" t="s">
        <v>56</v>
      </c>
      <c r="F106" s="110">
        <v>1.0</v>
      </c>
      <c r="G106" s="110">
        <v>20.0</v>
      </c>
      <c r="H106" s="11"/>
      <c r="I106" s="108"/>
      <c r="J106" s="108"/>
      <c r="K106" s="108"/>
      <c r="L106" s="108"/>
      <c r="M106" s="111"/>
      <c r="N106" s="112"/>
      <c r="O106" s="111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9">
        <v>1.2775107E7</v>
      </c>
      <c r="D107" s="109" t="s">
        <v>151</v>
      </c>
      <c r="E107" s="110" t="s">
        <v>56</v>
      </c>
      <c r="F107" s="110">
        <v>1.0</v>
      </c>
      <c r="G107" s="110">
        <v>369.17</v>
      </c>
      <c r="H107" s="11"/>
      <c r="I107" s="108"/>
      <c r="J107" s="108"/>
      <c r="K107" s="108"/>
      <c r="L107" s="108"/>
      <c r="M107" s="111"/>
      <c r="N107" s="112"/>
      <c r="O107" s="111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9">
        <v>12792.0</v>
      </c>
      <c r="D108" s="109" t="s">
        <v>152</v>
      </c>
      <c r="E108" s="110" t="s">
        <v>56</v>
      </c>
      <c r="F108" s="110">
        <v>1.0</v>
      </c>
      <c r="G108" s="110">
        <v>60.0</v>
      </c>
      <c r="H108" s="11"/>
      <c r="I108" s="108"/>
      <c r="J108" s="108"/>
      <c r="K108" s="108"/>
      <c r="L108" s="108"/>
      <c r="M108" s="111"/>
      <c r="N108" s="112"/>
      <c r="O108" s="111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9">
        <v>12882.0</v>
      </c>
      <c r="D109" s="109" t="s">
        <v>153</v>
      </c>
      <c r="E109" s="110" t="s">
        <v>56</v>
      </c>
      <c r="F109" s="110">
        <v>1.0</v>
      </c>
      <c r="G109" s="110">
        <v>125.0</v>
      </c>
      <c r="H109" s="11"/>
      <c r="I109" s="108"/>
      <c r="J109" s="108"/>
      <c r="K109" s="108"/>
      <c r="L109" s="108"/>
      <c r="M109" s="111"/>
      <c r="N109" s="112"/>
      <c r="O109" s="111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9">
        <v>13227.0</v>
      </c>
      <c r="D110" s="109" t="s">
        <v>154</v>
      </c>
      <c r="E110" s="110" t="s">
        <v>56</v>
      </c>
      <c r="F110" s="110">
        <v>1.0</v>
      </c>
      <c r="G110" s="110">
        <v>4.0</v>
      </c>
      <c r="H110" s="11"/>
      <c r="I110" s="108"/>
      <c r="J110" s="108"/>
      <c r="K110" s="108"/>
      <c r="L110" s="108"/>
      <c r="M110" s="111"/>
      <c r="N110" s="112"/>
      <c r="O110" s="111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9">
        <v>14120.0</v>
      </c>
      <c r="D111" s="109" t="s">
        <v>155</v>
      </c>
      <c r="E111" s="110" t="s">
        <v>56</v>
      </c>
      <c r="F111" s="110">
        <v>1.0</v>
      </c>
      <c r="G111" s="110">
        <v>2.65</v>
      </c>
      <c r="H111" s="11"/>
      <c r="I111" s="108"/>
      <c r="J111" s="108"/>
      <c r="K111" s="108"/>
      <c r="L111" s="108"/>
      <c r="M111" s="111"/>
      <c r="N111" s="112"/>
      <c r="O111" s="111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9">
        <v>14286.0</v>
      </c>
      <c r="D112" s="109" t="s">
        <v>156</v>
      </c>
      <c r="E112" s="110" t="s">
        <v>56</v>
      </c>
      <c r="F112" s="110">
        <v>1.0</v>
      </c>
      <c r="G112" s="110">
        <v>8.5</v>
      </c>
      <c r="H112" s="11"/>
      <c r="I112" s="108"/>
      <c r="J112" s="108"/>
      <c r="K112" s="108"/>
      <c r="L112" s="108"/>
      <c r="M112" s="111"/>
      <c r="N112" s="112"/>
      <c r="O112" s="111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9">
        <v>14429.0</v>
      </c>
      <c r="D113" s="109" t="s">
        <v>157</v>
      </c>
      <c r="E113" s="110" t="s">
        <v>56</v>
      </c>
      <c r="F113" s="110">
        <v>1.0</v>
      </c>
      <c r="G113" s="110">
        <v>17.0</v>
      </c>
      <c r="H113" s="11"/>
      <c r="I113" s="108"/>
      <c r="J113" s="108"/>
      <c r="K113" s="108"/>
      <c r="L113" s="108"/>
      <c r="M113" s="111"/>
      <c r="N113" s="112"/>
      <c r="O113" s="111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9">
        <v>15245.0</v>
      </c>
      <c r="D114" s="109" t="s">
        <v>158</v>
      </c>
      <c r="E114" s="110" t="s">
        <v>56</v>
      </c>
      <c r="F114" s="110">
        <v>1.0</v>
      </c>
      <c r="G114" s="110">
        <v>6.0</v>
      </c>
      <c r="H114" s="11"/>
      <c r="I114" s="108"/>
      <c r="J114" s="108"/>
      <c r="K114" s="108"/>
      <c r="L114" s="108"/>
      <c r="M114" s="111"/>
      <c r="N114" s="112"/>
      <c r="O114" s="111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9">
        <v>16837.0</v>
      </c>
      <c r="D115" s="109" t="s">
        <v>159</v>
      </c>
      <c r="E115" s="110" t="s">
        <v>56</v>
      </c>
      <c r="F115" s="110">
        <v>1.0</v>
      </c>
      <c r="G115" s="110">
        <v>15.0</v>
      </c>
      <c r="H115" s="11"/>
      <c r="I115" s="108"/>
      <c r="J115" s="108"/>
      <c r="K115" s="108"/>
      <c r="L115" s="108"/>
      <c r="M115" s="111"/>
      <c r="N115" s="112"/>
      <c r="O115" s="111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9">
        <v>17340.0</v>
      </c>
      <c r="D116" s="109" t="s">
        <v>160</v>
      </c>
      <c r="E116" s="110" t="s">
        <v>56</v>
      </c>
      <c r="F116" s="110">
        <v>1.0</v>
      </c>
      <c r="G116" s="110">
        <v>5.0</v>
      </c>
      <c r="H116" s="11"/>
      <c r="I116" s="108"/>
      <c r="J116" s="108"/>
      <c r="K116" s="108"/>
      <c r="L116" s="108"/>
      <c r="M116" s="111"/>
      <c r="N116" s="112"/>
      <c r="O116" s="111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9">
        <v>17798.0</v>
      </c>
      <c r="D117" s="109" t="s">
        <v>161</v>
      </c>
      <c r="E117" s="110" t="s">
        <v>56</v>
      </c>
      <c r="F117" s="110">
        <v>1.0</v>
      </c>
      <c r="G117" s="110">
        <v>40.0</v>
      </c>
      <c r="H117" s="11"/>
      <c r="I117" s="108"/>
      <c r="J117" s="108"/>
      <c r="K117" s="108"/>
      <c r="L117" s="108"/>
      <c r="M117" s="111"/>
      <c r="N117" s="112"/>
      <c r="O117" s="111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9">
        <v>17908.0</v>
      </c>
      <c r="D118" s="109" t="s">
        <v>162</v>
      </c>
      <c r="E118" s="110" t="s">
        <v>56</v>
      </c>
      <c r="F118" s="110">
        <v>1.0</v>
      </c>
      <c r="G118" s="110">
        <v>0.2</v>
      </c>
      <c r="H118" s="11"/>
      <c r="I118" s="108"/>
      <c r="J118" s="108"/>
      <c r="K118" s="108"/>
      <c r="L118" s="108"/>
      <c r="M118" s="111"/>
      <c r="N118" s="112"/>
      <c r="O118" s="111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9">
        <v>18.0</v>
      </c>
      <c r="D119" s="109" t="s">
        <v>163</v>
      </c>
      <c r="E119" s="110" t="s">
        <v>56</v>
      </c>
      <c r="F119" s="110">
        <v>1.0</v>
      </c>
      <c r="G119" s="110">
        <v>24.0</v>
      </c>
      <c r="H119" s="11"/>
      <c r="I119" s="108"/>
      <c r="J119" s="108"/>
      <c r="K119" s="108"/>
      <c r="L119" s="108"/>
      <c r="M119" s="111"/>
      <c r="N119" s="112"/>
      <c r="O119" s="111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9">
        <v>18408.0</v>
      </c>
      <c r="D120" s="109" t="s">
        <v>164</v>
      </c>
      <c r="E120" s="110" t="s">
        <v>56</v>
      </c>
      <c r="F120" s="110">
        <v>1.0</v>
      </c>
      <c r="G120" s="110">
        <v>30.0</v>
      </c>
      <c r="H120" s="11"/>
      <c r="I120" s="108"/>
      <c r="J120" s="108"/>
      <c r="K120" s="108"/>
      <c r="L120" s="108"/>
      <c r="M120" s="111"/>
      <c r="N120" s="112"/>
      <c r="O120" s="111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9">
        <v>18596.0</v>
      </c>
      <c r="D121" s="109" t="s">
        <v>165</v>
      </c>
      <c r="E121" s="110" t="s">
        <v>56</v>
      </c>
      <c r="F121" s="110">
        <v>1.0</v>
      </c>
      <c r="G121" s="110">
        <v>30.0</v>
      </c>
      <c r="H121" s="11"/>
      <c r="I121" s="108"/>
      <c r="J121" s="108"/>
      <c r="K121" s="108"/>
      <c r="L121" s="108"/>
      <c r="M121" s="111"/>
      <c r="N121" s="112"/>
      <c r="O121" s="111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9">
        <v>19617.0</v>
      </c>
      <c r="D122" s="109" t="s">
        <v>166</v>
      </c>
      <c r="E122" s="110" t="s">
        <v>56</v>
      </c>
      <c r="F122" s="110">
        <v>1.0</v>
      </c>
      <c r="G122" s="110">
        <v>55.0</v>
      </c>
      <c r="H122" s="11"/>
      <c r="I122" s="108"/>
      <c r="J122" s="108"/>
      <c r="K122" s="108"/>
      <c r="L122" s="108"/>
      <c r="M122" s="111"/>
      <c r="N122" s="112"/>
      <c r="O122" s="111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9">
        <v>21.0</v>
      </c>
      <c r="D123" s="109" t="s">
        <v>167</v>
      </c>
      <c r="E123" s="110" t="s">
        <v>56</v>
      </c>
      <c r="F123" s="110">
        <v>1.0</v>
      </c>
      <c r="G123" s="110">
        <v>0.0</v>
      </c>
      <c r="H123" s="11"/>
      <c r="I123" s="108"/>
      <c r="J123" s="108"/>
      <c r="K123" s="108"/>
      <c r="L123" s="108"/>
      <c r="M123" s="111"/>
      <c r="N123" s="112"/>
      <c r="O123" s="111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9">
        <v>214.0</v>
      </c>
      <c r="D124" s="109" t="s">
        <v>168</v>
      </c>
      <c r="E124" s="110" t="s">
        <v>56</v>
      </c>
      <c r="F124" s="110">
        <v>1.0</v>
      </c>
      <c r="G124" s="110">
        <v>0.0</v>
      </c>
      <c r="H124" s="11"/>
      <c r="I124" s="108"/>
      <c r="J124" s="108"/>
      <c r="K124" s="108"/>
      <c r="L124" s="108"/>
      <c r="M124" s="111"/>
      <c r="N124" s="112"/>
      <c r="O124" s="111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9">
        <v>23.0</v>
      </c>
      <c r="D125" s="109" t="s">
        <v>169</v>
      </c>
      <c r="E125" s="110" t="s">
        <v>56</v>
      </c>
      <c r="F125" s="110">
        <v>1.0</v>
      </c>
      <c r="G125" s="110">
        <v>24.0</v>
      </c>
      <c r="H125" s="11"/>
      <c r="I125" s="108"/>
      <c r="J125" s="108"/>
      <c r="K125" s="108"/>
      <c r="L125" s="108"/>
      <c r="M125" s="111"/>
      <c r="N125" s="112"/>
      <c r="O125" s="111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9">
        <v>24.0</v>
      </c>
      <c r="D126" s="109" t="s">
        <v>170</v>
      </c>
      <c r="E126" s="110" t="s">
        <v>56</v>
      </c>
      <c r="F126" s="110">
        <v>1.0</v>
      </c>
      <c r="G126" s="110">
        <v>0.0</v>
      </c>
      <c r="H126" s="11"/>
      <c r="I126" s="108"/>
      <c r="J126" s="108"/>
      <c r="K126" s="108"/>
      <c r="L126" s="108"/>
      <c r="M126" s="111"/>
      <c r="N126" s="112"/>
      <c r="O126" s="111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9">
        <v>25.0</v>
      </c>
      <c r="D127" s="109" t="s">
        <v>171</v>
      </c>
      <c r="E127" s="110" t="s">
        <v>56</v>
      </c>
      <c r="F127" s="110">
        <v>1.0</v>
      </c>
      <c r="G127" s="110">
        <v>0.0</v>
      </c>
      <c r="H127" s="11"/>
      <c r="I127" s="108"/>
      <c r="J127" s="108"/>
      <c r="K127" s="108"/>
      <c r="L127" s="108"/>
      <c r="M127" s="111"/>
      <c r="N127" s="112"/>
      <c r="O127" s="111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9">
        <v>26.0</v>
      </c>
      <c r="D128" s="109" t="s">
        <v>172</v>
      </c>
      <c r="E128" s="110" t="s">
        <v>56</v>
      </c>
      <c r="F128" s="110">
        <v>1.0</v>
      </c>
      <c r="G128" s="110">
        <v>0.0</v>
      </c>
      <c r="H128" s="11"/>
      <c r="I128" s="108"/>
      <c r="J128" s="108"/>
      <c r="K128" s="108"/>
      <c r="L128" s="108"/>
      <c r="M128" s="111"/>
      <c r="N128" s="112"/>
      <c r="O128" s="111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9">
        <v>27.0</v>
      </c>
      <c r="D129" s="109" t="s">
        <v>173</v>
      </c>
      <c r="E129" s="110" t="s">
        <v>56</v>
      </c>
      <c r="F129" s="110">
        <v>1.0</v>
      </c>
      <c r="G129" s="110">
        <v>24.0</v>
      </c>
      <c r="H129" s="11"/>
      <c r="I129" s="108"/>
      <c r="J129" s="108"/>
      <c r="K129" s="108"/>
      <c r="L129" s="108"/>
      <c r="M129" s="111"/>
      <c r="N129" s="112"/>
      <c r="O129" s="111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9">
        <v>280791.0</v>
      </c>
      <c r="D130" s="109" t="s">
        <v>174</v>
      </c>
      <c r="E130" s="110" t="s">
        <v>56</v>
      </c>
      <c r="F130" s="110">
        <v>1.0</v>
      </c>
      <c r="G130" s="110">
        <v>0.0</v>
      </c>
      <c r="H130" s="11"/>
      <c r="I130" s="108"/>
      <c r="J130" s="108"/>
      <c r="K130" s="108"/>
      <c r="L130" s="108"/>
      <c r="M130" s="111"/>
      <c r="N130" s="112"/>
      <c r="O130" s="111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9">
        <v>29102.0</v>
      </c>
      <c r="D131" s="109" t="s">
        <v>175</v>
      </c>
      <c r="E131" s="110" t="s">
        <v>56</v>
      </c>
      <c r="F131" s="110">
        <v>1.0</v>
      </c>
      <c r="G131" s="110">
        <v>0.0</v>
      </c>
      <c r="H131" s="11"/>
      <c r="I131" s="108"/>
      <c r="J131" s="108"/>
      <c r="K131" s="108"/>
      <c r="L131" s="108"/>
      <c r="M131" s="111"/>
      <c r="N131" s="112"/>
      <c r="O131" s="111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9">
        <v>29103.0</v>
      </c>
      <c r="D132" s="109" t="s">
        <v>176</v>
      </c>
      <c r="E132" s="110" t="s">
        <v>56</v>
      </c>
      <c r="F132" s="110">
        <v>1.0</v>
      </c>
      <c r="G132" s="110">
        <v>0.0</v>
      </c>
      <c r="H132" s="11"/>
      <c r="I132" s="108"/>
      <c r="J132" s="108"/>
      <c r="K132" s="108"/>
      <c r="L132" s="108"/>
      <c r="M132" s="111"/>
      <c r="N132" s="112"/>
      <c r="O132" s="111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9">
        <v>29104.0</v>
      </c>
      <c r="D133" s="109" t="s">
        <v>177</v>
      </c>
      <c r="E133" s="110" t="s">
        <v>56</v>
      </c>
      <c r="F133" s="110">
        <v>1.0</v>
      </c>
      <c r="G133" s="110">
        <v>0.0</v>
      </c>
      <c r="H133" s="11"/>
      <c r="I133" s="108"/>
      <c r="J133" s="108"/>
      <c r="K133" s="108"/>
      <c r="L133" s="108"/>
      <c r="M133" s="111"/>
      <c r="N133" s="112"/>
      <c r="O133" s="111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9">
        <v>29105.0</v>
      </c>
      <c r="D134" s="109" t="s">
        <v>178</v>
      </c>
      <c r="E134" s="110" t="s">
        <v>56</v>
      </c>
      <c r="F134" s="110">
        <v>1.0</v>
      </c>
      <c r="G134" s="110">
        <v>0.0</v>
      </c>
      <c r="H134" s="11"/>
      <c r="I134" s="108"/>
      <c r="J134" s="108"/>
      <c r="K134" s="108"/>
      <c r="L134" s="108"/>
      <c r="M134" s="111"/>
      <c r="N134" s="112"/>
      <c r="O134" s="111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9">
        <v>29106.0</v>
      </c>
      <c r="D135" s="109" t="s">
        <v>179</v>
      </c>
      <c r="E135" s="110" t="s">
        <v>56</v>
      </c>
      <c r="F135" s="110">
        <v>1.0</v>
      </c>
      <c r="G135" s="110">
        <v>0.0</v>
      </c>
      <c r="H135" s="11"/>
      <c r="I135" s="108"/>
      <c r="J135" s="108"/>
      <c r="K135" s="108"/>
      <c r="L135" s="108"/>
      <c r="M135" s="111"/>
      <c r="N135" s="112"/>
      <c r="O135" s="111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9">
        <v>29107.0</v>
      </c>
      <c r="D136" s="109" t="s">
        <v>180</v>
      </c>
      <c r="E136" s="110" t="s">
        <v>56</v>
      </c>
      <c r="F136" s="110">
        <v>1.0</v>
      </c>
      <c r="G136" s="110">
        <v>0.0</v>
      </c>
      <c r="H136" s="11"/>
      <c r="I136" s="108"/>
      <c r="J136" s="108"/>
      <c r="K136" s="108"/>
      <c r="L136" s="108"/>
      <c r="M136" s="111"/>
      <c r="N136" s="112"/>
      <c r="O136" s="111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9">
        <v>29108.0</v>
      </c>
      <c r="D137" s="109" t="s">
        <v>181</v>
      </c>
      <c r="E137" s="110" t="s">
        <v>56</v>
      </c>
      <c r="F137" s="110">
        <v>1.0</v>
      </c>
      <c r="G137" s="110">
        <v>0.0</v>
      </c>
      <c r="H137" s="11"/>
      <c r="I137" s="108"/>
      <c r="J137" s="108"/>
      <c r="K137" s="108"/>
      <c r="L137" s="108"/>
      <c r="M137" s="111"/>
      <c r="N137" s="112"/>
      <c r="O137" s="111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9">
        <v>29109.0</v>
      </c>
      <c r="D138" s="109" t="s">
        <v>182</v>
      </c>
      <c r="E138" s="110" t="s">
        <v>56</v>
      </c>
      <c r="F138" s="110">
        <v>1.0</v>
      </c>
      <c r="G138" s="110">
        <v>0.0</v>
      </c>
      <c r="H138" s="11"/>
      <c r="I138" s="108"/>
      <c r="J138" s="108"/>
      <c r="K138" s="108"/>
      <c r="L138" s="108"/>
      <c r="M138" s="111"/>
      <c r="N138" s="112"/>
      <c r="O138" s="111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9">
        <v>29110.0</v>
      </c>
      <c r="D139" s="109" t="s">
        <v>183</v>
      </c>
      <c r="E139" s="110" t="s">
        <v>56</v>
      </c>
      <c r="F139" s="110">
        <v>1.0</v>
      </c>
      <c r="G139" s="110">
        <v>0.0</v>
      </c>
      <c r="H139" s="11"/>
      <c r="I139" s="108"/>
      <c r="J139" s="108"/>
      <c r="K139" s="108"/>
      <c r="L139" s="108"/>
      <c r="M139" s="111"/>
      <c r="N139" s="112"/>
      <c r="O139" s="111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9">
        <v>29170.0</v>
      </c>
      <c r="D140" s="109" t="s">
        <v>184</v>
      </c>
      <c r="E140" s="110" t="s">
        <v>56</v>
      </c>
      <c r="F140" s="110">
        <v>1.0</v>
      </c>
      <c r="G140" s="110">
        <v>0.0</v>
      </c>
      <c r="H140" s="11"/>
      <c r="I140" s="108"/>
      <c r="J140" s="108"/>
      <c r="K140" s="108"/>
      <c r="L140" s="108"/>
      <c r="M140" s="111"/>
      <c r="N140" s="112"/>
      <c r="O140" s="111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9">
        <v>29178.0</v>
      </c>
      <c r="D141" s="109" t="s">
        <v>185</v>
      </c>
      <c r="E141" s="110" t="s">
        <v>56</v>
      </c>
      <c r="F141" s="110">
        <v>1.0</v>
      </c>
      <c r="G141" s="110">
        <v>0.0</v>
      </c>
      <c r="H141" s="11"/>
      <c r="I141" s="108"/>
      <c r="J141" s="108"/>
      <c r="K141" s="108"/>
      <c r="L141" s="108"/>
      <c r="M141" s="111"/>
      <c r="N141" s="112"/>
      <c r="O141" s="111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9">
        <v>29179.0</v>
      </c>
      <c r="D142" s="109" t="s">
        <v>186</v>
      </c>
      <c r="E142" s="110" t="s">
        <v>56</v>
      </c>
      <c r="F142" s="110">
        <v>1.0</v>
      </c>
      <c r="G142" s="110">
        <v>0.01</v>
      </c>
      <c r="H142" s="11"/>
      <c r="I142" s="108"/>
      <c r="J142" s="108"/>
      <c r="K142" s="108"/>
      <c r="L142" s="108"/>
      <c r="M142" s="111"/>
      <c r="N142" s="112"/>
      <c r="O142" s="111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9">
        <v>29180.0</v>
      </c>
      <c r="D143" s="109" t="s">
        <v>187</v>
      </c>
      <c r="E143" s="110" t="s">
        <v>56</v>
      </c>
      <c r="F143" s="110">
        <v>1.0</v>
      </c>
      <c r="G143" s="110">
        <v>0.01</v>
      </c>
      <c r="H143" s="11"/>
      <c r="I143" s="108"/>
      <c r="J143" s="108"/>
      <c r="K143" s="108"/>
      <c r="L143" s="108"/>
      <c r="M143" s="111"/>
      <c r="N143" s="112"/>
      <c r="O143" s="111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9">
        <v>3.303430032434E12</v>
      </c>
      <c r="D144" s="109" t="s">
        <v>188</v>
      </c>
      <c r="E144" s="110" t="s">
        <v>56</v>
      </c>
      <c r="F144" s="110">
        <v>1.0</v>
      </c>
      <c r="G144" s="110">
        <v>0.0</v>
      </c>
      <c r="H144" s="11"/>
      <c r="I144" s="108"/>
      <c r="J144" s="108"/>
      <c r="K144" s="108"/>
      <c r="L144" s="108"/>
      <c r="M144" s="111"/>
      <c r="N144" s="112"/>
      <c r="O144" s="111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9">
        <v>36724.0</v>
      </c>
      <c r="D145" s="109" t="s">
        <v>189</v>
      </c>
      <c r="E145" s="110" t="s">
        <v>56</v>
      </c>
      <c r="F145" s="110">
        <v>1.0</v>
      </c>
      <c r="G145" s="110">
        <v>237.95</v>
      </c>
      <c r="H145" s="11"/>
      <c r="I145" s="108"/>
      <c r="J145" s="108"/>
      <c r="K145" s="108"/>
      <c r="L145" s="108"/>
      <c r="M145" s="111"/>
      <c r="N145" s="112"/>
      <c r="O145" s="111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9">
        <v>4031.0</v>
      </c>
      <c r="D146" s="109" t="s">
        <v>190</v>
      </c>
      <c r="E146" s="110" t="s">
        <v>56</v>
      </c>
      <c r="F146" s="110">
        <v>1.0</v>
      </c>
      <c r="G146" s="110">
        <v>0.0</v>
      </c>
      <c r="H146" s="11"/>
      <c r="I146" s="108"/>
      <c r="J146" s="108"/>
      <c r="K146" s="108"/>
      <c r="L146" s="108"/>
      <c r="M146" s="111"/>
      <c r="N146" s="112"/>
      <c r="O146" s="111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9">
        <v>4033.0</v>
      </c>
      <c r="D147" s="109" t="s">
        <v>191</v>
      </c>
      <c r="E147" s="110" t="s">
        <v>56</v>
      </c>
      <c r="F147" s="110">
        <v>1.0</v>
      </c>
      <c r="G147" s="110">
        <v>0.0</v>
      </c>
      <c r="H147" s="11"/>
      <c r="I147" s="108"/>
      <c r="J147" s="108"/>
      <c r="K147" s="108"/>
      <c r="L147" s="108"/>
      <c r="M147" s="111"/>
      <c r="N147" s="112"/>
      <c r="O147" s="111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9">
        <v>54.0</v>
      </c>
      <c r="D148" s="109" t="s">
        <v>192</v>
      </c>
      <c r="E148" s="110" t="s">
        <v>56</v>
      </c>
      <c r="F148" s="110">
        <v>1.0</v>
      </c>
      <c r="G148" s="110">
        <v>0.0</v>
      </c>
      <c r="H148" s="11"/>
      <c r="I148" s="108"/>
      <c r="J148" s="108"/>
      <c r="K148" s="108"/>
      <c r="L148" s="108"/>
      <c r="M148" s="111"/>
      <c r="N148" s="112"/>
      <c r="O148" s="111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9">
        <v>541.0</v>
      </c>
      <c r="D149" s="109" t="s">
        <v>193</v>
      </c>
      <c r="E149" s="110" t="s">
        <v>56</v>
      </c>
      <c r="F149" s="110">
        <v>1.0</v>
      </c>
      <c r="G149" s="110">
        <v>0.0</v>
      </c>
      <c r="H149" s="11"/>
      <c r="I149" s="108"/>
      <c r="J149" s="108"/>
      <c r="K149" s="108"/>
      <c r="L149" s="108"/>
      <c r="M149" s="111"/>
      <c r="N149" s="112"/>
      <c r="O149" s="111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9">
        <v>542.0</v>
      </c>
      <c r="D150" s="109" t="s">
        <v>194</v>
      </c>
      <c r="E150" s="110" t="s">
        <v>56</v>
      </c>
      <c r="F150" s="110">
        <v>1.0</v>
      </c>
      <c r="G150" s="110">
        <v>0.0</v>
      </c>
      <c r="H150" s="11"/>
      <c r="I150" s="108"/>
      <c r="J150" s="108"/>
      <c r="K150" s="108"/>
      <c r="L150" s="108"/>
      <c r="M150" s="111"/>
      <c r="N150" s="112"/>
      <c r="O150" s="111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9">
        <v>543.0</v>
      </c>
      <c r="D151" s="109" t="s">
        <v>195</v>
      </c>
      <c r="E151" s="110" t="s">
        <v>56</v>
      </c>
      <c r="F151" s="110">
        <v>1.0</v>
      </c>
      <c r="G151" s="110">
        <v>0.0</v>
      </c>
      <c r="H151" s="11"/>
      <c r="I151" s="108"/>
      <c r="J151" s="108"/>
      <c r="K151" s="108"/>
      <c r="L151" s="108"/>
      <c r="M151" s="111"/>
      <c r="N151" s="112"/>
      <c r="O151" s="111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9">
        <v>544.0</v>
      </c>
      <c r="D152" s="109" t="s">
        <v>196</v>
      </c>
      <c r="E152" s="110" t="s">
        <v>56</v>
      </c>
      <c r="F152" s="110">
        <v>1.0</v>
      </c>
      <c r="G152" s="110">
        <v>0.0</v>
      </c>
      <c r="H152" s="11"/>
      <c r="I152" s="108"/>
      <c r="J152" s="108"/>
      <c r="K152" s="108"/>
      <c r="L152" s="108"/>
      <c r="M152" s="111"/>
      <c r="N152" s="112"/>
      <c r="O152" s="111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9">
        <v>545.0</v>
      </c>
      <c r="D153" s="109" t="s">
        <v>197</v>
      </c>
      <c r="E153" s="110" t="s">
        <v>56</v>
      </c>
      <c r="F153" s="110">
        <v>1.0</v>
      </c>
      <c r="G153" s="110">
        <v>0.0</v>
      </c>
      <c r="H153" s="11"/>
      <c r="I153" s="108"/>
      <c r="J153" s="108"/>
      <c r="K153" s="108"/>
      <c r="L153" s="108"/>
      <c r="M153" s="111"/>
      <c r="N153" s="112"/>
      <c r="O153" s="111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9">
        <v>546.0</v>
      </c>
      <c r="D154" s="109" t="s">
        <v>198</v>
      </c>
      <c r="E154" s="110" t="s">
        <v>56</v>
      </c>
      <c r="F154" s="110">
        <v>1.0</v>
      </c>
      <c r="G154" s="110">
        <v>0.0</v>
      </c>
      <c r="H154" s="11"/>
      <c r="I154" s="108"/>
      <c r="J154" s="108"/>
      <c r="K154" s="108"/>
      <c r="L154" s="108"/>
      <c r="M154" s="111"/>
      <c r="N154" s="112"/>
      <c r="O154" s="111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9">
        <v>547.0</v>
      </c>
      <c r="D155" s="109" t="s">
        <v>199</v>
      </c>
      <c r="E155" s="110" t="s">
        <v>56</v>
      </c>
      <c r="F155" s="110">
        <v>1.0</v>
      </c>
      <c r="G155" s="110">
        <v>0.0</v>
      </c>
      <c r="H155" s="11"/>
      <c r="I155" s="108"/>
      <c r="J155" s="108"/>
      <c r="K155" s="108"/>
      <c r="L155" s="108"/>
      <c r="M155" s="111"/>
      <c r="N155" s="112"/>
      <c r="O155" s="111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9">
        <v>548.0</v>
      </c>
      <c r="D156" s="109" t="s">
        <v>200</v>
      </c>
      <c r="E156" s="110" t="s">
        <v>56</v>
      </c>
      <c r="F156" s="110">
        <v>1.0</v>
      </c>
      <c r="G156" s="110">
        <v>0.0</v>
      </c>
      <c r="H156" s="11"/>
      <c r="I156" s="108"/>
      <c r="J156" s="108"/>
      <c r="K156" s="108"/>
      <c r="L156" s="108"/>
      <c r="M156" s="111"/>
      <c r="N156" s="112"/>
      <c r="O156" s="111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9">
        <v>549.0</v>
      </c>
      <c r="D157" s="109" t="s">
        <v>201</v>
      </c>
      <c r="E157" s="110" t="s">
        <v>56</v>
      </c>
      <c r="F157" s="110">
        <v>1.0</v>
      </c>
      <c r="G157" s="110">
        <v>0.0</v>
      </c>
      <c r="H157" s="11"/>
      <c r="I157" s="108"/>
      <c r="J157" s="108"/>
      <c r="K157" s="108"/>
      <c r="L157" s="108"/>
      <c r="M157" s="111"/>
      <c r="N157" s="112"/>
      <c r="O157" s="111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9">
        <v>57.0</v>
      </c>
      <c r="D158" s="109" t="s">
        <v>202</v>
      </c>
      <c r="E158" s="110" t="s">
        <v>56</v>
      </c>
      <c r="F158" s="110">
        <v>1.0</v>
      </c>
      <c r="G158" s="110">
        <v>0.0</v>
      </c>
      <c r="H158" s="11"/>
      <c r="I158" s="108"/>
      <c r="J158" s="108"/>
      <c r="K158" s="108"/>
      <c r="L158" s="108"/>
      <c r="M158" s="111"/>
      <c r="N158" s="112"/>
      <c r="O158" s="111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9">
        <v>6.0</v>
      </c>
      <c r="D159" s="109" t="s">
        <v>203</v>
      </c>
      <c r="E159" s="110" t="s">
        <v>56</v>
      </c>
      <c r="F159" s="110">
        <v>1.0</v>
      </c>
      <c r="G159" s="110">
        <v>0.0</v>
      </c>
      <c r="H159" s="11"/>
      <c r="I159" s="108"/>
      <c r="J159" s="108"/>
      <c r="K159" s="108"/>
      <c r="L159" s="108"/>
      <c r="M159" s="111"/>
      <c r="N159" s="112"/>
      <c r="O159" s="111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9">
        <v>60.0</v>
      </c>
      <c r="D160" s="109" t="s">
        <v>204</v>
      </c>
      <c r="E160" s="110" t="s">
        <v>56</v>
      </c>
      <c r="F160" s="110">
        <v>1.0</v>
      </c>
      <c r="G160" s="110">
        <v>0.0</v>
      </c>
      <c r="H160" s="11"/>
      <c r="I160" s="108"/>
      <c r="J160" s="108"/>
      <c r="K160" s="108"/>
      <c r="L160" s="108"/>
      <c r="M160" s="111"/>
      <c r="N160" s="112"/>
      <c r="O160" s="111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9">
        <v>600.0</v>
      </c>
      <c r="D161" s="109" t="s">
        <v>205</v>
      </c>
      <c r="E161" s="110" t="s">
        <v>56</v>
      </c>
      <c r="F161" s="110">
        <v>1.0</v>
      </c>
      <c r="G161" s="110">
        <v>0.0</v>
      </c>
      <c r="H161" s="11"/>
      <c r="I161" s="108"/>
      <c r="J161" s="108"/>
      <c r="K161" s="108"/>
      <c r="L161" s="108"/>
      <c r="M161" s="111"/>
      <c r="N161" s="112"/>
      <c r="O161" s="111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9">
        <v>600551.0</v>
      </c>
      <c r="D162" s="109" t="s">
        <v>206</v>
      </c>
      <c r="E162" s="110" t="s">
        <v>56</v>
      </c>
      <c r="F162" s="110">
        <v>1.0</v>
      </c>
      <c r="G162" s="110">
        <v>27.0</v>
      </c>
      <c r="H162" s="11"/>
      <c r="I162" s="108"/>
      <c r="J162" s="108"/>
      <c r="K162" s="108"/>
      <c r="L162" s="108"/>
      <c r="M162" s="111"/>
      <c r="N162" s="112"/>
      <c r="O162" s="111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9">
        <v>601.0</v>
      </c>
      <c r="D163" s="109" t="s">
        <v>207</v>
      </c>
      <c r="E163" s="110" t="s">
        <v>56</v>
      </c>
      <c r="F163" s="110">
        <v>1.0</v>
      </c>
      <c r="G163" s="110">
        <v>0.0</v>
      </c>
      <c r="H163" s="11"/>
      <c r="I163" s="108"/>
      <c r="J163" s="108"/>
      <c r="K163" s="108"/>
      <c r="L163" s="108"/>
      <c r="M163" s="111"/>
      <c r="N163" s="112"/>
      <c r="O163" s="111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9">
        <v>601291.0</v>
      </c>
      <c r="D164" s="109" t="s">
        <v>208</v>
      </c>
      <c r="E164" s="110" t="s">
        <v>56</v>
      </c>
      <c r="F164" s="110">
        <v>1.0</v>
      </c>
      <c r="G164" s="110">
        <v>85.0</v>
      </c>
      <c r="H164" s="11"/>
      <c r="I164" s="108"/>
      <c r="J164" s="108"/>
      <c r="K164" s="108"/>
      <c r="L164" s="108"/>
      <c r="M164" s="111"/>
      <c r="N164" s="112"/>
      <c r="O164" s="111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9" t="s">
        <v>209</v>
      </c>
      <c r="D165" s="109" t="s">
        <v>210</v>
      </c>
      <c r="E165" s="110" t="s">
        <v>56</v>
      </c>
      <c r="F165" s="110">
        <v>1.0</v>
      </c>
      <c r="G165" s="110">
        <v>317.22</v>
      </c>
      <c r="H165" s="11"/>
      <c r="I165" s="108"/>
      <c r="J165" s="108"/>
      <c r="K165" s="108"/>
      <c r="L165" s="108"/>
      <c r="M165" s="111"/>
      <c r="N165" s="112"/>
      <c r="O165" s="111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9">
        <v>601305.0</v>
      </c>
      <c r="D166" s="109" t="s">
        <v>211</v>
      </c>
      <c r="E166" s="110" t="s">
        <v>56</v>
      </c>
      <c r="F166" s="110">
        <v>1.0</v>
      </c>
      <c r="G166" s="110">
        <v>27.5</v>
      </c>
      <c r="H166" s="11"/>
      <c r="I166" s="108"/>
      <c r="J166" s="108"/>
      <c r="K166" s="108"/>
      <c r="L166" s="108"/>
      <c r="M166" s="111"/>
      <c r="N166" s="112"/>
      <c r="O166" s="111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9">
        <v>601553.0</v>
      </c>
      <c r="D167" s="109" t="s">
        <v>212</v>
      </c>
      <c r="E167" s="110" t="s">
        <v>56</v>
      </c>
      <c r="F167" s="110">
        <v>1.0</v>
      </c>
      <c r="G167" s="110">
        <v>15.0</v>
      </c>
      <c r="H167" s="11"/>
      <c r="I167" s="108"/>
      <c r="J167" s="108"/>
      <c r="K167" s="108"/>
      <c r="L167" s="108"/>
      <c r="M167" s="111"/>
      <c r="N167" s="112"/>
      <c r="O167" s="111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9">
        <v>601758.0</v>
      </c>
      <c r="D168" s="109" t="s">
        <v>213</v>
      </c>
      <c r="E168" s="110" t="s">
        <v>56</v>
      </c>
      <c r="F168" s="110">
        <v>1.0</v>
      </c>
      <c r="G168" s="110">
        <v>12.0</v>
      </c>
      <c r="H168" s="11"/>
      <c r="I168" s="108"/>
      <c r="J168" s="108"/>
      <c r="K168" s="108"/>
      <c r="L168" s="108"/>
      <c r="M168" s="111"/>
      <c r="N168" s="112"/>
      <c r="O168" s="111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9">
        <v>6.036000752E9</v>
      </c>
      <c r="D169" s="109" t="s">
        <v>214</v>
      </c>
      <c r="E169" s="110" t="s">
        <v>56</v>
      </c>
      <c r="F169" s="110">
        <v>1.0</v>
      </c>
      <c r="G169" s="110">
        <v>0.0</v>
      </c>
      <c r="H169" s="11"/>
      <c r="I169" s="108"/>
      <c r="J169" s="108"/>
      <c r="K169" s="108"/>
      <c r="L169" s="108"/>
      <c r="M169" s="111"/>
      <c r="N169" s="112"/>
      <c r="O169" s="111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9">
        <v>6.036001652E9</v>
      </c>
      <c r="D170" s="109" t="s">
        <v>215</v>
      </c>
      <c r="E170" s="110" t="s">
        <v>56</v>
      </c>
      <c r="F170" s="110">
        <v>1.0</v>
      </c>
      <c r="G170" s="110">
        <v>0.0</v>
      </c>
      <c r="H170" s="11"/>
      <c r="I170" s="108"/>
      <c r="J170" s="108"/>
      <c r="K170" s="108"/>
      <c r="L170" s="108"/>
      <c r="M170" s="111"/>
      <c r="N170" s="112"/>
      <c r="O170" s="111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9">
        <v>65.0</v>
      </c>
      <c r="D171" s="109" t="s">
        <v>216</v>
      </c>
      <c r="E171" s="110" t="s">
        <v>56</v>
      </c>
      <c r="F171" s="110">
        <v>1.0</v>
      </c>
      <c r="G171" s="110">
        <v>24.0</v>
      </c>
      <c r="H171" s="11"/>
      <c r="I171" s="108"/>
      <c r="J171" s="108"/>
      <c r="K171" s="108"/>
      <c r="L171" s="108"/>
      <c r="M171" s="111"/>
      <c r="N171" s="112"/>
      <c r="O171" s="111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9" t="s">
        <v>217</v>
      </c>
      <c r="D172" s="109" t="s">
        <v>218</v>
      </c>
      <c r="E172" s="110" t="s">
        <v>56</v>
      </c>
      <c r="F172" s="110">
        <v>1.0</v>
      </c>
      <c r="G172" s="110">
        <v>8.07</v>
      </c>
      <c r="H172" s="11"/>
      <c r="I172" s="108"/>
      <c r="J172" s="108"/>
      <c r="K172" s="108"/>
      <c r="L172" s="108"/>
      <c r="M172" s="111"/>
      <c r="N172" s="112"/>
      <c r="O172" s="111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9" t="s">
        <v>219</v>
      </c>
      <c r="D173" s="109" t="s">
        <v>220</v>
      </c>
      <c r="E173" s="110" t="s">
        <v>56</v>
      </c>
      <c r="F173" s="110">
        <v>1.0</v>
      </c>
      <c r="G173" s="110">
        <v>0.73</v>
      </c>
      <c r="H173" s="11"/>
      <c r="I173" s="108"/>
      <c r="J173" s="108"/>
      <c r="K173" s="108"/>
      <c r="L173" s="108"/>
      <c r="M173" s="111"/>
      <c r="N173" s="112"/>
      <c r="O173" s="111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9">
        <v>82469.0</v>
      </c>
      <c r="D174" s="109" t="s">
        <v>221</v>
      </c>
      <c r="E174" s="110" t="s">
        <v>56</v>
      </c>
      <c r="F174" s="110">
        <v>1.0</v>
      </c>
      <c r="G174" s="110">
        <v>22.9</v>
      </c>
      <c r="H174" s="11"/>
      <c r="I174" s="108"/>
      <c r="J174" s="108"/>
      <c r="K174" s="108"/>
      <c r="L174" s="108"/>
      <c r="M174" s="111"/>
      <c r="N174" s="112"/>
      <c r="O174" s="111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9">
        <v>82470.0</v>
      </c>
      <c r="D175" s="109" t="s">
        <v>222</v>
      </c>
      <c r="E175" s="110" t="s">
        <v>56</v>
      </c>
      <c r="F175" s="110">
        <v>1.0</v>
      </c>
      <c r="G175" s="110">
        <v>22.9</v>
      </c>
      <c r="H175" s="11"/>
      <c r="I175" s="108"/>
      <c r="J175" s="108"/>
      <c r="K175" s="108"/>
      <c r="L175" s="108"/>
      <c r="M175" s="111"/>
      <c r="N175" s="112"/>
      <c r="O175" s="111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9">
        <v>85.0</v>
      </c>
      <c r="D176" s="109" t="s">
        <v>223</v>
      </c>
      <c r="E176" s="110" t="s">
        <v>56</v>
      </c>
      <c r="F176" s="110">
        <v>1.0</v>
      </c>
      <c r="G176" s="110">
        <v>24.0</v>
      </c>
      <c r="H176" s="11"/>
      <c r="I176" s="108"/>
      <c r="J176" s="108"/>
      <c r="K176" s="108"/>
      <c r="L176" s="108"/>
      <c r="M176" s="111"/>
      <c r="N176" s="112"/>
      <c r="O176" s="111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13">
        <v>9.3200228E7</v>
      </c>
      <c r="D177" s="109" t="s">
        <v>224</v>
      </c>
      <c r="E177" s="110" t="s">
        <v>56</v>
      </c>
      <c r="F177" s="110">
        <v>1.0</v>
      </c>
      <c r="G177" s="110">
        <v>24.12</v>
      </c>
      <c r="H177" s="11"/>
      <c r="I177" s="108"/>
      <c r="J177" s="108"/>
      <c r="K177" s="108"/>
      <c r="L177" s="108"/>
      <c r="M177" s="111"/>
      <c r="N177" s="112"/>
      <c r="O177" s="111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13">
        <v>9.4200099E7</v>
      </c>
      <c r="D178" s="109" t="s">
        <v>225</v>
      </c>
      <c r="E178" s="110" t="s">
        <v>56</v>
      </c>
      <c r="F178" s="110">
        <v>1.0</v>
      </c>
      <c r="G178" s="110">
        <v>1326.15</v>
      </c>
      <c r="H178" s="11"/>
      <c r="I178" s="108"/>
      <c r="J178" s="108"/>
      <c r="K178" s="108"/>
      <c r="L178" s="108"/>
      <c r="M178" s="111"/>
      <c r="N178" s="112"/>
      <c r="O178" s="111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13">
        <v>9.42001E7</v>
      </c>
      <c r="D179" s="109" t="s">
        <v>226</v>
      </c>
      <c r="E179" s="110" t="s">
        <v>56</v>
      </c>
      <c r="F179" s="110">
        <v>1.0</v>
      </c>
      <c r="G179" s="110">
        <v>1316.52</v>
      </c>
      <c r="H179" s="11"/>
      <c r="I179" s="108"/>
      <c r="J179" s="108"/>
      <c r="K179" s="108"/>
      <c r="L179" s="108"/>
      <c r="M179" s="111"/>
      <c r="N179" s="112"/>
      <c r="O179" s="111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13">
        <v>9.4200206E7</v>
      </c>
      <c r="D180" s="109" t="s">
        <v>227</v>
      </c>
      <c r="E180" s="110" t="s">
        <v>56</v>
      </c>
      <c r="F180" s="110">
        <v>1.0</v>
      </c>
      <c r="G180" s="110">
        <v>1119.37</v>
      </c>
      <c r="H180" s="11"/>
      <c r="I180" s="108"/>
      <c r="J180" s="108"/>
      <c r="K180" s="108"/>
      <c r="L180" s="108"/>
      <c r="M180" s="111"/>
      <c r="N180" s="112"/>
      <c r="O180" s="111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9">
        <v>9.4200087E7</v>
      </c>
      <c r="D181" s="109" t="s">
        <v>228</v>
      </c>
      <c r="E181" s="110" t="s">
        <v>56</v>
      </c>
      <c r="F181" s="110">
        <v>1.0</v>
      </c>
      <c r="G181" s="110">
        <v>463.84</v>
      </c>
      <c r="H181" s="11"/>
      <c r="I181" s="108"/>
      <c r="J181" s="108"/>
      <c r="K181" s="108"/>
      <c r="L181" s="108"/>
      <c r="M181" s="111"/>
      <c r="N181" s="112"/>
      <c r="O181" s="111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9">
        <v>9.4200099E7</v>
      </c>
      <c r="D182" s="109" t="s">
        <v>229</v>
      </c>
      <c r="E182" s="110" t="s">
        <v>56</v>
      </c>
      <c r="F182" s="110">
        <v>1.0</v>
      </c>
      <c r="G182" s="110">
        <v>1259.84</v>
      </c>
      <c r="H182" s="11"/>
      <c r="I182" s="108"/>
      <c r="J182" s="108"/>
      <c r="K182" s="108"/>
      <c r="L182" s="108"/>
      <c r="M182" s="111"/>
      <c r="N182" s="112"/>
      <c r="O182" s="111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9" t="s">
        <v>230</v>
      </c>
      <c r="D183" s="109" t="s">
        <v>231</v>
      </c>
      <c r="E183" s="110" t="s">
        <v>56</v>
      </c>
      <c r="F183" s="110">
        <v>1.0</v>
      </c>
      <c r="G183" s="110">
        <v>0.0</v>
      </c>
      <c r="H183" s="11"/>
      <c r="I183" s="108"/>
      <c r="J183" s="108"/>
      <c r="K183" s="108"/>
      <c r="L183" s="108"/>
      <c r="M183" s="111"/>
      <c r="N183" s="112"/>
      <c r="O183" s="111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9" t="s">
        <v>232</v>
      </c>
      <c r="D184" s="109" t="s">
        <v>233</v>
      </c>
      <c r="E184" s="110" t="s">
        <v>56</v>
      </c>
      <c r="F184" s="110">
        <v>1.0</v>
      </c>
      <c r="G184" s="110">
        <v>0.0</v>
      </c>
      <c r="H184" s="11"/>
      <c r="I184" s="108"/>
      <c r="J184" s="108"/>
      <c r="K184" s="108"/>
      <c r="L184" s="108"/>
      <c r="M184" s="111"/>
      <c r="N184" s="112"/>
      <c r="O184" s="111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9" t="s">
        <v>234</v>
      </c>
      <c r="D185" s="109" t="s">
        <v>235</v>
      </c>
      <c r="E185" s="110" t="s">
        <v>56</v>
      </c>
      <c r="F185" s="110">
        <v>1.0</v>
      </c>
      <c r="G185" s="110">
        <v>0.0</v>
      </c>
      <c r="H185" s="11"/>
      <c r="I185" s="108"/>
      <c r="J185" s="108"/>
      <c r="K185" s="108"/>
      <c r="L185" s="108"/>
      <c r="M185" s="111"/>
      <c r="N185" s="112"/>
      <c r="O185" s="111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9" t="s">
        <v>236</v>
      </c>
      <c r="D186" s="109" t="s">
        <v>237</v>
      </c>
      <c r="E186" s="110" t="s">
        <v>56</v>
      </c>
      <c r="F186" s="110">
        <v>1.0</v>
      </c>
      <c r="G186" s="110">
        <v>19.05</v>
      </c>
      <c r="H186" s="11"/>
      <c r="I186" s="108"/>
      <c r="J186" s="108"/>
      <c r="K186" s="108"/>
      <c r="L186" s="108"/>
      <c r="M186" s="111"/>
      <c r="N186" s="112"/>
      <c r="O186" s="111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9">
        <v>10.0</v>
      </c>
      <c r="D187" s="109" t="s">
        <v>238</v>
      </c>
      <c r="E187" s="110" t="s">
        <v>56</v>
      </c>
      <c r="F187" s="110">
        <v>1.0</v>
      </c>
      <c r="G187" s="110">
        <v>0.0</v>
      </c>
      <c r="H187" s="11"/>
      <c r="I187" s="108"/>
      <c r="J187" s="108"/>
      <c r="K187" s="108"/>
      <c r="L187" s="108"/>
      <c r="M187" s="111"/>
      <c r="N187" s="112"/>
      <c r="O187" s="111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9">
        <v>1.000017181E9</v>
      </c>
      <c r="D188" s="109" t="s">
        <v>239</v>
      </c>
      <c r="E188" s="110" t="s">
        <v>56</v>
      </c>
      <c r="F188" s="110">
        <v>1.0</v>
      </c>
      <c r="G188" s="110">
        <v>242.25</v>
      </c>
      <c r="H188" s="11"/>
      <c r="I188" s="108"/>
      <c r="J188" s="108"/>
      <c r="K188" s="108"/>
      <c r="L188" s="108"/>
      <c r="M188" s="111"/>
      <c r="N188" s="112"/>
      <c r="O188" s="111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9">
        <v>1.000017193E9</v>
      </c>
      <c r="D189" s="109" t="s">
        <v>240</v>
      </c>
      <c r="E189" s="110" t="s">
        <v>56</v>
      </c>
      <c r="F189" s="110">
        <v>1.0</v>
      </c>
      <c r="G189" s="110">
        <v>282.04</v>
      </c>
      <c r="H189" s="11"/>
      <c r="I189" s="108"/>
      <c r="J189" s="108"/>
      <c r="K189" s="108"/>
      <c r="L189" s="108"/>
      <c r="M189" s="111"/>
      <c r="N189" s="112"/>
      <c r="O189" s="111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9">
        <v>1.000017206E9</v>
      </c>
      <c r="D190" s="109" t="s">
        <v>241</v>
      </c>
      <c r="E190" s="110" t="s">
        <v>56</v>
      </c>
      <c r="F190" s="110">
        <v>1.0</v>
      </c>
      <c r="G190" s="110">
        <v>371.07</v>
      </c>
      <c r="H190" s="11"/>
      <c r="I190" s="108"/>
      <c r="J190" s="108"/>
      <c r="K190" s="108"/>
      <c r="L190" s="108"/>
      <c r="M190" s="111"/>
      <c r="N190" s="112"/>
      <c r="O190" s="111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9">
        <v>1.000017222E9</v>
      </c>
      <c r="D191" s="109" t="s">
        <v>242</v>
      </c>
      <c r="E191" s="110" t="s">
        <v>56</v>
      </c>
      <c r="F191" s="110">
        <v>1.0</v>
      </c>
      <c r="G191" s="110">
        <v>460.11</v>
      </c>
      <c r="H191" s="11"/>
      <c r="I191" s="108"/>
      <c r="J191" s="108"/>
      <c r="K191" s="108"/>
      <c r="L191" s="108"/>
      <c r="M191" s="111"/>
      <c r="N191" s="112"/>
      <c r="O191" s="111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9">
        <v>1.000017224E9</v>
      </c>
      <c r="D192" s="109" t="s">
        <v>243</v>
      </c>
      <c r="E192" s="110" t="s">
        <v>56</v>
      </c>
      <c r="F192" s="110">
        <v>1.0</v>
      </c>
      <c r="G192" s="110">
        <v>460.11</v>
      </c>
      <c r="H192" s="11"/>
      <c r="I192" s="108"/>
      <c r="J192" s="108"/>
      <c r="K192" s="108"/>
      <c r="L192" s="108"/>
      <c r="M192" s="111"/>
      <c r="N192" s="112"/>
      <c r="O192" s="111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9">
        <v>1.0004973E7</v>
      </c>
      <c r="D193" s="109" t="s">
        <v>244</v>
      </c>
      <c r="E193" s="110" t="s">
        <v>56</v>
      </c>
      <c r="F193" s="110">
        <v>1.0</v>
      </c>
      <c r="G193" s="110">
        <v>1078.8</v>
      </c>
      <c r="H193" s="11"/>
      <c r="I193" s="108"/>
      <c r="J193" s="108"/>
      <c r="K193" s="108"/>
      <c r="L193" s="108"/>
      <c r="M193" s="111"/>
      <c r="N193" s="112"/>
      <c r="O193" s="111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9">
        <v>1.0005576E7</v>
      </c>
      <c r="D194" s="109" t="s">
        <v>245</v>
      </c>
      <c r="E194" s="110" t="s">
        <v>56</v>
      </c>
      <c r="F194" s="110">
        <v>1.0</v>
      </c>
      <c r="G194" s="110">
        <v>1069.3</v>
      </c>
      <c r="H194" s="11"/>
      <c r="I194" s="108"/>
      <c r="J194" s="108"/>
      <c r="K194" s="108"/>
      <c r="L194" s="108"/>
      <c r="M194" s="111"/>
      <c r="N194" s="112"/>
      <c r="O194" s="111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9">
        <v>100291.0</v>
      </c>
      <c r="D195" s="109" t="s">
        <v>246</v>
      </c>
      <c r="E195" s="110" t="s">
        <v>56</v>
      </c>
      <c r="F195" s="110">
        <v>1.0</v>
      </c>
      <c r="G195" s="110">
        <v>17.7</v>
      </c>
      <c r="H195" s="11"/>
      <c r="I195" s="108"/>
      <c r="J195" s="108"/>
      <c r="K195" s="108"/>
      <c r="L195" s="108"/>
      <c r="M195" s="111"/>
      <c r="N195" s="112"/>
      <c r="O195" s="111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9">
        <v>10031.0</v>
      </c>
      <c r="D196" s="109" t="s">
        <v>247</v>
      </c>
      <c r="E196" s="110" t="s">
        <v>56</v>
      </c>
      <c r="F196" s="110">
        <v>1.0</v>
      </c>
      <c r="G196" s="110">
        <v>4.9</v>
      </c>
      <c r="H196" s="11"/>
      <c r="I196" s="108"/>
      <c r="J196" s="108"/>
      <c r="K196" s="108"/>
      <c r="L196" s="108"/>
      <c r="M196" s="111"/>
      <c r="N196" s="112"/>
      <c r="O196" s="111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9">
        <v>1.0057832E7</v>
      </c>
      <c r="D197" s="109" t="s">
        <v>248</v>
      </c>
      <c r="E197" s="110" t="s">
        <v>56</v>
      </c>
      <c r="F197" s="110">
        <v>1.0</v>
      </c>
      <c r="G197" s="110">
        <v>1014.7</v>
      </c>
      <c r="H197" s="11"/>
      <c r="I197" s="108"/>
      <c r="J197" s="108"/>
      <c r="K197" s="108"/>
      <c r="L197" s="108"/>
      <c r="M197" s="111"/>
      <c r="N197" s="112"/>
      <c r="O197" s="111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9">
        <v>1006954.0</v>
      </c>
      <c r="D198" s="109" t="s">
        <v>249</v>
      </c>
      <c r="E198" s="110" t="s">
        <v>56</v>
      </c>
      <c r="F198" s="110">
        <v>1.0</v>
      </c>
      <c r="G198" s="110">
        <v>25.9</v>
      </c>
      <c r="H198" s="11"/>
      <c r="I198" s="108"/>
      <c r="J198" s="108"/>
      <c r="K198" s="108"/>
      <c r="L198" s="108"/>
      <c r="M198" s="111"/>
      <c r="N198" s="112"/>
      <c r="O198" s="111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9">
        <v>1.0071368E7</v>
      </c>
      <c r="D199" s="109" t="s">
        <v>250</v>
      </c>
      <c r="E199" s="110" t="s">
        <v>56</v>
      </c>
      <c r="F199" s="110">
        <v>1.0</v>
      </c>
      <c r="G199" s="110">
        <v>0.0</v>
      </c>
      <c r="H199" s="11"/>
      <c r="I199" s="108"/>
      <c r="J199" s="108"/>
      <c r="K199" s="108"/>
      <c r="L199" s="108"/>
      <c r="M199" s="111"/>
      <c r="N199" s="112"/>
      <c r="O199" s="111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9">
        <v>1.0075739E7</v>
      </c>
      <c r="D200" s="109" t="s">
        <v>251</v>
      </c>
      <c r="E200" s="110" t="s">
        <v>56</v>
      </c>
      <c r="F200" s="110">
        <v>1.0</v>
      </c>
      <c r="G200" s="110">
        <v>90.38</v>
      </c>
      <c r="H200" s="11"/>
      <c r="I200" s="108"/>
      <c r="J200" s="108"/>
      <c r="K200" s="108"/>
      <c r="L200" s="108"/>
      <c r="M200" s="111"/>
      <c r="N200" s="112"/>
      <c r="O200" s="111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9">
        <v>1.0075747E7</v>
      </c>
      <c r="D201" s="109" t="s">
        <v>252</v>
      </c>
      <c r="E201" s="110" t="s">
        <v>56</v>
      </c>
      <c r="F201" s="110">
        <v>1.0</v>
      </c>
      <c r="G201" s="110">
        <v>90.38</v>
      </c>
      <c r="H201" s="11"/>
      <c r="I201" s="108"/>
      <c r="J201" s="108"/>
      <c r="K201" s="108"/>
      <c r="L201" s="108"/>
      <c r="M201" s="111"/>
      <c r="N201" s="112"/>
      <c r="O201" s="111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9">
        <v>1.0076381E7</v>
      </c>
      <c r="D202" s="109" t="s">
        <v>253</v>
      </c>
      <c r="E202" s="110" t="s">
        <v>56</v>
      </c>
      <c r="F202" s="110">
        <v>1.0</v>
      </c>
      <c r="G202" s="110">
        <v>0.0</v>
      </c>
      <c r="H202" s="11"/>
      <c r="I202" s="108"/>
      <c r="J202" s="108"/>
      <c r="K202" s="108"/>
      <c r="L202" s="108"/>
      <c r="M202" s="111"/>
      <c r="N202" s="112"/>
      <c r="O202" s="111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9">
        <v>1.00763881E8</v>
      </c>
      <c r="D203" s="109" t="s">
        <v>254</v>
      </c>
      <c r="E203" s="110" t="s">
        <v>56</v>
      </c>
      <c r="F203" s="110">
        <v>1.0</v>
      </c>
      <c r="G203" s="110">
        <v>0.0</v>
      </c>
      <c r="H203" s="11"/>
      <c r="I203" s="108"/>
      <c r="J203" s="108"/>
      <c r="K203" s="108"/>
      <c r="L203" s="108"/>
      <c r="M203" s="111"/>
      <c r="N203" s="112"/>
      <c r="O203" s="111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9">
        <v>1.0076397E7</v>
      </c>
      <c r="D204" s="109" t="s">
        <v>255</v>
      </c>
      <c r="E204" s="110" t="s">
        <v>56</v>
      </c>
      <c r="F204" s="110">
        <v>1.0</v>
      </c>
      <c r="G204" s="110">
        <v>0.0</v>
      </c>
      <c r="H204" s="11"/>
      <c r="I204" s="108"/>
      <c r="J204" s="108"/>
      <c r="K204" s="108"/>
      <c r="L204" s="108"/>
      <c r="M204" s="111"/>
      <c r="N204" s="112"/>
      <c r="O204" s="111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9">
        <v>1.0076404E7</v>
      </c>
      <c r="D205" s="109" t="s">
        <v>256</v>
      </c>
      <c r="E205" s="110" t="s">
        <v>56</v>
      </c>
      <c r="F205" s="110">
        <v>1.0</v>
      </c>
      <c r="G205" s="110">
        <v>50.0</v>
      </c>
      <c r="H205" s="11"/>
      <c r="I205" s="108"/>
      <c r="J205" s="108"/>
      <c r="K205" s="108"/>
      <c r="L205" s="108"/>
      <c r="M205" s="111"/>
      <c r="N205" s="112"/>
      <c r="O205" s="111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9">
        <v>1.0076405E7</v>
      </c>
      <c r="D206" s="109" t="s">
        <v>257</v>
      </c>
      <c r="E206" s="110" t="s">
        <v>56</v>
      </c>
      <c r="F206" s="110">
        <v>1.0</v>
      </c>
      <c r="G206" s="110">
        <v>50.0</v>
      </c>
      <c r="H206" s="11"/>
      <c r="I206" s="108"/>
      <c r="J206" s="108"/>
      <c r="K206" s="108"/>
      <c r="L206" s="108"/>
      <c r="M206" s="111"/>
      <c r="N206" s="112"/>
      <c r="O206" s="111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9">
        <v>1.0076409E7</v>
      </c>
      <c r="D207" s="109" t="s">
        <v>258</v>
      </c>
      <c r="E207" s="110" t="s">
        <v>56</v>
      </c>
      <c r="F207" s="110">
        <v>1.0</v>
      </c>
      <c r="G207" s="110">
        <v>20.68</v>
      </c>
      <c r="H207" s="11"/>
      <c r="I207" s="108"/>
      <c r="J207" s="108"/>
      <c r="K207" s="108"/>
      <c r="L207" s="108"/>
      <c r="M207" s="111"/>
      <c r="N207" s="112"/>
      <c r="O207" s="111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9">
        <v>1.0076412E7</v>
      </c>
      <c r="D208" s="109" t="s">
        <v>259</v>
      </c>
      <c r="E208" s="110" t="s">
        <v>56</v>
      </c>
      <c r="F208" s="110">
        <v>1.0</v>
      </c>
      <c r="G208" s="110">
        <v>50.0</v>
      </c>
      <c r="H208" s="11"/>
      <c r="I208" s="108"/>
      <c r="J208" s="108"/>
      <c r="K208" s="108"/>
      <c r="L208" s="108"/>
      <c r="M208" s="111"/>
      <c r="N208" s="112"/>
      <c r="O208" s="111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9">
        <v>1.0076413E7</v>
      </c>
      <c r="D209" s="109" t="s">
        <v>259</v>
      </c>
      <c r="E209" s="110" t="s">
        <v>56</v>
      </c>
      <c r="F209" s="110">
        <v>1.0</v>
      </c>
      <c r="G209" s="110">
        <v>50.0</v>
      </c>
      <c r="H209" s="11"/>
      <c r="I209" s="108"/>
      <c r="J209" s="108"/>
      <c r="K209" s="108"/>
      <c r="L209" s="108"/>
      <c r="M209" s="111"/>
      <c r="N209" s="112"/>
      <c r="O209" s="111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9">
        <v>1.0076417E7</v>
      </c>
      <c r="D210" s="109" t="s">
        <v>260</v>
      </c>
      <c r="E210" s="110" t="s">
        <v>56</v>
      </c>
      <c r="F210" s="110">
        <v>1.0</v>
      </c>
      <c r="G210" s="110">
        <v>18.56</v>
      </c>
      <c r="H210" s="11"/>
      <c r="I210" s="108"/>
      <c r="J210" s="108"/>
      <c r="K210" s="108"/>
      <c r="L210" s="108"/>
      <c r="M210" s="111"/>
      <c r="N210" s="112"/>
      <c r="O210" s="111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9">
        <v>1.007642E7</v>
      </c>
      <c r="D211" s="109" t="s">
        <v>261</v>
      </c>
      <c r="E211" s="110" t="s">
        <v>56</v>
      </c>
      <c r="F211" s="110">
        <v>1.0</v>
      </c>
      <c r="G211" s="110">
        <v>4.24</v>
      </c>
      <c r="H211" s="11"/>
      <c r="I211" s="108"/>
      <c r="J211" s="108"/>
      <c r="K211" s="108"/>
      <c r="L211" s="108"/>
      <c r="M211" s="111"/>
      <c r="N211" s="112"/>
      <c r="O211" s="111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9">
        <v>1.0076421E7</v>
      </c>
      <c r="D212" s="109" t="s">
        <v>262</v>
      </c>
      <c r="E212" s="110" t="s">
        <v>56</v>
      </c>
      <c r="F212" s="110">
        <v>1.0</v>
      </c>
      <c r="G212" s="110">
        <v>3.8</v>
      </c>
      <c r="H212" s="11"/>
      <c r="I212" s="108"/>
      <c r="J212" s="108"/>
      <c r="K212" s="108"/>
      <c r="L212" s="108"/>
      <c r="M212" s="111"/>
      <c r="N212" s="112"/>
      <c r="O212" s="111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  <row r="213">
      <c r="A213" s="108"/>
      <c r="B213" s="108"/>
      <c r="C213" s="109">
        <v>1.0076425E7</v>
      </c>
      <c r="D213" s="109" t="s">
        <v>263</v>
      </c>
      <c r="E213" s="110" t="s">
        <v>56</v>
      </c>
      <c r="F213" s="110">
        <v>1.0</v>
      </c>
      <c r="G213" s="110">
        <v>20.68</v>
      </c>
      <c r="H213" s="11"/>
      <c r="I213" s="108"/>
      <c r="J213" s="108"/>
      <c r="K213" s="108"/>
      <c r="L213" s="108"/>
      <c r="M213" s="111"/>
      <c r="N213" s="112"/>
      <c r="O213" s="111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</row>
    <row r="214">
      <c r="A214" s="108"/>
      <c r="B214" s="108"/>
      <c r="C214" s="109">
        <v>1.0076428E7</v>
      </c>
      <c r="D214" s="109" t="s">
        <v>264</v>
      </c>
      <c r="E214" s="110" t="s">
        <v>56</v>
      </c>
      <c r="F214" s="110">
        <v>1.0</v>
      </c>
      <c r="G214" s="110">
        <v>0.0</v>
      </c>
      <c r="H214" s="11"/>
      <c r="I214" s="108"/>
      <c r="J214" s="108"/>
      <c r="K214" s="108"/>
      <c r="L214" s="108"/>
      <c r="M214" s="111"/>
      <c r="N214" s="112"/>
      <c r="O214" s="111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</row>
    <row r="215">
      <c r="A215" s="108"/>
      <c r="B215" s="108"/>
      <c r="C215" s="109">
        <v>1.0076429E7</v>
      </c>
      <c r="D215" s="109" t="s">
        <v>265</v>
      </c>
      <c r="E215" s="110" t="s">
        <v>56</v>
      </c>
      <c r="F215" s="110">
        <v>1.0</v>
      </c>
      <c r="G215" s="110">
        <v>0.0</v>
      </c>
      <c r="H215" s="11"/>
      <c r="I215" s="108"/>
      <c r="J215" s="108"/>
      <c r="K215" s="108"/>
      <c r="L215" s="108"/>
      <c r="M215" s="111"/>
      <c r="N215" s="112"/>
      <c r="O215" s="111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</row>
    <row r="216">
      <c r="A216" s="108"/>
      <c r="B216" s="108"/>
      <c r="C216" s="109">
        <v>1.0076433E7</v>
      </c>
      <c r="D216" s="109" t="s">
        <v>266</v>
      </c>
      <c r="E216" s="110" t="s">
        <v>56</v>
      </c>
      <c r="F216" s="110">
        <v>1.0</v>
      </c>
      <c r="G216" s="110">
        <v>20.68</v>
      </c>
      <c r="H216" s="11"/>
      <c r="I216" s="108"/>
      <c r="J216" s="108"/>
      <c r="K216" s="108"/>
      <c r="L216" s="108"/>
      <c r="M216" s="111"/>
      <c r="N216" s="112"/>
      <c r="O216" s="111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</row>
    <row r="217">
      <c r="A217" s="108"/>
      <c r="B217" s="108"/>
      <c r="C217" s="109">
        <v>1.0076437E7</v>
      </c>
      <c r="D217" s="109" t="s">
        <v>267</v>
      </c>
      <c r="E217" s="110" t="s">
        <v>56</v>
      </c>
      <c r="F217" s="110">
        <v>1.0</v>
      </c>
      <c r="G217" s="110">
        <v>3.8</v>
      </c>
      <c r="H217" s="11"/>
      <c r="I217" s="108"/>
      <c r="J217" s="108"/>
      <c r="K217" s="108"/>
      <c r="L217" s="108"/>
      <c r="M217" s="111"/>
      <c r="N217" s="112"/>
      <c r="O217" s="111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</row>
    <row r="218">
      <c r="A218" s="108"/>
      <c r="B218" s="108"/>
      <c r="C218" s="109">
        <v>1.0076438E7</v>
      </c>
      <c r="D218" s="109" t="s">
        <v>268</v>
      </c>
      <c r="E218" s="110" t="s">
        <v>56</v>
      </c>
      <c r="F218" s="110">
        <v>1.0</v>
      </c>
      <c r="G218" s="110">
        <v>0.0</v>
      </c>
      <c r="H218" s="11"/>
      <c r="I218" s="108"/>
      <c r="J218" s="108"/>
      <c r="K218" s="108"/>
      <c r="L218" s="108"/>
      <c r="M218" s="111"/>
      <c r="N218" s="112"/>
      <c r="O218" s="111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</row>
    <row r="219">
      <c r="A219" s="108"/>
      <c r="B219" s="108"/>
      <c r="C219" s="109">
        <v>1.0076439E7</v>
      </c>
      <c r="D219" s="109" t="s">
        <v>269</v>
      </c>
      <c r="E219" s="110" t="s">
        <v>56</v>
      </c>
      <c r="F219" s="110">
        <v>1.0</v>
      </c>
      <c r="G219" s="110">
        <v>26.83</v>
      </c>
      <c r="H219" s="11"/>
      <c r="I219" s="108"/>
      <c r="J219" s="108"/>
      <c r="K219" s="108"/>
      <c r="L219" s="108"/>
      <c r="M219" s="111"/>
      <c r="N219" s="112"/>
      <c r="O219" s="111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</row>
    <row r="220">
      <c r="A220" s="108"/>
      <c r="B220" s="108"/>
      <c r="C220" s="109">
        <v>1.0076441E7</v>
      </c>
      <c r="D220" s="109" t="s">
        <v>270</v>
      </c>
      <c r="E220" s="110" t="s">
        <v>56</v>
      </c>
      <c r="F220" s="110">
        <v>1.0</v>
      </c>
      <c r="G220" s="110">
        <v>20.68</v>
      </c>
      <c r="H220" s="11"/>
      <c r="I220" s="108"/>
      <c r="J220" s="108"/>
      <c r="K220" s="108"/>
      <c r="L220" s="108"/>
      <c r="M220" s="111"/>
      <c r="N220" s="112"/>
      <c r="O220" s="111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</row>
    <row r="221">
      <c r="A221" s="108"/>
      <c r="B221" s="108"/>
      <c r="C221" s="109">
        <v>1.0076445E7</v>
      </c>
      <c r="D221" s="109" t="s">
        <v>271</v>
      </c>
      <c r="E221" s="110" t="s">
        <v>56</v>
      </c>
      <c r="F221" s="110">
        <v>1.0</v>
      </c>
      <c r="G221" s="110">
        <v>0.0</v>
      </c>
      <c r="H221" s="11"/>
      <c r="I221" s="108"/>
      <c r="J221" s="108"/>
      <c r="K221" s="108"/>
      <c r="L221" s="108"/>
      <c r="M221" s="111"/>
      <c r="N221" s="112"/>
      <c r="O221" s="111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</row>
    <row r="222">
      <c r="A222" s="108"/>
      <c r="B222" s="108"/>
      <c r="C222" s="109">
        <v>1.0076449E7</v>
      </c>
      <c r="D222" s="109" t="s">
        <v>272</v>
      </c>
      <c r="E222" s="110" t="s">
        <v>56</v>
      </c>
      <c r="F222" s="110">
        <v>1.0</v>
      </c>
      <c r="G222" s="110">
        <v>18.56</v>
      </c>
      <c r="H222" s="11"/>
      <c r="I222" s="108"/>
      <c r="J222" s="108"/>
      <c r="K222" s="108"/>
      <c r="L222" s="108"/>
      <c r="M222" s="111"/>
      <c r="N222" s="112"/>
      <c r="O222" s="111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</row>
    <row r="223">
      <c r="A223" s="108"/>
      <c r="B223" s="108"/>
      <c r="C223" s="109">
        <v>1.0076453E7</v>
      </c>
      <c r="D223" s="109" t="s">
        <v>273</v>
      </c>
      <c r="E223" s="110" t="s">
        <v>56</v>
      </c>
      <c r="F223" s="110">
        <v>1.0</v>
      </c>
      <c r="G223" s="110">
        <v>5.84</v>
      </c>
      <c r="H223" s="11"/>
      <c r="I223" s="108"/>
      <c r="J223" s="108"/>
      <c r="K223" s="108"/>
      <c r="L223" s="108"/>
      <c r="M223" s="111"/>
      <c r="N223" s="112"/>
      <c r="O223" s="111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</row>
    <row r="224">
      <c r="A224" s="108"/>
      <c r="B224" s="108"/>
      <c r="C224" s="109">
        <v>1.0076455E7</v>
      </c>
      <c r="D224" s="109" t="s">
        <v>274</v>
      </c>
      <c r="E224" s="110" t="s">
        <v>56</v>
      </c>
      <c r="F224" s="110">
        <v>1.0</v>
      </c>
      <c r="G224" s="110">
        <v>28.35</v>
      </c>
      <c r="H224" s="11"/>
      <c r="I224" s="108"/>
      <c r="J224" s="108"/>
      <c r="K224" s="108"/>
      <c r="L224" s="108"/>
      <c r="M224" s="111"/>
      <c r="N224" s="112"/>
      <c r="O224" s="111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</row>
    <row r="225">
      <c r="A225" s="108"/>
      <c r="B225" s="108"/>
      <c r="C225" s="109">
        <v>1.0076457E7</v>
      </c>
      <c r="D225" s="109" t="s">
        <v>275</v>
      </c>
      <c r="E225" s="110" t="s">
        <v>56</v>
      </c>
      <c r="F225" s="110">
        <v>1.0</v>
      </c>
      <c r="G225" s="110">
        <v>22.83</v>
      </c>
      <c r="H225" s="11"/>
      <c r="I225" s="108"/>
      <c r="J225" s="108"/>
      <c r="K225" s="108"/>
      <c r="L225" s="108"/>
      <c r="M225" s="111"/>
      <c r="N225" s="112"/>
      <c r="O225" s="111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</row>
    <row r="226">
      <c r="A226" s="108"/>
      <c r="B226" s="108"/>
      <c r="C226" s="109">
        <v>1.0076461E7</v>
      </c>
      <c r="D226" s="109" t="s">
        <v>276</v>
      </c>
      <c r="E226" s="110" t="s">
        <v>56</v>
      </c>
      <c r="F226" s="110">
        <v>1.0</v>
      </c>
      <c r="G226" s="110">
        <v>0.0</v>
      </c>
      <c r="H226" s="11"/>
      <c r="I226" s="108"/>
      <c r="J226" s="108"/>
      <c r="K226" s="108"/>
      <c r="L226" s="108"/>
      <c r="M226" s="111"/>
      <c r="N226" s="112"/>
      <c r="O226" s="111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</row>
    <row r="227">
      <c r="A227" s="108"/>
      <c r="B227" s="108"/>
      <c r="C227" s="109">
        <v>1.0076465E7</v>
      </c>
      <c r="D227" s="109" t="s">
        <v>277</v>
      </c>
      <c r="E227" s="110" t="s">
        <v>56</v>
      </c>
      <c r="F227" s="110">
        <v>1.0</v>
      </c>
      <c r="G227" s="110">
        <v>64.4</v>
      </c>
      <c r="H227" s="11"/>
      <c r="I227" s="108"/>
      <c r="J227" s="108"/>
      <c r="K227" s="108"/>
      <c r="L227" s="108"/>
      <c r="M227" s="111"/>
      <c r="N227" s="112"/>
      <c r="O227" s="111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</row>
    <row r="228">
      <c r="A228" s="108"/>
      <c r="B228" s="108"/>
      <c r="C228" s="109" t="s">
        <v>278</v>
      </c>
      <c r="D228" s="109" t="s">
        <v>279</v>
      </c>
      <c r="E228" s="110" t="s">
        <v>56</v>
      </c>
      <c r="F228" s="110">
        <v>1.0</v>
      </c>
      <c r="G228" s="110">
        <v>0.0</v>
      </c>
      <c r="H228" s="11"/>
      <c r="I228" s="108"/>
      <c r="J228" s="108"/>
      <c r="K228" s="108"/>
      <c r="L228" s="108"/>
      <c r="M228" s="111"/>
      <c r="N228" s="112"/>
      <c r="O228" s="111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</row>
    <row r="229">
      <c r="A229" s="108"/>
      <c r="B229" s="108"/>
      <c r="C229" s="109" t="s">
        <v>280</v>
      </c>
      <c r="D229" s="109" t="s">
        <v>281</v>
      </c>
      <c r="E229" s="110" t="s">
        <v>56</v>
      </c>
      <c r="F229" s="110">
        <v>1.0</v>
      </c>
      <c r="G229" s="110">
        <v>0.0</v>
      </c>
      <c r="H229" s="11"/>
      <c r="I229" s="108"/>
      <c r="J229" s="108"/>
      <c r="K229" s="108"/>
      <c r="L229" s="108"/>
      <c r="M229" s="111"/>
      <c r="N229" s="112"/>
      <c r="O229" s="111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</row>
    <row r="230">
      <c r="A230" s="108"/>
      <c r="B230" s="108"/>
      <c r="C230" s="109">
        <v>1.0102E9</v>
      </c>
      <c r="D230" s="109" t="s">
        <v>282</v>
      </c>
      <c r="E230" s="110" t="s">
        <v>56</v>
      </c>
      <c r="F230" s="110">
        <v>1.0</v>
      </c>
      <c r="G230" s="110">
        <v>11.3</v>
      </c>
      <c r="H230" s="11"/>
      <c r="I230" s="108"/>
      <c r="J230" s="108"/>
      <c r="K230" s="108"/>
      <c r="L230" s="108"/>
      <c r="M230" s="111"/>
      <c r="N230" s="112"/>
      <c r="O230" s="111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</row>
    <row r="231">
      <c r="A231" s="108"/>
      <c r="B231" s="108"/>
      <c r="C231" s="109">
        <v>1015.0</v>
      </c>
      <c r="D231" s="109" t="s">
        <v>283</v>
      </c>
      <c r="E231" s="110" t="s">
        <v>56</v>
      </c>
      <c r="F231" s="110">
        <v>1.0</v>
      </c>
      <c r="G231" s="110">
        <v>2.47</v>
      </c>
      <c r="H231" s="11"/>
      <c r="I231" s="108"/>
      <c r="J231" s="108"/>
      <c r="K231" s="108"/>
      <c r="L231" s="108"/>
      <c r="M231" s="111"/>
      <c r="N231" s="112"/>
      <c r="O231" s="111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</row>
    <row r="232">
      <c r="A232" s="108"/>
      <c r="B232" s="108"/>
      <c r="C232" s="109">
        <v>1.0187575E7</v>
      </c>
      <c r="D232" s="109" t="s">
        <v>284</v>
      </c>
      <c r="E232" s="110" t="s">
        <v>56</v>
      </c>
      <c r="F232" s="110">
        <v>1.0</v>
      </c>
      <c r="G232" s="110">
        <v>0.0</v>
      </c>
      <c r="H232" s="11"/>
      <c r="I232" s="108"/>
      <c r="J232" s="108"/>
      <c r="K232" s="108"/>
      <c r="L232" s="108"/>
      <c r="M232" s="111"/>
      <c r="N232" s="112"/>
      <c r="O232" s="111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</row>
    <row r="233">
      <c r="A233" s="108"/>
      <c r="B233" s="108"/>
      <c r="C233" s="109">
        <v>1.02E9</v>
      </c>
      <c r="D233" s="109" t="s">
        <v>285</v>
      </c>
      <c r="E233" s="110" t="s">
        <v>56</v>
      </c>
      <c r="F233" s="110">
        <v>1.0</v>
      </c>
      <c r="G233" s="110">
        <v>1.83</v>
      </c>
      <c r="H233" s="11"/>
      <c r="I233" s="108"/>
      <c r="J233" s="108"/>
      <c r="K233" s="108"/>
      <c r="L233" s="108"/>
      <c r="M233" s="111"/>
      <c r="N233" s="112"/>
      <c r="O233" s="111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</row>
    <row r="234">
      <c r="A234" s="108"/>
      <c r="B234" s="108"/>
      <c r="C234" s="109">
        <v>1.0202E9</v>
      </c>
      <c r="D234" s="109" t="s">
        <v>286</v>
      </c>
      <c r="E234" s="110" t="s">
        <v>56</v>
      </c>
      <c r="F234" s="110">
        <v>1.0</v>
      </c>
      <c r="G234" s="110">
        <v>2.84</v>
      </c>
      <c r="H234" s="11"/>
      <c r="I234" s="108"/>
      <c r="J234" s="108"/>
      <c r="K234" s="108"/>
      <c r="L234" s="108"/>
      <c r="M234" s="111"/>
      <c r="N234" s="112"/>
      <c r="O234" s="111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</row>
    <row r="235">
      <c r="A235" s="108"/>
      <c r="B235" s="108"/>
      <c r="C235" s="109">
        <v>1.0261745E7</v>
      </c>
      <c r="D235" s="109" t="s">
        <v>287</v>
      </c>
      <c r="E235" s="110" t="s">
        <v>56</v>
      </c>
      <c r="F235" s="110">
        <v>1.0</v>
      </c>
      <c r="G235" s="110">
        <v>11.16</v>
      </c>
      <c r="H235" s="11"/>
      <c r="I235" s="108"/>
      <c r="J235" s="108"/>
      <c r="K235" s="108"/>
      <c r="L235" s="108"/>
      <c r="M235" s="111"/>
      <c r="N235" s="112"/>
      <c r="O235" s="111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</row>
    <row r="236">
      <c r="A236" s="108"/>
      <c r="B236" s="108"/>
      <c r="C236" s="109">
        <v>1.028906E7</v>
      </c>
      <c r="D236" s="109" t="s">
        <v>288</v>
      </c>
      <c r="E236" s="110" t="s">
        <v>56</v>
      </c>
      <c r="F236" s="110">
        <v>1.0</v>
      </c>
      <c r="G236" s="110">
        <v>1.36</v>
      </c>
      <c r="H236" s="11"/>
      <c r="I236" s="108"/>
      <c r="J236" s="108"/>
      <c r="K236" s="108"/>
      <c r="L236" s="108"/>
      <c r="M236" s="111"/>
      <c r="N236" s="112"/>
      <c r="O236" s="111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</row>
    <row r="237">
      <c r="A237" s="108"/>
      <c r="B237" s="108"/>
      <c r="C237" s="109">
        <v>1.0289148E7</v>
      </c>
      <c r="D237" s="109" t="s">
        <v>289</v>
      </c>
      <c r="E237" s="110" t="s">
        <v>56</v>
      </c>
      <c r="F237" s="110">
        <v>1.0</v>
      </c>
      <c r="G237" s="110">
        <v>3.58</v>
      </c>
      <c r="H237" s="11"/>
      <c r="I237" s="108"/>
      <c r="J237" s="108"/>
      <c r="K237" s="108"/>
      <c r="L237" s="108"/>
      <c r="M237" s="111"/>
      <c r="N237" s="112"/>
      <c r="O237" s="111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</row>
    <row r="238">
      <c r="A238" s="108"/>
      <c r="B238" s="108"/>
      <c r="C238" s="109">
        <v>1030.0</v>
      </c>
      <c r="D238" s="109" t="s">
        <v>290</v>
      </c>
      <c r="E238" s="110" t="s">
        <v>56</v>
      </c>
      <c r="F238" s="110">
        <v>1.0</v>
      </c>
      <c r="G238" s="110">
        <v>0.0</v>
      </c>
      <c r="H238" s="11"/>
      <c r="I238" s="108"/>
      <c r="J238" s="108"/>
      <c r="K238" s="108"/>
      <c r="L238" s="108"/>
      <c r="M238" s="111"/>
      <c r="N238" s="112"/>
      <c r="O238" s="111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</row>
    <row r="239">
      <c r="A239" s="108"/>
      <c r="B239" s="108"/>
      <c r="C239" s="109">
        <v>10358.0</v>
      </c>
      <c r="D239" s="109" t="s">
        <v>291</v>
      </c>
      <c r="E239" s="110" t="s">
        <v>56</v>
      </c>
      <c r="F239" s="110">
        <v>1.0</v>
      </c>
      <c r="G239" s="110">
        <v>5.62</v>
      </c>
      <c r="H239" s="11"/>
      <c r="I239" s="108"/>
      <c r="J239" s="108"/>
      <c r="K239" s="108"/>
      <c r="L239" s="108"/>
      <c r="M239" s="111"/>
      <c r="N239" s="112"/>
      <c r="O239" s="111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</row>
    <row r="240">
      <c r="A240" s="108"/>
      <c r="B240" s="108"/>
      <c r="C240" s="109">
        <v>1.0409918E7</v>
      </c>
      <c r="D240" s="109" t="s">
        <v>292</v>
      </c>
      <c r="E240" s="110" t="s">
        <v>56</v>
      </c>
      <c r="F240" s="110">
        <v>1.0</v>
      </c>
      <c r="G240" s="110">
        <v>0.0</v>
      </c>
      <c r="H240" s="11"/>
      <c r="I240" s="108"/>
      <c r="J240" s="108"/>
      <c r="K240" s="108"/>
      <c r="L240" s="108"/>
      <c r="M240" s="111"/>
      <c r="N240" s="112"/>
      <c r="O240" s="111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</row>
    <row r="241">
      <c r="A241" s="108"/>
      <c r="B241" s="108"/>
      <c r="C241" s="109">
        <v>1.041382E7</v>
      </c>
      <c r="D241" s="109" t="s">
        <v>293</v>
      </c>
      <c r="E241" s="110" t="s">
        <v>56</v>
      </c>
      <c r="F241" s="110">
        <v>1.0</v>
      </c>
      <c r="G241" s="110">
        <v>0.0</v>
      </c>
      <c r="H241" s="11"/>
      <c r="I241" s="108"/>
      <c r="J241" s="108"/>
      <c r="K241" s="108"/>
      <c r="L241" s="108"/>
      <c r="M241" s="111"/>
      <c r="N241" s="112"/>
      <c r="O241" s="111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</row>
    <row r="242">
      <c r="A242" s="108"/>
      <c r="B242" s="108"/>
      <c r="C242" s="109">
        <v>1.0413821E7</v>
      </c>
      <c r="D242" s="109" t="s">
        <v>294</v>
      </c>
      <c r="E242" s="110" t="s">
        <v>56</v>
      </c>
      <c r="F242" s="110">
        <v>1.0</v>
      </c>
      <c r="G242" s="110">
        <v>0.0</v>
      </c>
      <c r="H242" s="11"/>
      <c r="I242" s="108"/>
      <c r="J242" s="108"/>
      <c r="K242" s="108"/>
      <c r="L242" s="108"/>
      <c r="M242" s="111"/>
      <c r="N242" s="112"/>
      <c r="O242" s="111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</row>
    <row r="243">
      <c r="A243" s="108"/>
      <c r="B243" s="108"/>
      <c r="C243" s="109">
        <v>1050000.0</v>
      </c>
      <c r="D243" s="109" t="s">
        <v>295</v>
      </c>
      <c r="E243" s="110" t="s">
        <v>56</v>
      </c>
      <c r="F243" s="110">
        <v>1.0</v>
      </c>
      <c r="G243" s="110">
        <v>483.33</v>
      </c>
      <c r="H243" s="11"/>
      <c r="I243" s="108"/>
      <c r="J243" s="108"/>
      <c r="K243" s="108"/>
      <c r="L243" s="108"/>
      <c r="M243" s="111"/>
      <c r="N243" s="112"/>
      <c r="O243" s="111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</row>
    <row r="244">
      <c r="A244" s="108"/>
      <c r="B244" s="108"/>
      <c r="C244" s="109">
        <v>1054000.0</v>
      </c>
      <c r="D244" s="109" t="s">
        <v>296</v>
      </c>
      <c r="E244" s="110" t="s">
        <v>56</v>
      </c>
      <c r="F244" s="110">
        <v>1.0</v>
      </c>
      <c r="G244" s="110">
        <v>744.01</v>
      </c>
      <c r="H244" s="11"/>
      <c r="I244" s="108"/>
      <c r="J244" s="108"/>
      <c r="K244" s="108"/>
      <c r="L244" s="108"/>
      <c r="M244" s="111"/>
      <c r="N244" s="112"/>
      <c r="O244" s="111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</row>
    <row r="245">
      <c r="A245" s="108"/>
      <c r="B245" s="108"/>
      <c r="C245" s="109">
        <v>1057000.0</v>
      </c>
      <c r="D245" s="109" t="s">
        <v>297</v>
      </c>
      <c r="E245" s="110" t="s">
        <v>56</v>
      </c>
      <c r="F245" s="110">
        <v>1.0</v>
      </c>
      <c r="G245" s="110">
        <v>740.39</v>
      </c>
      <c r="H245" s="11"/>
      <c r="I245" s="108"/>
      <c r="J245" s="108"/>
      <c r="K245" s="108"/>
      <c r="L245" s="108"/>
      <c r="M245" s="111"/>
      <c r="N245" s="112"/>
      <c r="O245" s="111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</row>
    <row r="246">
      <c r="A246" s="108"/>
      <c r="B246" s="108"/>
      <c r="C246" s="109">
        <v>1058000.0</v>
      </c>
      <c r="D246" s="109" t="s">
        <v>298</v>
      </c>
      <c r="E246" s="110" t="s">
        <v>56</v>
      </c>
      <c r="F246" s="110">
        <v>1.0</v>
      </c>
      <c r="G246" s="110">
        <v>843.89</v>
      </c>
      <c r="H246" s="11"/>
      <c r="I246" s="108"/>
      <c r="J246" s="108"/>
      <c r="K246" s="108"/>
      <c r="L246" s="108"/>
      <c r="M246" s="111"/>
      <c r="N246" s="112"/>
      <c r="O246" s="111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</row>
    <row r="247">
      <c r="A247" s="108"/>
      <c r="B247" s="108"/>
      <c r="C247" s="109">
        <v>1060000.0</v>
      </c>
      <c r="D247" s="109" t="s">
        <v>299</v>
      </c>
      <c r="E247" s="110" t="s">
        <v>56</v>
      </c>
      <c r="F247" s="110">
        <v>1.0</v>
      </c>
      <c r="G247" s="110">
        <v>535.0</v>
      </c>
      <c r="H247" s="11"/>
      <c r="I247" s="108"/>
      <c r="J247" s="108"/>
      <c r="K247" s="108"/>
      <c r="L247" s="108"/>
      <c r="M247" s="111"/>
      <c r="N247" s="112"/>
      <c r="O247" s="111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</row>
    <row r="248">
      <c r="A248" s="108"/>
      <c r="B248" s="108"/>
      <c r="C248" s="109">
        <v>1.0850989E7</v>
      </c>
      <c r="D248" s="109" t="s">
        <v>300</v>
      </c>
      <c r="E248" s="110" t="s">
        <v>56</v>
      </c>
      <c r="F248" s="110">
        <v>1.0</v>
      </c>
      <c r="G248" s="110">
        <v>0.0</v>
      </c>
      <c r="H248" s="11"/>
      <c r="I248" s="108"/>
      <c r="J248" s="108"/>
      <c r="K248" s="108"/>
      <c r="L248" s="108"/>
      <c r="M248" s="111"/>
      <c r="N248" s="112"/>
      <c r="O248" s="111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</row>
    <row r="249">
      <c r="A249" s="108"/>
      <c r="B249" s="108"/>
      <c r="C249" s="109">
        <v>1090000.0</v>
      </c>
      <c r="D249" s="109" t="s">
        <v>301</v>
      </c>
      <c r="E249" s="110" t="s">
        <v>56</v>
      </c>
      <c r="F249" s="110">
        <v>1.0</v>
      </c>
      <c r="G249" s="110">
        <v>963.33</v>
      </c>
      <c r="H249" s="11"/>
      <c r="I249" s="108"/>
      <c r="J249" s="108"/>
      <c r="K249" s="108"/>
      <c r="L249" s="108"/>
      <c r="M249" s="111"/>
      <c r="N249" s="112"/>
      <c r="O249" s="111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</row>
    <row r="250">
      <c r="A250" s="108"/>
      <c r="B250" s="108"/>
      <c r="C250" s="109" t="s">
        <v>302</v>
      </c>
      <c r="D250" s="109" t="s">
        <v>303</v>
      </c>
      <c r="E250" s="110" t="s">
        <v>56</v>
      </c>
      <c r="F250" s="110">
        <v>1.0</v>
      </c>
      <c r="G250" s="110">
        <v>0.0</v>
      </c>
      <c r="H250" s="11"/>
      <c r="I250" s="108"/>
      <c r="J250" s="108"/>
      <c r="K250" s="108"/>
      <c r="L250" s="108"/>
      <c r="M250" s="111"/>
      <c r="N250" s="112"/>
      <c r="O250" s="111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</row>
    <row r="251">
      <c r="A251" s="108"/>
      <c r="B251" s="108"/>
      <c r="C251" s="109">
        <v>111.0</v>
      </c>
      <c r="D251" s="109" t="s">
        <v>304</v>
      </c>
      <c r="E251" s="110" t="s">
        <v>56</v>
      </c>
      <c r="F251" s="110">
        <v>1.0</v>
      </c>
      <c r="G251" s="110">
        <v>0.0</v>
      </c>
      <c r="H251" s="11"/>
      <c r="I251" s="108"/>
      <c r="J251" s="108"/>
      <c r="K251" s="108"/>
      <c r="L251" s="108"/>
      <c r="M251" s="111"/>
      <c r="N251" s="112"/>
      <c r="O251" s="111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</row>
    <row r="252">
      <c r="A252" s="108"/>
      <c r="B252" s="108"/>
      <c r="C252" s="109">
        <v>1110.0</v>
      </c>
      <c r="D252" s="109" t="s">
        <v>305</v>
      </c>
      <c r="E252" s="110" t="s">
        <v>56</v>
      </c>
      <c r="F252" s="110">
        <v>1.0</v>
      </c>
      <c r="G252" s="110">
        <v>512.0</v>
      </c>
      <c r="H252" s="11"/>
      <c r="I252" s="108"/>
      <c r="J252" s="108"/>
      <c r="K252" s="108"/>
      <c r="L252" s="108"/>
      <c r="M252" s="111"/>
      <c r="N252" s="112"/>
      <c r="O252" s="111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</row>
    <row r="253">
      <c r="A253" s="108"/>
      <c r="B253" s="108"/>
      <c r="C253" s="109">
        <v>1111.0</v>
      </c>
      <c r="D253" s="109" t="s">
        <v>306</v>
      </c>
      <c r="E253" s="110" t="s">
        <v>56</v>
      </c>
      <c r="F253" s="110">
        <v>1.0</v>
      </c>
      <c r="G253" s="110">
        <v>80.6</v>
      </c>
      <c r="H253" s="11"/>
      <c r="I253" s="108"/>
      <c r="J253" s="108"/>
      <c r="K253" s="108"/>
      <c r="L253" s="108"/>
      <c r="M253" s="111"/>
      <c r="N253" s="112"/>
      <c r="O253" s="111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</row>
    <row r="254">
      <c r="A254" s="108"/>
      <c r="B254" s="108"/>
      <c r="C254" s="109">
        <v>1112.0</v>
      </c>
      <c r="D254" s="109" t="s">
        <v>307</v>
      </c>
      <c r="E254" s="110" t="s">
        <v>56</v>
      </c>
      <c r="F254" s="110">
        <v>1.0</v>
      </c>
      <c r="G254" s="110">
        <v>0.0</v>
      </c>
      <c r="H254" s="11"/>
      <c r="I254" s="108"/>
      <c r="J254" s="108"/>
      <c r="K254" s="108"/>
      <c r="L254" s="108"/>
      <c r="M254" s="111"/>
      <c r="N254" s="112"/>
      <c r="O254" s="111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</row>
    <row r="255">
      <c r="A255" s="108"/>
      <c r="B255" s="108"/>
      <c r="C255" s="109">
        <v>1113.0</v>
      </c>
      <c r="D255" s="109" t="s">
        <v>308</v>
      </c>
      <c r="E255" s="110" t="s">
        <v>56</v>
      </c>
      <c r="F255" s="110">
        <v>1.0</v>
      </c>
      <c r="G255" s="110">
        <v>80.0</v>
      </c>
      <c r="H255" s="11"/>
      <c r="I255" s="108"/>
      <c r="J255" s="108"/>
      <c r="K255" s="108"/>
      <c r="L255" s="108"/>
      <c r="M255" s="111"/>
      <c r="N255" s="112"/>
      <c r="O255" s="111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</row>
    <row r="256">
      <c r="A256" s="108"/>
      <c r="B256" s="108"/>
      <c r="C256" s="109">
        <v>1.1134791E7</v>
      </c>
      <c r="D256" s="109" t="s">
        <v>309</v>
      </c>
      <c r="E256" s="110" t="s">
        <v>56</v>
      </c>
      <c r="F256" s="110">
        <v>1.0</v>
      </c>
      <c r="G256" s="110">
        <v>66.13</v>
      </c>
      <c r="H256" s="11"/>
      <c r="I256" s="108"/>
      <c r="J256" s="108"/>
      <c r="K256" s="108"/>
      <c r="L256" s="108"/>
      <c r="M256" s="111"/>
      <c r="N256" s="112"/>
      <c r="O256" s="111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</row>
    <row r="257">
      <c r="A257" s="108"/>
      <c r="B257" s="108"/>
      <c r="C257" s="109">
        <v>1114.0</v>
      </c>
      <c r="D257" s="109" t="s">
        <v>310</v>
      </c>
      <c r="E257" s="110" t="s">
        <v>56</v>
      </c>
      <c r="F257" s="110">
        <v>1.0</v>
      </c>
      <c r="G257" s="110">
        <v>1040.0</v>
      </c>
      <c r="H257" s="11"/>
      <c r="I257" s="108"/>
      <c r="J257" s="108"/>
      <c r="K257" s="108"/>
      <c r="L257" s="108"/>
      <c r="M257" s="111"/>
      <c r="N257" s="112"/>
      <c r="O257" s="111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</row>
    <row r="258">
      <c r="A258" s="108"/>
      <c r="B258" s="108"/>
      <c r="C258" s="109">
        <v>1114000.0</v>
      </c>
      <c r="D258" s="109" t="s">
        <v>311</v>
      </c>
      <c r="E258" s="110" t="s">
        <v>56</v>
      </c>
      <c r="F258" s="110">
        <v>1.0</v>
      </c>
      <c r="G258" s="110">
        <v>2871.19</v>
      </c>
      <c r="H258" s="11"/>
      <c r="I258" s="108"/>
      <c r="J258" s="108"/>
      <c r="K258" s="108"/>
      <c r="L258" s="108"/>
      <c r="M258" s="111"/>
      <c r="N258" s="112"/>
      <c r="O258" s="111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</row>
    <row r="259">
      <c r="A259" s="108"/>
      <c r="B259" s="108"/>
      <c r="C259" s="109">
        <v>1115.0</v>
      </c>
      <c r="D259" s="109" t="s">
        <v>312</v>
      </c>
      <c r="E259" s="110" t="s">
        <v>56</v>
      </c>
      <c r="F259" s="110">
        <v>1.0</v>
      </c>
      <c r="G259" s="110">
        <v>0.0</v>
      </c>
      <c r="H259" s="11"/>
      <c r="I259" s="108"/>
      <c r="J259" s="108"/>
      <c r="K259" s="108"/>
      <c r="L259" s="108"/>
      <c r="M259" s="111"/>
      <c r="N259" s="112"/>
      <c r="O259" s="111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</row>
    <row r="260">
      <c r="A260" s="108"/>
      <c r="B260" s="108"/>
      <c r="C260" s="109">
        <v>1116.0</v>
      </c>
      <c r="D260" s="109" t="s">
        <v>313</v>
      </c>
      <c r="E260" s="110" t="s">
        <v>56</v>
      </c>
      <c r="F260" s="110">
        <v>1.0</v>
      </c>
      <c r="G260" s="110">
        <v>86.0</v>
      </c>
      <c r="H260" s="11"/>
      <c r="I260" s="108"/>
      <c r="J260" s="108"/>
      <c r="K260" s="108"/>
      <c r="L260" s="108"/>
      <c r="M260" s="111"/>
      <c r="N260" s="112"/>
      <c r="O260" s="111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</row>
    <row r="261">
      <c r="A261" s="108"/>
      <c r="B261" s="108"/>
      <c r="C261" s="109">
        <v>1117.0</v>
      </c>
      <c r="D261" s="109" t="s">
        <v>314</v>
      </c>
      <c r="E261" s="110" t="s">
        <v>56</v>
      </c>
      <c r="F261" s="110">
        <v>1.0</v>
      </c>
      <c r="G261" s="110">
        <v>0.0</v>
      </c>
      <c r="H261" s="11"/>
      <c r="I261" s="108"/>
      <c r="J261" s="108"/>
      <c r="K261" s="108"/>
      <c r="L261" s="108"/>
      <c r="M261" s="111"/>
      <c r="N261" s="112"/>
      <c r="O261" s="111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</row>
    <row r="262">
      <c r="A262" s="108"/>
      <c r="B262" s="108"/>
      <c r="C262" s="109">
        <v>1118.0</v>
      </c>
      <c r="D262" s="109" t="s">
        <v>315</v>
      </c>
      <c r="E262" s="110" t="s">
        <v>56</v>
      </c>
      <c r="F262" s="110">
        <v>1.0</v>
      </c>
      <c r="G262" s="110">
        <v>0.0</v>
      </c>
      <c r="H262" s="11"/>
      <c r="I262" s="108"/>
      <c r="J262" s="108"/>
      <c r="K262" s="108"/>
      <c r="L262" s="108"/>
      <c r="M262" s="111"/>
      <c r="N262" s="112"/>
      <c r="O262" s="111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</row>
    <row r="263">
      <c r="A263" s="108"/>
      <c r="B263" s="108"/>
      <c r="C263" s="109">
        <v>1119.0</v>
      </c>
      <c r="D263" s="109" t="s">
        <v>316</v>
      </c>
      <c r="E263" s="110" t="s">
        <v>56</v>
      </c>
      <c r="F263" s="110">
        <v>1.0</v>
      </c>
      <c r="G263" s="110">
        <v>88.7</v>
      </c>
      <c r="H263" s="11"/>
      <c r="I263" s="108"/>
      <c r="J263" s="108"/>
      <c r="K263" s="108"/>
      <c r="L263" s="108"/>
      <c r="M263" s="111"/>
      <c r="N263" s="112"/>
      <c r="O263" s="111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</row>
    <row r="264">
      <c r="A264" s="108"/>
      <c r="B264" s="108"/>
      <c r="C264" s="109">
        <v>1120.0</v>
      </c>
      <c r="D264" s="109" t="s">
        <v>317</v>
      </c>
      <c r="E264" s="110" t="s">
        <v>56</v>
      </c>
      <c r="F264" s="110">
        <v>1.0</v>
      </c>
      <c r="G264" s="110">
        <v>0.0</v>
      </c>
      <c r="H264" s="11"/>
      <c r="I264" s="108"/>
      <c r="J264" s="108"/>
      <c r="K264" s="108"/>
      <c r="L264" s="108"/>
      <c r="M264" s="111"/>
      <c r="N264" s="112"/>
      <c r="O264" s="111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</row>
    <row r="265">
      <c r="A265" s="108"/>
      <c r="B265" s="108"/>
      <c r="C265" s="109">
        <v>1121.0</v>
      </c>
      <c r="D265" s="109" t="s">
        <v>318</v>
      </c>
      <c r="E265" s="110" t="s">
        <v>56</v>
      </c>
      <c r="F265" s="110">
        <v>1.0</v>
      </c>
      <c r="G265" s="110">
        <v>390.28</v>
      </c>
      <c r="H265" s="11"/>
      <c r="I265" s="108"/>
      <c r="J265" s="108"/>
      <c r="K265" s="108"/>
      <c r="L265" s="108"/>
      <c r="M265" s="111"/>
      <c r="N265" s="112"/>
      <c r="O265" s="111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</row>
    <row r="266">
      <c r="A266" s="108"/>
      <c r="B266" s="108"/>
      <c r="C266" s="109">
        <v>1122.0</v>
      </c>
      <c r="D266" s="109" t="s">
        <v>304</v>
      </c>
      <c r="E266" s="110" t="s">
        <v>56</v>
      </c>
      <c r="F266" s="110">
        <v>1.0</v>
      </c>
      <c r="G266" s="110">
        <v>88.66</v>
      </c>
      <c r="H266" s="11"/>
      <c r="I266" s="108"/>
      <c r="J266" s="108"/>
      <c r="K266" s="108"/>
      <c r="L266" s="108"/>
      <c r="M266" s="111"/>
      <c r="N266" s="112"/>
      <c r="O266" s="111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</row>
    <row r="267">
      <c r="A267" s="108"/>
      <c r="B267" s="108"/>
      <c r="C267" s="109">
        <v>1123.0</v>
      </c>
      <c r="D267" s="109" t="s">
        <v>319</v>
      </c>
      <c r="E267" s="110" t="s">
        <v>56</v>
      </c>
      <c r="F267" s="110">
        <v>1.0</v>
      </c>
      <c r="G267" s="110">
        <v>2095.6</v>
      </c>
      <c r="H267" s="11"/>
      <c r="I267" s="108"/>
      <c r="J267" s="108"/>
      <c r="K267" s="108"/>
      <c r="L267" s="108"/>
      <c r="M267" s="111"/>
      <c r="N267" s="112"/>
      <c r="O267" s="111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</row>
    <row r="268">
      <c r="A268" s="108"/>
      <c r="B268" s="108"/>
      <c r="C268" s="109">
        <v>1124.0</v>
      </c>
      <c r="D268" s="109" t="s">
        <v>320</v>
      </c>
      <c r="E268" s="110" t="s">
        <v>56</v>
      </c>
      <c r="F268" s="110">
        <v>1.0</v>
      </c>
      <c r="G268" s="110">
        <v>0.0</v>
      </c>
      <c r="H268" s="11"/>
      <c r="I268" s="108"/>
      <c r="J268" s="108"/>
      <c r="K268" s="108"/>
      <c r="L268" s="108"/>
      <c r="M268" s="111"/>
      <c r="N268" s="112"/>
      <c r="O268" s="111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</row>
    <row r="269">
      <c r="A269" s="108"/>
      <c r="B269" s="108"/>
      <c r="C269" s="109">
        <v>1125.0</v>
      </c>
      <c r="D269" s="109" t="s">
        <v>321</v>
      </c>
      <c r="E269" s="110" t="s">
        <v>56</v>
      </c>
      <c r="F269" s="110">
        <v>1.0</v>
      </c>
      <c r="G269" s="110">
        <v>0.0</v>
      </c>
      <c r="H269" s="11"/>
      <c r="I269" s="108"/>
      <c r="J269" s="108"/>
      <c r="K269" s="108"/>
      <c r="L269" s="108"/>
      <c r="M269" s="111"/>
      <c r="N269" s="112"/>
      <c r="O269" s="111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</row>
    <row r="270">
      <c r="A270" s="108"/>
      <c r="B270" s="108"/>
      <c r="C270" s="109">
        <v>1.1258779E7</v>
      </c>
      <c r="D270" s="109" t="s">
        <v>322</v>
      </c>
      <c r="E270" s="110" t="s">
        <v>56</v>
      </c>
      <c r="F270" s="110">
        <v>1.0</v>
      </c>
      <c r="G270" s="110">
        <v>102.15</v>
      </c>
      <c r="H270" s="11"/>
      <c r="I270" s="108"/>
      <c r="J270" s="108"/>
      <c r="K270" s="108"/>
      <c r="L270" s="108"/>
      <c r="M270" s="111"/>
      <c r="N270" s="112"/>
      <c r="O270" s="111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</row>
    <row r="271">
      <c r="A271" s="108"/>
      <c r="B271" s="108"/>
      <c r="C271" s="109">
        <v>1126.0</v>
      </c>
      <c r="D271" s="109" t="s">
        <v>323</v>
      </c>
      <c r="E271" s="110" t="s">
        <v>56</v>
      </c>
      <c r="F271" s="110">
        <v>1.0</v>
      </c>
      <c r="G271" s="110">
        <v>0.0</v>
      </c>
      <c r="H271" s="11"/>
      <c r="I271" s="108"/>
      <c r="J271" s="108"/>
      <c r="K271" s="108"/>
      <c r="L271" s="108"/>
      <c r="M271" s="111"/>
      <c r="N271" s="112"/>
      <c r="O271" s="111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</row>
    <row r="272">
      <c r="A272" s="108"/>
      <c r="B272" s="108"/>
      <c r="C272" s="109">
        <v>1.1264781E7</v>
      </c>
      <c r="D272" s="109" t="s">
        <v>324</v>
      </c>
      <c r="E272" s="110" t="s">
        <v>56</v>
      </c>
      <c r="F272" s="110">
        <v>1.0</v>
      </c>
      <c r="G272" s="110">
        <v>169.26</v>
      </c>
      <c r="H272" s="11"/>
      <c r="I272" s="108"/>
      <c r="J272" s="108"/>
      <c r="K272" s="108"/>
      <c r="L272" s="108"/>
      <c r="M272" s="111"/>
      <c r="N272" s="112"/>
      <c r="O272" s="111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</row>
    <row r="273">
      <c r="A273" s="108"/>
      <c r="B273" s="108"/>
      <c r="C273" s="109">
        <v>1127.0</v>
      </c>
      <c r="D273" s="109" t="s">
        <v>325</v>
      </c>
      <c r="E273" s="110" t="s">
        <v>56</v>
      </c>
      <c r="F273" s="110">
        <v>1.0</v>
      </c>
      <c r="G273" s="110">
        <v>0.0</v>
      </c>
      <c r="H273" s="11"/>
      <c r="I273" s="108"/>
      <c r="J273" s="108"/>
      <c r="K273" s="108"/>
      <c r="L273" s="108"/>
      <c r="M273" s="111"/>
      <c r="N273" s="112"/>
      <c r="O273" s="111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</row>
    <row r="274">
      <c r="A274" s="108"/>
      <c r="B274" s="108"/>
      <c r="C274" s="109">
        <v>1128.0</v>
      </c>
      <c r="D274" s="109" t="s">
        <v>326</v>
      </c>
      <c r="E274" s="110" t="s">
        <v>56</v>
      </c>
      <c r="F274" s="110">
        <v>1.0</v>
      </c>
      <c r="G274" s="110">
        <v>0.0</v>
      </c>
      <c r="H274" s="11"/>
      <c r="I274" s="108"/>
      <c r="J274" s="108"/>
      <c r="K274" s="108"/>
      <c r="L274" s="108"/>
      <c r="M274" s="111"/>
      <c r="N274" s="112"/>
      <c r="O274" s="111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</row>
    <row r="275">
      <c r="A275" s="108"/>
      <c r="B275" s="108"/>
      <c r="C275" s="109">
        <v>1129.0</v>
      </c>
      <c r="D275" s="109" t="s">
        <v>327</v>
      </c>
      <c r="E275" s="110" t="s">
        <v>56</v>
      </c>
      <c r="F275" s="110">
        <v>1.0</v>
      </c>
      <c r="G275" s="110">
        <v>0.0</v>
      </c>
      <c r="H275" s="11"/>
      <c r="I275" s="108"/>
      <c r="J275" s="108"/>
      <c r="K275" s="108"/>
      <c r="L275" s="108"/>
      <c r="M275" s="111"/>
      <c r="N275" s="112"/>
      <c r="O275" s="111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</row>
    <row r="276">
      <c r="A276" s="108"/>
      <c r="B276" s="108"/>
      <c r="C276" s="109">
        <v>1.1322258E7</v>
      </c>
      <c r="D276" s="109" t="s">
        <v>328</v>
      </c>
      <c r="E276" s="110" t="s">
        <v>56</v>
      </c>
      <c r="F276" s="110">
        <v>1.0</v>
      </c>
      <c r="G276" s="110">
        <v>0.0</v>
      </c>
      <c r="H276" s="11"/>
      <c r="I276" s="108"/>
      <c r="J276" s="108"/>
      <c r="K276" s="108"/>
      <c r="L276" s="108"/>
      <c r="M276" s="111"/>
      <c r="N276" s="112"/>
      <c r="O276" s="111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</row>
    <row r="277">
      <c r="A277" s="108"/>
      <c r="B277" s="108"/>
      <c r="C277" s="109">
        <v>1133.0</v>
      </c>
      <c r="D277" s="109" t="s">
        <v>329</v>
      </c>
      <c r="E277" s="110" t="s">
        <v>56</v>
      </c>
      <c r="F277" s="110">
        <v>1.0</v>
      </c>
      <c r="G277" s="110">
        <v>80.6</v>
      </c>
      <c r="H277" s="11"/>
      <c r="I277" s="108"/>
      <c r="J277" s="108"/>
      <c r="K277" s="108"/>
      <c r="L277" s="108"/>
      <c r="M277" s="111"/>
      <c r="N277" s="112"/>
      <c r="O277" s="111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</row>
    <row r="278">
      <c r="A278" s="108"/>
      <c r="B278" s="108"/>
      <c r="C278" s="109">
        <v>1133455.0</v>
      </c>
      <c r="D278" s="109" t="s">
        <v>330</v>
      </c>
      <c r="E278" s="110" t="s">
        <v>56</v>
      </c>
      <c r="F278" s="110">
        <v>1.0</v>
      </c>
      <c r="G278" s="110">
        <v>2.29</v>
      </c>
      <c r="H278" s="11"/>
      <c r="I278" s="108"/>
      <c r="J278" s="108"/>
      <c r="K278" s="108"/>
      <c r="L278" s="108"/>
      <c r="M278" s="111"/>
      <c r="N278" s="112"/>
      <c r="O278" s="111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</row>
    <row r="279">
      <c r="A279" s="108"/>
      <c r="B279" s="108"/>
      <c r="C279" s="109">
        <v>1133555.0</v>
      </c>
      <c r="D279" s="109" t="s">
        <v>331</v>
      </c>
      <c r="E279" s="110" t="s">
        <v>56</v>
      </c>
      <c r="F279" s="110">
        <v>1.0</v>
      </c>
      <c r="G279" s="110">
        <v>5.82</v>
      </c>
      <c r="H279" s="11"/>
      <c r="I279" s="108"/>
      <c r="J279" s="108"/>
      <c r="K279" s="108"/>
      <c r="L279" s="108"/>
      <c r="M279" s="111"/>
      <c r="N279" s="112"/>
      <c r="O279" s="111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</row>
    <row r="280">
      <c r="A280" s="108"/>
      <c r="B280" s="108"/>
      <c r="C280" s="109">
        <v>1.1339641E7</v>
      </c>
      <c r="D280" s="109" t="s">
        <v>332</v>
      </c>
      <c r="E280" s="110" t="s">
        <v>56</v>
      </c>
      <c r="F280" s="110">
        <v>1.0</v>
      </c>
      <c r="G280" s="110">
        <v>0.0</v>
      </c>
      <c r="H280" s="11"/>
      <c r="I280" s="108"/>
      <c r="J280" s="108"/>
      <c r="K280" s="108"/>
      <c r="L280" s="108"/>
      <c r="M280" s="111"/>
      <c r="N280" s="112"/>
      <c r="O280" s="111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</row>
    <row r="281">
      <c r="A281" s="108"/>
      <c r="B281" s="108"/>
      <c r="C281" s="109">
        <v>1.1339642E7</v>
      </c>
      <c r="D281" s="109" t="s">
        <v>333</v>
      </c>
      <c r="E281" s="110" t="s">
        <v>56</v>
      </c>
      <c r="F281" s="110">
        <v>1.0</v>
      </c>
      <c r="G281" s="110">
        <v>0.0</v>
      </c>
      <c r="H281" s="11"/>
      <c r="I281" s="108"/>
      <c r="J281" s="108"/>
      <c r="K281" s="108"/>
      <c r="L281" s="108"/>
      <c r="M281" s="111"/>
      <c r="N281" s="112"/>
      <c r="O281" s="111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</row>
    <row r="282">
      <c r="A282" s="108"/>
      <c r="B282" s="108"/>
      <c r="C282" s="109">
        <v>1.1339658E7</v>
      </c>
      <c r="D282" s="109" t="s">
        <v>334</v>
      </c>
      <c r="E282" s="110" t="s">
        <v>56</v>
      </c>
      <c r="F282" s="110">
        <v>1.0</v>
      </c>
      <c r="G282" s="110">
        <v>0.0</v>
      </c>
      <c r="H282" s="11"/>
      <c r="I282" s="108"/>
      <c r="J282" s="108"/>
      <c r="K282" s="108"/>
      <c r="L282" s="108"/>
      <c r="M282" s="111"/>
      <c r="N282" s="112"/>
      <c r="O282" s="111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</row>
    <row r="283">
      <c r="A283" s="108"/>
      <c r="B283" s="108"/>
      <c r="C283" s="109">
        <v>1.1339698E7</v>
      </c>
      <c r="D283" s="109" t="s">
        <v>335</v>
      </c>
      <c r="E283" s="110" t="s">
        <v>56</v>
      </c>
      <c r="F283" s="110">
        <v>1.0</v>
      </c>
      <c r="G283" s="110">
        <v>0.0</v>
      </c>
      <c r="H283" s="11"/>
      <c r="I283" s="108"/>
      <c r="J283" s="108"/>
      <c r="K283" s="108"/>
      <c r="L283" s="108"/>
      <c r="M283" s="111"/>
      <c r="N283" s="112"/>
      <c r="O283" s="111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</row>
    <row r="284">
      <c r="A284" s="108"/>
      <c r="B284" s="108"/>
      <c r="C284" s="109">
        <v>1.1339702E7</v>
      </c>
      <c r="D284" s="109" t="s">
        <v>336</v>
      </c>
      <c r="E284" s="110" t="s">
        <v>56</v>
      </c>
      <c r="F284" s="110">
        <v>1.0</v>
      </c>
      <c r="G284" s="110">
        <v>0.0</v>
      </c>
      <c r="H284" s="11"/>
      <c r="I284" s="108"/>
      <c r="J284" s="108"/>
      <c r="K284" s="108"/>
      <c r="L284" s="108"/>
      <c r="M284" s="111"/>
      <c r="N284" s="112"/>
      <c r="O284" s="111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</row>
    <row r="285">
      <c r="A285" s="108"/>
      <c r="B285" s="108"/>
      <c r="C285" s="109">
        <v>1.1339722E7</v>
      </c>
      <c r="D285" s="109" t="s">
        <v>337</v>
      </c>
      <c r="E285" s="110" t="s">
        <v>56</v>
      </c>
      <c r="F285" s="110">
        <v>1.0</v>
      </c>
      <c r="G285" s="110">
        <v>0.0</v>
      </c>
      <c r="H285" s="11"/>
      <c r="I285" s="108"/>
      <c r="J285" s="108"/>
      <c r="K285" s="108"/>
      <c r="L285" s="108"/>
      <c r="M285" s="111"/>
      <c r="N285" s="112"/>
      <c r="O285" s="111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</row>
    <row r="286">
      <c r="A286" s="108"/>
      <c r="B286" s="108"/>
      <c r="C286" s="109">
        <v>1.1339723E7</v>
      </c>
      <c r="D286" s="109" t="s">
        <v>338</v>
      </c>
      <c r="E286" s="110" t="s">
        <v>56</v>
      </c>
      <c r="F286" s="110">
        <v>1.0</v>
      </c>
      <c r="G286" s="110">
        <v>0.0</v>
      </c>
      <c r="H286" s="11"/>
      <c r="I286" s="108"/>
      <c r="J286" s="108"/>
      <c r="K286" s="108"/>
      <c r="L286" s="108"/>
      <c r="M286" s="111"/>
      <c r="N286" s="112"/>
      <c r="O286" s="111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</row>
    <row r="287">
      <c r="A287" s="108"/>
      <c r="B287" s="108"/>
      <c r="C287" s="109">
        <v>1.1339725E7</v>
      </c>
      <c r="D287" s="109" t="s">
        <v>339</v>
      </c>
      <c r="E287" s="110" t="s">
        <v>56</v>
      </c>
      <c r="F287" s="110">
        <v>1.0</v>
      </c>
      <c r="G287" s="110">
        <v>0.0</v>
      </c>
      <c r="H287" s="11"/>
      <c r="I287" s="108"/>
      <c r="J287" s="108"/>
      <c r="K287" s="108"/>
      <c r="L287" s="108"/>
      <c r="M287" s="111"/>
      <c r="N287" s="112"/>
      <c r="O287" s="111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</row>
    <row r="288">
      <c r="A288" s="108"/>
      <c r="B288" s="108"/>
      <c r="C288" s="109">
        <v>1.1339726E7</v>
      </c>
      <c r="D288" s="109" t="s">
        <v>340</v>
      </c>
      <c r="E288" s="110" t="s">
        <v>56</v>
      </c>
      <c r="F288" s="110">
        <v>1.0</v>
      </c>
      <c r="G288" s="110">
        <v>0.0</v>
      </c>
      <c r="H288" s="11"/>
      <c r="I288" s="108"/>
      <c r="J288" s="108"/>
      <c r="K288" s="108"/>
      <c r="L288" s="108"/>
      <c r="M288" s="111"/>
      <c r="N288" s="112"/>
      <c r="O288" s="111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</row>
    <row r="289">
      <c r="A289" s="108"/>
      <c r="B289" s="108"/>
      <c r="C289" s="109">
        <v>1.1339799E7</v>
      </c>
      <c r="D289" s="109" t="s">
        <v>341</v>
      </c>
      <c r="E289" s="110" t="s">
        <v>56</v>
      </c>
      <c r="F289" s="110">
        <v>1.0</v>
      </c>
      <c r="G289" s="110">
        <v>0.0</v>
      </c>
      <c r="H289" s="11"/>
      <c r="I289" s="108"/>
      <c r="J289" s="108"/>
      <c r="K289" s="108"/>
      <c r="L289" s="108"/>
      <c r="M289" s="111"/>
      <c r="N289" s="112"/>
      <c r="O289" s="111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</row>
    <row r="290">
      <c r="A290" s="108"/>
      <c r="B290" s="108"/>
      <c r="C290" s="109">
        <v>1.1339803E7</v>
      </c>
      <c r="D290" s="109" t="s">
        <v>342</v>
      </c>
      <c r="E290" s="110" t="s">
        <v>56</v>
      </c>
      <c r="F290" s="110">
        <v>1.0</v>
      </c>
      <c r="G290" s="110">
        <v>0.0</v>
      </c>
      <c r="H290" s="11"/>
      <c r="I290" s="108"/>
      <c r="J290" s="108"/>
      <c r="K290" s="108"/>
      <c r="L290" s="108"/>
      <c r="M290" s="111"/>
      <c r="N290" s="112"/>
      <c r="O290" s="111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</row>
    <row r="291">
      <c r="A291" s="108"/>
      <c r="B291" s="108"/>
      <c r="C291" s="109">
        <v>1.1377398E7</v>
      </c>
      <c r="D291" s="109" t="s">
        <v>343</v>
      </c>
      <c r="E291" s="110" t="s">
        <v>56</v>
      </c>
      <c r="F291" s="110">
        <v>1.0</v>
      </c>
      <c r="G291" s="110">
        <v>0.0</v>
      </c>
      <c r="H291" s="11"/>
      <c r="I291" s="108"/>
      <c r="J291" s="108"/>
      <c r="K291" s="108"/>
      <c r="L291" s="108"/>
      <c r="M291" s="111"/>
      <c r="N291" s="112"/>
      <c r="O291" s="111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</row>
    <row r="292">
      <c r="A292" s="108"/>
      <c r="B292" s="108"/>
      <c r="C292" s="109">
        <v>1.1377468E7</v>
      </c>
      <c r="D292" s="109" t="s">
        <v>344</v>
      </c>
      <c r="E292" s="110" t="s">
        <v>56</v>
      </c>
      <c r="F292" s="110">
        <v>1.0</v>
      </c>
      <c r="G292" s="110">
        <v>0.0</v>
      </c>
      <c r="H292" s="11"/>
      <c r="I292" s="108"/>
      <c r="J292" s="108"/>
      <c r="K292" s="108"/>
      <c r="L292" s="108"/>
      <c r="M292" s="111"/>
      <c r="N292" s="112"/>
      <c r="O292" s="111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</row>
    <row r="293">
      <c r="A293" s="108"/>
      <c r="B293" s="108"/>
      <c r="C293" s="109">
        <v>1.1377479E7</v>
      </c>
      <c r="D293" s="109" t="s">
        <v>345</v>
      </c>
      <c r="E293" s="110" t="s">
        <v>56</v>
      </c>
      <c r="F293" s="110">
        <v>1.0</v>
      </c>
      <c r="G293" s="110">
        <v>0.0</v>
      </c>
      <c r="H293" s="11"/>
      <c r="I293" s="108"/>
      <c r="J293" s="108"/>
      <c r="K293" s="108"/>
      <c r="L293" s="108"/>
      <c r="M293" s="111"/>
      <c r="N293" s="112"/>
      <c r="O293" s="111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</row>
    <row r="294">
      <c r="A294" s="108"/>
      <c r="B294" s="108"/>
      <c r="C294" s="109">
        <v>1.142266E7</v>
      </c>
      <c r="D294" s="109" t="s">
        <v>346</v>
      </c>
      <c r="E294" s="110" t="s">
        <v>56</v>
      </c>
      <c r="F294" s="110">
        <v>1.0</v>
      </c>
      <c r="G294" s="110">
        <v>50.0</v>
      </c>
      <c r="H294" s="11"/>
      <c r="I294" s="108"/>
      <c r="J294" s="108"/>
      <c r="K294" s="108"/>
      <c r="L294" s="108"/>
      <c r="M294" s="111"/>
      <c r="N294" s="112"/>
      <c r="O294" s="111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</row>
    <row r="295">
      <c r="A295" s="108"/>
      <c r="B295" s="108"/>
      <c r="C295" s="109">
        <v>1.1422694E7</v>
      </c>
      <c r="D295" s="109" t="s">
        <v>347</v>
      </c>
      <c r="E295" s="110" t="s">
        <v>56</v>
      </c>
      <c r="F295" s="110">
        <v>1.0</v>
      </c>
      <c r="G295" s="110">
        <v>50.0</v>
      </c>
      <c r="H295" s="11"/>
      <c r="I295" s="108"/>
      <c r="J295" s="108"/>
      <c r="K295" s="108"/>
      <c r="L295" s="108"/>
      <c r="M295" s="111"/>
      <c r="N295" s="112"/>
      <c r="O295" s="111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</row>
    <row r="296">
      <c r="A296" s="108"/>
      <c r="B296" s="108"/>
      <c r="C296" s="109">
        <v>1.1422696E7</v>
      </c>
      <c r="D296" s="109" t="s">
        <v>348</v>
      </c>
      <c r="E296" s="110" t="s">
        <v>56</v>
      </c>
      <c r="F296" s="110">
        <v>1.0</v>
      </c>
      <c r="G296" s="110">
        <v>0.0</v>
      </c>
      <c r="H296" s="11"/>
      <c r="I296" s="108"/>
      <c r="J296" s="108"/>
      <c r="K296" s="108"/>
      <c r="L296" s="108"/>
      <c r="M296" s="111"/>
      <c r="N296" s="112"/>
      <c r="O296" s="111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</row>
    <row r="297">
      <c r="A297" s="108"/>
      <c r="B297" s="108"/>
      <c r="C297" s="109">
        <v>1.1422708E7</v>
      </c>
      <c r="D297" s="109" t="s">
        <v>349</v>
      </c>
      <c r="E297" s="110" t="s">
        <v>56</v>
      </c>
      <c r="F297" s="110">
        <v>1.0</v>
      </c>
      <c r="G297" s="110">
        <v>0.0</v>
      </c>
      <c r="H297" s="11"/>
      <c r="I297" s="108"/>
      <c r="J297" s="108"/>
      <c r="K297" s="108"/>
      <c r="L297" s="108"/>
      <c r="M297" s="111"/>
      <c r="N297" s="112"/>
      <c r="O297" s="111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</row>
    <row r="298">
      <c r="A298" s="108"/>
      <c r="B298" s="108"/>
      <c r="C298" s="109">
        <v>1.142271E7</v>
      </c>
      <c r="D298" s="109" t="s">
        <v>350</v>
      </c>
      <c r="E298" s="110" t="s">
        <v>56</v>
      </c>
      <c r="F298" s="110">
        <v>1.0</v>
      </c>
      <c r="G298" s="110">
        <v>78.17</v>
      </c>
      <c r="H298" s="11"/>
      <c r="I298" s="108"/>
      <c r="J298" s="108"/>
      <c r="K298" s="108"/>
      <c r="L298" s="108"/>
      <c r="M298" s="111"/>
      <c r="N298" s="112"/>
      <c r="O298" s="111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</row>
    <row r="299">
      <c r="A299" s="108"/>
      <c r="B299" s="108"/>
      <c r="C299" s="109">
        <v>1.1422713E7</v>
      </c>
      <c r="D299" s="109" t="s">
        <v>351</v>
      </c>
      <c r="E299" s="110" t="s">
        <v>56</v>
      </c>
      <c r="F299" s="110">
        <v>1.0</v>
      </c>
      <c r="G299" s="110">
        <v>0.0</v>
      </c>
      <c r="H299" s="11"/>
      <c r="I299" s="108"/>
      <c r="J299" s="108"/>
      <c r="K299" s="108"/>
      <c r="L299" s="108"/>
      <c r="M299" s="111"/>
      <c r="N299" s="112"/>
      <c r="O299" s="111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</row>
    <row r="300">
      <c r="A300" s="108"/>
      <c r="B300" s="108"/>
      <c r="C300" s="109">
        <v>1.1422714E7</v>
      </c>
      <c r="D300" s="109" t="s">
        <v>352</v>
      </c>
      <c r="E300" s="110" t="s">
        <v>56</v>
      </c>
      <c r="F300" s="110">
        <v>1.0</v>
      </c>
      <c r="G300" s="110">
        <v>0.0</v>
      </c>
      <c r="H300" s="11"/>
      <c r="I300" s="108"/>
      <c r="J300" s="108"/>
      <c r="K300" s="108"/>
      <c r="L300" s="108"/>
      <c r="M300" s="111"/>
      <c r="N300" s="112"/>
      <c r="O300" s="111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</row>
    <row r="301">
      <c r="A301" s="108"/>
      <c r="B301" s="108"/>
      <c r="C301" s="109">
        <v>1.1422715E7</v>
      </c>
      <c r="D301" s="109" t="s">
        <v>353</v>
      </c>
      <c r="E301" s="110" t="s">
        <v>56</v>
      </c>
      <c r="F301" s="110">
        <v>1.0</v>
      </c>
      <c r="G301" s="110">
        <v>0.0</v>
      </c>
      <c r="H301" s="11"/>
      <c r="I301" s="108"/>
      <c r="J301" s="108"/>
      <c r="K301" s="108"/>
      <c r="L301" s="108"/>
      <c r="M301" s="111"/>
      <c r="N301" s="112"/>
      <c r="O301" s="111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</row>
    <row r="302">
      <c r="A302" s="108"/>
      <c r="B302" s="108"/>
      <c r="C302" s="109">
        <v>1.142272E7</v>
      </c>
      <c r="D302" s="109" t="s">
        <v>354</v>
      </c>
      <c r="E302" s="110" t="s">
        <v>56</v>
      </c>
      <c r="F302" s="110">
        <v>1.0</v>
      </c>
      <c r="G302" s="110">
        <v>0.0</v>
      </c>
      <c r="H302" s="11"/>
      <c r="I302" s="108"/>
      <c r="J302" s="108"/>
      <c r="K302" s="108"/>
      <c r="L302" s="108"/>
      <c r="M302" s="111"/>
      <c r="N302" s="112"/>
      <c r="O302" s="111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</row>
    <row r="303">
      <c r="A303" s="108"/>
      <c r="B303" s="108"/>
      <c r="C303" s="109">
        <v>1.1422722E7</v>
      </c>
      <c r="D303" s="109" t="s">
        <v>355</v>
      </c>
      <c r="E303" s="110" t="s">
        <v>56</v>
      </c>
      <c r="F303" s="110">
        <v>1.0</v>
      </c>
      <c r="G303" s="110">
        <v>0.0</v>
      </c>
      <c r="H303" s="11"/>
      <c r="I303" s="108"/>
      <c r="J303" s="108"/>
      <c r="K303" s="108"/>
      <c r="L303" s="108"/>
      <c r="M303" s="111"/>
      <c r="N303" s="112"/>
      <c r="O303" s="111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</row>
    <row r="304">
      <c r="A304" s="108"/>
      <c r="B304" s="108"/>
      <c r="C304" s="109">
        <v>1.1422725E7</v>
      </c>
      <c r="D304" s="109" t="s">
        <v>356</v>
      </c>
      <c r="E304" s="110" t="s">
        <v>56</v>
      </c>
      <c r="F304" s="110">
        <v>1.0</v>
      </c>
      <c r="G304" s="110">
        <v>0.0</v>
      </c>
      <c r="H304" s="11"/>
      <c r="I304" s="108"/>
      <c r="J304" s="108"/>
      <c r="K304" s="108"/>
      <c r="L304" s="108"/>
      <c r="M304" s="111"/>
      <c r="N304" s="112"/>
      <c r="O304" s="111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</row>
    <row r="305">
      <c r="A305" s="108"/>
      <c r="B305" s="108"/>
      <c r="C305" s="109">
        <v>1.1422729E7</v>
      </c>
      <c r="D305" s="109" t="s">
        <v>357</v>
      </c>
      <c r="E305" s="110" t="s">
        <v>56</v>
      </c>
      <c r="F305" s="110">
        <v>1.0</v>
      </c>
      <c r="G305" s="110">
        <v>0.0</v>
      </c>
      <c r="H305" s="11"/>
      <c r="I305" s="108"/>
      <c r="J305" s="108"/>
      <c r="K305" s="108"/>
      <c r="L305" s="108"/>
      <c r="M305" s="111"/>
      <c r="N305" s="112"/>
      <c r="O305" s="111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</row>
    <row r="306">
      <c r="A306" s="108"/>
      <c r="B306" s="108"/>
      <c r="C306" s="109">
        <v>1.1432559E7</v>
      </c>
      <c r="D306" s="109" t="s">
        <v>358</v>
      </c>
      <c r="E306" s="110" t="s">
        <v>56</v>
      </c>
      <c r="F306" s="110">
        <v>1.0</v>
      </c>
      <c r="G306" s="110">
        <v>20.54</v>
      </c>
      <c r="H306" s="11"/>
      <c r="I306" s="108"/>
      <c r="J306" s="108"/>
      <c r="K306" s="108"/>
      <c r="L306" s="108"/>
      <c r="M306" s="111"/>
      <c r="N306" s="112"/>
      <c r="O306" s="111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</row>
    <row r="307">
      <c r="A307" s="108"/>
      <c r="B307" s="108"/>
      <c r="C307" s="109">
        <v>1150.0</v>
      </c>
      <c r="D307" s="109" t="s">
        <v>359</v>
      </c>
      <c r="E307" s="110" t="s">
        <v>56</v>
      </c>
      <c r="F307" s="110">
        <v>1.0</v>
      </c>
      <c r="G307" s="110">
        <v>0.46</v>
      </c>
      <c r="H307" s="11"/>
      <c r="I307" s="108"/>
      <c r="J307" s="108"/>
      <c r="K307" s="108"/>
      <c r="L307" s="108"/>
      <c r="M307" s="111"/>
      <c r="N307" s="112"/>
      <c r="O307" s="111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</row>
    <row r="308">
      <c r="A308" s="108"/>
      <c r="B308" s="108"/>
      <c r="C308" s="109">
        <v>1155.0</v>
      </c>
      <c r="D308" s="109" t="s">
        <v>167</v>
      </c>
      <c r="E308" s="110" t="s">
        <v>56</v>
      </c>
      <c r="F308" s="110">
        <v>1.0</v>
      </c>
      <c r="G308" s="110">
        <v>202.67</v>
      </c>
      <c r="H308" s="11"/>
      <c r="I308" s="108"/>
      <c r="J308" s="108"/>
      <c r="K308" s="108"/>
      <c r="L308" s="108"/>
      <c r="M308" s="111"/>
      <c r="N308" s="112"/>
      <c r="O308" s="111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</row>
    <row r="309">
      <c r="A309" s="108"/>
      <c r="B309" s="108"/>
      <c r="C309" s="109">
        <v>1.163138E7</v>
      </c>
      <c r="D309" s="109" t="s">
        <v>360</v>
      </c>
      <c r="E309" s="110" t="s">
        <v>56</v>
      </c>
      <c r="F309" s="110">
        <v>1.0</v>
      </c>
      <c r="G309" s="110">
        <v>0.0</v>
      </c>
      <c r="H309" s="11"/>
      <c r="I309" s="108"/>
      <c r="J309" s="108"/>
      <c r="K309" s="108"/>
      <c r="L309" s="108"/>
      <c r="M309" s="111"/>
      <c r="N309" s="112"/>
      <c r="O309" s="111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</row>
    <row r="310">
      <c r="A310" s="108"/>
      <c r="B310" s="108"/>
      <c r="C310" s="109">
        <v>1166.0</v>
      </c>
      <c r="D310" s="109" t="s">
        <v>361</v>
      </c>
      <c r="E310" s="110" t="s">
        <v>56</v>
      </c>
      <c r="F310" s="110">
        <v>1.0</v>
      </c>
      <c r="G310" s="110">
        <v>32.0</v>
      </c>
      <c r="H310" s="11"/>
      <c r="I310" s="108"/>
      <c r="J310" s="108"/>
      <c r="K310" s="108"/>
      <c r="L310" s="108"/>
      <c r="M310" s="111"/>
      <c r="N310" s="112"/>
      <c r="O310" s="111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</row>
    <row r="311">
      <c r="A311" s="108"/>
      <c r="B311" s="108"/>
      <c r="C311" s="109">
        <v>1176.0</v>
      </c>
      <c r="D311" s="109" t="s">
        <v>362</v>
      </c>
      <c r="E311" s="110" t="s">
        <v>56</v>
      </c>
      <c r="F311" s="110">
        <v>1.0</v>
      </c>
      <c r="G311" s="110">
        <v>88.7</v>
      </c>
      <c r="H311" s="11"/>
      <c r="I311" s="108"/>
      <c r="J311" s="108"/>
      <c r="K311" s="108"/>
      <c r="L311" s="108"/>
      <c r="M311" s="111"/>
      <c r="N311" s="112"/>
      <c r="O311" s="111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</row>
    <row r="312">
      <c r="A312" s="108"/>
      <c r="B312" s="108"/>
      <c r="C312" s="109">
        <v>1177.0</v>
      </c>
      <c r="D312" s="109" t="s">
        <v>363</v>
      </c>
      <c r="E312" s="110" t="s">
        <v>56</v>
      </c>
      <c r="F312" s="110">
        <v>1.0</v>
      </c>
      <c r="G312" s="110">
        <v>0.0</v>
      </c>
      <c r="H312" s="11"/>
      <c r="I312" s="108"/>
      <c r="J312" s="108"/>
      <c r="K312" s="108"/>
      <c r="L312" s="108"/>
      <c r="M312" s="111"/>
      <c r="N312" s="112"/>
      <c r="O312" s="111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</row>
    <row r="313">
      <c r="A313" s="108"/>
      <c r="B313" s="108"/>
      <c r="C313" s="109">
        <v>1.1771221E7</v>
      </c>
      <c r="D313" s="109" t="s">
        <v>364</v>
      </c>
      <c r="E313" s="110" t="s">
        <v>56</v>
      </c>
      <c r="F313" s="110">
        <v>1.0</v>
      </c>
      <c r="G313" s="110">
        <v>220.03</v>
      </c>
      <c r="H313" s="11"/>
      <c r="I313" s="108"/>
      <c r="J313" s="108"/>
      <c r="K313" s="108"/>
      <c r="L313" s="108"/>
      <c r="M313" s="111"/>
      <c r="N313" s="112"/>
      <c r="O313" s="111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</row>
    <row r="314">
      <c r="A314" s="108"/>
      <c r="B314" s="108"/>
      <c r="C314" s="109">
        <v>1.1807348E7</v>
      </c>
      <c r="D314" s="109" t="s">
        <v>365</v>
      </c>
      <c r="E314" s="110" t="s">
        <v>56</v>
      </c>
      <c r="F314" s="110">
        <v>1.0</v>
      </c>
      <c r="G314" s="110">
        <v>90.38</v>
      </c>
      <c r="H314" s="11"/>
      <c r="I314" s="108"/>
      <c r="J314" s="108"/>
      <c r="K314" s="108"/>
      <c r="L314" s="108"/>
      <c r="M314" s="111"/>
      <c r="N314" s="112"/>
      <c r="O314" s="111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</row>
    <row r="315">
      <c r="A315" s="108"/>
      <c r="B315" s="108"/>
      <c r="C315" s="109">
        <v>1.1863723E7</v>
      </c>
      <c r="D315" s="109" t="s">
        <v>366</v>
      </c>
      <c r="E315" s="110" t="s">
        <v>56</v>
      </c>
      <c r="F315" s="110">
        <v>1.0</v>
      </c>
      <c r="G315" s="110">
        <v>0.0</v>
      </c>
      <c r="H315" s="11"/>
      <c r="I315" s="108"/>
      <c r="J315" s="108"/>
      <c r="K315" s="108"/>
      <c r="L315" s="108"/>
      <c r="M315" s="111"/>
      <c r="N315" s="112"/>
      <c r="O315" s="111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</row>
    <row r="316">
      <c r="A316" s="108"/>
      <c r="B316" s="108"/>
      <c r="C316" s="109">
        <v>1188.0</v>
      </c>
      <c r="D316" s="109" t="s">
        <v>367</v>
      </c>
      <c r="E316" s="110" t="s">
        <v>56</v>
      </c>
      <c r="F316" s="110">
        <v>1.0</v>
      </c>
      <c r="G316" s="110">
        <v>80.0</v>
      </c>
      <c r="H316" s="11"/>
      <c r="I316" s="108"/>
      <c r="J316" s="108"/>
      <c r="K316" s="108"/>
      <c r="L316" s="108"/>
      <c r="M316" s="111"/>
      <c r="N316" s="112"/>
      <c r="O316" s="111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</row>
    <row r="317">
      <c r="A317" s="108"/>
      <c r="B317" s="108"/>
      <c r="C317" s="109">
        <v>1199.0</v>
      </c>
      <c r="D317" s="109" t="s">
        <v>368</v>
      </c>
      <c r="E317" s="110" t="s">
        <v>56</v>
      </c>
      <c r="F317" s="110">
        <v>1.0</v>
      </c>
      <c r="G317" s="110">
        <v>0.0</v>
      </c>
      <c r="H317" s="11"/>
      <c r="I317" s="108"/>
      <c r="J317" s="108"/>
      <c r="K317" s="108"/>
      <c r="L317" s="108"/>
      <c r="M317" s="111"/>
      <c r="N317" s="112"/>
      <c r="O317" s="111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</row>
    <row r="318">
      <c r="A318" s="108"/>
      <c r="B318" s="108"/>
      <c r="C318" s="109">
        <v>12.0</v>
      </c>
      <c r="D318" s="109" t="s">
        <v>369</v>
      </c>
      <c r="E318" s="110" t="s">
        <v>56</v>
      </c>
      <c r="F318" s="110">
        <v>1.0</v>
      </c>
      <c r="G318" s="110">
        <v>0.0</v>
      </c>
      <c r="H318" s="11"/>
      <c r="I318" s="108"/>
      <c r="J318" s="108"/>
      <c r="K318" s="108"/>
      <c r="L318" s="108"/>
      <c r="M318" s="111"/>
      <c r="N318" s="112"/>
      <c r="O318" s="111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</row>
    <row r="319">
      <c r="A319" s="108"/>
      <c r="B319" s="108"/>
      <c r="C319" s="109">
        <v>1.2018898E7</v>
      </c>
      <c r="D319" s="109" t="s">
        <v>370</v>
      </c>
      <c r="E319" s="110" t="s">
        <v>56</v>
      </c>
      <c r="F319" s="110">
        <v>1.0</v>
      </c>
      <c r="G319" s="110">
        <v>60.4</v>
      </c>
      <c r="H319" s="11"/>
      <c r="I319" s="108"/>
      <c r="J319" s="108"/>
      <c r="K319" s="108"/>
      <c r="L319" s="108"/>
      <c r="M319" s="111"/>
      <c r="N319" s="112"/>
      <c r="O319" s="111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</row>
    <row r="320">
      <c r="A320" s="108"/>
      <c r="B320" s="108"/>
      <c r="C320" s="109">
        <v>1.2018899E7</v>
      </c>
      <c r="D320" s="109" t="s">
        <v>371</v>
      </c>
      <c r="E320" s="110" t="s">
        <v>56</v>
      </c>
      <c r="F320" s="110">
        <v>1.0</v>
      </c>
      <c r="G320" s="110">
        <v>81.64</v>
      </c>
      <c r="H320" s="11"/>
      <c r="I320" s="108"/>
      <c r="J320" s="108"/>
      <c r="K320" s="108"/>
      <c r="L320" s="108"/>
      <c r="M320" s="111"/>
      <c r="N320" s="112"/>
      <c r="O320" s="111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</row>
    <row r="321">
      <c r="A321" s="108"/>
      <c r="B321" s="108"/>
      <c r="C321" s="109">
        <v>1207.0</v>
      </c>
      <c r="D321" s="109" t="s">
        <v>372</v>
      </c>
      <c r="E321" s="110" t="s">
        <v>56</v>
      </c>
      <c r="F321" s="110">
        <v>1.0</v>
      </c>
      <c r="G321" s="110">
        <v>1400.0</v>
      </c>
      <c r="H321" s="11"/>
      <c r="I321" s="108"/>
      <c r="J321" s="108"/>
      <c r="K321" s="108"/>
      <c r="L321" s="108"/>
      <c r="M321" s="111"/>
      <c r="N321" s="112"/>
      <c r="O321" s="111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</row>
    <row r="322">
      <c r="A322" s="108"/>
      <c r="B322" s="108"/>
      <c r="C322" s="109">
        <v>12082.0</v>
      </c>
      <c r="D322" s="109" t="s">
        <v>373</v>
      </c>
      <c r="E322" s="110" t="s">
        <v>56</v>
      </c>
      <c r="F322" s="110">
        <v>1.0</v>
      </c>
      <c r="G322" s="110">
        <v>117.62</v>
      </c>
      <c r="H322" s="11"/>
      <c r="I322" s="108"/>
      <c r="J322" s="108"/>
      <c r="K322" s="108"/>
      <c r="L322" s="108"/>
      <c r="M322" s="111"/>
      <c r="N322" s="112"/>
      <c r="O322" s="111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</row>
    <row r="323">
      <c r="A323" s="108"/>
      <c r="B323" s="108"/>
      <c r="C323" s="109">
        <v>1.218736E7</v>
      </c>
      <c r="D323" s="109" t="s">
        <v>374</v>
      </c>
      <c r="E323" s="110" t="s">
        <v>56</v>
      </c>
      <c r="F323" s="110">
        <v>1.0</v>
      </c>
      <c r="G323" s="110">
        <v>0.0</v>
      </c>
      <c r="H323" s="11"/>
      <c r="I323" s="108"/>
      <c r="J323" s="108"/>
      <c r="K323" s="108"/>
      <c r="L323" s="108"/>
      <c r="M323" s="111"/>
      <c r="N323" s="112"/>
      <c r="O323" s="111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</row>
    <row r="324">
      <c r="A324" s="108"/>
      <c r="B324" s="108"/>
      <c r="C324" s="109">
        <v>1227.0</v>
      </c>
      <c r="D324" s="109" t="s">
        <v>375</v>
      </c>
      <c r="E324" s="110" t="s">
        <v>56</v>
      </c>
      <c r="F324" s="110">
        <v>1.0</v>
      </c>
      <c r="G324" s="110">
        <v>19.15</v>
      </c>
      <c r="H324" s="11"/>
      <c r="I324" s="108"/>
      <c r="J324" s="108"/>
      <c r="K324" s="108"/>
      <c r="L324" s="108"/>
      <c r="M324" s="111"/>
      <c r="N324" s="112"/>
      <c r="O324" s="111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</row>
    <row r="325">
      <c r="A325" s="108"/>
      <c r="B325" s="108"/>
      <c r="C325" s="109">
        <v>1228.0</v>
      </c>
      <c r="D325" s="109" t="s">
        <v>376</v>
      </c>
      <c r="E325" s="110" t="s">
        <v>56</v>
      </c>
      <c r="F325" s="110">
        <v>1.0</v>
      </c>
      <c r="G325" s="110">
        <v>21.86</v>
      </c>
      <c r="H325" s="11"/>
      <c r="I325" s="108"/>
      <c r="J325" s="108"/>
      <c r="K325" s="108"/>
      <c r="L325" s="108"/>
      <c r="M325" s="111"/>
      <c r="N325" s="112"/>
      <c r="O325" s="111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</row>
    <row r="326">
      <c r="A326" s="108"/>
      <c r="B326" s="108"/>
      <c r="C326" s="109">
        <v>1236.0</v>
      </c>
      <c r="D326" s="109" t="s">
        <v>377</v>
      </c>
      <c r="E326" s="110" t="s">
        <v>56</v>
      </c>
      <c r="F326" s="110">
        <v>1.0</v>
      </c>
      <c r="G326" s="110">
        <v>0.0</v>
      </c>
      <c r="H326" s="11"/>
      <c r="I326" s="108"/>
      <c r="J326" s="108"/>
      <c r="K326" s="108"/>
      <c r="L326" s="108"/>
      <c r="M326" s="111"/>
      <c r="N326" s="112"/>
      <c r="O326" s="111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</row>
    <row r="327">
      <c r="A327" s="108"/>
      <c r="B327" s="108"/>
      <c r="C327" s="109">
        <v>124.0</v>
      </c>
      <c r="D327" s="109" t="s">
        <v>378</v>
      </c>
      <c r="E327" s="110" t="s">
        <v>56</v>
      </c>
      <c r="F327" s="110">
        <v>1.0</v>
      </c>
      <c r="G327" s="110">
        <v>0.0</v>
      </c>
      <c r="H327" s="11"/>
      <c r="I327" s="108"/>
      <c r="J327" s="108"/>
      <c r="K327" s="108"/>
      <c r="L327" s="108"/>
      <c r="M327" s="111"/>
      <c r="N327" s="112"/>
      <c r="O327" s="111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</row>
    <row r="328">
      <c r="A328" s="108"/>
      <c r="B328" s="108"/>
      <c r="C328" s="109">
        <v>1248.0</v>
      </c>
      <c r="D328" s="109" t="s">
        <v>379</v>
      </c>
      <c r="E328" s="110" t="s">
        <v>56</v>
      </c>
      <c r="F328" s="110">
        <v>1.0</v>
      </c>
      <c r="G328" s="110">
        <v>0.0</v>
      </c>
      <c r="H328" s="11"/>
      <c r="I328" s="108"/>
      <c r="J328" s="108"/>
      <c r="K328" s="108"/>
      <c r="L328" s="108"/>
      <c r="M328" s="111"/>
      <c r="N328" s="112"/>
      <c r="O328" s="111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</row>
    <row r="329">
      <c r="A329" s="108"/>
      <c r="B329" s="108"/>
      <c r="C329" s="109">
        <v>1.2486787E7</v>
      </c>
      <c r="D329" s="109" t="s">
        <v>380</v>
      </c>
      <c r="E329" s="110" t="s">
        <v>56</v>
      </c>
      <c r="F329" s="110">
        <v>1.0</v>
      </c>
      <c r="G329" s="110">
        <v>0.0</v>
      </c>
      <c r="H329" s="11"/>
      <c r="I329" s="108"/>
      <c r="J329" s="108"/>
      <c r="K329" s="108"/>
      <c r="L329" s="108"/>
      <c r="M329" s="111"/>
      <c r="N329" s="112"/>
      <c r="O329" s="111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</row>
    <row r="330">
      <c r="A330" s="108"/>
      <c r="B330" s="108"/>
      <c r="C330" s="109">
        <v>1.2486817E7</v>
      </c>
      <c r="D330" s="109" t="s">
        <v>381</v>
      </c>
      <c r="E330" s="110" t="s">
        <v>56</v>
      </c>
      <c r="F330" s="110">
        <v>1.0</v>
      </c>
      <c r="G330" s="110">
        <v>0.0</v>
      </c>
      <c r="H330" s="11"/>
      <c r="I330" s="108"/>
      <c r="J330" s="108"/>
      <c r="K330" s="108"/>
      <c r="L330" s="108"/>
      <c r="M330" s="111"/>
      <c r="N330" s="112"/>
      <c r="O330" s="111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</row>
    <row r="331">
      <c r="A331" s="108"/>
      <c r="B331" s="108"/>
      <c r="C331" s="109">
        <v>1.2486843E7</v>
      </c>
      <c r="D331" s="109" t="s">
        <v>382</v>
      </c>
      <c r="E331" s="110" t="s">
        <v>56</v>
      </c>
      <c r="F331" s="110">
        <v>1.0</v>
      </c>
      <c r="G331" s="110">
        <v>45.04</v>
      </c>
      <c r="H331" s="11"/>
      <c r="I331" s="108"/>
      <c r="J331" s="108"/>
      <c r="K331" s="108"/>
      <c r="L331" s="108"/>
      <c r="M331" s="111"/>
      <c r="N331" s="112"/>
      <c r="O331" s="111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</row>
    <row r="332">
      <c r="A332" s="108"/>
      <c r="B332" s="108"/>
      <c r="C332" s="109">
        <v>1.2499358E7</v>
      </c>
      <c r="D332" s="109" t="s">
        <v>383</v>
      </c>
      <c r="E332" s="110" t="s">
        <v>56</v>
      </c>
      <c r="F332" s="110">
        <v>1.0</v>
      </c>
      <c r="G332" s="110">
        <v>0.0</v>
      </c>
      <c r="H332" s="11"/>
      <c r="I332" s="108"/>
      <c r="J332" s="108"/>
      <c r="K332" s="108"/>
      <c r="L332" s="108"/>
      <c r="M332" s="111"/>
      <c r="N332" s="112"/>
      <c r="O332" s="111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</row>
    <row r="333">
      <c r="A333" s="108"/>
      <c r="B333" s="108"/>
      <c r="C333" s="109">
        <v>1.2499383E7</v>
      </c>
      <c r="D333" s="109" t="s">
        <v>384</v>
      </c>
      <c r="E333" s="110" t="s">
        <v>56</v>
      </c>
      <c r="F333" s="110">
        <v>1.0</v>
      </c>
      <c r="G333" s="110">
        <v>0.0</v>
      </c>
      <c r="H333" s="11"/>
      <c r="I333" s="108"/>
      <c r="J333" s="108"/>
      <c r="K333" s="108"/>
      <c r="L333" s="108"/>
      <c r="M333" s="111"/>
      <c r="N333" s="112"/>
      <c r="O333" s="111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</row>
    <row r="334">
      <c r="A334" s="108"/>
      <c r="B334" s="108"/>
      <c r="C334" s="109">
        <v>1.2534127E7</v>
      </c>
      <c r="D334" s="109" t="s">
        <v>385</v>
      </c>
      <c r="E334" s="110" t="s">
        <v>56</v>
      </c>
      <c r="F334" s="110">
        <v>1.0</v>
      </c>
      <c r="G334" s="110">
        <v>0.0</v>
      </c>
      <c r="H334" s="11"/>
      <c r="I334" s="108"/>
      <c r="J334" s="108"/>
      <c r="K334" s="108"/>
      <c r="L334" s="108"/>
      <c r="M334" s="111"/>
      <c r="N334" s="112"/>
      <c r="O334" s="111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</row>
    <row r="335">
      <c r="A335" s="108"/>
      <c r="B335" s="108"/>
      <c r="C335" s="109">
        <v>1256.0</v>
      </c>
      <c r="D335" s="109" t="s">
        <v>386</v>
      </c>
      <c r="E335" s="110" t="s">
        <v>56</v>
      </c>
      <c r="F335" s="110">
        <v>1.0</v>
      </c>
      <c r="G335" s="110">
        <v>0.0</v>
      </c>
      <c r="H335" s="11"/>
      <c r="I335" s="108"/>
      <c r="J335" s="108"/>
      <c r="K335" s="108"/>
      <c r="L335" s="108"/>
      <c r="M335" s="111"/>
      <c r="N335" s="112"/>
      <c r="O335" s="111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</row>
    <row r="336">
      <c r="A336" s="108"/>
      <c r="B336" s="108"/>
      <c r="C336" s="109">
        <v>1.257661E7</v>
      </c>
      <c r="D336" s="109" t="s">
        <v>387</v>
      </c>
      <c r="E336" s="110" t="s">
        <v>56</v>
      </c>
      <c r="F336" s="110">
        <v>1.0</v>
      </c>
      <c r="G336" s="110">
        <v>1333.98</v>
      </c>
      <c r="H336" s="11"/>
      <c r="I336" s="108"/>
      <c r="J336" s="108"/>
      <c r="K336" s="108"/>
      <c r="L336" s="108"/>
      <c r="M336" s="111"/>
      <c r="N336" s="112"/>
      <c r="O336" s="111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</row>
    <row r="337">
      <c r="A337" s="108"/>
      <c r="B337" s="108"/>
      <c r="C337" s="109">
        <v>1.2581289E7</v>
      </c>
      <c r="D337" s="109" t="s">
        <v>388</v>
      </c>
      <c r="E337" s="110" t="s">
        <v>56</v>
      </c>
      <c r="F337" s="110">
        <v>1.0</v>
      </c>
      <c r="G337" s="110">
        <v>164.95</v>
      </c>
      <c r="H337" s="11"/>
      <c r="I337" s="108"/>
      <c r="J337" s="108"/>
      <c r="K337" s="108"/>
      <c r="L337" s="108"/>
      <c r="M337" s="111"/>
      <c r="N337" s="112"/>
      <c r="O337" s="111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</row>
    <row r="338">
      <c r="A338" s="108"/>
      <c r="B338" s="108"/>
      <c r="C338" s="109">
        <v>1260000.0</v>
      </c>
      <c r="D338" s="109" t="s">
        <v>389</v>
      </c>
      <c r="E338" s="110" t="s">
        <v>56</v>
      </c>
      <c r="F338" s="110">
        <v>1.0</v>
      </c>
      <c r="G338" s="110">
        <v>1292.11</v>
      </c>
      <c r="H338" s="11"/>
      <c r="I338" s="108"/>
      <c r="J338" s="108"/>
      <c r="K338" s="108"/>
      <c r="L338" s="108"/>
      <c r="M338" s="111"/>
      <c r="N338" s="112"/>
      <c r="O338" s="111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</row>
    <row r="339">
      <c r="A339" s="108"/>
      <c r="B339" s="108"/>
      <c r="C339" s="109">
        <v>12605.0</v>
      </c>
      <c r="D339" s="109" t="s">
        <v>390</v>
      </c>
      <c r="E339" s="110" t="s">
        <v>56</v>
      </c>
      <c r="F339" s="110">
        <v>1.0</v>
      </c>
      <c r="G339" s="110">
        <v>118.65</v>
      </c>
      <c r="H339" s="11"/>
      <c r="I339" s="108"/>
      <c r="J339" s="108"/>
      <c r="K339" s="108"/>
      <c r="L339" s="108"/>
      <c r="M339" s="111"/>
      <c r="N339" s="112"/>
      <c r="O339" s="111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</row>
    <row r="340">
      <c r="A340" s="108"/>
      <c r="B340" s="108"/>
      <c r="C340" s="109">
        <v>1.2687483E7</v>
      </c>
      <c r="D340" s="109" t="s">
        <v>391</v>
      </c>
      <c r="E340" s="110" t="s">
        <v>56</v>
      </c>
      <c r="F340" s="110">
        <v>1.0</v>
      </c>
      <c r="G340" s="110">
        <v>0.0</v>
      </c>
      <c r="H340" s="11"/>
      <c r="I340" s="108"/>
      <c r="J340" s="108"/>
      <c r="K340" s="108"/>
      <c r="L340" s="108"/>
      <c r="M340" s="111"/>
      <c r="N340" s="112"/>
      <c r="O340" s="111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</row>
    <row r="341">
      <c r="A341" s="108"/>
      <c r="B341" s="108"/>
      <c r="C341" s="109">
        <v>1.2735389E7</v>
      </c>
      <c r="D341" s="109" t="s">
        <v>392</v>
      </c>
      <c r="E341" s="110" t="s">
        <v>56</v>
      </c>
      <c r="F341" s="110">
        <v>1.0</v>
      </c>
      <c r="G341" s="110">
        <v>0.0</v>
      </c>
      <c r="H341" s="11"/>
      <c r="I341" s="108"/>
      <c r="J341" s="108"/>
      <c r="K341" s="108"/>
      <c r="L341" s="108"/>
      <c r="M341" s="111"/>
      <c r="N341" s="112"/>
      <c r="O341" s="111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</row>
    <row r="342">
      <c r="A342" s="108"/>
      <c r="B342" s="108"/>
      <c r="C342" s="109">
        <v>1.2738206E7</v>
      </c>
      <c r="D342" s="109" t="s">
        <v>393</v>
      </c>
      <c r="E342" s="110" t="s">
        <v>56</v>
      </c>
      <c r="F342" s="110">
        <v>1.0</v>
      </c>
      <c r="G342" s="110">
        <v>0.0</v>
      </c>
      <c r="H342" s="11"/>
      <c r="I342" s="108"/>
      <c r="J342" s="108"/>
      <c r="K342" s="108"/>
      <c r="L342" s="108"/>
      <c r="M342" s="111"/>
      <c r="N342" s="112"/>
      <c r="O342" s="111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</row>
    <row r="343">
      <c r="A343" s="108"/>
      <c r="B343" s="108"/>
      <c r="C343" s="109">
        <v>1275.0</v>
      </c>
      <c r="D343" s="109" t="s">
        <v>394</v>
      </c>
      <c r="E343" s="110" t="s">
        <v>56</v>
      </c>
      <c r="F343" s="110">
        <v>1.0</v>
      </c>
      <c r="G343" s="110">
        <v>613.97</v>
      </c>
      <c r="H343" s="11"/>
      <c r="I343" s="108"/>
      <c r="J343" s="108"/>
      <c r="K343" s="108"/>
      <c r="L343" s="108"/>
      <c r="M343" s="111"/>
      <c r="N343" s="112"/>
      <c r="O343" s="111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</row>
    <row r="344">
      <c r="A344" s="108"/>
      <c r="B344" s="108"/>
      <c r="C344" s="109">
        <v>1.2775032E7</v>
      </c>
      <c r="D344" s="109" t="s">
        <v>395</v>
      </c>
      <c r="E344" s="110" t="s">
        <v>56</v>
      </c>
      <c r="F344" s="110">
        <v>1.0</v>
      </c>
      <c r="G344" s="110">
        <v>0.0</v>
      </c>
      <c r="H344" s="11"/>
      <c r="I344" s="108"/>
      <c r="J344" s="108"/>
      <c r="K344" s="108"/>
      <c r="L344" s="108"/>
      <c r="M344" s="111"/>
      <c r="N344" s="112"/>
      <c r="O344" s="111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</row>
    <row r="345">
      <c r="A345" s="108"/>
      <c r="B345" s="108"/>
      <c r="C345" s="109">
        <v>1.2775048E7</v>
      </c>
      <c r="D345" s="109" t="s">
        <v>396</v>
      </c>
      <c r="E345" s="110" t="s">
        <v>56</v>
      </c>
      <c r="F345" s="110">
        <v>1.0</v>
      </c>
      <c r="G345" s="110">
        <v>80.96</v>
      </c>
      <c r="H345" s="11"/>
      <c r="I345" s="108"/>
      <c r="J345" s="108"/>
      <c r="K345" s="108"/>
      <c r="L345" s="108"/>
      <c r="M345" s="111"/>
      <c r="N345" s="112"/>
      <c r="O345" s="111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</row>
    <row r="346">
      <c r="A346" s="108"/>
      <c r="B346" s="108"/>
      <c r="C346" s="109">
        <v>1.2775054E7</v>
      </c>
      <c r="D346" s="109" t="s">
        <v>397</v>
      </c>
      <c r="E346" s="110" t="s">
        <v>56</v>
      </c>
      <c r="F346" s="110">
        <v>1.0</v>
      </c>
      <c r="G346" s="110">
        <v>180.74</v>
      </c>
      <c r="H346" s="11"/>
      <c r="I346" s="108"/>
      <c r="J346" s="108"/>
      <c r="K346" s="108"/>
      <c r="L346" s="108"/>
      <c r="M346" s="111"/>
      <c r="N346" s="112"/>
      <c r="O346" s="111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</row>
    <row r="347">
      <c r="A347" s="108"/>
      <c r="B347" s="108"/>
      <c r="C347" s="109">
        <v>1.2775085E7</v>
      </c>
      <c r="D347" s="109" t="s">
        <v>398</v>
      </c>
      <c r="E347" s="110" t="s">
        <v>56</v>
      </c>
      <c r="F347" s="110">
        <v>1.0</v>
      </c>
      <c r="G347" s="110">
        <v>0.0</v>
      </c>
      <c r="H347" s="11"/>
      <c r="I347" s="108"/>
      <c r="J347" s="108"/>
      <c r="K347" s="108"/>
      <c r="L347" s="108"/>
      <c r="M347" s="111"/>
      <c r="N347" s="112"/>
      <c r="O347" s="111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</row>
    <row r="348">
      <c r="A348" s="108"/>
      <c r="B348" s="108"/>
      <c r="C348" s="109">
        <v>1.2775098E7</v>
      </c>
      <c r="D348" s="109" t="s">
        <v>399</v>
      </c>
      <c r="E348" s="110" t="s">
        <v>56</v>
      </c>
      <c r="F348" s="110">
        <v>1.0</v>
      </c>
      <c r="G348" s="110">
        <v>0.0</v>
      </c>
      <c r="H348" s="11"/>
      <c r="I348" s="108"/>
      <c r="J348" s="108"/>
      <c r="K348" s="108"/>
      <c r="L348" s="108"/>
      <c r="M348" s="111"/>
      <c r="N348" s="112"/>
      <c r="O348" s="111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</row>
    <row r="349">
      <c r="A349" s="108"/>
      <c r="B349" s="108"/>
      <c r="C349" s="109">
        <v>1.2775103E7</v>
      </c>
      <c r="D349" s="109" t="s">
        <v>400</v>
      </c>
      <c r="E349" s="110" t="s">
        <v>56</v>
      </c>
      <c r="F349" s="110">
        <v>1.0</v>
      </c>
      <c r="G349" s="110">
        <v>226.8</v>
      </c>
      <c r="H349" s="11"/>
      <c r="I349" s="108"/>
      <c r="J349" s="108"/>
      <c r="K349" s="108"/>
      <c r="L349" s="108"/>
      <c r="M349" s="111"/>
      <c r="N349" s="112"/>
      <c r="O349" s="111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</row>
    <row r="350">
      <c r="A350" s="108"/>
      <c r="B350" s="108"/>
      <c r="C350" s="109">
        <v>1.2775104E7</v>
      </c>
      <c r="D350" s="109" t="s">
        <v>401</v>
      </c>
      <c r="E350" s="110" t="s">
        <v>56</v>
      </c>
      <c r="F350" s="110">
        <v>1.0</v>
      </c>
      <c r="G350" s="110">
        <v>0.0</v>
      </c>
      <c r="H350" s="11"/>
      <c r="I350" s="108"/>
      <c r="J350" s="108"/>
      <c r="K350" s="108"/>
      <c r="L350" s="108"/>
      <c r="M350" s="111"/>
      <c r="N350" s="112"/>
      <c r="O350" s="111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</row>
    <row r="351">
      <c r="A351" s="108"/>
      <c r="B351" s="108"/>
      <c r="C351" s="109">
        <v>1.2775148E7</v>
      </c>
      <c r="D351" s="109" t="s">
        <v>402</v>
      </c>
      <c r="E351" s="110" t="s">
        <v>56</v>
      </c>
      <c r="F351" s="110">
        <v>1.0</v>
      </c>
      <c r="G351" s="110">
        <v>0.0</v>
      </c>
      <c r="H351" s="11"/>
      <c r="I351" s="108"/>
      <c r="J351" s="108"/>
      <c r="K351" s="108"/>
      <c r="L351" s="108"/>
      <c r="M351" s="111"/>
      <c r="N351" s="112"/>
      <c r="O351" s="111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</row>
    <row r="352">
      <c r="A352" s="108"/>
      <c r="B352" s="108"/>
      <c r="C352" s="109">
        <v>1.2775149E7</v>
      </c>
      <c r="D352" s="109" t="s">
        <v>403</v>
      </c>
      <c r="E352" s="110" t="s">
        <v>56</v>
      </c>
      <c r="F352" s="110">
        <v>1.0</v>
      </c>
      <c r="G352" s="110">
        <v>723.59</v>
      </c>
      <c r="H352" s="11"/>
      <c r="I352" s="108"/>
      <c r="J352" s="108"/>
      <c r="K352" s="108"/>
      <c r="L352" s="108"/>
      <c r="M352" s="111"/>
      <c r="N352" s="112"/>
      <c r="O352" s="111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</row>
    <row r="353">
      <c r="A353" s="108"/>
      <c r="B353" s="108"/>
      <c r="C353" s="109">
        <v>1.277515E7</v>
      </c>
      <c r="D353" s="109" t="s">
        <v>404</v>
      </c>
      <c r="E353" s="110" t="s">
        <v>56</v>
      </c>
      <c r="F353" s="110">
        <v>1.0</v>
      </c>
      <c r="G353" s="110">
        <v>723.58</v>
      </c>
      <c r="H353" s="11"/>
      <c r="I353" s="108"/>
      <c r="J353" s="108"/>
      <c r="K353" s="108"/>
      <c r="L353" s="108"/>
      <c r="M353" s="111"/>
      <c r="N353" s="112"/>
      <c r="O353" s="111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</row>
    <row r="354">
      <c r="A354" s="108"/>
      <c r="B354" s="108"/>
      <c r="C354" s="109">
        <v>1.2775151E7</v>
      </c>
      <c r="D354" s="109" t="s">
        <v>405</v>
      </c>
      <c r="E354" s="110" t="s">
        <v>56</v>
      </c>
      <c r="F354" s="110">
        <v>1.0</v>
      </c>
      <c r="G354" s="110">
        <v>0.0</v>
      </c>
      <c r="H354" s="11"/>
      <c r="I354" s="108"/>
      <c r="J354" s="108"/>
      <c r="K354" s="108"/>
      <c r="L354" s="108"/>
      <c r="M354" s="111"/>
      <c r="N354" s="112"/>
      <c r="O354" s="111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</row>
    <row r="355">
      <c r="A355" s="108"/>
      <c r="B355" s="108"/>
      <c r="C355" s="109">
        <v>1.2775155E7</v>
      </c>
      <c r="D355" s="109" t="s">
        <v>406</v>
      </c>
      <c r="E355" s="110" t="s">
        <v>56</v>
      </c>
      <c r="F355" s="110">
        <v>1.0</v>
      </c>
      <c r="G355" s="110">
        <v>2044.76</v>
      </c>
      <c r="H355" s="11"/>
      <c r="I355" s="108"/>
      <c r="J355" s="108"/>
      <c r="K355" s="108"/>
      <c r="L355" s="108"/>
      <c r="M355" s="111"/>
      <c r="N355" s="112"/>
      <c r="O355" s="111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</row>
    <row r="356">
      <c r="A356" s="108"/>
      <c r="B356" s="108"/>
      <c r="C356" s="109">
        <v>1280000.0</v>
      </c>
      <c r="D356" s="109" t="s">
        <v>407</v>
      </c>
      <c r="E356" s="110" t="s">
        <v>56</v>
      </c>
      <c r="F356" s="110">
        <v>1.0</v>
      </c>
      <c r="G356" s="110">
        <v>1443.14</v>
      </c>
      <c r="H356" s="11"/>
      <c r="I356" s="108"/>
      <c r="J356" s="108"/>
      <c r="K356" s="108"/>
      <c r="L356" s="108"/>
      <c r="M356" s="111"/>
      <c r="N356" s="112"/>
      <c r="O356" s="111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</row>
    <row r="357">
      <c r="A357" s="108"/>
      <c r="B357" s="108"/>
      <c r="C357" s="109">
        <v>12810.0</v>
      </c>
      <c r="D357" s="109" t="s">
        <v>408</v>
      </c>
      <c r="E357" s="110" t="s">
        <v>56</v>
      </c>
      <c r="F357" s="110">
        <v>1.0</v>
      </c>
      <c r="G357" s="110">
        <v>90.31</v>
      </c>
      <c r="H357" s="11"/>
      <c r="I357" s="108"/>
      <c r="J357" s="108"/>
      <c r="K357" s="108"/>
      <c r="L357" s="108"/>
      <c r="M357" s="111"/>
      <c r="N357" s="112"/>
      <c r="O357" s="111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</row>
    <row r="358">
      <c r="A358" s="108"/>
      <c r="B358" s="108"/>
      <c r="C358" s="109">
        <v>12811.0</v>
      </c>
      <c r="D358" s="109" t="s">
        <v>409</v>
      </c>
      <c r="E358" s="110" t="s">
        <v>56</v>
      </c>
      <c r="F358" s="110">
        <v>1.0</v>
      </c>
      <c r="G358" s="110">
        <v>89.11</v>
      </c>
      <c r="H358" s="11"/>
      <c r="I358" s="108"/>
      <c r="J358" s="108"/>
      <c r="K358" s="108"/>
      <c r="L358" s="108"/>
      <c r="M358" s="111"/>
      <c r="N358" s="112"/>
      <c r="O358" s="111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</row>
    <row r="359">
      <c r="A359" s="108"/>
      <c r="B359" s="108"/>
      <c r="C359" s="109">
        <v>1282.0</v>
      </c>
      <c r="D359" s="109" t="s">
        <v>410</v>
      </c>
      <c r="E359" s="110" t="s">
        <v>56</v>
      </c>
      <c r="F359" s="110">
        <v>1.0</v>
      </c>
      <c r="G359" s="110">
        <v>452.83</v>
      </c>
      <c r="H359" s="11"/>
      <c r="I359" s="108"/>
      <c r="J359" s="108"/>
      <c r="K359" s="108"/>
      <c r="L359" s="108"/>
      <c r="M359" s="111"/>
      <c r="N359" s="112"/>
      <c r="O359" s="111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</row>
    <row r="360">
      <c r="A360" s="108"/>
      <c r="B360" s="108"/>
      <c r="C360" s="109">
        <v>1.2857151E7</v>
      </c>
      <c r="D360" s="109" t="s">
        <v>411</v>
      </c>
      <c r="E360" s="110" t="s">
        <v>56</v>
      </c>
      <c r="F360" s="110">
        <v>1.0</v>
      </c>
      <c r="G360" s="110">
        <v>185.2</v>
      </c>
      <c r="H360" s="11"/>
      <c r="I360" s="108"/>
      <c r="J360" s="108"/>
      <c r="K360" s="108"/>
      <c r="L360" s="108"/>
      <c r="M360" s="111"/>
      <c r="N360" s="112"/>
      <c r="O360" s="111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</row>
    <row r="361">
      <c r="A361" s="108"/>
      <c r="B361" s="108"/>
      <c r="C361" s="109">
        <v>1.2857155E7</v>
      </c>
      <c r="D361" s="109" t="s">
        <v>412</v>
      </c>
      <c r="E361" s="110" t="s">
        <v>56</v>
      </c>
      <c r="F361" s="110">
        <v>1.0</v>
      </c>
      <c r="G361" s="110">
        <v>49.06</v>
      </c>
      <c r="H361" s="11"/>
      <c r="I361" s="108"/>
      <c r="J361" s="108"/>
      <c r="K361" s="108"/>
      <c r="L361" s="108"/>
      <c r="M361" s="111"/>
      <c r="N361" s="112"/>
      <c r="O361" s="111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</row>
    <row r="362">
      <c r="A362" s="108"/>
      <c r="B362" s="108"/>
      <c r="C362" s="109">
        <v>1.2872064E7</v>
      </c>
      <c r="D362" s="109" t="s">
        <v>413</v>
      </c>
      <c r="E362" s="110" t="s">
        <v>56</v>
      </c>
      <c r="F362" s="110">
        <v>1.0</v>
      </c>
      <c r="G362" s="110">
        <v>661.13</v>
      </c>
      <c r="H362" s="11"/>
      <c r="I362" s="108"/>
      <c r="J362" s="108"/>
      <c r="K362" s="108"/>
      <c r="L362" s="108"/>
      <c r="M362" s="111"/>
      <c r="N362" s="112"/>
      <c r="O362" s="111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</row>
    <row r="363">
      <c r="A363" s="108"/>
      <c r="B363" s="108"/>
      <c r="C363" s="109">
        <v>12874.0</v>
      </c>
      <c r="D363" s="109" t="s">
        <v>259</v>
      </c>
      <c r="E363" s="110" t="s">
        <v>56</v>
      </c>
      <c r="F363" s="110">
        <v>1.0</v>
      </c>
      <c r="G363" s="110">
        <v>6.94</v>
      </c>
      <c r="H363" s="11"/>
      <c r="I363" s="108"/>
      <c r="J363" s="108"/>
      <c r="K363" s="108"/>
      <c r="L363" s="108"/>
      <c r="M363" s="111"/>
      <c r="N363" s="112"/>
      <c r="O363" s="111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</row>
    <row r="364">
      <c r="A364" s="108"/>
      <c r="B364" s="108"/>
      <c r="C364" s="109">
        <v>1.2896387E7</v>
      </c>
      <c r="D364" s="109" t="s">
        <v>414</v>
      </c>
      <c r="E364" s="110" t="s">
        <v>56</v>
      </c>
      <c r="F364" s="110">
        <v>1.0</v>
      </c>
      <c r="G364" s="110">
        <v>0.0</v>
      </c>
      <c r="H364" s="11"/>
      <c r="I364" s="108"/>
      <c r="J364" s="108"/>
      <c r="K364" s="108"/>
      <c r="L364" s="108"/>
      <c r="M364" s="111"/>
      <c r="N364" s="112"/>
      <c r="O364" s="111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</row>
    <row r="365">
      <c r="A365" s="108"/>
      <c r="B365" s="108"/>
      <c r="C365" s="109">
        <v>1.2896402E7</v>
      </c>
      <c r="D365" s="109" t="s">
        <v>415</v>
      </c>
      <c r="E365" s="110" t="s">
        <v>56</v>
      </c>
      <c r="F365" s="110">
        <v>1.0</v>
      </c>
      <c r="G365" s="110">
        <v>0.0</v>
      </c>
      <c r="H365" s="11"/>
      <c r="I365" s="108"/>
      <c r="J365" s="108"/>
      <c r="K365" s="108"/>
      <c r="L365" s="108"/>
      <c r="M365" s="111"/>
      <c r="N365" s="112"/>
      <c r="O365" s="111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</row>
    <row r="366">
      <c r="A366" s="108"/>
      <c r="B366" s="108"/>
      <c r="C366" s="109">
        <v>13.0</v>
      </c>
      <c r="D366" s="109" t="s">
        <v>416</v>
      </c>
      <c r="E366" s="110" t="s">
        <v>56</v>
      </c>
      <c r="F366" s="110">
        <v>1.0</v>
      </c>
      <c r="G366" s="110">
        <v>0.0</v>
      </c>
      <c r="H366" s="11"/>
      <c r="I366" s="108"/>
      <c r="J366" s="108"/>
      <c r="K366" s="108"/>
      <c r="L366" s="108"/>
      <c r="M366" s="111"/>
      <c r="N366" s="112"/>
      <c r="O366" s="111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</row>
    <row r="367">
      <c r="A367" s="108"/>
      <c r="B367" s="108"/>
      <c r="C367" s="109" t="s">
        <v>417</v>
      </c>
      <c r="D367" s="109" t="s">
        <v>418</v>
      </c>
      <c r="E367" s="110" t="s">
        <v>56</v>
      </c>
      <c r="F367" s="110">
        <v>1.0</v>
      </c>
      <c r="G367" s="110">
        <v>24.19</v>
      </c>
      <c r="H367" s="11"/>
      <c r="I367" s="108"/>
      <c r="J367" s="108"/>
      <c r="K367" s="108"/>
      <c r="L367" s="108"/>
      <c r="M367" s="111"/>
      <c r="N367" s="112"/>
      <c r="O367" s="111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</row>
    <row r="368">
      <c r="A368" s="108"/>
      <c r="B368" s="108"/>
      <c r="C368" s="109">
        <v>13020.0</v>
      </c>
      <c r="D368" s="109" t="s">
        <v>419</v>
      </c>
      <c r="E368" s="110" t="s">
        <v>56</v>
      </c>
      <c r="F368" s="110">
        <v>1.0</v>
      </c>
      <c r="G368" s="110">
        <v>41.0</v>
      </c>
      <c r="H368" s="11"/>
      <c r="I368" s="108"/>
      <c r="J368" s="108"/>
      <c r="K368" s="108"/>
      <c r="L368" s="108"/>
      <c r="M368" s="111"/>
      <c r="N368" s="112"/>
      <c r="O368" s="111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</row>
    <row r="369">
      <c r="A369" s="108"/>
      <c r="B369" s="108"/>
      <c r="C369" s="109">
        <v>13028.0</v>
      </c>
      <c r="D369" s="109" t="s">
        <v>257</v>
      </c>
      <c r="E369" s="110" t="s">
        <v>56</v>
      </c>
      <c r="F369" s="110">
        <v>1.0</v>
      </c>
      <c r="G369" s="110">
        <v>6.93</v>
      </c>
      <c r="H369" s="11"/>
      <c r="I369" s="108"/>
      <c r="J369" s="108"/>
      <c r="K369" s="108"/>
      <c r="L369" s="108"/>
      <c r="M369" s="111"/>
      <c r="N369" s="112"/>
      <c r="O369" s="111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</row>
    <row r="370">
      <c r="A370" s="108"/>
      <c r="B370" s="108"/>
      <c r="C370" s="109">
        <v>13032.0</v>
      </c>
      <c r="D370" s="109" t="s">
        <v>267</v>
      </c>
      <c r="E370" s="110" t="s">
        <v>56</v>
      </c>
      <c r="F370" s="110">
        <v>1.0</v>
      </c>
      <c r="G370" s="110">
        <v>6.97</v>
      </c>
      <c r="H370" s="11"/>
      <c r="I370" s="108"/>
      <c r="J370" s="108"/>
      <c r="K370" s="108"/>
      <c r="L370" s="108"/>
      <c r="M370" s="111"/>
      <c r="N370" s="112"/>
      <c r="O370" s="111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</row>
    <row r="371">
      <c r="A371" s="108"/>
      <c r="B371" s="108"/>
      <c r="C371" s="109">
        <v>13036.0</v>
      </c>
      <c r="D371" s="109" t="s">
        <v>420</v>
      </c>
      <c r="E371" s="110" t="s">
        <v>56</v>
      </c>
      <c r="F371" s="110">
        <v>1.0</v>
      </c>
      <c r="G371" s="110">
        <v>25.86</v>
      </c>
      <c r="H371" s="11"/>
      <c r="I371" s="108"/>
      <c r="J371" s="108"/>
      <c r="K371" s="108"/>
      <c r="L371" s="108"/>
      <c r="M371" s="111"/>
      <c r="N371" s="112"/>
      <c r="O371" s="111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</row>
    <row r="372">
      <c r="A372" s="108"/>
      <c r="B372" s="108"/>
      <c r="C372" s="109">
        <v>13046.0</v>
      </c>
      <c r="D372" s="109" t="s">
        <v>421</v>
      </c>
      <c r="E372" s="110" t="s">
        <v>56</v>
      </c>
      <c r="F372" s="110">
        <v>1.0</v>
      </c>
      <c r="G372" s="110">
        <v>30.51</v>
      </c>
      <c r="H372" s="11"/>
      <c r="I372" s="108"/>
      <c r="J372" s="108"/>
      <c r="K372" s="108"/>
      <c r="L372" s="108"/>
      <c r="M372" s="111"/>
      <c r="N372" s="112"/>
      <c r="O372" s="111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</row>
    <row r="373">
      <c r="A373" s="108"/>
      <c r="B373" s="108"/>
      <c r="C373" s="109">
        <v>1306.0</v>
      </c>
      <c r="D373" s="109" t="s">
        <v>422</v>
      </c>
      <c r="E373" s="110" t="s">
        <v>56</v>
      </c>
      <c r="F373" s="110">
        <v>1.0</v>
      </c>
      <c r="G373" s="110">
        <v>756.91</v>
      </c>
      <c r="H373" s="11"/>
      <c r="I373" s="108"/>
      <c r="J373" s="108"/>
      <c r="K373" s="108"/>
      <c r="L373" s="108"/>
      <c r="M373" s="111"/>
      <c r="N373" s="112"/>
      <c r="O373" s="111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</row>
    <row r="374">
      <c r="A374" s="108"/>
      <c r="B374" s="108"/>
      <c r="C374" s="109">
        <v>1307.0</v>
      </c>
      <c r="D374" s="109" t="s">
        <v>423</v>
      </c>
      <c r="E374" s="110" t="s">
        <v>56</v>
      </c>
      <c r="F374" s="110">
        <v>1.0</v>
      </c>
      <c r="G374" s="110">
        <v>1280.49</v>
      </c>
      <c r="H374" s="11"/>
      <c r="I374" s="108"/>
      <c r="J374" s="108"/>
      <c r="K374" s="108"/>
      <c r="L374" s="108"/>
      <c r="M374" s="111"/>
      <c r="N374" s="112"/>
      <c r="O374" s="111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</row>
    <row r="375">
      <c r="A375" s="108"/>
      <c r="B375" s="108"/>
      <c r="C375" s="109">
        <v>131360.0</v>
      </c>
      <c r="D375" s="109" t="s">
        <v>424</v>
      </c>
      <c r="E375" s="110" t="s">
        <v>56</v>
      </c>
      <c r="F375" s="110">
        <v>1.0</v>
      </c>
      <c r="G375" s="110">
        <v>0.0</v>
      </c>
      <c r="H375" s="11"/>
      <c r="I375" s="108"/>
      <c r="J375" s="108"/>
      <c r="K375" s="108"/>
      <c r="L375" s="108"/>
      <c r="M375" s="111"/>
      <c r="N375" s="112"/>
      <c r="O375" s="111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</row>
    <row r="376">
      <c r="A376" s="108"/>
      <c r="B376" s="108"/>
      <c r="C376" s="109">
        <v>131361.0</v>
      </c>
      <c r="D376" s="109" t="s">
        <v>425</v>
      </c>
      <c r="E376" s="110" t="s">
        <v>56</v>
      </c>
      <c r="F376" s="110">
        <v>1.0</v>
      </c>
      <c r="G376" s="110">
        <v>0.0</v>
      </c>
      <c r="H376" s="11"/>
      <c r="I376" s="108"/>
      <c r="J376" s="108"/>
      <c r="K376" s="108"/>
      <c r="L376" s="108"/>
      <c r="M376" s="111"/>
      <c r="N376" s="112"/>
      <c r="O376" s="111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</row>
    <row r="377">
      <c r="A377" s="108"/>
      <c r="B377" s="108"/>
      <c r="C377" s="109">
        <v>131362.0</v>
      </c>
      <c r="D377" s="109" t="s">
        <v>426</v>
      </c>
      <c r="E377" s="110" t="s">
        <v>56</v>
      </c>
      <c r="F377" s="110">
        <v>1.0</v>
      </c>
      <c r="G377" s="110">
        <v>125.5</v>
      </c>
      <c r="H377" s="11"/>
      <c r="I377" s="108"/>
      <c r="J377" s="108"/>
      <c r="K377" s="108"/>
      <c r="L377" s="108"/>
      <c r="M377" s="111"/>
      <c r="N377" s="112"/>
      <c r="O377" s="111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</row>
    <row r="378">
      <c r="A378" s="108"/>
      <c r="B378" s="108"/>
      <c r="C378" s="109">
        <v>131363.0</v>
      </c>
      <c r="D378" s="109" t="s">
        <v>427</v>
      </c>
      <c r="E378" s="110" t="s">
        <v>56</v>
      </c>
      <c r="F378" s="110">
        <v>1.0</v>
      </c>
      <c r="G378" s="110">
        <v>126.87</v>
      </c>
      <c r="H378" s="11"/>
      <c r="I378" s="108"/>
      <c r="J378" s="108"/>
      <c r="K378" s="108"/>
      <c r="L378" s="108"/>
      <c r="M378" s="111"/>
      <c r="N378" s="112"/>
      <c r="O378" s="111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</row>
    <row r="379">
      <c r="A379" s="108"/>
      <c r="B379" s="108"/>
      <c r="C379" s="109">
        <v>131366.0</v>
      </c>
      <c r="D379" s="109" t="s">
        <v>428</v>
      </c>
      <c r="E379" s="110" t="s">
        <v>56</v>
      </c>
      <c r="F379" s="110">
        <v>1.0</v>
      </c>
      <c r="G379" s="110">
        <v>0.0</v>
      </c>
      <c r="H379" s="11"/>
      <c r="I379" s="108"/>
      <c r="J379" s="108"/>
      <c r="K379" s="108"/>
      <c r="L379" s="108"/>
      <c r="M379" s="111"/>
      <c r="N379" s="112"/>
      <c r="O379" s="111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</row>
    <row r="380">
      <c r="A380" s="108"/>
      <c r="B380" s="108"/>
      <c r="C380" s="109">
        <v>131367.0</v>
      </c>
      <c r="D380" s="109" t="s">
        <v>429</v>
      </c>
      <c r="E380" s="110" t="s">
        <v>56</v>
      </c>
      <c r="F380" s="110">
        <v>1.0</v>
      </c>
      <c r="G380" s="110">
        <v>234.23</v>
      </c>
      <c r="H380" s="11"/>
      <c r="I380" s="108"/>
      <c r="J380" s="108"/>
      <c r="K380" s="108"/>
      <c r="L380" s="108"/>
      <c r="M380" s="111"/>
      <c r="N380" s="112"/>
      <c r="O380" s="111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</row>
    <row r="381">
      <c r="A381" s="108"/>
      <c r="B381" s="108"/>
      <c r="C381" s="109">
        <v>131369.0</v>
      </c>
      <c r="D381" s="109" t="s">
        <v>430</v>
      </c>
      <c r="E381" s="110" t="s">
        <v>56</v>
      </c>
      <c r="F381" s="110">
        <v>1.0</v>
      </c>
      <c r="G381" s="110">
        <v>0.0</v>
      </c>
      <c r="H381" s="11"/>
      <c r="I381" s="108"/>
      <c r="J381" s="108"/>
      <c r="K381" s="108"/>
      <c r="L381" s="108"/>
      <c r="M381" s="111"/>
      <c r="N381" s="112"/>
      <c r="O381" s="111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</row>
    <row r="382">
      <c r="A382" s="108"/>
      <c r="B382" s="108"/>
      <c r="C382" s="109">
        <v>131372.0</v>
      </c>
      <c r="D382" s="109" t="s">
        <v>431</v>
      </c>
      <c r="E382" s="110" t="s">
        <v>56</v>
      </c>
      <c r="F382" s="110">
        <v>1.0</v>
      </c>
      <c r="G382" s="110">
        <v>0.0</v>
      </c>
      <c r="H382" s="11"/>
      <c r="I382" s="108"/>
      <c r="J382" s="108"/>
      <c r="K382" s="108"/>
      <c r="L382" s="108"/>
      <c r="M382" s="111"/>
      <c r="N382" s="112"/>
      <c r="O382" s="111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</row>
    <row r="383">
      <c r="A383" s="108"/>
      <c r="B383" s="108"/>
      <c r="C383" s="109">
        <v>131373.0</v>
      </c>
      <c r="D383" s="109" t="s">
        <v>432</v>
      </c>
      <c r="E383" s="110" t="s">
        <v>56</v>
      </c>
      <c r="F383" s="110">
        <v>1.0</v>
      </c>
      <c r="G383" s="110">
        <v>534.26</v>
      </c>
      <c r="H383" s="11"/>
      <c r="I383" s="108"/>
      <c r="J383" s="108"/>
      <c r="K383" s="108"/>
      <c r="L383" s="108"/>
      <c r="M383" s="111"/>
      <c r="N383" s="112"/>
      <c r="O383" s="111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</row>
    <row r="384">
      <c r="A384" s="108"/>
      <c r="B384" s="108"/>
      <c r="C384" s="109">
        <v>131374.0</v>
      </c>
      <c r="D384" s="109" t="s">
        <v>433</v>
      </c>
      <c r="E384" s="110" t="s">
        <v>56</v>
      </c>
      <c r="F384" s="110">
        <v>1.0</v>
      </c>
      <c r="G384" s="110">
        <v>606.7</v>
      </c>
      <c r="H384" s="11"/>
      <c r="I384" s="108"/>
      <c r="J384" s="108"/>
      <c r="K384" s="108"/>
      <c r="L384" s="108"/>
      <c r="M384" s="111"/>
      <c r="N384" s="112"/>
      <c r="O384" s="111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</row>
    <row r="385">
      <c r="A385" s="108"/>
      <c r="B385" s="108"/>
      <c r="C385" s="109">
        <v>131375.0</v>
      </c>
      <c r="D385" s="109" t="s">
        <v>434</v>
      </c>
      <c r="E385" s="110" t="s">
        <v>56</v>
      </c>
      <c r="F385" s="110">
        <v>1.0</v>
      </c>
      <c r="G385" s="110">
        <v>0.0</v>
      </c>
      <c r="H385" s="11"/>
      <c r="I385" s="108"/>
      <c r="J385" s="108"/>
      <c r="K385" s="108"/>
      <c r="L385" s="108"/>
      <c r="M385" s="111"/>
      <c r="N385" s="112"/>
      <c r="O385" s="111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</row>
    <row r="386">
      <c r="A386" s="108"/>
      <c r="B386" s="108"/>
      <c r="C386" s="109">
        <v>1.3174293E7</v>
      </c>
      <c r="D386" s="109" t="s">
        <v>435</v>
      </c>
      <c r="E386" s="110" t="s">
        <v>56</v>
      </c>
      <c r="F386" s="110">
        <v>1.0</v>
      </c>
      <c r="G386" s="110">
        <v>386.03</v>
      </c>
      <c r="H386" s="11"/>
      <c r="I386" s="108"/>
      <c r="J386" s="108"/>
      <c r="K386" s="108"/>
      <c r="L386" s="108"/>
      <c r="M386" s="111"/>
      <c r="N386" s="112"/>
      <c r="O386" s="111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</row>
    <row r="387">
      <c r="A387" s="108"/>
      <c r="B387" s="108"/>
      <c r="C387" s="109">
        <v>1.3296822E7</v>
      </c>
      <c r="D387" s="109" t="s">
        <v>380</v>
      </c>
      <c r="E387" s="110" t="s">
        <v>56</v>
      </c>
      <c r="F387" s="110">
        <v>1.0</v>
      </c>
      <c r="G387" s="110">
        <v>0.0</v>
      </c>
      <c r="H387" s="11"/>
      <c r="I387" s="108"/>
      <c r="J387" s="108"/>
      <c r="K387" s="108"/>
      <c r="L387" s="108"/>
      <c r="M387" s="111"/>
      <c r="N387" s="112"/>
      <c r="O387" s="111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</row>
    <row r="388">
      <c r="A388" s="108"/>
      <c r="B388" s="108"/>
      <c r="C388" s="109">
        <v>1.3421392E7</v>
      </c>
      <c r="D388" s="109" t="s">
        <v>436</v>
      </c>
      <c r="E388" s="110" t="s">
        <v>56</v>
      </c>
      <c r="F388" s="110">
        <v>1.0</v>
      </c>
      <c r="G388" s="110">
        <v>0.0</v>
      </c>
      <c r="H388" s="11"/>
      <c r="I388" s="108"/>
      <c r="J388" s="108"/>
      <c r="K388" s="108"/>
      <c r="L388" s="108"/>
      <c r="M388" s="111"/>
      <c r="N388" s="112"/>
      <c r="O388" s="111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</row>
    <row r="389">
      <c r="A389" s="108"/>
      <c r="B389" s="108"/>
      <c r="C389" s="109">
        <v>1.3467879E7</v>
      </c>
      <c r="D389" s="109" t="s">
        <v>437</v>
      </c>
      <c r="E389" s="110" t="s">
        <v>56</v>
      </c>
      <c r="F389" s="110">
        <v>1.0</v>
      </c>
      <c r="G389" s="110">
        <v>0.0</v>
      </c>
      <c r="H389" s="11"/>
      <c r="I389" s="108"/>
      <c r="J389" s="108"/>
      <c r="K389" s="108"/>
      <c r="L389" s="108"/>
      <c r="M389" s="111"/>
      <c r="N389" s="112"/>
      <c r="O389" s="111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</row>
    <row r="390">
      <c r="A390" s="108"/>
      <c r="B390" s="108"/>
      <c r="C390" s="109">
        <v>1.3468915E7</v>
      </c>
      <c r="D390" s="109" t="s">
        <v>438</v>
      </c>
      <c r="E390" s="110" t="s">
        <v>56</v>
      </c>
      <c r="F390" s="110">
        <v>1.0</v>
      </c>
      <c r="G390" s="110">
        <v>0.0</v>
      </c>
      <c r="H390" s="11"/>
      <c r="I390" s="108"/>
      <c r="J390" s="108"/>
      <c r="K390" s="108"/>
      <c r="L390" s="108"/>
      <c r="M390" s="111"/>
      <c r="N390" s="112"/>
      <c r="O390" s="111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</row>
    <row r="391">
      <c r="A391" s="108"/>
      <c r="B391" s="108"/>
      <c r="C391" s="109">
        <v>1.3515234E7</v>
      </c>
      <c r="D391" s="109" t="s">
        <v>439</v>
      </c>
      <c r="E391" s="110" t="s">
        <v>56</v>
      </c>
      <c r="F391" s="110">
        <v>1.0</v>
      </c>
      <c r="G391" s="110">
        <v>707.1</v>
      </c>
      <c r="H391" s="11"/>
      <c r="I391" s="108"/>
      <c r="J391" s="108"/>
      <c r="K391" s="108"/>
      <c r="L391" s="108"/>
      <c r="M391" s="111"/>
      <c r="N391" s="112"/>
      <c r="O391" s="111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</row>
    <row r="392">
      <c r="A392" s="108"/>
      <c r="B392" s="108"/>
      <c r="C392" s="109">
        <v>13519.0</v>
      </c>
      <c r="D392" s="109" t="s">
        <v>440</v>
      </c>
      <c r="E392" s="110" t="s">
        <v>56</v>
      </c>
      <c r="F392" s="110">
        <v>1.0</v>
      </c>
      <c r="G392" s="110">
        <v>3.6</v>
      </c>
      <c r="H392" s="11"/>
      <c r="I392" s="108"/>
      <c r="J392" s="108"/>
      <c r="K392" s="108"/>
      <c r="L392" s="108"/>
      <c r="M392" s="111"/>
      <c r="N392" s="112"/>
      <c r="O392" s="111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</row>
    <row r="393">
      <c r="A393" s="108"/>
      <c r="B393" s="108"/>
      <c r="C393" s="109">
        <v>13541.0</v>
      </c>
      <c r="D393" s="109" t="s">
        <v>441</v>
      </c>
      <c r="E393" s="110" t="s">
        <v>56</v>
      </c>
      <c r="F393" s="110">
        <v>1.0</v>
      </c>
      <c r="G393" s="110">
        <v>0.0</v>
      </c>
      <c r="H393" s="11"/>
      <c r="I393" s="108"/>
      <c r="J393" s="108"/>
      <c r="K393" s="108"/>
      <c r="L393" s="108"/>
      <c r="M393" s="111"/>
      <c r="N393" s="112"/>
      <c r="O393" s="111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</row>
    <row r="394">
      <c r="A394" s="108"/>
      <c r="B394" s="108"/>
      <c r="C394" s="109">
        <v>1.3542867E7</v>
      </c>
      <c r="D394" s="109" t="s">
        <v>442</v>
      </c>
      <c r="E394" s="110" t="s">
        <v>56</v>
      </c>
      <c r="F394" s="110">
        <v>1.0</v>
      </c>
      <c r="G394" s="110">
        <v>136.16</v>
      </c>
      <c r="H394" s="11"/>
      <c r="I394" s="108"/>
      <c r="J394" s="108"/>
      <c r="K394" s="108"/>
      <c r="L394" s="108"/>
      <c r="M394" s="111"/>
      <c r="N394" s="112"/>
      <c r="O394" s="111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</row>
    <row r="395">
      <c r="A395" s="108"/>
      <c r="B395" s="108"/>
      <c r="C395" s="109">
        <v>1.3568349E7</v>
      </c>
      <c r="D395" s="109" t="s">
        <v>443</v>
      </c>
      <c r="E395" s="110" t="s">
        <v>56</v>
      </c>
      <c r="F395" s="110">
        <v>1.0</v>
      </c>
      <c r="G395" s="110">
        <v>23.82</v>
      </c>
      <c r="H395" s="11"/>
      <c r="I395" s="108"/>
      <c r="J395" s="108"/>
      <c r="K395" s="108"/>
      <c r="L395" s="108"/>
      <c r="M395" s="111"/>
      <c r="N395" s="112"/>
      <c r="O395" s="111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</row>
    <row r="396">
      <c r="A396" s="108"/>
      <c r="B396" s="108"/>
      <c r="C396" s="109">
        <v>13614.0</v>
      </c>
      <c r="D396" s="109" t="s">
        <v>444</v>
      </c>
      <c r="E396" s="110" t="s">
        <v>56</v>
      </c>
      <c r="F396" s="110">
        <v>1.0</v>
      </c>
      <c r="G396" s="110">
        <v>2.37</v>
      </c>
      <c r="H396" s="11"/>
      <c r="I396" s="108"/>
      <c r="J396" s="108"/>
      <c r="K396" s="108"/>
      <c r="L396" s="108"/>
      <c r="M396" s="111"/>
      <c r="N396" s="112"/>
      <c r="O396" s="111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</row>
    <row r="397">
      <c r="A397" s="108"/>
      <c r="B397" s="108"/>
      <c r="C397" s="109">
        <v>13615.0</v>
      </c>
      <c r="D397" s="109" t="s">
        <v>445</v>
      </c>
      <c r="E397" s="110" t="s">
        <v>56</v>
      </c>
      <c r="F397" s="110">
        <v>1.0</v>
      </c>
      <c r="G397" s="110">
        <v>2.5</v>
      </c>
      <c r="H397" s="11"/>
      <c r="I397" s="108"/>
      <c r="J397" s="108"/>
      <c r="K397" s="108"/>
      <c r="L397" s="108"/>
      <c r="M397" s="111"/>
      <c r="N397" s="112"/>
      <c r="O397" s="111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</row>
    <row r="398">
      <c r="A398" s="108"/>
      <c r="B398" s="108"/>
      <c r="C398" s="109">
        <v>13618.0</v>
      </c>
      <c r="D398" s="109" t="s">
        <v>446</v>
      </c>
      <c r="E398" s="110" t="s">
        <v>56</v>
      </c>
      <c r="F398" s="110">
        <v>1.0</v>
      </c>
      <c r="G398" s="110">
        <v>3.23</v>
      </c>
      <c r="H398" s="11"/>
      <c r="I398" s="108"/>
      <c r="J398" s="108"/>
      <c r="K398" s="108"/>
      <c r="L398" s="108"/>
      <c r="M398" s="111"/>
      <c r="N398" s="112"/>
      <c r="O398" s="111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</row>
    <row r="399">
      <c r="A399" s="108"/>
      <c r="B399" s="108"/>
      <c r="C399" s="109">
        <v>13622.0</v>
      </c>
      <c r="D399" s="109" t="s">
        <v>447</v>
      </c>
      <c r="E399" s="110" t="s">
        <v>56</v>
      </c>
      <c r="F399" s="110">
        <v>1.0</v>
      </c>
      <c r="G399" s="110">
        <v>4.85</v>
      </c>
      <c r="H399" s="11"/>
      <c r="I399" s="108"/>
      <c r="J399" s="108"/>
      <c r="K399" s="108"/>
      <c r="L399" s="108"/>
      <c r="M399" s="111"/>
      <c r="N399" s="112"/>
      <c r="O399" s="111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</row>
    <row r="400">
      <c r="A400" s="108"/>
      <c r="B400" s="108"/>
      <c r="C400" s="109">
        <v>13624.0</v>
      </c>
      <c r="D400" s="109" t="s">
        <v>448</v>
      </c>
      <c r="E400" s="110" t="s">
        <v>56</v>
      </c>
      <c r="F400" s="110">
        <v>1.0</v>
      </c>
      <c r="G400" s="110">
        <v>5.7</v>
      </c>
      <c r="H400" s="11"/>
      <c r="I400" s="108"/>
      <c r="J400" s="108"/>
      <c r="K400" s="108"/>
      <c r="L400" s="108"/>
      <c r="M400" s="111"/>
      <c r="N400" s="112"/>
      <c r="O400" s="111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</row>
    <row r="401">
      <c r="A401" s="108"/>
      <c r="B401" s="108"/>
      <c r="C401" s="109">
        <v>13626.0</v>
      </c>
      <c r="D401" s="109" t="s">
        <v>449</v>
      </c>
      <c r="E401" s="110" t="s">
        <v>56</v>
      </c>
      <c r="F401" s="110">
        <v>1.0</v>
      </c>
      <c r="G401" s="110">
        <v>6.07</v>
      </c>
      <c r="H401" s="11"/>
      <c r="I401" s="108"/>
      <c r="J401" s="108"/>
      <c r="K401" s="108"/>
      <c r="L401" s="108"/>
      <c r="M401" s="111"/>
      <c r="N401" s="112"/>
      <c r="O401" s="111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</row>
    <row r="402">
      <c r="A402" s="108"/>
      <c r="B402" s="108"/>
      <c r="C402" s="109">
        <v>13627.0</v>
      </c>
      <c r="D402" s="109" t="s">
        <v>450</v>
      </c>
      <c r="E402" s="110" t="s">
        <v>56</v>
      </c>
      <c r="F402" s="110">
        <v>1.0</v>
      </c>
      <c r="G402" s="110">
        <v>0.0</v>
      </c>
      <c r="H402" s="11"/>
      <c r="I402" s="108"/>
      <c r="J402" s="108"/>
      <c r="K402" s="108"/>
      <c r="L402" s="108"/>
      <c r="M402" s="111"/>
      <c r="N402" s="112"/>
      <c r="O402" s="111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</row>
    <row r="403">
      <c r="A403" s="108"/>
      <c r="B403" s="108"/>
      <c r="C403" s="109">
        <v>13631.0</v>
      </c>
      <c r="D403" s="109" t="s">
        <v>451</v>
      </c>
      <c r="E403" s="110" t="s">
        <v>56</v>
      </c>
      <c r="F403" s="110">
        <v>1.0</v>
      </c>
      <c r="G403" s="110">
        <v>0.0</v>
      </c>
      <c r="H403" s="11"/>
      <c r="I403" s="108"/>
      <c r="J403" s="108"/>
      <c r="K403" s="108"/>
      <c r="L403" s="108"/>
      <c r="M403" s="111"/>
      <c r="N403" s="112"/>
      <c r="O403" s="111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</row>
    <row r="404">
      <c r="A404" s="108"/>
      <c r="B404" s="108"/>
      <c r="C404" s="109">
        <v>13634.0</v>
      </c>
      <c r="D404" s="109" t="s">
        <v>452</v>
      </c>
      <c r="E404" s="110" t="s">
        <v>56</v>
      </c>
      <c r="F404" s="110">
        <v>1.0</v>
      </c>
      <c r="G404" s="110">
        <v>0.0</v>
      </c>
      <c r="H404" s="11"/>
      <c r="I404" s="108"/>
      <c r="J404" s="108"/>
      <c r="K404" s="108"/>
      <c r="L404" s="108"/>
      <c r="M404" s="111"/>
      <c r="N404" s="112"/>
      <c r="O404" s="111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</row>
    <row r="405">
      <c r="A405" s="108"/>
      <c r="B405" s="108"/>
      <c r="C405" s="109">
        <v>1.3960222E7</v>
      </c>
      <c r="D405" s="109" t="s">
        <v>453</v>
      </c>
      <c r="E405" s="110" t="s">
        <v>56</v>
      </c>
      <c r="F405" s="110">
        <v>1.0</v>
      </c>
      <c r="G405" s="110">
        <v>0.0</v>
      </c>
      <c r="H405" s="11"/>
      <c r="I405" s="108"/>
      <c r="J405" s="108"/>
      <c r="K405" s="108"/>
      <c r="L405" s="108"/>
      <c r="M405" s="111"/>
      <c r="N405" s="112"/>
      <c r="O405" s="111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</row>
    <row r="406">
      <c r="A406" s="108"/>
      <c r="B406" s="108"/>
      <c r="C406" s="109">
        <v>14.0</v>
      </c>
      <c r="D406" s="109" t="s">
        <v>454</v>
      </c>
      <c r="E406" s="110" t="s">
        <v>56</v>
      </c>
      <c r="F406" s="110">
        <v>1.0</v>
      </c>
      <c r="G406" s="110">
        <v>0.0</v>
      </c>
      <c r="H406" s="11"/>
      <c r="I406" s="108"/>
      <c r="J406" s="108"/>
      <c r="K406" s="108"/>
      <c r="L406" s="108"/>
      <c r="M406" s="111"/>
      <c r="N406" s="112"/>
      <c r="O406" s="111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</row>
    <row r="407">
      <c r="A407" s="108"/>
      <c r="B407" s="108"/>
      <c r="C407" s="109">
        <v>14005.0</v>
      </c>
      <c r="D407" s="109" t="s">
        <v>455</v>
      </c>
      <c r="E407" s="110" t="s">
        <v>56</v>
      </c>
      <c r="F407" s="110">
        <v>1.0</v>
      </c>
      <c r="G407" s="110">
        <v>3.59</v>
      </c>
      <c r="H407" s="11"/>
      <c r="I407" s="108"/>
      <c r="J407" s="108"/>
      <c r="K407" s="108"/>
      <c r="L407" s="108"/>
      <c r="M407" s="111"/>
      <c r="N407" s="112"/>
      <c r="O407" s="111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</row>
    <row r="408">
      <c r="A408" s="108"/>
      <c r="B408" s="108"/>
      <c r="C408" s="109">
        <v>1.4011565E7</v>
      </c>
      <c r="D408" s="109" t="s">
        <v>456</v>
      </c>
      <c r="E408" s="110" t="s">
        <v>56</v>
      </c>
      <c r="F408" s="110">
        <v>1.0</v>
      </c>
      <c r="G408" s="110">
        <v>0.0</v>
      </c>
      <c r="H408" s="11"/>
      <c r="I408" s="108"/>
      <c r="J408" s="108"/>
      <c r="K408" s="108"/>
      <c r="L408" s="108"/>
      <c r="M408" s="111"/>
      <c r="N408" s="112"/>
      <c r="O408" s="111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</row>
    <row r="409">
      <c r="A409" s="108"/>
      <c r="B409" s="108"/>
      <c r="C409" s="109">
        <v>1.4011649E7</v>
      </c>
      <c r="D409" s="109" t="s">
        <v>457</v>
      </c>
      <c r="E409" s="110" t="s">
        <v>56</v>
      </c>
      <c r="F409" s="110">
        <v>1.0</v>
      </c>
      <c r="G409" s="110">
        <v>0.0</v>
      </c>
      <c r="H409" s="11"/>
      <c r="I409" s="108"/>
      <c r="J409" s="108"/>
      <c r="K409" s="108"/>
      <c r="L409" s="108"/>
      <c r="M409" s="111"/>
      <c r="N409" s="112"/>
      <c r="O409" s="111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</row>
    <row r="410">
      <c r="A410" s="108"/>
      <c r="B410" s="108"/>
      <c r="C410" s="109">
        <v>1.4011652E7</v>
      </c>
      <c r="D410" s="109" t="s">
        <v>458</v>
      </c>
      <c r="E410" s="110" t="s">
        <v>56</v>
      </c>
      <c r="F410" s="110">
        <v>1.0</v>
      </c>
      <c r="G410" s="110">
        <v>62.45</v>
      </c>
      <c r="H410" s="11"/>
      <c r="I410" s="108"/>
      <c r="J410" s="108"/>
      <c r="K410" s="108"/>
      <c r="L410" s="108"/>
      <c r="M410" s="111"/>
      <c r="N410" s="112"/>
      <c r="O410" s="111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</row>
    <row r="411">
      <c r="A411" s="108"/>
      <c r="B411" s="108"/>
      <c r="C411" s="109">
        <v>1.4011653E7</v>
      </c>
      <c r="D411" s="109" t="s">
        <v>459</v>
      </c>
      <c r="E411" s="110" t="s">
        <v>56</v>
      </c>
      <c r="F411" s="110">
        <v>1.0</v>
      </c>
      <c r="G411" s="110">
        <v>0.0</v>
      </c>
      <c r="H411" s="11"/>
      <c r="I411" s="108"/>
      <c r="J411" s="108"/>
      <c r="K411" s="108"/>
      <c r="L411" s="108"/>
      <c r="M411" s="111"/>
      <c r="N411" s="112"/>
      <c r="O411" s="111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</row>
    <row r="412">
      <c r="A412" s="108"/>
      <c r="B412" s="108"/>
      <c r="C412" s="109">
        <v>1.40116553E8</v>
      </c>
      <c r="D412" s="109" t="s">
        <v>460</v>
      </c>
      <c r="E412" s="110" t="s">
        <v>56</v>
      </c>
      <c r="F412" s="110">
        <v>1.0</v>
      </c>
      <c r="G412" s="110">
        <v>0.0</v>
      </c>
      <c r="H412" s="11"/>
      <c r="I412" s="108"/>
      <c r="J412" s="108"/>
      <c r="K412" s="108"/>
      <c r="L412" s="108"/>
      <c r="M412" s="111"/>
      <c r="N412" s="112"/>
      <c r="O412" s="111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</row>
    <row r="413">
      <c r="A413" s="108"/>
      <c r="B413" s="108"/>
      <c r="C413" s="109">
        <v>1.4011656E7</v>
      </c>
      <c r="D413" s="109" t="s">
        <v>461</v>
      </c>
      <c r="E413" s="110" t="s">
        <v>56</v>
      </c>
      <c r="F413" s="110">
        <v>1.0</v>
      </c>
      <c r="G413" s="110">
        <v>0.0</v>
      </c>
      <c r="H413" s="11"/>
      <c r="I413" s="108"/>
      <c r="J413" s="108"/>
      <c r="K413" s="108"/>
      <c r="L413" s="108"/>
      <c r="M413" s="111"/>
      <c r="N413" s="112"/>
      <c r="O413" s="111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</row>
    <row r="414">
      <c r="A414" s="108"/>
      <c r="B414" s="108"/>
      <c r="C414" s="109">
        <v>1.4034304E7</v>
      </c>
      <c r="D414" s="109" t="s">
        <v>462</v>
      </c>
      <c r="E414" s="110" t="s">
        <v>56</v>
      </c>
      <c r="F414" s="110">
        <v>1.0</v>
      </c>
      <c r="G414" s="110">
        <v>533.03</v>
      </c>
      <c r="H414" s="11"/>
      <c r="I414" s="108"/>
      <c r="J414" s="108"/>
      <c r="K414" s="108"/>
      <c r="L414" s="108"/>
      <c r="M414" s="111"/>
      <c r="N414" s="112"/>
      <c r="O414" s="111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</row>
    <row r="415">
      <c r="A415" s="108"/>
      <c r="B415" s="108"/>
      <c r="C415" s="109">
        <v>1.4034391E7</v>
      </c>
      <c r="D415" s="109" t="s">
        <v>463</v>
      </c>
      <c r="E415" s="110" t="s">
        <v>56</v>
      </c>
      <c r="F415" s="110">
        <v>1.0</v>
      </c>
      <c r="G415" s="110">
        <v>692.54</v>
      </c>
      <c r="H415" s="11"/>
      <c r="I415" s="108"/>
      <c r="J415" s="108"/>
      <c r="K415" s="108"/>
      <c r="L415" s="108"/>
      <c r="M415" s="111"/>
      <c r="N415" s="112"/>
      <c r="O415" s="111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</row>
    <row r="416">
      <c r="A416" s="108"/>
      <c r="B416" s="108"/>
      <c r="C416" s="109">
        <v>14040.0</v>
      </c>
      <c r="D416" s="109" t="s">
        <v>464</v>
      </c>
      <c r="E416" s="110" t="s">
        <v>56</v>
      </c>
      <c r="F416" s="110">
        <v>1.0</v>
      </c>
      <c r="G416" s="110">
        <v>57.85</v>
      </c>
      <c r="H416" s="11"/>
      <c r="I416" s="108"/>
      <c r="J416" s="108"/>
      <c r="K416" s="108"/>
      <c r="L416" s="108"/>
      <c r="M416" s="111"/>
      <c r="N416" s="112"/>
      <c r="O416" s="111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</row>
    <row r="417">
      <c r="A417" s="108"/>
      <c r="B417" s="108"/>
      <c r="C417" s="109">
        <v>14071.0</v>
      </c>
      <c r="D417" s="109" t="s">
        <v>465</v>
      </c>
      <c r="E417" s="110" t="s">
        <v>56</v>
      </c>
      <c r="F417" s="110">
        <v>1.0</v>
      </c>
      <c r="G417" s="110">
        <v>19.71</v>
      </c>
      <c r="H417" s="11"/>
      <c r="I417" s="108"/>
      <c r="J417" s="108"/>
      <c r="K417" s="108"/>
      <c r="L417" s="108"/>
      <c r="M417" s="111"/>
      <c r="N417" s="112"/>
      <c r="O417" s="111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</row>
    <row r="418">
      <c r="A418" s="108"/>
      <c r="B418" s="108"/>
      <c r="C418" s="109">
        <v>1.4098821E7</v>
      </c>
      <c r="D418" s="109" t="s">
        <v>466</v>
      </c>
      <c r="E418" s="110" t="s">
        <v>56</v>
      </c>
      <c r="F418" s="110">
        <v>1.0</v>
      </c>
      <c r="G418" s="110">
        <v>442.1</v>
      </c>
      <c r="H418" s="11"/>
      <c r="I418" s="108"/>
      <c r="J418" s="108"/>
      <c r="K418" s="108"/>
      <c r="L418" s="108"/>
      <c r="M418" s="111"/>
      <c r="N418" s="112"/>
      <c r="O418" s="111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</row>
    <row r="419">
      <c r="A419" s="108"/>
      <c r="B419" s="108"/>
      <c r="C419" s="109">
        <v>1.4116402E7</v>
      </c>
      <c r="D419" s="109" t="s">
        <v>467</v>
      </c>
      <c r="E419" s="110" t="s">
        <v>56</v>
      </c>
      <c r="F419" s="110">
        <v>1.0</v>
      </c>
      <c r="G419" s="110">
        <v>0.0</v>
      </c>
      <c r="H419" s="11"/>
      <c r="I419" s="108"/>
      <c r="J419" s="108"/>
      <c r="K419" s="108"/>
      <c r="L419" s="108"/>
      <c r="M419" s="111"/>
      <c r="N419" s="112"/>
      <c r="O419" s="111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</row>
    <row r="420">
      <c r="A420" s="108"/>
      <c r="B420" s="108"/>
      <c r="C420" s="109">
        <v>1.4116692E7</v>
      </c>
      <c r="D420" s="109" t="s">
        <v>468</v>
      </c>
      <c r="E420" s="110" t="s">
        <v>56</v>
      </c>
      <c r="F420" s="110">
        <v>1.0</v>
      </c>
      <c r="G420" s="110">
        <v>1693.38</v>
      </c>
      <c r="H420" s="11"/>
      <c r="I420" s="108"/>
      <c r="J420" s="108"/>
      <c r="K420" s="108"/>
      <c r="L420" s="108"/>
      <c r="M420" s="111"/>
      <c r="N420" s="112"/>
      <c r="O420" s="111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</row>
    <row r="421">
      <c r="A421" s="108"/>
      <c r="B421" s="108"/>
      <c r="C421" s="109">
        <v>1.4119838E7</v>
      </c>
      <c r="D421" s="109" t="s">
        <v>469</v>
      </c>
      <c r="E421" s="110" t="s">
        <v>56</v>
      </c>
      <c r="F421" s="110">
        <v>1.0</v>
      </c>
      <c r="G421" s="110">
        <v>57.0</v>
      </c>
      <c r="H421" s="11"/>
      <c r="I421" s="108"/>
      <c r="J421" s="108"/>
      <c r="K421" s="108"/>
      <c r="L421" s="108"/>
      <c r="M421" s="111"/>
      <c r="N421" s="112"/>
      <c r="O421" s="111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</row>
    <row r="422">
      <c r="A422" s="108"/>
      <c r="B422" s="108"/>
      <c r="C422" s="109">
        <v>1.41446882E8</v>
      </c>
      <c r="D422" s="109" t="s">
        <v>470</v>
      </c>
      <c r="E422" s="110" t="s">
        <v>56</v>
      </c>
      <c r="F422" s="110">
        <v>1.0</v>
      </c>
      <c r="G422" s="110">
        <v>0.0</v>
      </c>
      <c r="H422" s="11"/>
      <c r="I422" s="108"/>
      <c r="J422" s="108"/>
      <c r="K422" s="108"/>
      <c r="L422" s="108"/>
      <c r="M422" s="111"/>
      <c r="N422" s="112"/>
      <c r="O422" s="111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</row>
    <row r="423">
      <c r="A423" s="108"/>
      <c r="B423" s="108"/>
      <c r="C423" s="109">
        <v>1.4146776E7</v>
      </c>
      <c r="D423" s="109" t="s">
        <v>471</v>
      </c>
      <c r="E423" s="110" t="s">
        <v>56</v>
      </c>
      <c r="F423" s="110">
        <v>1.0</v>
      </c>
      <c r="G423" s="110">
        <v>0.0</v>
      </c>
      <c r="H423" s="11"/>
      <c r="I423" s="108"/>
      <c r="J423" s="108"/>
      <c r="K423" s="108"/>
      <c r="L423" s="108"/>
      <c r="M423" s="111"/>
      <c r="N423" s="112"/>
      <c r="O423" s="111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</row>
    <row r="424">
      <c r="A424" s="108"/>
      <c r="B424" s="108"/>
      <c r="C424" s="109">
        <v>1.4148855E7</v>
      </c>
      <c r="D424" s="109" t="s">
        <v>472</v>
      </c>
      <c r="E424" s="110" t="s">
        <v>56</v>
      </c>
      <c r="F424" s="110">
        <v>1.0</v>
      </c>
      <c r="G424" s="110">
        <v>49.92</v>
      </c>
      <c r="H424" s="11"/>
      <c r="I424" s="108"/>
      <c r="J424" s="108"/>
      <c r="K424" s="108"/>
      <c r="L424" s="108"/>
      <c r="M424" s="111"/>
      <c r="N424" s="112"/>
      <c r="O424" s="111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</row>
    <row r="425">
      <c r="A425" s="108"/>
      <c r="B425" s="108"/>
      <c r="C425" s="109">
        <v>1.4148939E7</v>
      </c>
      <c r="D425" s="109" t="s">
        <v>473</v>
      </c>
      <c r="E425" s="110" t="s">
        <v>56</v>
      </c>
      <c r="F425" s="110">
        <v>1.0</v>
      </c>
      <c r="G425" s="110">
        <v>0.0</v>
      </c>
      <c r="H425" s="11"/>
      <c r="I425" s="108"/>
      <c r="J425" s="108"/>
      <c r="K425" s="108"/>
      <c r="L425" s="108"/>
      <c r="M425" s="111"/>
      <c r="N425" s="112"/>
      <c r="O425" s="111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</row>
    <row r="426">
      <c r="A426" s="108"/>
      <c r="B426" s="108"/>
      <c r="C426" s="109">
        <v>1.4148943E7</v>
      </c>
      <c r="D426" s="109" t="s">
        <v>474</v>
      </c>
      <c r="E426" s="110" t="s">
        <v>56</v>
      </c>
      <c r="F426" s="110">
        <v>1.0</v>
      </c>
      <c r="G426" s="110">
        <v>0.0</v>
      </c>
      <c r="H426" s="11"/>
      <c r="I426" s="108"/>
      <c r="J426" s="108"/>
      <c r="K426" s="108"/>
      <c r="L426" s="108"/>
      <c r="M426" s="111"/>
      <c r="N426" s="112"/>
      <c r="O426" s="111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</row>
    <row r="427">
      <c r="A427" s="108"/>
      <c r="B427" s="108"/>
      <c r="C427" s="109">
        <v>1.4148946E7</v>
      </c>
      <c r="D427" s="109" t="s">
        <v>475</v>
      </c>
      <c r="E427" s="110" t="s">
        <v>56</v>
      </c>
      <c r="F427" s="110">
        <v>1.0</v>
      </c>
      <c r="G427" s="110">
        <v>0.0</v>
      </c>
      <c r="H427" s="11"/>
      <c r="I427" s="108"/>
      <c r="J427" s="108"/>
      <c r="K427" s="108"/>
      <c r="L427" s="108"/>
      <c r="M427" s="111"/>
      <c r="N427" s="112"/>
      <c r="O427" s="111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</row>
    <row r="428">
      <c r="A428" s="108"/>
      <c r="B428" s="108"/>
      <c r="C428" s="109">
        <v>1.4148958E7</v>
      </c>
      <c r="D428" s="109" t="s">
        <v>476</v>
      </c>
      <c r="E428" s="110" t="s">
        <v>56</v>
      </c>
      <c r="F428" s="110">
        <v>1.0</v>
      </c>
      <c r="G428" s="110">
        <v>49.92</v>
      </c>
      <c r="H428" s="11"/>
      <c r="I428" s="108"/>
      <c r="J428" s="108"/>
      <c r="K428" s="108"/>
      <c r="L428" s="108"/>
      <c r="M428" s="111"/>
      <c r="N428" s="112"/>
      <c r="O428" s="111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</row>
    <row r="429">
      <c r="A429" s="108"/>
      <c r="B429" s="108"/>
      <c r="C429" s="109">
        <v>1.4148959E7</v>
      </c>
      <c r="D429" s="109" t="s">
        <v>477</v>
      </c>
      <c r="E429" s="110" t="s">
        <v>56</v>
      </c>
      <c r="F429" s="110">
        <v>1.0</v>
      </c>
      <c r="G429" s="110">
        <v>57.0</v>
      </c>
      <c r="H429" s="11"/>
      <c r="I429" s="108"/>
      <c r="J429" s="108"/>
      <c r="K429" s="108"/>
      <c r="L429" s="108"/>
      <c r="M429" s="111"/>
      <c r="N429" s="112"/>
      <c r="O429" s="111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</row>
    <row r="430">
      <c r="A430" s="108"/>
      <c r="B430" s="108"/>
      <c r="C430" s="109">
        <v>1.4149034E7</v>
      </c>
      <c r="D430" s="109" t="s">
        <v>478</v>
      </c>
      <c r="E430" s="110" t="s">
        <v>56</v>
      </c>
      <c r="F430" s="110">
        <v>1.0</v>
      </c>
      <c r="G430" s="110">
        <v>0.0</v>
      </c>
      <c r="H430" s="11"/>
      <c r="I430" s="108"/>
      <c r="J430" s="108"/>
      <c r="K430" s="108"/>
      <c r="L430" s="108"/>
      <c r="M430" s="111"/>
      <c r="N430" s="112"/>
      <c r="O430" s="111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</row>
    <row r="431">
      <c r="A431" s="108"/>
      <c r="B431" s="108"/>
      <c r="C431" s="109">
        <v>1.415868E7</v>
      </c>
      <c r="D431" s="109" t="s">
        <v>479</v>
      </c>
      <c r="E431" s="110" t="s">
        <v>56</v>
      </c>
      <c r="F431" s="110">
        <v>1.0</v>
      </c>
      <c r="G431" s="110">
        <v>99.11</v>
      </c>
      <c r="H431" s="11"/>
      <c r="I431" s="108"/>
      <c r="J431" s="108"/>
      <c r="K431" s="108"/>
      <c r="L431" s="108"/>
      <c r="M431" s="111"/>
      <c r="N431" s="112"/>
      <c r="O431" s="111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</row>
    <row r="432">
      <c r="A432" s="108"/>
      <c r="B432" s="108"/>
      <c r="C432" s="109">
        <v>1.4159193E7</v>
      </c>
      <c r="D432" s="109" t="s">
        <v>480</v>
      </c>
      <c r="E432" s="110" t="s">
        <v>56</v>
      </c>
      <c r="F432" s="110">
        <v>1.0</v>
      </c>
      <c r="G432" s="110">
        <v>116.27</v>
      </c>
      <c r="H432" s="11"/>
      <c r="I432" s="108"/>
      <c r="J432" s="108"/>
      <c r="K432" s="108"/>
      <c r="L432" s="108"/>
      <c r="M432" s="111"/>
      <c r="N432" s="112"/>
      <c r="O432" s="111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</row>
    <row r="433">
      <c r="A433" s="108"/>
      <c r="B433" s="108"/>
      <c r="C433" s="109">
        <v>1.4226362E7</v>
      </c>
      <c r="D433" s="109" t="s">
        <v>481</v>
      </c>
      <c r="E433" s="110" t="s">
        <v>56</v>
      </c>
      <c r="F433" s="110">
        <v>1.0</v>
      </c>
      <c r="G433" s="110">
        <v>83.34</v>
      </c>
      <c r="H433" s="11"/>
      <c r="I433" s="108"/>
      <c r="J433" s="108"/>
      <c r="K433" s="108"/>
      <c r="L433" s="108"/>
      <c r="M433" s="111"/>
      <c r="N433" s="112"/>
      <c r="O433" s="111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</row>
    <row r="434">
      <c r="A434" s="108"/>
      <c r="B434" s="108"/>
      <c r="C434" s="109">
        <v>1.4226802E7</v>
      </c>
      <c r="D434" s="109" t="s">
        <v>482</v>
      </c>
      <c r="E434" s="110" t="s">
        <v>56</v>
      </c>
      <c r="F434" s="110">
        <v>1.0</v>
      </c>
      <c r="G434" s="110">
        <v>32.08</v>
      </c>
      <c r="H434" s="11"/>
      <c r="I434" s="108"/>
      <c r="J434" s="108"/>
      <c r="K434" s="108"/>
      <c r="L434" s="108"/>
      <c r="M434" s="111"/>
      <c r="N434" s="112"/>
      <c r="O434" s="111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</row>
    <row r="435">
      <c r="A435" s="108"/>
      <c r="B435" s="108"/>
      <c r="C435" s="109">
        <v>1.4250128E7</v>
      </c>
      <c r="D435" s="109" t="s">
        <v>483</v>
      </c>
      <c r="E435" s="110" t="s">
        <v>56</v>
      </c>
      <c r="F435" s="110">
        <v>1.0</v>
      </c>
      <c r="G435" s="110">
        <v>28.56</v>
      </c>
      <c r="H435" s="11"/>
      <c r="I435" s="108"/>
      <c r="J435" s="108"/>
      <c r="K435" s="108"/>
      <c r="L435" s="108"/>
      <c r="M435" s="111"/>
      <c r="N435" s="112"/>
      <c r="O435" s="111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</row>
    <row r="436">
      <c r="A436" s="108"/>
      <c r="B436" s="108"/>
      <c r="C436" s="109">
        <v>1.4256721E7</v>
      </c>
      <c r="D436" s="109" t="s">
        <v>484</v>
      </c>
      <c r="E436" s="110" t="s">
        <v>56</v>
      </c>
      <c r="F436" s="110">
        <v>1.0</v>
      </c>
      <c r="G436" s="110">
        <v>0.0</v>
      </c>
      <c r="H436" s="11"/>
      <c r="I436" s="108"/>
      <c r="J436" s="108"/>
      <c r="K436" s="108"/>
      <c r="L436" s="108"/>
      <c r="M436" s="111"/>
      <c r="N436" s="112"/>
      <c r="O436" s="111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</row>
    <row r="437">
      <c r="A437" s="108"/>
      <c r="B437" s="108"/>
      <c r="C437" s="109">
        <v>1.4256722E7</v>
      </c>
      <c r="D437" s="109" t="s">
        <v>485</v>
      </c>
      <c r="E437" s="110" t="s">
        <v>56</v>
      </c>
      <c r="F437" s="110">
        <v>1.0</v>
      </c>
      <c r="G437" s="110">
        <v>218.21</v>
      </c>
      <c r="H437" s="11"/>
      <c r="I437" s="108"/>
      <c r="J437" s="108"/>
      <c r="K437" s="108"/>
      <c r="L437" s="108"/>
      <c r="M437" s="111"/>
      <c r="N437" s="112"/>
      <c r="O437" s="111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</row>
    <row r="438">
      <c r="A438" s="108"/>
      <c r="B438" s="108"/>
      <c r="C438" s="109">
        <v>1.4256724E7</v>
      </c>
      <c r="D438" s="109" t="s">
        <v>486</v>
      </c>
      <c r="E438" s="110" t="s">
        <v>56</v>
      </c>
      <c r="F438" s="110">
        <v>1.0</v>
      </c>
      <c r="G438" s="110">
        <v>0.0</v>
      </c>
      <c r="H438" s="11"/>
      <c r="I438" s="108"/>
      <c r="J438" s="108"/>
      <c r="K438" s="108"/>
      <c r="L438" s="108"/>
      <c r="M438" s="111"/>
      <c r="N438" s="112"/>
      <c r="O438" s="111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</row>
    <row r="439">
      <c r="A439" s="108"/>
      <c r="B439" s="108"/>
      <c r="C439" s="109">
        <v>1.4256725E7</v>
      </c>
      <c r="D439" s="109" t="s">
        <v>487</v>
      </c>
      <c r="E439" s="110" t="s">
        <v>56</v>
      </c>
      <c r="F439" s="110">
        <v>1.0</v>
      </c>
      <c r="G439" s="110">
        <v>0.0</v>
      </c>
      <c r="H439" s="11"/>
      <c r="I439" s="108"/>
      <c r="J439" s="108"/>
      <c r="K439" s="108"/>
      <c r="L439" s="108"/>
      <c r="M439" s="111"/>
      <c r="N439" s="112"/>
      <c r="O439" s="111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</row>
    <row r="440">
      <c r="A440" s="108"/>
      <c r="B440" s="108"/>
      <c r="C440" s="109">
        <v>1.4256726E7</v>
      </c>
      <c r="D440" s="109" t="s">
        <v>488</v>
      </c>
      <c r="E440" s="110" t="s">
        <v>56</v>
      </c>
      <c r="F440" s="110">
        <v>1.0</v>
      </c>
      <c r="G440" s="110">
        <v>133.09</v>
      </c>
      <c r="H440" s="11"/>
      <c r="I440" s="108"/>
      <c r="J440" s="108"/>
      <c r="K440" s="108"/>
      <c r="L440" s="108"/>
      <c r="M440" s="111"/>
      <c r="N440" s="112"/>
      <c r="O440" s="111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</row>
    <row r="441">
      <c r="A441" s="108"/>
      <c r="B441" s="108"/>
      <c r="C441" s="109">
        <v>1.4256727E7</v>
      </c>
      <c r="D441" s="109" t="s">
        <v>489</v>
      </c>
      <c r="E441" s="110" t="s">
        <v>56</v>
      </c>
      <c r="F441" s="110">
        <v>1.0</v>
      </c>
      <c r="G441" s="110">
        <v>113.8</v>
      </c>
      <c r="H441" s="11"/>
      <c r="I441" s="108"/>
      <c r="J441" s="108"/>
      <c r="K441" s="108"/>
      <c r="L441" s="108"/>
      <c r="M441" s="111"/>
      <c r="N441" s="112"/>
      <c r="O441" s="111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</row>
    <row r="442">
      <c r="A442" s="108"/>
      <c r="B442" s="108"/>
      <c r="C442" s="109">
        <v>1.4256828E7</v>
      </c>
      <c r="D442" s="109" t="s">
        <v>490</v>
      </c>
      <c r="E442" s="110" t="s">
        <v>56</v>
      </c>
      <c r="F442" s="110">
        <v>1.0</v>
      </c>
      <c r="G442" s="110">
        <v>0.0</v>
      </c>
      <c r="H442" s="11"/>
      <c r="I442" s="108"/>
      <c r="J442" s="108"/>
      <c r="K442" s="108"/>
      <c r="L442" s="108"/>
      <c r="M442" s="111"/>
      <c r="N442" s="112"/>
      <c r="O442" s="111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</row>
    <row r="443">
      <c r="A443" s="108"/>
      <c r="B443" s="108"/>
      <c r="C443" s="109">
        <v>1.4256829E7</v>
      </c>
      <c r="D443" s="109" t="s">
        <v>491</v>
      </c>
      <c r="E443" s="110" t="s">
        <v>56</v>
      </c>
      <c r="F443" s="110">
        <v>1.0</v>
      </c>
      <c r="G443" s="110">
        <v>143.01</v>
      </c>
      <c r="H443" s="11"/>
      <c r="I443" s="108"/>
      <c r="J443" s="108"/>
      <c r="K443" s="108"/>
      <c r="L443" s="108"/>
      <c r="M443" s="111"/>
      <c r="N443" s="112"/>
      <c r="O443" s="111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</row>
    <row r="444">
      <c r="A444" s="108"/>
      <c r="B444" s="108"/>
      <c r="C444" s="109">
        <v>1.4256831E7</v>
      </c>
      <c r="D444" s="109" t="s">
        <v>492</v>
      </c>
      <c r="E444" s="110" t="s">
        <v>56</v>
      </c>
      <c r="F444" s="110">
        <v>1.0</v>
      </c>
      <c r="G444" s="110">
        <v>0.0</v>
      </c>
      <c r="H444" s="11"/>
      <c r="I444" s="108"/>
      <c r="J444" s="108"/>
      <c r="K444" s="108"/>
      <c r="L444" s="108"/>
      <c r="M444" s="111"/>
      <c r="N444" s="112"/>
      <c r="O444" s="111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</row>
    <row r="445">
      <c r="A445" s="108"/>
      <c r="B445" s="108"/>
      <c r="C445" s="109">
        <v>1.4256832E7</v>
      </c>
      <c r="D445" s="109" t="s">
        <v>493</v>
      </c>
      <c r="E445" s="110" t="s">
        <v>56</v>
      </c>
      <c r="F445" s="110">
        <v>1.0</v>
      </c>
      <c r="G445" s="110">
        <v>0.0</v>
      </c>
      <c r="H445" s="11"/>
      <c r="I445" s="108"/>
      <c r="J445" s="108"/>
      <c r="K445" s="108"/>
      <c r="L445" s="108"/>
      <c r="M445" s="111"/>
      <c r="N445" s="112"/>
      <c r="O445" s="111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</row>
    <row r="446">
      <c r="A446" s="108"/>
      <c r="B446" s="108"/>
      <c r="C446" s="109">
        <v>1.4256833E7</v>
      </c>
      <c r="D446" s="109" t="s">
        <v>494</v>
      </c>
      <c r="E446" s="110" t="s">
        <v>56</v>
      </c>
      <c r="F446" s="110">
        <v>1.0</v>
      </c>
      <c r="G446" s="110">
        <v>150.54</v>
      </c>
      <c r="H446" s="11"/>
      <c r="I446" s="108"/>
      <c r="J446" s="108"/>
      <c r="K446" s="108"/>
      <c r="L446" s="108"/>
      <c r="M446" s="111"/>
      <c r="N446" s="112"/>
      <c r="O446" s="111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</row>
    <row r="447">
      <c r="A447" s="108"/>
      <c r="B447" s="108"/>
      <c r="C447" s="109">
        <v>1.4256834E7</v>
      </c>
      <c r="D447" s="109" t="s">
        <v>495</v>
      </c>
      <c r="E447" s="110" t="s">
        <v>56</v>
      </c>
      <c r="F447" s="110">
        <v>1.0</v>
      </c>
      <c r="G447" s="110">
        <v>204.22</v>
      </c>
      <c r="H447" s="11"/>
      <c r="I447" s="108"/>
      <c r="J447" s="108"/>
      <c r="K447" s="108"/>
      <c r="L447" s="108"/>
      <c r="M447" s="111"/>
      <c r="N447" s="112"/>
      <c r="O447" s="111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</row>
    <row r="448">
      <c r="A448" s="108"/>
      <c r="B448" s="108"/>
      <c r="C448" s="109">
        <v>1.4256835E7</v>
      </c>
      <c r="D448" s="109" t="s">
        <v>496</v>
      </c>
      <c r="E448" s="110" t="s">
        <v>56</v>
      </c>
      <c r="F448" s="110">
        <v>1.0</v>
      </c>
      <c r="G448" s="110">
        <v>214.97</v>
      </c>
      <c r="H448" s="11"/>
      <c r="I448" s="108"/>
      <c r="J448" s="108"/>
      <c r="K448" s="108"/>
      <c r="L448" s="108"/>
      <c r="M448" s="111"/>
      <c r="N448" s="112"/>
      <c r="O448" s="111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</row>
    <row r="449">
      <c r="A449" s="108"/>
      <c r="B449" s="108"/>
      <c r="C449" s="109">
        <v>1.4256836E7</v>
      </c>
      <c r="D449" s="109" t="s">
        <v>497</v>
      </c>
      <c r="E449" s="110" t="s">
        <v>56</v>
      </c>
      <c r="F449" s="110">
        <v>1.0</v>
      </c>
      <c r="G449" s="110">
        <v>0.0</v>
      </c>
      <c r="H449" s="11"/>
      <c r="I449" s="108"/>
      <c r="J449" s="108"/>
      <c r="K449" s="108"/>
      <c r="L449" s="108"/>
      <c r="M449" s="111"/>
      <c r="N449" s="112"/>
      <c r="O449" s="111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</row>
    <row r="450">
      <c r="A450" s="108"/>
      <c r="B450" s="108"/>
      <c r="C450" s="109">
        <v>1.4256837E7</v>
      </c>
      <c r="D450" s="109" t="s">
        <v>498</v>
      </c>
      <c r="E450" s="110" t="s">
        <v>56</v>
      </c>
      <c r="F450" s="110">
        <v>1.0</v>
      </c>
      <c r="G450" s="110">
        <v>204.22</v>
      </c>
      <c r="H450" s="11"/>
      <c r="I450" s="108"/>
      <c r="J450" s="108"/>
      <c r="K450" s="108"/>
      <c r="L450" s="108"/>
      <c r="M450" s="111"/>
      <c r="N450" s="112"/>
      <c r="O450" s="111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</row>
    <row r="451">
      <c r="A451" s="108"/>
      <c r="B451" s="108"/>
      <c r="C451" s="109">
        <v>1.4256838E7</v>
      </c>
      <c r="D451" s="109" t="s">
        <v>499</v>
      </c>
      <c r="E451" s="110" t="s">
        <v>56</v>
      </c>
      <c r="F451" s="110">
        <v>1.0</v>
      </c>
      <c r="G451" s="110">
        <v>204.22</v>
      </c>
      <c r="H451" s="11"/>
      <c r="I451" s="108"/>
      <c r="J451" s="108"/>
      <c r="K451" s="108"/>
      <c r="L451" s="108"/>
      <c r="M451" s="111"/>
      <c r="N451" s="112"/>
      <c r="O451" s="111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</row>
    <row r="452">
      <c r="A452" s="108"/>
      <c r="B452" s="108"/>
      <c r="C452" s="109">
        <v>1.4256839E7</v>
      </c>
      <c r="D452" s="109" t="s">
        <v>500</v>
      </c>
      <c r="E452" s="110" t="s">
        <v>56</v>
      </c>
      <c r="F452" s="110">
        <v>1.0</v>
      </c>
      <c r="G452" s="110">
        <v>0.0</v>
      </c>
      <c r="H452" s="11"/>
      <c r="I452" s="108"/>
      <c r="J452" s="108"/>
      <c r="K452" s="108"/>
      <c r="L452" s="108"/>
      <c r="M452" s="111"/>
      <c r="N452" s="112"/>
      <c r="O452" s="111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</row>
    <row r="453">
      <c r="A453" s="108"/>
      <c r="B453" s="108"/>
      <c r="C453" s="109">
        <v>1.425684E7</v>
      </c>
      <c r="D453" s="109" t="s">
        <v>501</v>
      </c>
      <c r="E453" s="110" t="s">
        <v>56</v>
      </c>
      <c r="F453" s="110">
        <v>1.0</v>
      </c>
      <c r="G453" s="110">
        <v>553.26</v>
      </c>
      <c r="H453" s="11"/>
      <c r="I453" s="108"/>
      <c r="J453" s="108"/>
      <c r="K453" s="108"/>
      <c r="L453" s="108"/>
      <c r="M453" s="111"/>
      <c r="N453" s="112"/>
      <c r="O453" s="111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</row>
    <row r="454">
      <c r="A454" s="108"/>
      <c r="B454" s="108"/>
      <c r="C454" s="109">
        <v>1.4256842E7</v>
      </c>
      <c r="D454" s="109" t="s">
        <v>502</v>
      </c>
      <c r="E454" s="110" t="s">
        <v>56</v>
      </c>
      <c r="F454" s="110">
        <v>1.0</v>
      </c>
      <c r="G454" s="110">
        <v>553.26</v>
      </c>
      <c r="H454" s="11"/>
      <c r="I454" s="108"/>
      <c r="J454" s="108"/>
      <c r="K454" s="108"/>
      <c r="L454" s="108"/>
      <c r="M454" s="111"/>
      <c r="N454" s="112"/>
      <c r="O454" s="111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</row>
    <row r="455">
      <c r="A455" s="108"/>
      <c r="B455" s="108"/>
      <c r="C455" s="109">
        <v>1.4256843E7</v>
      </c>
      <c r="D455" s="109" t="s">
        <v>385</v>
      </c>
      <c r="E455" s="110" t="s">
        <v>56</v>
      </c>
      <c r="F455" s="110">
        <v>1.0</v>
      </c>
      <c r="G455" s="110">
        <v>525.6</v>
      </c>
      <c r="H455" s="11"/>
      <c r="I455" s="108"/>
      <c r="J455" s="108"/>
      <c r="K455" s="108"/>
      <c r="L455" s="108"/>
      <c r="M455" s="111"/>
      <c r="N455" s="112"/>
      <c r="O455" s="111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</row>
    <row r="456">
      <c r="A456" s="108"/>
      <c r="B456" s="108"/>
      <c r="C456" s="109">
        <v>1.4256844E7</v>
      </c>
      <c r="D456" s="109" t="s">
        <v>503</v>
      </c>
      <c r="E456" s="110" t="s">
        <v>56</v>
      </c>
      <c r="F456" s="110">
        <v>1.0</v>
      </c>
      <c r="G456" s="110">
        <v>870.69</v>
      </c>
      <c r="H456" s="11"/>
      <c r="I456" s="108"/>
      <c r="J456" s="108"/>
      <c r="K456" s="108"/>
      <c r="L456" s="108"/>
      <c r="M456" s="111"/>
      <c r="N456" s="112"/>
      <c r="O456" s="111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</row>
    <row r="457">
      <c r="A457" s="108"/>
      <c r="B457" s="108"/>
      <c r="C457" s="109">
        <v>1.4256845E7</v>
      </c>
      <c r="D457" s="109" t="s">
        <v>504</v>
      </c>
      <c r="E457" s="110" t="s">
        <v>56</v>
      </c>
      <c r="F457" s="110">
        <v>1.0</v>
      </c>
      <c r="G457" s="110">
        <v>0.0</v>
      </c>
      <c r="H457" s="11"/>
      <c r="I457" s="108"/>
      <c r="J457" s="108"/>
      <c r="K457" s="108"/>
      <c r="L457" s="108"/>
      <c r="M457" s="111"/>
      <c r="N457" s="112"/>
      <c r="O457" s="111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</row>
    <row r="458">
      <c r="A458" s="108"/>
      <c r="B458" s="108"/>
      <c r="C458" s="109">
        <v>1.4256846E7</v>
      </c>
      <c r="D458" s="109" t="s">
        <v>505</v>
      </c>
      <c r="E458" s="110" t="s">
        <v>56</v>
      </c>
      <c r="F458" s="110">
        <v>1.0</v>
      </c>
      <c r="G458" s="110">
        <v>0.0</v>
      </c>
      <c r="H458" s="11"/>
      <c r="I458" s="108"/>
      <c r="J458" s="108"/>
      <c r="K458" s="108"/>
      <c r="L458" s="108"/>
      <c r="M458" s="111"/>
      <c r="N458" s="112"/>
      <c r="O458" s="111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</row>
    <row r="459">
      <c r="A459" s="108"/>
      <c r="B459" s="108"/>
      <c r="C459" s="109">
        <v>1425727.0</v>
      </c>
      <c r="D459" s="109" t="s">
        <v>489</v>
      </c>
      <c r="E459" s="110" t="s">
        <v>56</v>
      </c>
      <c r="F459" s="110">
        <v>1.0</v>
      </c>
      <c r="G459" s="110">
        <v>0.0</v>
      </c>
      <c r="H459" s="11"/>
      <c r="I459" s="108"/>
      <c r="J459" s="108"/>
      <c r="K459" s="108"/>
      <c r="L459" s="108"/>
      <c r="M459" s="111"/>
      <c r="N459" s="112"/>
      <c r="O459" s="111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</row>
    <row r="460">
      <c r="A460" s="108"/>
      <c r="B460" s="108"/>
      <c r="C460" s="109">
        <v>1.4386967E7</v>
      </c>
      <c r="D460" s="109" t="s">
        <v>506</v>
      </c>
      <c r="E460" s="110" t="s">
        <v>56</v>
      </c>
      <c r="F460" s="110">
        <v>1.0</v>
      </c>
      <c r="G460" s="110">
        <v>978.82</v>
      </c>
      <c r="H460" s="11"/>
      <c r="I460" s="108"/>
      <c r="J460" s="108"/>
      <c r="K460" s="108"/>
      <c r="L460" s="108"/>
      <c r="M460" s="111"/>
      <c r="N460" s="112"/>
      <c r="O460" s="111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</row>
    <row r="461">
      <c r="A461" s="108"/>
      <c r="B461" s="108"/>
      <c r="C461" s="109">
        <v>1.4451714E7</v>
      </c>
      <c r="D461" s="109" t="s">
        <v>507</v>
      </c>
      <c r="E461" s="110" t="s">
        <v>56</v>
      </c>
      <c r="F461" s="110">
        <v>1.0</v>
      </c>
      <c r="G461" s="110">
        <v>22.01</v>
      </c>
      <c r="H461" s="11"/>
      <c r="I461" s="108"/>
      <c r="J461" s="108"/>
      <c r="K461" s="108"/>
      <c r="L461" s="108"/>
      <c r="M461" s="111"/>
      <c r="N461" s="112"/>
      <c r="O461" s="111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</row>
    <row r="462">
      <c r="A462" s="108"/>
      <c r="B462" s="108"/>
      <c r="C462" s="109">
        <v>1.4451715E7</v>
      </c>
      <c r="D462" s="109" t="s">
        <v>508</v>
      </c>
      <c r="E462" s="110" t="s">
        <v>56</v>
      </c>
      <c r="F462" s="110">
        <v>1.0</v>
      </c>
      <c r="G462" s="110">
        <v>22.01</v>
      </c>
      <c r="H462" s="11"/>
      <c r="I462" s="108"/>
      <c r="J462" s="108"/>
      <c r="K462" s="108"/>
      <c r="L462" s="108"/>
      <c r="M462" s="111"/>
      <c r="N462" s="112"/>
      <c r="O462" s="111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</row>
    <row r="463">
      <c r="A463" s="108"/>
      <c r="B463" s="108"/>
      <c r="C463" s="109">
        <v>145.0</v>
      </c>
      <c r="D463" s="109" t="s">
        <v>509</v>
      </c>
      <c r="E463" s="110" t="s">
        <v>56</v>
      </c>
      <c r="F463" s="110">
        <v>1.0</v>
      </c>
      <c r="G463" s="110">
        <v>0.0</v>
      </c>
      <c r="H463" s="11"/>
      <c r="I463" s="108"/>
      <c r="J463" s="108"/>
      <c r="K463" s="108"/>
      <c r="L463" s="108"/>
      <c r="M463" s="111"/>
      <c r="N463" s="112"/>
      <c r="O463" s="111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</row>
    <row r="464">
      <c r="A464" s="108"/>
      <c r="B464" s="108"/>
      <c r="C464" s="109">
        <v>1.4539197E7</v>
      </c>
      <c r="D464" s="109" t="s">
        <v>510</v>
      </c>
      <c r="E464" s="110" t="s">
        <v>56</v>
      </c>
      <c r="F464" s="110">
        <v>1.0</v>
      </c>
      <c r="G464" s="110">
        <v>0.0</v>
      </c>
      <c r="H464" s="11"/>
      <c r="I464" s="108"/>
      <c r="J464" s="108"/>
      <c r="K464" s="108"/>
      <c r="L464" s="108"/>
      <c r="M464" s="111"/>
      <c r="N464" s="112"/>
      <c r="O464" s="111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</row>
    <row r="465">
      <c r="A465" s="108"/>
      <c r="B465" s="108"/>
      <c r="C465" s="109">
        <v>1.4569119E7</v>
      </c>
      <c r="D465" s="109" t="s">
        <v>87</v>
      </c>
      <c r="E465" s="110" t="s">
        <v>56</v>
      </c>
      <c r="F465" s="110">
        <v>1.0</v>
      </c>
      <c r="G465" s="110">
        <v>1264.59</v>
      </c>
      <c r="H465" s="11"/>
      <c r="I465" s="108"/>
      <c r="J465" s="108"/>
      <c r="K465" s="108"/>
      <c r="L465" s="108"/>
      <c r="M465" s="111"/>
      <c r="N465" s="112"/>
      <c r="O465" s="111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</row>
    <row r="466">
      <c r="A466" s="108"/>
      <c r="B466" s="108"/>
      <c r="C466" s="109">
        <v>1.4569189E7</v>
      </c>
      <c r="D466" s="109" t="s">
        <v>511</v>
      </c>
      <c r="E466" s="110" t="s">
        <v>56</v>
      </c>
      <c r="F466" s="110">
        <v>1.0</v>
      </c>
      <c r="G466" s="110">
        <v>870.69</v>
      </c>
      <c r="H466" s="11"/>
      <c r="I466" s="108"/>
      <c r="J466" s="108"/>
      <c r="K466" s="108"/>
      <c r="L466" s="108"/>
      <c r="M466" s="111"/>
      <c r="N466" s="112"/>
      <c r="O466" s="111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</row>
    <row r="467">
      <c r="A467" s="108"/>
      <c r="B467" s="108"/>
      <c r="C467" s="109">
        <v>1.4763992E7</v>
      </c>
      <c r="D467" s="109" t="s">
        <v>512</v>
      </c>
      <c r="E467" s="110" t="s">
        <v>56</v>
      </c>
      <c r="F467" s="110">
        <v>1.0</v>
      </c>
      <c r="G467" s="110">
        <v>214.32</v>
      </c>
      <c r="H467" s="11"/>
      <c r="I467" s="108"/>
      <c r="J467" s="108"/>
      <c r="K467" s="108"/>
      <c r="L467" s="108"/>
      <c r="M467" s="111"/>
      <c r="N467" s="112"/>
      <c r="O467" s="111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</row>
    <row r="468">
      <c r="A468" s="108"/>
      <c r="B468" s="108"/>
      <c r="C468" s="109">
        <v>1.4764112E7</v>
      </c>
      <c r="D468" s="109" t="s">
        <v>513</v>
      </c>
      <c r="E468" s="110" t="s">
        <v>56</v>
      </c>
      <c r="F468" s="110">
        <v>1.0</v>
      </c>
      <c r="G468" s="110">
        <v>65.2</v>
      </c>
      <c r="H468" s="11"/>
      <c r="I468" s="108"/>
      <c r="J468" s="108"/>
      <c r="K468" s="108"/>
      <c r="L468" s="108"/>
      <c r="M468" s="111"/>
      <c r="N468" s="112"/>
      <c r="O468" s="111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</row>
    <row r="469">
      <c r="A469" s="108"/>
      <c r="B469" s="108"/>
      <c r="C469" s="109">
        <v>1.4764114E7</v>
      </c>
      <c r="D469" s="109" t="s">
        <v>514</v>
      </c>
      <c r="E469" s="110" t="s">
        <v>56</v>
      </c>
      <c r="F469" s="110">
        <v>1.0</v>
      </c>
      <c r="G469" s="110">
        <v>65.2</v>
      </c>
      <c r="H469" s="11"/>
      <c r="I469" s="108"/>
      <c r="J469" s="108"/>
      <c r="K469" s="108"/>
      <c r="L469" s="108"/>
      <c r="M469" s="111"/>
      <c r="N469" s="112"/>
      <c r="O469" s="111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</row>
    <row r="470">
      <c r="A470" s="108"/>
      <c r="B470" s="108"/>
      <c r="C470" s="109">
        <v>1.4764116E7</v>
      </c>
      <c r="D470" s="109" t="s">
        <v>515</v>
      </c>
      <c r="E470" s="110" t="s">
        <v>56</v>
      </c>
      <c r="F470" s="110">
        <v>1.0</v>
      </c>
      <c r="G470" s="110">
        <v>61.94</v>
      </c>
      <c r="H470" s="11"/>
      <c r="I470" s="108"/>
      <c r="J470" s="108"/>
      <c r="K470" s="108"/>
      <c r="L470" s="108"/>
      <c r="M470" s="111"/>
      <c r="N470" s="112"/>
      <c r="O470" s="111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</row>
    <row r="471">
      <c r="A471" s="108"/>
      <c r="B471" s="108"/>
      <c r="C471" s="109">
        <v>1.4764222E7</v>
      </c>
      <c r="D471" s="109" t="s">
        <v>516</v>
      </c>
      <c r="E471" s="110" t="s">
        <v>56</v>
      </c>
      <c r="F471" s="110">
        <v>1.0</v>
      </c>
      <c r="G471" s="110">
        <v>80.06</v>
      </c>
      <c r="H471" s="11"/>
      <c r="I471" s="108"/>
      <c r="J471" s="108"/>
      <c r="K471" s="108"/>
      <c r="L471" s="108"/>
      <c r="M471" s="111"/>
      <c r="N471" s="112"/>
      <c r="O471" s="111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</row>
    <row r="472">
      <c r="A472" s="108"/>
      <c r="B472" s="108"/>
      <c r="C472" s="109">
        <v>1.4764224E7</v>
      </c>
      <c r="D472" s="109" t="s">
        <v>517</v>
      </c>
      <c r="E472" s="110" t="s">
        <v>56</v>
      </c>
      <c r="F472" s="110">
        <v>1.0</v>
      </c>
      <c r="G472" s="110">
        <v>80.06</v>
      </c>
      <c r="H472" s="11"/>
      <c r="I472" s="108"/>
      <c r="J472" s="108"/>
      <c r="K472" s="108"/>
      <c r="L472" s="108"/>
      <c r="M472" s="111"/>
      <c r="N472" s="112"/>
      <c r="O472" s="111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</row>
    <row r="473">
      <c r="A473" s="108"/>
      <c r="B473" s="108"/>
      <c r="C473" s="109">
        <v>1.4764226E7</v>
      </c>
      <c r="D473" s="109" t="s">
        <v>518</v>
      </c>
      <c r="E473" s="110" t="s">
        <v>56</v>
      </c>
      <c r="F473" s="110">
        <v>1.0</v>
      </c>
      <c r="G473" s="110">
        <v>210.0</v>
      </c>
      <c r="H473" s="11"/>
      <c r="I473" s="108"/>
      <c r="J473" s="108"/>
      <c r="K473" s="108"/>
      <c r="L473" s="108"/>
      <c r="M473" s="111"/>
      <c r="N473" s="112"/>
      <c r="O473" s="111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</row>
    <row r="474">
      <c r="A474" s="108"/>
      <c r="B474" s="108"/>
      <c r="C474" s="109">
        <v>1.4764227E7</v>
      </c>
      <c r="D474" s="109" t="s">
        <v>519</v>
      </c>
      <c r="E474" s="110" t="s">
        <v>56</v>
      </c>
      <c r="F474" s="110">
        <v>1.0</v>
      </c>
      <c r="G474" s="110">
        <v>125.52</v>
      </c>
      <c r="H474" s="11"/>
      <c r="I474" s="108"/>
      <c r="J474" s="108"/>
      <c r="K474" s="108"/>
      <c r="L474" s="108"/>
      <c r="M474" s="111"/>
      <c r="N474" s="112"/>
      <c r="O474" s="111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</row>
    <row r="475">
      <c r="A475" s="108"/>
      <c r="B475" s="108"/>
      <c r="C475" s="109">
        <v>1.4764229E7</v>
      </c>
      <c r="D475" s="109" t="s">
        <v>520</v>
      </c>
      <c r="E475" s="110" t="s">
        <v>56</v>
      </c>
      <c r="F475" s="110">
        <v>1.0</v>
      </c>
      <c r="G475" s="110">
        <v>116.04</v>
      </c>
      <c r="H475" s="11"/>
      <c r="I475" s="108"/>
      <c r="J475" s="108"/>
      <c r="K475" s="108"/>
      <c r="L475" s="108"/>
      <c r="M475" s="111"/>
      <c r="N475" s="112"/>
      <c r="O475" s="111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</row>
    <row r="476">
      <c r="A476" s="108"/>
      <c r="B476" s="108"/>
      <c r="C476" s="109">
        <v>1.4794895E7</v>
      </c>
      <c r="D476" s="109" t="s">
        <v>521</v>
      </c>
      <c r="E476" s="110" t="s">
        <v>56</v>
      </c>
      <c r="F476" s="110">
        <v>1.0</v>
      </c>
      <c r="G476" s="110">
        <v>198.75</v>
      </c>
      <c r="H476" s="11"/>
      <c r="I476" s="108"/>
      <c r="J476" s="108"/>
      <c r="K476" s="108"/>
      <c r="L476" s="108"/>
      <c r="M476" s="111"/>
      <c r="N476" s="112"/>
      <c r="O476" s="111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</row>
    <row r="477">
      <c r="A477" s="108"/>
      <c r="B477" s="108"/>
      <c r="C477" s="109">
        <v>1.4818235E7</v>
      </c>
      <c r="D477" s="109" t="s">
        <v>522</v>
      </c>
      <c r="E477" s="110" t="s">
        <v>56</v>
      </c>
      <c r="F477" s="110">
        <v>1.0</v>
      </c>
      <c r="G477" s="110">
        <v>0.0</v>
      </c>
      <c r="H477" s="11"/>
      <c r="I477" s="108"/>
      <c r="J477" s="108"/>
      <c r="K477" s="108"/>
      <c r="L477" s="108"/>
      <c r="M477" s="111"/>
      <c r="N477" s="112"/>
      <c r="O477" s="111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</row>
    <row r="478">
      <c r="A478" s="108"/>
      <c r="B478" s="108"/>
      <c r="C478" s="109">
        <v>14841.0</v>
      </c>
      <c r="D478" s="109" t="s">
        <v>523</v>
      </c>
      <c r="E478" s="110" t="s">
        <v>56</v>
      </c>
      <c r="F478" s="110">
        <v>1.0</v>
      </c>
      <c r="G478" s="110">
        <v>11.84</v>
      </c>
      <c r="H478" s="11"/>
      <c r="I478" s="108"/>
      <c r="J478" s="108"/>
      <c r="K478" s="108"/>
      <c r="L478" s="108"/>
      <c r="M478" s="111"/>
      <c r="N478" s="112"/>
      <c r="O478" s="111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</row>
    <row r="479">
      <c r="A479" s="108"/>
      <c r="B479" s="108"/>
      <c r="C479" s="109">
        <v>1.4849025E7</v>
      </c>
      <c r="D479" s="109" t="s">
        <v>524</v>
      </c>
      <c r="E479" s="110" t="s">
        <v>56</v>
      </c>
      <c r="F479" s="110">
        <v>1.0</v>
      </c>
      <c r="G479" s="110">
        <v>0.0</v>
      </c>
      <c r="H479" s="11"/>
      <c r="I479" s="108"/>
      <c r="J479" s="108"/>
      <c r="K479" s="108"/>
      <c r="L479" s="108"/>
      <c r="M479" s="111"/>
      <c r="N479" s="112"/>
      <c r="O479" s="111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</row>
    <row r="480">
      <c r="A480" s="108"/>
      <c r="B480" s="108"/>
      <c r="C480" s="109">
        <v>1.4849026E7</v>
      </c>
      <c r="D480" s="109" t="s">
        <v>525</v>
      </c>
      <c r="E480" s="110" t="s">
        <v>56</v>
      </c>
      <c r="F480" s="110">
        <v>1.0</v>
      </c>
      <c r="G480" s="110">
        <v>185.29</v>
      </c>
      <c r="H480" s="11"/>
      <c r="I480" s="108"/>
      <c r="J480" s="108"/>
      <c r="K480" s="108"/>
      <c r="L480" s="108"/>
      <c r="M480" s="111"/>
      <c r="N480" s="112"/>
      <c r="O480" s="111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</row>
    <row r="481">
      <c r="A481" s="108"/>
      <c r="B481" s="108"/>
      <c r="C481" s="109">
        <v>1.4849027E7</v>
      </c>
      <c r="D481" s="109" t="s">
        <v>526</v>
      </c>
      <c r="E481" s="110" t="s">
        <v>56</v>
      </c>
      <c r="F481" s="110">
        <v>1.0</v>
      </c>
      <c r="G481" s="110">
        <v>185.29</v>
      </c>
      <c r="H481" s="11"/>
      <c r="I481" s="108"/>
      <c r="J481" s="108"/>
      <c r="K481" s="108"/>
      <c r="L481" s="108"/>
      <c r="M481" s="111"/>
      <c r="N481" s="112"/>
      <c r="O481" s="111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</row>
    <row r="482">
      <c r="A482" s="108"/>
      <c r="B482" s="108"/>
      <c r="C482" s="109">
        <v>1.4883828E7</v>
      </c>
      <c r="D482" s="109" t="s">
        <v>527</v>
      </c>
      <c r="E482" s="110" t="s">
        <v>56</v>
      </c>
      <c r="F482" s="110">
        <v>1.0</v>
      </c>
      <c r="G482" s="110">
        <v>0.0</v>
      </c>
      <c r="H482" s="11"/>
      <c r="I482" s="108"/>
      <c r="J482" s="108"/>
      <c r="K482" s="108"/>
      <c r="L482" s="108"/>
      <c r="M482" s="111"/>
      <c r="N482" s="112"/>
      <c r="O482" s="111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</row>
    <row r="483">
      <c r="A483" s="108"/>
      <c r="B483" s="108"/>
      <c r="C483" s="109">
        <v>1.4910591E7</v>
      </c>
      <c r="D483" s="109" t="s">
        <v>528</v>
      </c>
      <c r="E483" s="110" t="s">
        <v>56</v>
      </c>
      <c r="F483" s="110">
        <v>1.0</v>
      </c>
      <c r="G483" s="110">
        <v>0.0</v>
      </c>
      <c r="H483" s="11"/>
      <c r="I483" s="108"/>
      <c r="J483" s="108"/>
      <c r="K483" s="108"/>
      <c r="L483" s="108"/>
      <c r="M483" s="111"/>
      <c r="N483" s="112"/>
      <c r="O483" s="111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</row>
    <row r="484">
      <c r="A484" s="108"/>
      <c r="B484" s="108"/>
      <c r="C484" s="109">
        <v>1494.0</v>
      </c>
      <c r="D484" s="109" t="s">
        <v>529</v>
      </c>
      <c r="E484" s="110" t="s">
        <v>56</v>
      </c>
      <c r="F484" s="110">
        <v>1.0</v>
      </c>
      <c r="G484" s="110">
        <v>55.56</v>
      </c>
      <c r="H484" s="11"/>
      <c r="I484" s="108"/>
      <c r="J484" s="108"/>
      <c r="K484" s="108"/>
      <c r="L484" s="108"/>
      <c r="M484" s="111"/>
      <c r="N484" s="112"/>
      <c r="O484" s="111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</row>
    <row r="485">
      <c r="A485" s="108"/>
      <c r="B485" s="108"/>
      <c r="C485" s="109">
        <v>15001.0</v>
      </c>
      <c r="D485" s="109" t="s">
        <v>530</v>
      </c>
      <c r="E485" s="110" t="s">
        <v>56</v>
      </c>
      <c r="F485" s="110">
        <v>1.0</v>
      </c>
      <c r="G485" s="110">
        <v>0.0</v>
      </c>
      <c r="H485" s="11"/>
      <c r="I485" s="108"/>
      <c r="J485" s="108"/>
      <c r="K485" s="108"/>
      <c r="L485" s="108"/>
      <c r="M485" s="111"/>
      <c r="N485" s="112"/>
      <c r="O485" s="111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</row>
    <row r="486">
      <c r="A486" s="108"/>
      <c r="B486" s="108"/>
      <c r="C486" s="109">
        <v>15002.0</v>
      </c>
      <c r="D486" s="109" t="s">
        <v>531</v>
      </c>
      <c r="E486" s="110" t="s">
        <v>56</v>
      </c>
      <c r="F486" s="110">
        <v>1.0</v>
      </c>
      <c r="G486" s="110">
        <v>0.0</v>
      </c>
      <c r="H486" s="11"/>
      <c r="I486" s="108"/>
      <c r="J486" s="108"/>
      <c r="K486" s="108"/>
      <c r="L486" s="108"/>
      <c r="M486" s="111"/>
      <c r="N486" s="112"/>
      <c r="O486" s="111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</row>
    <row r="487">
      <c r="A487" s="108"/>
      <c r="B487" s="108"/>
      <c r="C487" s="109">
        <v>15060.0</v>
      </c>
      <c r="D487" s="109" t="s">
        <v>532</v>
      </c>
      <c r="E487" s="110" t="s">
        <v>56</v>
      </c>
      <c r="F487" s="110">
        <v>1.0</v>
      </c>
      <c r="G487" s="110">
        <v>823.81</v>
      </c>
      <c r="H487" s="11"/>
      <c r="I487" s="108"/>
      <c r="J487" s="108"/>
      <c r="K487" s="108"/>
      <c r="L487" s="108"/>
      <c r="M487" s="111"/>
      <c r="N487" s="112"/>
      <c r="O487" s="111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</row>
    <row r="488">
      <c r="A488" s="108"/>
      <c r="B488" s="108"/>
      <c r="C488" s="109">
        <v>1517.0</v>
      </c>
      <c r="D488" s="109" t="s">
        <v>533</v>
      </c>
      <c r="E488" s="110" t="s">
        <v>56</v>
      </c>
      <c r="F488" s="110">
        <v>1.0</v>
      </c>
      <c r="G488" s="110">
        <v>239.05</v>
      </c>
      <c r="H488" s="11"/>
      <c r="I488" s="108"/>
      <c r="J488" s="108"/>
      <c r="K488" s="108"/>
      <c r="L488" s="108"/>
      <c r="M488" s="111"/>
      <c r="N488" s="112"/>
      <c r="O488" s="111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</row>
    <row r="489">
      <c r="A489" s="108"/>
      <c r="B489" s="108"/>
      <c r="C489" s="109">
        <v>1.5189687E7</v>
      </c>
      <c r="D489" s="109" t="s">
        <v>534</v>
      </c>
      <c r="E489" s="110" t="s">
        <v>56</v>
      </c>
      <c r="F489" s="110">
        <v>1.0</v>
      </c>
      <c r="G489" s="110">
        <v>0.0</v>
      </c>
      <c r="H489" s="11"/>
      <c r="I489" s="108"/>
      <c r="J489" s="108"/>
      <c r="K489" s="108"/>
      <c r="L489" s="108"/>
      <c r="M489" s="111"/>
      <c r="N489" s="112"/>
      <c r="O489" s="111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</row>
    <row r="490">
      <c r="A490" s="108"/>
      <c r="B490" s="108"/>
      <c r="C490" s="109">
        <v>1.5189756E7</v>
      </c>
      <c r="D490" s="109" t="s">
        <v>535</v>
      </c>
      <c r="E490" s="110" t="s">
        <v>56</v>
      </c>
      <c r="F490" s="110">
        <v>1.0</v>
      </c>
      <c r="G490" s="110">
        <v>0.0</v>
      </c>
      <c r="H490" s="11"/>
      <c r="I490" s="108"/>
      <c r="J490" s="108"/>
      <c r="K490" s="108"/>
      <c r="L490" s="108"/>
      <c r="M490" s="111"/>
      <c r="N490" s="112"/>
      <c r="O490" s="111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</row>
    <row r="491">
      <c r="A491" s="108"/>
      <c r="B491" s="108"/>
      <c r="C491" s="109">
        <v>1.5189932E7</v>
      </c>
      <c r="D491" s="109" t="s">
        <v>536</v>
      </c>
      <c r="E491" s="110" t="s">
        <v>56</v>
      </c>
      <c r="F491" s="110">
        <v>1.0</v>
      </c>
      <c r="G491" s="110">
        <v>0.0</v>
      </c>
      <c r="H491" s="11"/>
      <c r="I491" s="108"/>
      <c r="J491" s="108"/>
      <c r="K491" s="108"/>
      <c r="L491" s="108"/>
      <c r="M491" s="111"/>
      <c r="N491" s="112"/>
      <c r="O491" s="111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</row>
    <row r="492">
      <c r="A492" s="108"/>
      <c r="B492" s="108"/>
      <c r="C492" s="109">
        <v>1.5220827E7</v>
      </c>
      <c r="D492" s="109" t="s">
        <v>537</v>
      </c>
      <c r="E492" s="110" t="s">
        <v>56</v>
      </c>
      <c r="F492" s="110">
        <v>1.0</v>
      </c>
      <c r="G492" s="110">
        <v>7.74</v>
      </c>
      <c r="H492" s="11"/>
      <c r="I492" s="108"/>
      <c r="J492" s="108"/>
      <c r="K492" s="108"/>
      <c r="L492" s="108"/>
      <c r="M492" s="111"/>
      <c r="N492" s="112"/>
      <c r="O492" s="111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</row>
    <row r="493">
      <c r="A493" s="108"/>
      <c r="B493" s="108"/>
      <c r="C493" s="109">
        <v>1.5265508E7</v>
      </c>
      <c r="D493" s="109" t="s">
        <v>538</v>
      </c>
      <c r="E493" s="110" t="s">
        <v>56</v>
      </c>
      <c r="F493" s="110">
        <v>1.0</v>
      </c>
      <c r="G493" s="110">
        <v>11.12</v>
      </c>
      <c r="H493" s="11"/>
      <c r="I493" s="108"/>
      <c r="J493" s="108"/>
      <c r="K493" s="108"/>
      <c r="L493" s="108"/>
      <c r="M493" s="111"/>
      <c r="N493" s="112"/>
      <c r="O493" s="111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</row>
    <row r="494">
      <c r="A494" s="108"/>
      <c r="B494" s="108"/>
      <c r="C494" s="109">
        <v>1.5265637E7</v>
      </c>
      <c r="D494" s="109" t="s">
        <v>539</v>
      </c>
      <c r="E494" s="110" t="s">
        <v>56</v>
      </c>
      <c r="F494" s="110">
        <v>1.0</v>
      </c>
      <c r="G494" s="110">
        <v>0.0</v>
      </c>
      <c r="H494" s="11"/>
      <c r="I494" s="108"/>
      <c r="J494" s="108"/>
      <c r="K494" s="108"/>
      <c r="L494" s="108"/>
      <c r="M494" s="111"/>
      <c r="N494" s="112"/>
      <c r="O494" s="111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</row>
    <row r="495">
      <c r="A495" s="108"/>
      <c r="B495" s="108"/>
      <c r="C495" s="109">
        <v>1.5265681E7</v>
      </c>
      <c r="D495" s="109" t="s">
        <v>540</v>
      </c>
      <c r="E495" s="110" t="s">
        <v>56</v>
      </c>
      <c r="F495" s="110">
        <v>1.0</v>
      </c>
      <c r="G495" s="110">
        <v>3.9</v>
      </c>
      <c r="H495" s="11"/>
      <c r="I495" s="108"/>
      <c r="J495" s="108"/>
      <c r="K495" s="108"/>
      <c r="L495" s="108"/>
      <c r="M495" s="111"/>
      <c r="N495" s="112"/>
      <c r="O495" s="111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</row>
    <row r="496">
      <c r="A496" s="108"/>
      <c r="B496" s="108"/>
      <c r="C496" s="109">
        <v>1.5265683E7</v>
      </c>
      <c r="D496" s="109" t="s">
        <v>541</v>
      </c>
      <c r="E496" s="110" t="s">
        <v>56</v>
      </c>
      <c r="F496" s="110">
        <v>1.0</v>
      </c>
      <c r="G496" s="110">
        <v>4.32</v>
      </c>
      <c r="H496" s="11"/>
      <c r="I496" s="108"/>
      <c r="J496" s="108"/>
      <c r="K496" s="108"/>
      <c r="L496" s="108"/>
      <c r="M496" s="111"/>
      <c r="N496" s="112"/>
      <c r="O496" s="111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</row>
    <row r="497">
      <c r="A497" s="108"/>
      <c r="B497" s="108"/>
      <c r="C497" s="109">
        <v>1.5265685E7</v>
      </c>
      <c r="D497" s="109" t="s">
        <v>542</v>
      </c>
      <c r="E497" s="110" t="s">
        <v>56</v>
      </c>
      <c r="F497" s="110">
        <v>1.0</v>
      </c>
      <c r="G497" s="110">
        <v>4.32</v>
      </c>
      <c r="H497" s="11"/>
      <c r="I497" s="108"/>
      <c r="J497" s="108"/>
      <c r="K497" s="108"/>
      <c r="L497" s="108"/>
      <c r="M497" s="111"/>
      <c r="N497" s="112"/>
      <c r="O497" s="111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</row>
    <row r="498">
      <c r="A498" s="108"/>
      <c r="B498" s="108"/>
      <c r="C498" s="109">
        <v>1.5265689E7</v>
      </c>
      <c r="D498" s="109" t="s">
        <v>543</v>
      </c>
      <c r="E498" s="110" t="s">
        <v>56</v>
      </c>
      <c r="F498" s="110">
        <v>1.0</v>
      </c>
      <c r="G498" s="110">
        <v>3.9</v>
      </c>
      <c r="H498" s="11"/>
      <c r="I498" s="108"/>
      <c r="J498" s="108"/>
      <c r="K498" s="108"/>
      <c r="L498" s="108"/>
      <c r="M498" s="111"/>
      <c r="N498" s="112"/>
      <c r="O498" s="111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</row>
    <row r="499">
      <c r="A499" s="108"/>
      <c r="B499" s="108"/>
      <c r="C499" s="109">
        <v>1.5265691E7</v>
      </c>
      <c r="D499" s="109" t="s">
        <v>544</v>
      </c>
      <c r="E499" s="110" t="s">
        <v>56</v>
      </c>
      <c r="F499" s="110">
        <v>1.0</v>
      </c>
      <c r="G499" s="110">
        <v>5.15</v>
      </c>
      <c r="H499" s="11"/>
      <c r="I499" s="108"/>
      <c r="J499" s="108"/>
      <c r="K499" s="108"/>
      <c r="L499" s="108"/>
      <c r="M499" s="111"/>
      <c r="N499" s="112"/>
      <c r="O499" s="111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</row>
    <row r="500">
      <c r="A500" s="108"/>
      <c r="B500" s="108"/>
      <c r="C500" s="109">
        <v>1.5265692E7</v>
      </c>
      <c r="D500" s="109" t="s">
        <v>545</v>
      </c>
      <c r="E500" s="110" t="s">
        <v>56</v>
      </c>
      <c r="F500" s="110">
        <v>1.0</v>
      </c>
      <c r="G500" s="110">
        <v>5.15</v>
      </c>
      <c r="H500" s="11"/>
      <c r="I500" s="108"/>
      <c r="J500" s="108"/>
      <c r="K500" s="108"/>
      <c r="L500" s="108"/>
      <c r="M500" s="111"/>
      <c r="N500" s="112"/>
      <c r="O500" s="111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</row>
    <row r="501">
      <c r="A501" s="108"/>
      <c r="B501" s="108"/>
      <c r="C501" s="109">
        <v>1.5265694E7</v>
      </c>
      <c r="D501" s="109" t="s">
        <v>546</v>
      </c>
      <c r="E501" s="110" t="s">
        <v>56</v>
      </c>
      <c r="F501" s="110">
        <v>1.0</v>
      </c>
      <c r="G501" s="110">
        <v>0.0</v>
      </c>
      <c r="H501" s="11"/>
      <c r="I501" s="108"/>
      <c r="J501" s="108"/>
      <c r="K501" s="108"/>
      <c r="L501" s="108"/>
      <c r="M501" s="111"/>
      <c r="N501" s="112"/>
      <c r="O501" s="111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</row>
    <row r="502">
      <c r="A502" s="108"/>
      <c r="B502" s="108"/>
      <c r="C502" s="109">
        <v>1.5265721E7</v>
      </c>
      <c r="D502" s="109" t="s">
        <v>547</v>
      </c>
      <c r="E502" s="110" t="s">
        <v>56</v>
      </c>
      <c r="F502" s="110">
        <v>1.0</v>
      </c>
      <c r="G502" s="110">
        <v>29.24</v>
      </c>
      <c r="H502" s="11"/>
      <c r="I502" s="108"/>
      <c r="J502" s="108"/>
      <c r="K502" s="108"/>
      <c r="L502" s="108"/>
      <c r="M502" s="111"/>
      <c r="N502" s="112"/>
      <c r="O502" s="111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</row>
    <row r="503">
      <c r="A503" s="108"/>
      <c r="B503" s="108"/>
      <c r="C503" s="109">
        <v>1.5265726E7</v>
      </c>
      <c r="D503" s="109" t="s">
        <v>548</v>
      </c>
      <c r="E503" s="110" t="s">
        <v>56</v>
      </c>
      <c r="F503" s="110">
        <v>1.0</v>
      </c>
      <c r="G503" s="110">
        <v>14.17</v>
      </c>
      <c r="H503" s="11"/>
      <c r="I503" s="108"/>
      <c r="J503" s="108"/>
      <c r="K503" s="108"/>
      <c r="L503" s="108"/>
      <c r="M503" s="111"/>
      <c r="N503" s="112"/>
      <c r="O503" s="111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</row>
    <row r="504">
      <c r="A504" s="108"/>
      <c r="B504" s="108"/>
      <c r="C504" s="109">
        <v>1.5265739E7</v>
      </c>
      <c r="D504" s="109" t="s">
        <v>549</v>
      </c>
      <c r="E504" s="110" t="s">
        <v>56</v>
      </c>
      <c r="F504" s="110">
        <v>1.0</v>
      </c>
      <c r="G504" s="110">
        <v>0.0</v>
      </c>
      <c r="H504" s="11"/>
      <c r="I504" s="108"/>
      <c r="J504" s="108"/>
      <c r="K504" s="108"/>
      <c r="L504" s="108"/>
      <c r="M504" s="111"/>
      <c r="N504" s="112"/>
      <c r="O504" s="111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</row>
    <row r="505">
      <c r="A505" s="108"/>
      <c r="B505" s="108"/>
      <c r="C505" s="109">
        <v>1.5265741E7</v>
      </c>
      <c r="D505" s="109" t="s">
        <v>550</v>
      </c>
      <c r="E505" s="110" t="s">
        <v>56</v>
      </c>
      <c r="F505" s="110">
        <v>1.0</v>
      </c>
      <c r="G505" s="110">
        <v>49.06</v>
      </c>
      <c r="H505" s="11"/>
      <c r="I505" s="108"/>
      <c r="J505" s="108"/>
      <c r="K505" s="108"/>
      <c r="L505" s="108"/>
      <c r="M505" s="111"/>
      <c r="N505" s="112"/>
      <c r="O505" s="111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</row>
    <row r="506">
      <c r="A506" s="108"/>
      <c r="B506" s="108"/>
      <c r="C506" s="109">
        <v>1.5265745E7</v>
      </c>
      <c r="D506" s="109" t="s">
        <v>551</v>
      </c>
      <c r="E506" s="110" t="s">
        <v>56</v>
      </c>
      <c r="F506" s="110">
        <v>1.0</v>
      </c>
      <c r="G506" s="110">
        <v>18.9</v>
      </c>
      <c r="H506" s="11"/>
      <c r="I506" s="108"/>
      <c r="J506" s="108"/>
      <c r="K506" s="108"/>
      <c r="L506" s="108"/>
      <c r="M506" s="111"/>
      <c r="N506" s="112"/>
      <c r="O506" s="111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</row>
    <row r="507">
      <c r="A507" s="108"/>
      <c r="B507" s="108"/>
      <c r="C507" s="109">
        <v>1.5265747E7</v>
      </c>
      <c r="D507" s="109" t="s">
        <v>552</v>
      </c>
      <c r="E507" s="110" t="s">
        <v>56</v>
      </c>
      <c r="F507" s="110">
        <v>1.0</v>
      </c>
      <c r="G507" s="110">
        <v>18.9</v>
      </c>
      <c r="H507" s="11"/>
      <c r="I507" s="108"/>
      <c r="J507" s="108"/>
      <c r="K507" s="108"/>
      <c r="L507" s="108"/>
      <c r="M507" s="111"/>
      <c r="N507" s="112"/>
      <c r="O507" s="111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</row>
    <row r="508">
      <c r="A508" s="108"/>
      <c r="B508" s="108"/>
      <c r="C508" s="109">
        <v>1.526576E7</v>
      </c>
      <c r="D508" s="109" t="s">
        <v>553</v>
      </c>
      <c r="E508" s="110" t="s">
        <v>56</v>
      </c>
      <c r="F508" s="110">
        <v>1.0</v>
      </c>
      <c r="G508" s="110">
        <v>18.9</v>
      </c>
      <c r="H508" s="11"/>
      <c r="I508" s="108"/>
      <c r="J508" s="108"/>
      <c r="K508" s="108"/>
      <c r="L508" s="108"/>
      <c r="M508" s="111"/>
      <c r="N508" s="112"/>
      <c r="O508" s="111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</row>
    <row r="509">
      <c r="A509" s="108"/>
      <c r="B509" s="108"/>
      <c r="C509" s="109">
        <v>1.5265762E7</v>
      </c>
      <c r="D509" s="109" t="s">
        <v>554</v>
      </c>
      <c r="E509" s="110" t="s">
        <v>56</v>
      </c>
      <c r="F509" s="110">
        <v>1.0</v>
      </c>
      <c r="G509" s="110">
        <v>17.95</v>
      </c>
      <c r="H509" s="11"/>
      <c r="I509" s="108"/>
      <c r="J509" s="108"/>
      <c r="K509" s="108"/>
      <c r="L509" s="108"/>
      <c r="M509" s="111"/>
      <c r="N509" s="112"/>
      <c r="O509" s="111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</row>
    <row r="510">
      <c r="A510" s="108"/>
      <c r="B510" s="108"/>
      <c r="C510" s="109">
        <v>1.5265763E7</v>
      </c>
      <c r="D510" s="109" t="s">
        <v>555</v>
      </c>
      <c r="E510" s="110" t="s">
        <v>56</v>
      </c>
      <c r="F510" s="110">
        <v>1.0</v>
      </c>
      <c r="G510" s="110">
        <v>17.95</v>
      </c>
      <c r="H510" s="11"/>
      <c r="I510" s="108"/>
      <c r="J510" s="108"/>
      <c r="K510" s="108"/>
      <c r="L510" s="108"/>
      <c r="M510" s="111"/>
      <c r="N510" s="112"/>
      <c r="O510" s="111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</row>
    <row r="511">
      <c r="A511" s="108"/>
      <c r="B511" s="108"/>
      <c r="C511" s="109">
        <v>1.5265764E7</v>
      </c>
      <c r="D511" s="109" t="s">
        <v>556</v>
      </c>
      <c r="E511" s="110" t="s">
        <v>56</v>
      </c>
      <c r="F511" s="110">
        <v>1.0</v>
      </c>
      <c r="G511" s="110">
        <v>34.21</v>
      </c>
      <c r="H511" s="11"/>
      <c r="I511" s="108"/>
      <c r="J511" s="108"/>
      <c r="K511" s="108"/>
      <c r="L511" s="108"/>
      <c r="M511" s="111"/>
      <c r="N511" s="112"/>
      <c r="O511" s="111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</row>
    <row r="512">
      <c r="A512" s="108"/>
      <c r="B512" s="108"/>
      <c r="C512" s="109">
        <v>1.5265766E7</v>
      </c>
      <c r="D512" s="109" t="s">
        <v>557</v>
      </c>
      <c r="E512" s="110" t="s">
        <v>56</v>
      </c>
      <c r="F512" s="110">
        <v>1.0</v>
      </c>
      <c r="G512" s="110">
        <v>18.9</v>
      </c>
      <c r="H512" s="11"/>
      <c r="I512" s="108"/>
      <c r="J512" s="108"/>
      <c r="K512" s="108"/>
      <c r="L512" s="108"/>
      <c r="M512" s="111"/>
      <c r="N512" s="112"/>
      <c r="O512" s="111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</row>
    <row r="513">
      <c r="A513" s="108"/>
      <c r="B513" s="108"/>
      <c r="C513" s="109">
        <v>1.5265767E7</v>
      </c>
      <c r="D513" s="109" t="s">
        <v>558</v>
      </c>
      <c r="E513" s="110" t="s">
        <v>56</v>
      </c>
      <c r="F513" s="110">
        <v>1.0</v>
      </c>
      <c r="G513" s="110">
        <v>22.89</v>
      </c>
      <c r="H513" s="11"/>
      <c r="I513" s="108"/>
      <c r="J513" s="108"/>
      <c r="K513" s="108"/>
      <c r="L513" s="108"/>
      <c r="M513" s="111"/>
      <c r="N513" s="112"/>
      <c r="O513" s="111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</row>
    <row r="514">
      <c r="A514" s="108"/>
      <c r="B514" s="108"/>
      <c r="C514" s="109">
        <v>1.5322004E7</v>
      </c>
      <c r="D514" s="109" t="s">
        <v>559</v>
      </c>
      <c r="E514" s="110" t="s">
        <v>56</v>
      </c>
      <c r="F514" s="110">
        <v>1.0</v>
      </c>
      <c r="G514" s="110">
        <v>1490.05</v>
      </c>
      <c r="H514" s="11"/>
      <c r="I514" s="108"/>
      <c r="J514" s="108"/>
      <c r="K514" s="108"/>
      <c r="L514" s="108"/>
      <c r="M514" s="111"/>
      <c r="N514" s="112"/>
      <c r="O514" s="111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</row>
    <row r="515">
      <c r="A515" s="108"/>
      <c r="B515" s="108"/>
      <c r="C515" s="109">
        <v>15650.0</v>
      </c>
      <c r="D515" s="109" t="s">
        <v>560</v>
      </c>
      <c r="E515" s="110" t="s">
        <v>56</v>
      </c>
      <c r="F515" s="110">
        <v>1.0</v>
      </c>
      <c r="G515" s="110">
        <v>5.1</v>
      </c>
      <c r="H515" s="11"/>
      <c r="I515" s="108"/>
      <c r="J515" s="108"/>
      <c r="K515" s="108"/>
      <c r="L515" s="108"/>
      <c r="M515" s="111"/>
      <c r="N515" s="112"/>
      <c r="O515" s="111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</row>
    <row r="516">
      <c r="A516" s="108"/>
      <c r="B516" s="108"/>
      <c r="C516" s="109">
        <v>15842.0</v>
      </c>
      <c r="D516" s="109" t="s">
        <v>561</v>
      </c>
      <c r="E516" s="110" t="s">
        <v>56</v>
      </c>
      <c r="F516" s="110">
        <v>1.0</v>
      </c>
      <c r="G516" s="110">
        <v>0.0</v>
      </c>
      <c r="H516" s="11"/>
      <c r="I516" s="108"/>
      <c r="J516" s="108"/>
      <c r="K516" s="108"/>
      <c r="L516" s="108"/>
      <c r="M516" s="111"/>
      <c r="N516" s="112"/>
      <c r="O516" s="111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</row>
    <row r="517">
      <c r="A517" s="108"/>
      <c r="B517" s="108"/>
      <c r="C517" s="109">
        <v>15843.0</v>
      </c>
      <c r="D517" s="109" t="s">
        <v>562</v>
      </c>
      <c r="E517" s="110" t="s">
        <v>56</v>
      </c>
      <c r="F517" s="110">
        <v>1.0</v>
      </c>
      <c r="G517" s="110">
        <v>0.0</v>
      </c>
      <c r="H517" s="11"/>
      <c r="I517" s="108"/>
      <c r="J517" s="108"/>
      <c r="K517" s="108"/>
      <c r="L517" s="108"/>
      <c r="M517" s="111"/>
      <c r="N517" s="112"/>
      <c r="O517" s="111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</row>
    <row r="518">
      <c r="A518" s="108"/>
      <c r="B518" s="108"/>
      <c r="C518" s="109" t="s">
        <v>563</v>
      </c>
      <c r="D518" s="109" t="s">
        <v>564</v>
      </c>
      <c r="E518" s="110" t="s">
        <v>56</v>
      </c>
      <c r="F518" s="110">
        <v>1.0</v>
      </c>
      <c r="G518" s="110">
        <v>0.0</v>
      </c>
      <c r="H518" s="11"/>
      <c r="I518" s="108"/>
      <c r="J518" s="108"/>
      <c r="K518" s="108"/>
      <c r="L518" s="108"/>
      <c r="M518" s="111"/>
      <c r="N518" s="112"/>
      <c r="O518" s="111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</row>
    <row r="519">
      <c r="A519" s="108"/>
      <c r="B519" s="108"/>
      <c r="C519" s="109">
        <v>16011.0</v>
      </c>
      <c r="D519" s="109" t="s">
        <v>565</v>
      </c>
      <c r="E519" s="110" t="s">
        <v>56</v>
      </c>
      <c r="F519" s="110">
        <v>1.0</v>
      </c>
      <c r="G519" s="110">
        <v>9.34</v>
      </c>
      <c r="H519" s="11"/>
      <c r="I519" s="108"/>
      <c r="J519" s="108"/>
      <c r="K519" s="108"/>
      <c r="L519" s="108"/>
      <c r="M519" s="111"/>
      <c r="N519" s="112"/>
      <c r="O519" s="111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</row>
    <row r="520">
      <c r="A520" s="108"/>
      <c r="B520" s="108"/>
      <c r="C520" s="109">
        <v>16015.0</v>
      </c>
      <c r="D520" s="109" t="s">
        <v>566</v>
      </c>
      <c r="E520" s="110" t="s">
        <v>56</v>
      </c>
      <c r="F520" s="110">
        <v>1.0</v>
      </c>
      <c r="G520" s="110">
        <v>8.33</v>
      </c>
      <c r="H520" s="11"/>
      <c r="I520" s="108"/>
      <c r="J520" s="108"/>
      <c r="K520" s="108"/>
      <c r="L520" s="108"/>
      <c r="M520" s="111"/>
      <c r="N520" s="112"/>
      <c r="O520" s="111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</row>
    <row r="521">
      <c r="A521" s="108"/>
      <c r="B521" s="108"/>
      <c r="C521" s="109">
        <v>16018.0</v>
      </c>
      <c r="D521" s="109" t="s">
        <v>567</v>
      </c>
      <c r="E521" s="110" t="s">
        <v>56</v>
      </c>
      <c r="F521" s="110">
        <v>1.0</v>
      </c>
      <c r="G521" s="110">
        <v>0.0</v>
      </c>
      <c r="H521" s="11"/>
      <c r="I521" s="108"/>
      <c r="J521" s="108"/>
      <c r="K521" s="108"/>
      <c r="L521" s="108"/>
      <c r="M521" s="111"/>
      <c r="N521" s="112"/>
      <c r="O521" s="111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</row>
    <row r="522">
      <c r="A522" s="108"/>
      <c r="B522" s="108"/>
      <c r="C522" s="109">
        <v>16019.0</v>
      </c>
      <c r="D522" s="109" t="s">
        <v>568</v>
      </c>
      <c r="E522" s="110" t="s">
        <v>56</v>
      </c>
      <c r="F522" s="110">
        <v>1.0</v>
      </c>
      <c r="G522" s="110">
        <v>8.33</v>
      </c>
      <c r="H522" s="11"/>
      <c r="I522" s="108"/>
      <c r="J522" s="108"/>
      <c r="K522" s="108"/>
      <c r="L522" s="108"/>
      <c r="M522" s="111"/>
      <c r="N522" s="112"/>
      <c r="O522" s="111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</row>
    <row r="523">
      <c r="A523" s="108"/>
      <c r="B523" s="108"/>
      <c r="C523" s="109">
        <v>16021.0</v>
      </c>
      <c r="D523" s="109" t="s">
        <v>569</v>
      </c>
      <c r="E523" s="110" t="s">
        <v>56</v>
      </c>
      <c r="F523" s="110">
        <v>1.0</v>
      </c>
      <c r="G523" s="110">
        <v>0.0</v>
      </c>
      <c r="H523" s="11"/>
      <c r="I523" s="108"/>
      <c r="J523" s="108"/>
      <c r="K523" s="108"/>
      <c r="L523" s="108"/>
      <c r="M523" s="111"/>
      <c r="N523" s="112"/>
      <c r="O523" s="111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</row>
    <row r="524">
      <c r="A524" s="108"/>
      <c r="B524" s="108"/>
      <c r="C524" s="109">
        <v>1606.0</v>
      </c>
      <c r="D524" s="109" t="s">
        <v>570</v>
      </c>
      <c r="E524" s="110" t="s">
        <v>56</v>
      </c>
      <c r="F524" s="110">
        <v>1.0</v>
      </c>
      <c r="G524" s="110">
        <v>37.04</v>
      </c>
      <c r="H524" s="11"/>
      <c r="I524" s="108"/>
      <c r="J524" s="108"/>
      <c r="K524" s="108"/>
      <c r="L524" s="108"/>
      <c r="M524" s="111"/>
      <c r="N524" s="112"/>
      <c r="O524" s="111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</row>
    <row r="525">
      <c r="A525" s="108"/>
      <c r="B525" s="108"/>
      <c r="C525" s="109">
        <v>1607.0</v>
      </c>
      <c r="D525" s="109" t="s">
        <v>571</v>
      </c>
      <c r="E525" s="110" t="s">
        <v>56</v>
      </c>
      <c r="F525" s="110">
        <v>1.0</v>
      </c>
      <c r="G525" s="110">
        <v>46.49</v>
      </c>
      <c r="H525" s="11"/>
      <c r="I525" s="108"/>
      <c r="J525" s="108"/>
      <c r="K525" s="108"/>
      <c r="L525" s="108"/>
      <c r="M525" s="111"/>
      <c r="N525" s="112"/>
      <c r="O525" s="111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</row>
    <row r="526">
      <c r="A526" s="108"/>
      <c r="B526" s="108"/>
      <c r="C526" s="109" t="s">
        <v>572</v>
      </c>
      <c r="D526" s="109" t="s">
        <v>573</v>
      </c>
      <c r="E526" s="110" t="s">
        <v>56</v>
      </c>
      <c r="F526" s="110">
        <v>1.0</v>
      </c>
      <c r="G526" s="110">
        <v>0.0</v>
      </c>
      <c r="H526" s="11"/>
      <c r="I526" s="108"/>
      <c r="J526" s="108"/>
      <c r="K526" s="108"/>
      <c r="L526" s="108"/>
      <c r="M526" s="111"/>
      <c r="N526" s="112"/>
      <c r="O526" s="111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</row>
    <row r="527">
      <c r="A527" s="108"/>
      <c r="B527" s="108"/>
      <c r="C527" s="109" t="s">
        <v>574</v>
      </c>
      <c r="D527" s="109" t="s">
        <v>575</v>
      </c>
      <c r="E527" s="110" t="s">
        <v>56</v>
      </c>
      <c r="F527" s="110">
        <v>1.0</v>
      </c>
      <c r="G527" s="110">
        <v>0.0</v>
      </c>
      <c r="H527" s="11"/>
      <c r="I527" s="108"/>
      <c r="J527" s="108"/>
      <c r="K527" s="108"/>
      <c r="L527" s="108"/>
      <c r="M527" s="111"/>
      <c r="N527" s="112"/>
      <c r="O527" s="111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</row>
    <row r="528">
      <c r="A528" s="108"/>
      <c r="B528" s="108"/>
      <c r="C528" s="109" t="s">
        <v>576</v>
      </c>
      <c r="D528" s="109" t="s">
        <v>577</v>
      </c>
      <c r="E528" s="110" t="s">
        <v>56</v>
      </c>
      <c r="F528" s="110">
        <v>1.0</v>
      </c>
      <c r="G528" s="110">
        <v>0.0</v>
      </c>
      <c r="H528" s="11"/>
      <c r="I528" s="108"/>
      <c r="J528" s="108"/>
      <c r="K528" s="108"/>
      <c r="L528" s="108"/>
      <c r="M528" s="111"/>
      <c r="N528" s="112"/>
      <c r="O528" s="111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</row>
    <row r="529">
      <c r="A529" s="108"/>
      <c r="B529" s="108"/>
      <c r="C529" s="109">
        <v>1.6141948E7</v>
      </c>
      <c r="D529" s="109" t="s">
        <v>578</v>
      </c>
      <c r="E529" s="110" t="s">
        <v>56</v>
      </c>
      <c r="F529" s="110">
        <v>1.0</v>
      </c>
      <c r="G529" s="110">
        <v>3.91</v>
      </c>
      <c r="H529" s="11"/>
      <c r="I529" s="108"/>
      <c r="J529" s="108"/>
      <c r="K529" s="108"/>
      <c r="L529" s="108"/>
      <c r="M529" s="111"/>
      <c r="N529" s="112"/>
      <c r="O529" s="111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</row>
    <row r="530">
      <c r="A530" s="108"/>
      <c r="B530" s="108"/>
      <c r="C530" s="109">
        <v>167.0</v>
      </c>
      <c r="D530" s="109" t="s">
        <v>579</v>
      </c>
      <c r="E530" s="110" t="s">
        <v>56</v>
      </c>
      <c r="F530" s="110">
        <v>1.0</v>
      </c>
      <c r="G530" s="110">
        <v>6.77</v>
      </c>
      <c r="H530" s="11"/>
      <c r="I530" s="108"/>
      <c r="J530" s="108"/>
      <c r="K530" s="108"/>
      <c r="L530" s="108"/>
      <c r="M530" s="111"/>
      <c r="N530" s="112"/>
      <c r="O530" s="111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</row>
    <row r="531">
      <c r="A531" s="108"/>
      <c r="B531" s="108"/>
      <c r="C531" s="109">
        <v>1684.0</v>
      </c>
      <c r="D531" s="109" t="s">
        <v>580</v>
      </c>
      <c r="E531" s="110" t="s">
        <v>56</v>
      </c>
      <c r="F531" s="110">
        <v>1.0</v>
      </c>
      <c r="G531" s="110">
        <v>0.0</v>
      </c>
      <c r="H531" s="11"/>
      <c r="I531" s="108"/>
      <c r="J531" s="108"/>
      <c r="K531" s="108"/>
      <c r="L531" s="108"/>
      <c r="M531" s="111"/>
      <c r="N531" s="112"/>
      <c r="O531" s="111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</row>
    <row r="532">
      <c r="A532" s="108"/>
      <c r="B532" s="108"/>
      <c r="C532" s="109">
        <v>16905.0</v>
      </c>
      <c r="D532" s="109" t="s">
        <v>581</v>
      </c>
      <c r="E532" s="110" t="s">
        <v>56</v>
      </c>
      <c r="F532" s="110">
        <v>1.0</v>
      </c>
      <c r="G532" s="110">
        <v>0.0</v>
      </c>
      <c r="H532" s="11"/>
      <c r="I532" s="108"/>
      <c r="J532" s="108"/>
      <c r="K532" s="108"/>
      <c r="L532" s="108"/>
      <c r="M532" s="111"/>
      <c r="N532" s="112"/>
      <c r="O532" s="111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</row>
    <row r="533">
      <c r="A533" s="108"/>
      <c r="B533" s="108"/>
      <c r="C533" s="109">
        <v>17.0</v>
      </c>
      <c r="D533" s="109" t="s">
        <v>582</v>
      </c>
      <c r="E533" s="110" t="s">
        <v>56</v>
      </c>
      <c r="F533" s="110">
        <v>1.0</v>
      </c>
      <c r="G533" s="110">
        <v>0.0</v>
      </c>
      <c r="H533" s="11"/>
      <c r="I533" s="108"/>
      <c r="J533" s="108"/>
      <c r="K533" s="108"/>
      <c r="L533" s="108"/>
      <c r="M533" s="111"/>
      <c r="N533" s="112"/>
      <c r="O533" s="111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</row>
    <row r="534">
      <c r="A534" s="108"/>
      <c r="B534" s="108"/>
      <c r="C534" s="109">
        <v>1.718431044E9</v>
      </c>
      <c r="D534" s="109" t="s">
        <v>583</v>
      </c>
      <c r="E534" s="110" t="s">
        <v>56</v>
      </c>
      <c r="F534" s="110">
        <v>1.0</v>
      </c>
      <c r="G534" s="110">
        <v>41.62</v>
      </c>
      <c r="H534" s="11"/>
      <c r="I534" s="108"/>
      <c r="J534" s="108"/>
      <c r="K534" s="108"/>
      <c r="L534" s="108"/>
      <c r="M534" s="111"/>
      <c r="N534" s="112"/>
      <c r="O534" s="111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</row>
    <row r="535">
      <c r="A535" s="108"/>
      <c r="B535" s="108"/>
      <c r="C535" s="109">
        <v>17188.0</v>
      </c>
      <c r="D535" s="109" t="s">
        <v>584</v>
      </c>
      <c r="E535" s="110" t="s">
        <v>56</v>
      </c>
      <c r="F535" s="110">
        <v>1.0</v>
      </c>
      <c r="G535" s="110">
        <v>2.64</v>
      </c>
      <c r="H535" s="11"/>
      <c r="I535" s="108"/>
      <c r="J535" s="108"/>
      <c r="K535" s="108"/>
      <c r="L535" s="108"/>
      <c r="M535" s="111"/>
      <c r="N535" s="112"/>
      <c r="O535" s="111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</row>
    <row r="536">
      <c r="A536" s="108"/>
      <c r="B536" s="108"/>
      <c r="C536" s="109">
        <v>17470.0</v>
      </c>
      <c r="D536" s="109" t="s">
        <v>585</v>
      </c>
      <c r="E536" s="110" t="s">
        <v>56</v>
      </c>
      <c r="F536" s="110">
        <v>1.0</v>
      </c>
      <c r="G536" s="110">
        <v>3.57</v>
      </c>
      <c r="H536" s="11"/>
      <c r="I536" s="108"/>
      <c r="J536" s="108"/>
      <c r="K536" s="108"/>
      <c r="L536" s="108"/>
      <c r="M536" s="111"/>
      <c r="N536" s="112"/>
      <c r="O536" s="111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</row>
    <row r="537">
      <c r="A537" s="108"/>
      <c r="B537" s="108"/>
      <c r="C537" s="109">
        <v>176032.0</v>
      </c>
      <c r="D537" s="109" t="s">
        <v>586</v>
      </c>
      <c r="E537" s="110" t="s">
        <v>56</v>
      </c>
      <c r="F537" s="110">
        <v>1.0</v>
      </c>
      <c r="G537" s="110">
        <v>21.58</v>
      </c>
      <c r="H537" s="11"/>
      <c r="I537" s="108"/>
      <c r="J537" s="108"/>
      <c r="K537" s="108"/>
      <c r="L537" s="108"/>
      <c r="M537" s="111"/>
      <c r="N537" s="112"/>
      <c r="O537" s="111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</row>
    <row r="538">
      <c r="A538" s="108"/>
      <c r="B538" s="108"/>
      <c r="C538" s="109">
        <v>1.7627111E7</v>
      </c>
      <c r="D538" s="109" t="s">
        <v>587</v>
      </c>
      <c r="E538" s="110" t="s">
        <v>56</v>
      </c>
      <c r="F538" s="110">
        <v>1.0</v>
      </c>
      <c r="G538" s="110">
        <v>54.98</v>
      </c>
      <c r="H538" s="11"/>
      <c r="I538" s="108"/>
      <c r="J538" s="108"/>
      <c r="K538" s="108"/>
      <c r="L538" s="108"/>
      <c r="M538" s="111"/>
      <c r="N538" s="112"/>
      <c r="O538" s="111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</row>
    <row r="539">
      <c r="A539" s="108"/>
      <c r="B539" s="108"/>
      <c r="C539" s="109">
        <v>1767.0</v>
      </c>
      <c r="D539" s="109" t="s">
        <v>588</v>
      </c>
      <c r="E539" s="110" t="s">
        <v>56</v>
      </c>
      <c r="F539" s="110">
        <v>1.0</v>
      </c>
      <c r="G539" s="110">
        <v>0.0</v>
      </c>
      <c r="H539" s="11"/>
      <c r="I539" s="108"/>
      <c r="J539" s="108"/>
      <c r="K539" s="108"/>
      <c r="L539" s="108"/>
      <c r="M539" s="111"/>
      <c r="N539" s="112"/>
      <c r="O539" s="111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</row>
    <row r="540">
      <c r="A540" s="108"/>
      <c r="B540" s="108"/>
      <c r="C540" s="109">
        <v>1.779108E7</v>
      </c>
      <c r="D540" s="109" t="s">
        <v>589</v>
      </c>
      <c r="E540" s="110" t="s">
        <v>56</v>
      </c>
      <c r="F540" s="110">
        <v>1.0</v>
      </c>
      <c r="G540" s="110">
        <v>235.52</v>
      </c>
      <c r="H540" s="11"/>
      <c r="I540" s="108"/>
      <c r="J540" s="108"/>
      <c r="K540" s="108"/>
      <c r="L540" s="108"/>
      <c r="M540" s="111"/>
      <c r="N540" s="112"/>
      <c r="O540" s="111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</row>
    <row r="541">
      <c r="A541" s="108"/>
      <c r="B541" s="108"/>
      <c r="C541" s="109">
        <v>1.7792813E7</v>
      </c>
      <c r="D541" s="109" t="s">
        <v>590</v>
      </c>
      <c r="E541" s="110" t="s">
        <v>56</v>
      </c>
      <c r="F541" s="110">
        <v>1.0</v>
      </c>
      <c r="G541" s="110">
        <v>296.88</v>
      </c>
      <c r="H541" s="11"/>
      <c r="I541" s="108"/>
      <c r="J541" s="108"/>
      <c r="K541" s="108"/>
      <c r="L541" s="108"/>
      <c r="M541" s="111"/>
      <c r="N541" s="112"/>
      <c r="O541" s="111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</row>
    <row r="542">
      <c r="A542" s="108"/>
      <c r="B542" s="108"/>
      <c r="C542" s="109">
        <v>1.7892327894376E13</v>
      </c>
      <c r="D542" s="109" t="s">
        <v>591</v>
      </c>
      <c r="E542" s="110" t="s">
        <v>56</v>
      </c>
      <c r="F542" s="110">
        <v>1.0</v>
      </c>
      <c r="G542" s="110">
        <v>0.0</v>
      </c>
      <c r="H542" s="11"/>
      <c r="I542" s="108"/>
      <c r="J542" s="108"/>
      <c r="K542" s="108"/>
      <c r="L542" s="108"/>
      <c r="M542" s="111"/>
      <c r="N542" s="112"/>
      <c r="O542" s="111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</row>
    <row r="543">
      <c r="A543" s="108"/>
      <c r="B543" s="108"/>
      <c r="C543" s="109">
        <v>1.7892327902323E13</v>
      </c>
      <c r="D543" s="109" t="s">
        <v>592</v>
      </c>
      <c r="E543" s="110" t="s">
        <v>56</v>
      </c>
      <c r="F543" s="110">
        <v>1.0</v>
      </c>
      <c r="G543" s="110">
        <v>0.0</v>
      </c>
      <c r="H543" s="11"/>
      <c r="I543" s="108"/>
      <c r="J543" s="108"/>
      <c r="K543" s="108"/>
      <c r="L543" s="108"/>
      <c r="M543" s="111"/>
      <c r="N543" s="112"/>
      <c r="O543" s="111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</row>
    <row r="544">
      <c r="A544" s="108"/>
      <c r="B544" s="108"/>
      <c r="C544" s="109">
        <v>18.0</v>
      </c>
      <c r="D544" s="109" t="s">
        <v>593</v>
      </c>
      <c r="E544" s="110" t="s">
        <v>56</v>
      </c>
      <c r="F544" s="110">
        <v>1.0</v>
      </c>
      <c r="G544" s="110">
        <v>0.0</v>
      </c>
      <c r="H544" s="11"/>
      <c r="I544" s="108"/>
      <c r="J544" s="108"/>
      <c r="K544" s="108"/>
      <c r="L544" s="108"/>
      <c r="M544" s="111"/>
      <c r="N544" s="112"/>
      <c r="O544" s="111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</row>
    <row r="545">
      <c r="A545" s="108"/>
      <c r="B545" s="108"/>
      <c r="C545" s="109" t="s">
        <v>594</v>
      </c>
      <c r="D545" s="109" t="s">
        <v>595</v>
      </c>
      <c r="E545" s="110" t="s">
        <v>56</v>
      </c>
      <c r="F545" s="110">
        <v>1.0</v>
      </c>
      <c r="G545" s="110">
        <v>0.0</v>
      </c>
      <c r="H545" s="11"/>
      <c r="I545" s="108"/>
      <c r="J545" s="108"/>
      <c r="K545" s="108"/>
      <c r="L545" s="108"/>
      <c r="M545" s="111"/>
      <c r="N545" s="112"/>
      <c r="O545" s="111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</row>
    <row r="546">
      <c r="A546" s="108"/>
      <c r="B546" s="108"/>
      <c r="C546" s="109">
        <v>18404.0</v>
      </c>
      <c r="D546" s="109" t="s">
        <v>596</v>
      </c>
      <c r="E546" s="110" t="s">
        <v>56</v>
      </c>
      <c r="F546" s="110">
        <v>1.0</v>
      </c>
      <c r="G546" s="110">
        <v>114.9</v>
      </c>
      <c r="H546" s="11"/>
      <c r="I546" s="108"/>
      <c r="J546" s="108"/>
      <c r="K546" s="108"/>
      <c r="L546" s="108"/>
      <c r="M546" s="111"/>
      <c r="N546" s="112"/>
      <c r="O546" s="111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</row>
    <row r="547">
      <c r="A547" s="108"/>
      <c r="B547" s="108"/>
      <c r="C547" s="109">
        <v>18696.0</v>
      </c>
      <c r="D547" s="109" t="s">
        <v>597</v>
      </c>
      <c r="E547" s="110" t="s">
        <v>56</v>
      </c>
      <c r="F547" s="110">
        <v>1.0</v>
      </c>
      <c r="G547" s="110">
        <v>168.83</v>
      </c>
      <c r="H547" s="11"/>
      <c r="I547" s="108"/>
      <c r="J547" s="108"/>
      <c r="K547" s="108"/>
      <c r="L547" s="108"/>
      <c r="M547" s="111"/>
      <c r="N547" s="112"/>
      <c r="O547" s="111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</row>
    <row r="548">
      <c r="A548" s="108"/>
      <c r="B548" s="108"/>
      <c r="C548" s="109">
        <v>18705.0</v>
      </c>
      <c r="D548" s="109" t="s">
        <v>598</v>
      </c>
      <c r="E548" s="110" t="s">
        <v>56</v>
      </c>
      <c r="F548" s="110">
        <v>1.0</v>
      </c>
      <c r="G548" s="110">
        <v>111.71</v>
      </c>
      <c r="H548" s="11"/>
      <c r="I548" s="108"/>
      <c r="J548" s="108"/>
      <c r="K548" s="108"/>
      <c r="L548" s="108"/>
      <c r="M548" s="111"/>
      <c r="N548" s="112"/>
      <c r="O548" s="111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</row>
    <row r="549">
      <c r="A549" s="108"/>
      <c r="B549" s="108"/>
      <c r="C549" s="109">
        <v>19.0</v>
      </c>
      <c r="D549" s="109" t="s">
        <v>599</v>
      </c>
      <c r="E549" s="110" t="s">
        <v>56</v>
      </c>
      <c r="F549" s="110">
        <v>1.0</v>
      </c>
      <c r="G549" s="110">
        <v>4.0</v>
      </c>
      <c r="H549" s="11"/>
      <c r="I549" s="108"/>
      <c r="J549" s="108"/>
      <c r="K549" s="108"/>
      <c r="L549" s="108"/>
      <c r="M549" s="111"/>
      <c r="N549" s="112"/>
      <c r="O549" s="111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</row>
    <row r="550">
      <c r="A550" s="108"/>
      <c r="B550" s="108"/>
      <c r="C550" s="109">
        <v>19171.0</v>
      </c>
      <c r="D550" s="109" t="s">
        <v>600</v>
      </c>
      <c r="E550" s="110" t="s">
        <v>56</v>
      </c>
      <c r="F550" s="110">
        <v>1.0</v>
      </c>
      <c r="G550" s="110">
        <v>20.43</v>
      </c>
      <c r="H550" s="11"/>
      <c r="I550" s="108"/>
      <c r="J550" s="108"/>
      <c r="K550" s="108"/>
      <c r="L550" s="108"/>
      <c r="M550" s="111"/>
      <c r="N550" s="112"/>
      <c r="O550" s="111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</row>
    <row r="551">
      <c r="A551" s="108"/>
      <c r="B551" s="108"/>
      <c r="C551" s="109">
        <v>19968.0</v>
      </c>
      <c r="D551" s="109" t="s">
        <v>601</v>
      </c>
      <c r="E551" s="110" t="s">
        <v>56</v>
      </c>
      <c r="F551" s="110">
        <v>1.0</v>
      </c>
      <c r="G551" s="110">
        <v>15.49</v>
      </c>
      <c r="H551" s="11"/>
      <c r="I551" s="108"/>
      <c r="J551" s="108"/>
      <c r="K551" s="108"/>
      <c r="L551" s="108"/>
      <c r="M551" s="111"/>
      <c r="N551" s="112"/>
      <c r="O551" s="111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</row>
    <row r="552">
      <c r="A552" s="108"/>
      <c r="B552" s="108"/>
      <c r="C552" s="109" t="s">
        <v>602</v>
      </c>
      <c r="D552" s="109" t="s">
        <v>603</v>
      </c>
      <c r="E552" s="110" t="s">
        <v>56</v>
      </c>
      <c r="F552" s="110">
        <v>1.0</v>
      </c>
      <c r="G552" s="110">
        <v>8.91</v>
      </c>
      <c r="H552" s="11"/>
      <c r="I552" s="108"/>
      <c r="J552" s="108"/>
      <c r="K552" s="108"/>
      <c r="L552" s="108"/>
      <c r="M552" s="111"/>
      <c r="N552" s="112"/>
      <c r="O552" s="111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</row>
    <row r="553">
      <c r="A553" s="108"/>
      <c r="B553" s="108"/>
      <c r="C553" s="109" t="s">
        <v>604</v>
      </c>
      <c r="D553" s="109" t="s">
        <v>605</v>
      </c>
      <c r="E553" s="110" t="s">
        <v>56</v>
      </c>
      <c r="F553" s="110">
        <v>1.0</v>
      </c>
      <c r="G553" s="110">
        <v>5.28</v>
      </c>
      <c r="H553" s="11"/>
      <c r="I553" s="108"/>
      <c r="J553" s="108"/>
      <c r="K553" s="108"/>
      <c r="L553" s="108"/>
      <c r="M553" s="111"/>
      <c r="N553" s="112"/>
      <c r="O553" s="111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</row>
    <row r="554">
      <c r="A554" s="108"/>
      <c r="B554" s="108"/>
      <c r="C554" s="109" t="s">
        <v>606</v>
      </c>
      <c r="D554" s="109" t="s">
        <v>607</v>
      </c>
      <c r="E554" s="110" t="s">
        <v>56</v>
      </c>
      <c r="F554" s="110">
        <v>1.0</v>
      </c>
      <c r="G554" s="110">
        <v>0.0</v>
      </c>
      <c r="H554" s="11"/>
      <c r="I554" s="108"/>
      <c r="J554" s="108"/>
      <c r="K554" s="108"/>
      <c r="L554" s="108"/>
      <c r="M554" s="111"/>
      <c r="N554" s="112"/>
      <c r="O554" s="111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</row>
    <row r="555">
      <c r="A555" s="108"/>
      <c r="B555" s="108"/>
      <c r="C555" s="109" t="s">
        <v>608</v>
      </c>
      <c r="D555" s="109" t="s">
        <v>609</v>
      </c>
      <c r="E555" s="110" t="s">
        <v>56</v>
      </c>
      <c r="F555" s="110">
        <v>1.0</v>
      </c>
      <c r="G555" s="110">
        <v>161.12</v>
      </c>
      <c r="H555" s="11"/>
      <c r="I555" s="108"/>
      <c r="J555" s="108"/>
      <c r="K555" s="108"/>
      <c r="L555" s="108"/>
      <c r="M555" s="111"/>
      <c r="N555" s="112"/>
      <c r="O555" s="111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</row>
    <row r="556">
      <c r="A556" s="108"/>
      <c r="B556" s="108"/>
      <c r="C556" s="109" t="s">
        <v>610</v>
      </c>
      <c r="D556" s="109" t="s">
        <v>611</v>
      </c>
      <c r="E556" s="110" t="s">
        <v>56</v>
      </c>
      <c r="F556" s="110">
        <v>1.0</v>
      </c>
      <c r="G556" s="110">
        <v>0.0</v>
      </c>
      <c r="H556" s="11"/>
      <c r="I556" s="108"/>
      <c r="J556" s="108"/>
      <c r="K556" s="108"/>
      <c r="L556" s="108"/>
      <c r="M556" s="111"/>
      <c r="N556" s="112"/>
      <c r="O556" s="111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</row>
    <row r="557">
      <c r="A557" s="108"/>
      <c r="B557" s="108"/>
      <c r="C557" s="109" t="s">
        <v>612</v>
      </c>
      <c r="D557" s="109" t="s">
        <v>613</v>
      </c>
      <c r="E557" s="110" t="s">
        <v>56</v>
      </c>
      <c r="F557" s="110">
        <v>1.0</v>
      </c>
      <c r="G557" s="110">
        <v>326.0</v>
      </c>
      <c r="H557" s="11"/>
      <c r="I557" s="108"/>
      <c r="J557" s="108"/>
      <c r="K557" s="108"/>
      <c r="L557" s="108"/>
      <c r="M557" s="111"/>
      <c r="N557" s="112"/>
      <c r="O557" s="111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</row>
    <row r="558">
      <c r="A558" s="108"/>
      <c r="B558" s="108"/>
      <c r="C558" s="109" t="s">
        <v>614</v>
      </c>
      <c r="D558" s="109" t="s">
        <v>615</v>
      </c>
      <c r="E558" s="110" t="s">
        <v>56</v>
      </c>
      <c r="F558" s="110">
        <v>1.0</v>
      </c>
      <c r="G558" s="110">
        <v>362.19</v>
      </c>
      <c r="H558" s="11"/>
      <c r="I558" s="108"/>
      <c r="J558" s="108"/>
      <c r="K558" s="108"/>
      <c r="L558" s="108"/>
      <c r="M558" s="111"/>
      <c r="N558" s="112"/>
      <c r="O558" s="111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</row>
    <row r="559">
      <c r="A559" s="108"/>
      <c r="B559" s="108"/>
      <c r="C559" s="109" t="s">
        <v>616</v>
      </c>
      <c r="D559" s="109" t="s">
        <v>617</v>
      </c>
      <c r="E559" s="110" t="s">
        <v>56</v>
      </c>
      <c r="F559" s="110">
        <v>1.0</v>
      </c>
      <c r="G559" s="110">
        <v>240.57</v>
      </c>
      <c r="H559" s="11"/>
      <c r="I559" s="108"/>
      <c r="J559" s="108"/>
      <c r="K559" s="108"/>
      <c r="L559" s="108"/>
      <c r="M559" s="111"/>
      <c r="N559" s="112"/>
      <c r="O559" s="111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</row>
    <row r="560">
      <c r="A560" s="108"/>
      <c r="B560" s="108"/>
      <c r="C560" s="109" t="s">
        <v>618</v>
      </c>
      <c r="D560" s="109" t="s">
        <v>619</v>
      </c>
      <c r="E560" s="110" t="s">
        <v>56</v>
      </c>
      <c r="F560" s="110">
        <v>1.0</v>
      </c>
      <c r="G560" s="110">
        <v>0.0</v>
      </c>
      <c r="H560" s="11"/>
      <c r="I560" s="108"/>
      <c r="J560" s="108"/>
      <c r="K560" s="108"/>
      <c r="L560" s="108"/>
      <c r="M560" s="111"/>
      <c r="N560" s="112"/>
      <c r="O560" s="111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</row>
    <row r="561">
      <c r="A561" s="108"/>
      <c r="B561" s="108"/>
      <c r="C561" s="109" t="s">
        <v>620</v>
      </c>
      <c r="D561" s="109" t="s">
        <v>621</v>
      </c>
      <c r="E561" s="110" t="s">
        <v>56</v>
      </c>
      <c r="F561" s="110">
        <v>1.0</v>
      </c>
      <c r="G561" s="110">
        <v>224.91</v>
      </c>
      <c r="H561" s="11"/>
      <c r="I561" s="108"/>
      <c r="J561" s="108"/>
      <c r="K561" s="108"/>
      <c r="L561" s="108"/>
      <c r="M561" s="111"/>
      <c r="N561" s="112"/>
      <c r="O561" s="111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</row>
    <row r="562">
      <c r="A562" s="108"/>
      <c r="B562" s="108"/>
      <c r="C562" s="109" t="s">
        <v>622</v>
      </c>
      <c r="D562" s="109" t="s">
        <v>623</v>
      </c>
      <c r="E562" s="110" t="s">
        <v>56</v>
      </c>
      <c r="F562" s="110">
        <v>1.0</v>
      </c>
      <c r="G562" s="110">
        <v>218.62</v>
      </c>
      <c r="H562" s="11"/>
      <c r="I562" s="108"/>
      <c r="J562" s="108"/>
      <c r="K562" s="108"/>
      <c r="L562" s="108"/>
      <c r="M562" s="111"/>
      <c r="N562" s="112"/>
      <c r="O562" s="111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</row>
    <row r="563">
      <c r="A563" s="108"/>
      <c r="B563" s="108"/>
      <c r="C563" s="109" t="s">
        <v>624</v>
      </c>
      <c r="D563" s="109" t="s">
        <v>625</v>
      </c>
      <c r="E563" s="110" t="s">
        <v>56</v>
      </c>
      <c r="F563" s="110">
        <v>1.0</v>
      </c>
      <c r="G563" s="110">
        <v>0.0</v>
      </c>
      <c r="H563" s="11"/>
      <c r="I563" s="108"/>
      <c r="J563" s="108"/>
      <c r="K563" s="108"/>
      <c r="L563" s="108"/>
      <c r="M563" s="111"/>
      <c r="N563" s="112"/>
      <c r="O563" s="111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</row>
    <row r="564">
      <c r="A564" s="108"/>
      <c r="B564" s="108"/>
      <c r="C564" s="109" t="s">
        <v>626</v>
      </c>
      <c r="D564" s="109" t="s">
        <v>627</v>
      </c>
      <c r="E564" s="110" t="s">
        <v>56</v>
      </c>
      <c r="F564" s="110">
        <v>1.0</v>
      </c>
      <c r="G564" s="110">
        <v>580.2</v>
      </c>
      <c r="H564" s="11"/>
      <c r="I564" s="108"/>
      <c r="J564" s="108"/>
      <c r="K564" s="108"/>
      <c r="L564" s="108"/>
      <c r="M564" s="111"/>
      <c r="N564" s="112"/>
      <c r="O564" s="111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</row>
    <row r="565">
      <c r="A565" s="108"/>
      <c r="B565" s="108"/>
      <c r="C565" s="109" t="s">
        <v>628</v>
      </c>
      <c r="D565" s="109" t="s">
        <v>629</v>
      </c>
      <c r="E565" s="110" t="s">
        <v>56</v>
      </c>
      <c r="F565" s="110">
        <v>1.0</v>
      </c>
      <c r="G565" s="110">
        <v>671.57</v>
      </c>
      <c r="H565" s="11"/>
      <c r="I565" s="108"/>
      <c r="J565" s="108"/>
      <c r="K565" s="108"/>
      <c r="L565" s="108"/>
      <c r="M565" s="111"/>
      <c r="N565" s="112"/>
      <c r="O565" s="111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</row>
    <row r="566">
      <c r="A566" s="108"/>
      <c r="B566" s="108"/>
      <c r="C566" s="109" t="s">
        <v>630</v>
      </c>
      <c r="D566" s="109" t="s">
        <v>631</v>
      </c>
      <c r="E566" s="110" t="s">
        <v>56</v>
      </c>
      <c r="F566" s="110">
        <v>1.0</v>
      </c>
      <c r="G566" s="110">
        <v>420.62</v>
      </c>
      <c r="H566" s="11"/>
      <c r="I566" s="108"/>
      <c r="J566" s="108"/>
      <c r="K566" s="108"/>
      <c r="L566" s="108"/>
      <c r="M566" s="111"/>
      <c r="N566" s="112"/>
      <c r="O566" s="111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</row>
    <row r="567">
      <c r="A567" s="108"/>
      <c r="B567" s="108"/>
      <c r="C567" s="109" t="s">
        <v>632</v>
      </c>
      <c r="D567" s="109" t="s">
        <v>633</v>
      </c>
      <c r="E567" s="110" t="s">
        <v>56</v>
      </c>
      <c r="F567" s="110">
        <v>1.0</v>
      </c>
      <c r="G567" s="110">
        <v>683.01</v>
      </c>
      <c r="H567" s="11"/>
      <c r="I567" s="108"/>
      <c r="J567" s="108"/>
      <c r="K567" s="108"/>
      <c r="L567" s="108"/>
      <c r="M567" s="111"/>
      <c r="N567" s="112"/>
      <c r="O567" s="111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</row>
    <row r="568">
      <c r="A568" s="108"/>
      <c r="B568" s="108"/>
      <c r="C568" s="109" t="s">
        <v>634</v>
      </c>
      <c r="D568" s="109" t="s">
        <v>635</v>
      </c>
      <c r="E568" s="110" t="s">
        <v>56</v>
      </c>
      <c r="F568" s="110">
        <v>1.0</v>
      </c>
      <c r="G568" s="110">
        <v>1218.3</v>
      </c>
      <c r="H568" s="11"/>
      <c r="I568" s="108"/>
      <c r="J568" s="108"/>
      <c r="K568" s="108"/>
      <c r="L568" s="108"/>
      <c r="M568" s="111"/>
      <c r="N568" s="112"/>
      <c r="O568" s="111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</row>
    <row r="569">
      <c r="A569" s="108"/>
      <c r="B569" s="108"/>
      <c r="C569" s="109" t="s">
        <v>636</v>
      </c>
      <c r="D569" s="109" t="s">
        <v>637</v>
      </c>
      <c r="E569" s="110" t="s">
        <v>56</v>
      </c>
      <c r="F569" s="110">
        <v>1.0</v>
      </c>
      <c r="G569" s="110">
        <v>1821.82</v>
      </c>
      <c r="H569" s="11"/>
      <c r="I569" s="108"/>
      <c r="J569" s="108"/>
      <c r="K569" s="108"/>
      <c r="L569" s="108"/>
      <c r="M569" s="111"/>
      <c r="N569" s="112"/>
      <c r="O569" s="111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</row>
    <row r="570">
      <c r="A570" s="108"/>
      <c r="B570" s="108"/>
      <c r="C570" s="109" t="s">
        <v>638</v>
      </c>
      <c r="D570" s="109" t="s">
        <v>639</v>
      </c>
      <c r="E570" s="110" t="s">
        <v>56</v>
      </c>
      <c r="F570" s="110">
        <v>1.0</v>
      </c>
      <c r="G570" s="110">
        <v>170.05</v>
      </c>
      <c r="H570" s="11"/>
      <c r="I570" s="108"/>
      <c r="J570" s="108"/>
      <c r="K570" s="108"/>
      <c r="L570" s="108"/>
      <c r="M570" s="111"/>
      <c r="N570" s="112"/>
      <c r="O570" s="111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</row>
    <row r="571">
      <c r="A571" s="108"/>
      <c r="B571" s="108"/>
      <c r="C571" s="109" t="s">
        <v>640</v>
      </c>
      <c r="D571" s="109" t="s">
        <v>641</v>
      </c>
      <c r="E571" s="110" t="s">
        <v>56</v>
      </c>
      <c r="F571" s="110">
        <v>1.0</v>
      </c>
      <c r="G571" s="110">
        <v>203.46</v>
      </c>
      <c r="H571" s="11"/>
      <c r="I571" s="108"/>
      <c r="J571" s="108"/>
      <c r="K571" s="108"/>
      <c r="L571" s="108"/>
      <c r="M571" s="111"/>
      <c r="N571" s="112"/>
      <c r="O571" s="111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</row>
    <row r="572">
      <c r="A572" s="108"/>
      <c r="B572" s="108"/>
      <c r="C572" s="109" t="s">
        <v>642</v>
      </c>
      <c r="D572" s="109" t="s">
        <v>643</v>
      </c>
      <c r="E572" s="110" t="s">
        <v>56</v>
      </c>
      <c r="F572" s="110">
        <v>1.0</v>
      </c>
      <c r="G572" s="110">
        <v>177.67</v>
      </c>
      <c r="H572" s="11"/>
      <c r="I572" s="108"/>
      <c r="J572" s="108"/>
      <c r="K572" s="108"/>
      <c r="L572" s="108"/>
      <c r="M572" s="111"/>
      <c r="N572" s="112"/>
      <c r="O572" s="111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</row>
    <row r="573">
      <c r="A573" s="108"/>
      <c r="B573" s="108"/>
      <c r="C573" s="109" t="s">
        <v>644</v>
      </c>
      <c r="D573" s="109" t="s">
        <v>645</v>
      </c>
      <c r="E573" s="110" t="s">
        <v>56</v>
      </c>
      <c r="F573" s="110">
        <v>1.0</v>
      </c>
      <c r="G573" s="110">
        <v>318.76</v>
      </c>
      <c r="H573" s="11"/>
      <c r="I573" s="108"/>
      <c r="J573" s="108"/>
      <c r="K573" s="108"/>
      <c r="L573" s="108"/>
      <c r="M573" s="111"/>
      <c r="N573" s="112"/>
      <c r="O573" s="111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</row>
    <row r="574">
      <c r="A574" s="108"/>
      <c r="B574" s="108"/>
      <c r="C574" s="109" t="s">
        <v>646</v>
      </c>
      <c r="D574" s="109" t="s">
        <v>647</v>
      </c>
      <c r="E574" s="110" t="s">
        <v>56</v>
      </c>
      <c r="F574" s="110">
        <v>1.0</v>
      </c>
      <c r="G574" s="110">
        <v>933.94</v>
      </c>
      <c r="H574" s="11"/>
      <c r="I574" s="108"/>
      <c r="J574" s="108"/>
      <c r="K574" s="108"/>
      <c r="L574" s="108"/>
      <c r="M574" s="111"/>
      <c r="N574" s="112"/>
      <c r="O574" s="111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</row>
    <row r="575">
      <c r="A575" s="108"/>
      <c r="B575" s="108"/>
      <c r="C575" s="109" t="s">
        <v>648</v>
      </c>
      <c r="D575" s="109" t="s">
        <v>649</v>
      </c>
      <c r="E575" s="110" t="s">
        <v>56</v>
      </c>
      <c r="F575" s="110">
        <v>1.0</v>
      </c>
      <c r="G575" s="110">
        <v>296.65</v>
      </c>
      <c r="H575" s="11"/>
      <c r="I575" s="108"/>
      <c r="J575" s="108"/>
      <c r="K575" s="108"/>
      <c r="L575" s="108"/>
      <c r="M575" s="111"/>
      <c r="N575" s="112"/>
      <c r="O575" s="111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</row>
    <row r="576">
      <c r="A576" s="108"/>
      <c r="B576" s="108"/>
      <c r="C576" s="109" t="s">
        <v>650</v>
      </c>
      <c r="D576" s="109" t="s">
        <v>651</v>
      </c>
      <c r="E576" s="110" t="s">
        <v>56</v>
      </c>
      <c r="F576" s="110">
        <v>1.0</v>
      </c>
      <c r="G576" s="110">
        <v>10.49</v>
      </c>
      <c r="H576" s="11"/>
      <c r="I576" s="108"/>
      <c r="J576" s="108"/>
      <c r="K576" s="108"/>
      <c r="L576" s="108"/>
      <c r="M576" s="111"/>
      <c r="N576" s="112"/>
      <c r="O576" s="111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</row>
    <row r="577">
      <c r="A577" s="108"/>
      <c r="B577" s="108"/>
      <c r="C577" s="109" t="s">
        <v>652</v>
      </c>
      <c r="D577" s="109" t="s">
        <v>653</v>
      </c>
      <c r="E577" s="110" t="s">
        <v>56</v>
      </c>
      <c r="F577" s="110">
        <v>1.0</v>
      </c>
      <c r="G577" s="110">
        <v>1006.97</v>
      </c>
      <c r="H577" s="11"/>
      <c r="I577" s="108"/>
      <c r="J577" s="108"/>
      <c r="K577" s="108"/>
      <c r="L577" s="108"/>
      <c r="M577" s="111"/>
      <c r="N577" s="112"/>
      <c r="O577" s="111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</row>
    <row r="578">
      <c r="A578" s="108"/>
      <c r="B578" s="108"/>
      <c r="C578" s="109" t="s">
        <v>654</v>
      </c>
      <c r="D578" s="109" t="s">
        <v>655</v>
      </c>
      <c r="E578" s="110" t="s">
        <v>56</v>
      </c>
      <c r="F578" s="110">
        <v>1.0</v>
      </c>
      <c r="G578" s="110">
        <v>271.05</v>
      </c>
      <c r="H578" s="11"/>
      <c r="I578" s="108"/>
      <c r="J578" s="108"/>
      <c r="K578" s="108"/>
      <c r="L578" s="108"/>
      <c r="M578" s="111"/>
      <c r="N578" s="112"/>
      <c r="O578" s="111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</row>
    <row r="579">
      <c r="A579" s="108"/>
      <c r="B579" s="108"/>
      <c r="C579" s="109" t="s">
        <v>656</v>
      </c>
      <c r="D579" s="109" t="s">
        <v>657</v>
      </c>
      <c r="E579" s="110" t="s">
        <v>56</v>
      </c>
      <c r="F579" s="110">
        <v>1.0</v>
      </c>
      <c r="G579" s="110">
        <v>509.24</v>
      </c>
      <c r="H579" s="11"/>
      <c r="I579" s="108"/>
      <c r="J579" s="108"/>
      <c r="K579" s="108"/>
      <c r="L579" s="108"/>
      <c r="M579" s="111"/>
      <c r="N579" s="112"/>
      <c r="O579" s="111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</row>
    <row r="580">
      <c r="A580" s="108"/>
      <c r="B580" s="108"/>
      <c r="C580" s="109" t="s">
        <v>658</v>
      </c>
      <c r="D580" s="109" t="s">
        <v>659</v>
      </c>
      <c r="E580" s="110" t="s">
        <v>56</v>
      </c>
      <c r="F580" s="110">
        <v>1.0</v>
      </c>
      <c r="G580" s="110">
        <v>205.6</v>
      </c>
      <c r="H580" s="11"/>
      <c r="I580" s="108"/>
      <c r="J580" s="108"/>
      <c r="K580" s="108"/>
      <c r="L580" s="108"/>
      <c r="M580" s="111"/>
      <c r="N580" s="112"/>
      <c r="O580" s="111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</row>
    <row r="581">
      <c r="A581" s="108"/>
      <c r="B581" s="108"/>
      <c r="C581" s="109" t="s">
        <v>660</v>
      </c>
      <c r="D581" s="109" t="s">
        <v>661</v>
      </c>
      <c r="E581" s="110" t="s">
        <v>56</v>
      </c>
      <c r="F581" s="110">
        <v>1.0</v>
      </c>
      <c r="G581" s="110">
        <v>196.72</v>
      </c>
      <c r="H581" s="11"/>
      <c r="I581" s="108"/>
      <c r="J581" s="108"/>
      <c r="K581" s="108"/>
      <c r="L581" s="108"/>
      <c r="M581" s="111"/>
      <c r="N581" s="112"/>
      <c r="O581" s="111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</row>
    <row r="582">
      <c r="A582" s="108"/>
      <c r="B582" s="108"/>
      <c r="C582" s="109" t="s">
        <v>662</v>
      </c>
      <c r="D582" s="109" t="s">
        <v>663</v>
      </c>
      <c r="E582" s="110" t="s">
        <v>56</v>
      </c>
      <c r="F582" s="110">
        <v>1.0</v>
      </c>
      <c r="G582" s="110">
        <v>196.72</v>
      </c>
      <c r="H582" s="11"/>
      <c r="I582" s="108"/>
      <c r="J582" s="108"/>
      <c r="K582" s="108"/>
      <c r="L582" s="108"/>
      <c r="M582" s="111"/>
      <c r="N582" s="112"/>
      <c r="O582" s="111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</row>
    <row r="583">
      <c r="A583" s="108"/>
      <c r="B583" s="108"/>
      <c r="C583" s="109" t="s">
        <v>664</v>
      </c>
      <c r="D583" s="109" t="s">
        <v>665</v>
      </c>
      <c r="E583" s="110" t="s">
        <v>56</v>
      </c>
      <c r="F583" s="110">
        <v>1.0</v>
      </c>
      <c r="G583" s="110">
        <v>7.29</v>
      </c>
      <c r="H583" s="11"/>
      <c r="I583" s="108"/>
      <c r="J583" s="108"/>
      <c r="K583" s="108"/>
      <c r="L583" s="108"/>
      <c r="M583" s="111"/>
      <c r="N583" s="112"/>
      <c r="O583" s="111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</row>
    <row r="584">
      <c r="A584" s="108"/>
      <c r="B584" s="108"/>
      <c r="C584" s="109" t="s">
        <v>666</v>
      </c>
      <c r="D584" s="109" t="s">
        <v>667</v>
      </c>
      <c r="E584" s="110" t="s">
        <v>56</v>
      </c>
      <c r="F584" s="110">
        <v>1.0</v>
      </c>
      <c r="G584" s="110">
        <v>5.7</v>
      </c>
      <c r="H584" s="11"/>
      <c r="I584" s="108"/>
      <c r="J584" s="108"/>
      <c r="K584" s="108"/>
      <c r="L584" s="108"/>
      <c r="M584" s="111"/>
      <c r="N584" s="112"/>
      <c r="O584" s="111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</row>
    <row r="585">
      <c r="A585" s="108"/>
      <c r="B585" s="108"/>
      <c r="C585" s="109" t="s">
        <v>668</v>
      </c>
      <c r="D585" s="109" t="s">
        <v>669</v>
      </c>
      <c r="E585" s="110" t="s">
        <v>56</v>
      </c>
      <c r="F585" s="110">
        <v>1.0</v>
      </c>
      <c r="G585" s="110">
        <v>111.19</v>
      </c>
      <c r="H585" s="11"/>
      <c r="I585" s="108"/>
      <c r="J585" s="108"/>
      <c r="K585" s="108"/>
      <c r="L585" s="108"/>
      <c r="M585" s="111"/>
      <c r="N585" s="112"/>
      <c r="O585" s="111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</row>
    <row r="586">
      <c r="A586" s="108"/>
      <c r="B586" s="108"/>
      <c r="C586" s="109" t="s">
        <v>670</v>
      </c>
      <c r="D586" s="109" t="s">
        <v>671</v>
      </c>
      <c r="E586" s="110" t="s">
        <v>56</v>
      </c>
      <c r="F586" s="110">
        <v>1.0</v>
      </c>
      <c r="G586" s="110">
        <v>767.99</v>
      </c>
      <c r="H586" s="11"/>
      <c r="I586" s="108"/>
      <c r="J586" s="108"/>
      <c r="K586" s="108"/>
      <c r="L586" s="108"/>
      <c r="M586" s="111"/>
      <c r="N586" s="112"/>
      <c r="O586" s="111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</row>
    <row r="587">
      <c r="A587" s="108"/>
      <c r="B587" s="108"/>
      <c r="C587" s="109" t="s">
        <v>672</v>
      </c>
      <c r="D587" s="109" t="s">
        <v>673</v>
      </c>
      <c r="E587" s="110" t="s">
        <v>56</v>
      </c>
      <c r="F587" s="110">
        <v>1.0</v>
      </c>
      <c r="G587" s="110">
        <v>1169.6</v>
      </c>
      <c r="H587" s="11"/>
      <c r="I587" s="108"/>
      <c r="J587" s="108"/>
      <c r="K587" s="108"/>
      <c r="L587" s="108"/>
      <c r="M587" s="111"/>
      <c r="N587" s="112"/>
      <c r="O587" s="111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</row>
    <row r="588">
      <c r="A588" s="108"/>
      <c r="B588" s="108"/>
      <c r="C588" s="109" t="s">
        <v>674</v>
      </c>
      <c r="D588" s="109" t="s">
        <v>675</v>
      </c>
      <c r="E588" s="110" t="s">
        <v>56</v>
      </c>
      <c r="F588" s="110">
        <v>1.0</v>
      </c>
      <c r="G588" s="110">
        <v>0.0</v>
      </c>
      <c r="H588" s="11"/>
      <c r="I588" s="108"/>
      <c r="J588" s="108"/>
      <c r="K588" s="108"/>
      <c r="L588" s="108"/>
      <c r="M588" s="111"/>
      <c r="N588" s="112"/>
      <c r="O588" s="111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</row>
    <row r="589">
      <c r="A589" s="108"/>
      <c r="B589" s="108"/>
      <c r="C589" s="109" t="s">
        <v>676</v>
      </c>
      <c r="D589" s="109" t="s">
        <v>677</v>
      </c>
      <c r="E589" s="110" t="s">
        <v>56</v>
      </c>
      <c r="F589" s="110">
        <v>1.0</v>
      </c>
      <c r="G589" s="110">
        <v>1034.55</v>
      </c>
      <c r="H589" s="11"/>
      <c r="I589" s="108"/>
      <c r="J589" s="108"/>
      <c r="K589" s="108"/>
      <c r="L589" s="108"/>
      <c r="M589" s="111"/>
      <c r="N589" s="112"/>
      <c r="O589" s="111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</row>
    <row r="590">
      <c r="A590" s="108"/>
      <c r="B590" s="108"/>
      <c r="C590" s="109" t="s">
        <v>678</v>
      </c>
      <c r="D590" s="109" t="s">
        <v>679</v>
      </c>
      <c r="E590" s="110" t="s">
        <v>56</v>
      </c>
      <c r="F590" s="110">
        <v>1.0</v>
      </c>
      <c r="G590" s="110">
        <v>1442.7</v>
      </c>
      <c r="H590" s="11"/>
      <c r="I590" s="108"/>
      <c r="J590" s="108"/>
      <c r="K590" s="108"/>
      <c r="L590" s="108"/>
      <c r="M590" s="111"/>
      <c r="N590" s="112"/>
      <c r="O590" s="111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</row>
    <row r="591">
      <c r="A591" s="108"/>
      <c r="B591" s="108"/>
      <c r="C591" s="109" t="s">
        <v>680</v>
      </c>
      <c r="D591" s="109" t="s">
        <v>681</v>
      </c>
      <c r="E591" s="110" t="s">
        <v>56</v>
      </c>
      <c r="F591" s="110">
        <v>1.0</v>
      </c>
      <c r="G591" s="110">
        <v>1989.74</v>
      </c>
      <c r="H591" s="11"/>
      <c r="I591" s="108"/>
      <c r="J591" s="108"/>
      <c r="K591" s="108"/>
      <c r="L591" s="108"/>
      <c r="M591" s="111"/>
      <c r="N591" s="112"/>
      <c r="O591" s="111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</row>
    <row r="592">
      <c r="A592" s="108"/>
      <c r="B592" s="108"/>
      <c r="C592" s="109" t="s">
        <v>682</v>
      </c>
      <c r="D592" s="109" t="s">
        <v>683</v>
      </c>
      <c r="E592" s="110" t="s">
        <v>56</v>
      </c>
      <c r="F592" s="110">
        <v>1.0</v>
      </c>
      <c r="G592" s="110">
        <v>0.0</v>
      </c>
      <c r="H592" s="11"/>
      <c r="I592" s="108"/>
      <c r="J592" s="108"/>
      <c r="K592" s="108"/>
      <c r="L592" s="108"/>
      <c r="M592" s="111"/>
      <c r="N592" s="112"/>
      <c r="O592" s="111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</row>
    <row r="593">
      <c r="A593" s="108"/>
      <c r="B593" s="108"/>
      <c r="C593" s="109" t="s">
        <v>684</v>
      </c>
      <c r="D593" s="109" t="s">
        <v>685</v>
      </c>
      <c r="E593" s="110" t="s">
        <v>56</v>
      </c>
      <c r="F593" s="110">
        <v>1.0</v>
      </c>
      <c r="G593" s="110">
        <v>224.69</v>
      </c>
      <c r="H593" s="11"/>
      <c r="I593" s="108"/>
      <c r="J593" s="108"/>
      <c r="K593" s="108"/>
      <c r="L593" s="108"/>
      <c r="M593" s="111"/>
      <c r="N593" s="112"/>
      <c r="O593" s="111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</row>
    <row r="594">
      <c r="A594" s="108"/>
      <c r="B594" s="108"/>
      <c r="C594" s="109" t="s">
        <v>686</v>
      </c>
      <c r="D594" s="109" t="s">
        <v>687</v>
      </c>
      <c r="E594" s="110" t="s">
        <v>56</v>
      </c>
      <c r="F594" s="110">
        <v>1.0</v>
      </c>
      <c r="G594" s="110">
        <v>0.0</v>
      </c>
      <c r="H594" s="11"/>
      <c r="I594" s="108"/>
      <c r="J594" s="108"/>
      <c r="K594" s="108"/>
      <c r="L594" s="108"/>
      <c r="M594" s="111"/>
      <c r="N594" s="112"/>
      <c r="O594" s="111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</row>
    <row r="595">
      <c r="A595" s="108"/>
      <c r="B595" s="108"/>
      <c r="C595" s="109" t="s">
        <v>688</v>
      </c>
      <c r="D595" s="109" t="s">
        <v>689</v>
      </c>
      <c r="E595" s="110" t="s">
        <v>56</v>
      </c>
      <c r="F595" s="110">
        <v>1.0</v>
      </c>
      <c r="G595" s="110">
        <v>0.0</v>
      </c>
      <c r="H595" s="11"/>
      <c r="I595" s="108"/>
      <c r="J595" s="108"/>
      <c r="K595" s="108"/>
      <c r="L595" s="108"/>
      <c r="M595" s="111"/>
      <c r="N595" s="112"/>
      <c r="O595" s="111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</row>
    <row r="596">
      <c r="A596" s="108"/>
      <c r="B596" s="108"/>
      <c r="C596" s="109" t="s">
        <v>690</v>
      </c>
      <c r="D596" s="109" t="s">
        <v>691</v>
      </c>
      <c r="E596" s="110" t="s">
        <v>56</v>
      </c>
      <c r="F596" s="110">
        <v>1.0</v>
      </c>
      <c r="G596" s="110">
        <v>56.63</v>
      </c>
      <c r="H596" s="11"/>
      <c r="I596" s="108"/>
      <c r="J596" s="108"/>
      <c r="K596" s="108"/>
      <c r="L596" s="108"/>
      <c r="M596" s="111"/>
      <c r="N596" s="112"/>
      <c r="O596" s="111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</row>
    <row r="597">
      <c r="A597" s="108"/>
      <c r="B597" s="108"/>
      <c r="C597" s="109" t="s">
        <v>692</v>
      </c>
      <c r="D597" s="109" t="s">
        <v>693</v>
      </c>
      <c r="E597" s="110" t="s">
        <v>56</v>
      </c>
      <c r="F597" s="110">
        <v>1.0</v>
      </c>
      <c r="G597" s="110">
        <v>252.98</v>
      </c>
      <c r="H597" s="11"/>
      <c r="I597" s="108"/>
      <c r="J597" s="108"/>
      <c r="K597" s="108"/>
      <c r="L597" s="108"/>
      <c r="M597" s="111"/>
      <c r="N597" s="112"/>
      <c r="O597" s="111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</row>
    <row r="598">
      <c r="A598" s="108"/>
      <c r="B598" s="108"/>
      <c r="C598" s="109" t="s">
        <v>694</v>
      </c>
      <c r="D598" s="109" t="s">
        <v>695</v>
      </c>
      <c r="E598" s="110" t="s">
        <v>56</v>
      </c>
      <c r="F598" s="110">
        <v>1.0</v>
      </c>
      <c r="G598" s="110">
        <v>519.05</v>
      </c>
      <c r="H598" s="11"/>
      <c r="I598" s="108"/>
      <c r="J598" s="108"/>
      <c r="K598" s="108"/>
      <c r="L598" s="108"/>
      <c r="M598" s="111"/>
      <c r="N598" s="112"/>
      <c r="O598" s="111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</row>
    <row r="599">
      <c r="A599" s="108"/>
      <c r="B599" s="108"/>
      <c r="C599" s="109" t="s">
        <v>696</v>
      </c>
      <c r="D599" s="109" t="s">
        <v>697</v>
      </c>
      <c r="E599" s="110" t="s">
        <v>56</v>
      </c>
      <c r="F599" s="110">
        <v>1.0</v>
      </c>
      <c r="G599" s="110">
        <v>1378.79</v>
      </c>
      <c r="H599" s="11"/>
      <c r="I599" s="108"/>
      <c r="J599" s="108"/>
      <c r="K599" s="108"/>
      <c r="L599" s="108"/>
      <c r="M599" s="111"/>
      <c r="N599" s="112"/>
      <c r="O599" s="111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</row>
    <row r="600">
      <c r="A600" s="108"/>
      <c r="B600" s="108"/>
      <c r="C600" s="109" t="s">
        <v>698</v>
      </c>
      <c r="D600" s="109" t="s">
        <v>699</v>
      </c>
      <c r="E600" s="110" t="s">
        <v>56</v>
      </c>
      <c r="F600" s="110">
        <v>1.0</v>
      </c>
      <c r="G600" s="110">
        <v>242.45</v>
      </c>
      <c r="H600" s="11"/>
      <c r="I600" s="108"/>
      <c r="J600" s="108"/>
      <c r="K600" s="108"/>
      <c r="L600" s="108"/>
      <c r="M600" s="111"/>
      <c r="N600" s="112"/>
      <c r="O600" s="111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</row>
    <row r="601">
      <c r="A601" s="108"/>
      <c r="B601" s="108"/>
      <c r="C601" s="109" t="s">
        <v>700</v>
      </c>
      <c r="D601" s="109" t="s">
        <v>701</v>
      </c>
      <c r="E601" s="110" t="s">
        <v>56</v>
      </c>
      <c r="F601" s="110">
        <v>1.0</v>
      </c>
      <c r="G601" s="110">
        <v>164.91</v>
      </c>
      <c r="H601" s="11"/>
      <c r="I601" s="108"/>
      <c r="J601" s="108"/>
      <c r="K601" s="108"/>
      <c r="L601" s="108"/>
      <c r="M601" s="111"/>
      <c r="N601" s="112"/>
      <c r="O601" s="111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</row>
    <row r="602">
      <c r="A602" s="108"/>
      <c r="B602" s="108"/>
      <c r="C602" s="109" t="s">
        <v>702</v>
      </c>
      <c r="D602" s="109" t="s">
        <v>703</v>
      </c>
      <c r="E602" s="110" t="s">
        <v>56</v>
      </c>
      <c r="F602" s="110">
        <v>1.0</v>
      </c>
      <c r="G602" s="110">
        <v>325.21</v>
      </c>
      <c r="H602" s="11"/>
      <c r="I602" s="108"/>
      <c r="J602" s="108"/>
      <c r="K602" s="108"/>
      <c r="L602" s="108"/>
      <c r="M602" s="111"/>
      <c r="N602" s="112"/>
      <c r="O602" s="111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</row>
    <row r="603">
      <c r="A603" s="108"/>
      <c r="B603" s="108"/>
      <c r="C603" s="109" t="s">
        <v>704</v>
      </c>
      <c r="D603" s="109" t="s">
        <v>705</v>
      </c>
      <c r="E603" s="110" t="s">
        <v>56</v>
      </c>
      <c r="F603" s="110">
        <v>1.0</v>
      </c>
      <c r="G603" s="110">
        <v>262.52</v>
      </c>
      <c r="H603" s="11"/>
      <c r="I603" s="108"/>
      <c r="J603" s="108"/>
      <c r="K603" s="108"/>
      <c r="L603" s="108"/>
      <c r="M603" s="111"/>
      <c r="N603" s="112"/>
      <c r="O603" s="111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</row>
    <row r="604">
      <c r="A604" s="108"/>
      <c r="B604" s="108"/>
      <c r="C604" s="109" t="s">
        <v>706</v>
      </c>
      <c r="D604" s="109" t="s">
        <v>707</v>
      </c>
      <c r="E604" s="110" t="s">
        <v>56</v>
      </c>
      <c r="F604" s="110">
        <v>1.0</v>
      </c>
      <c r="G604" s="110">
        <v>632.64</v>
      </c>
      <c r="H604" s="11"/>
      <c r="I604" s="108"/>
      <c r="J604" s="108"/>
      <c r="K604" s="108"/>
      <c r="L604" s="108"/>
      <c r="M604" s="111"/>
      <c r="N604" s="112"/>
      <c r="O604" s="111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</row>
    <row r="605">
      <c r="A605" s="108"/>
      <c r="B605" s="108"/>
      <c r="C605" s="109" t="s">
        <v>708</v>
      </c>
      <c r="D605" s="109" t="s">
        <v>709</v>
      </c>
      <c r="E605" s="110" t="s">
        <v>56</v>
      </c>
      <c r="F605" s="110">
        <v>1.0</v>
      </c>
      <c r="G605" s="110">
        <v>731.37</v>
      </c>
      <c r="H605" s="11"/>
      <c r="I605" s="108"/>
      <c r="J605" s="108"/>
      <c r="K605" s="108"/>
      <c r="L605" s="108"/>
      <c r="M605" s="111"/>
      <c r="N605" s="112"/>
      <c r="O605" s="111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</row>
    <row r="606">
      <c r="A606" s="108"/>
      <c r="B606" s="108"/>
      <c r="C606" s="109" t="s">
        <v>710</v>
      </c>
      <c r="D606" s="109" t="s">
        <v>711</v>
      </c>
      <c r="E606" s="110" t="s">
        <v>56</v>
      </c>
      <c r="F606" s="110">
        <v>1.0</v>
      </c>
      <c r="G606" s="110">
        <v>1026.55</v>
      </c>
      <c r="H606" s="11"/>
      <c r="I606" s="108"/>
      <c r="J606" s="108"/>
      <c r="K606" s="108"/>
      <c r="L606" s="108"/>
      <c r="M606" s="111"/>
      <c r="N606" s="112"/>
      <c r="O606" s="111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</row>
    <row r="607">
      <c r="A607" s="108"/>
      <c r="B607" s="108"/>
      <c r="C607" s="109">
        <v>2.000000000005E12</v>
      </c>
      <c r="D607" s="109" t="s">
        <v>712</v>
      </c>
      <c r="E607" s="110" t="s">
        <v>56</v>
      </c>
      <c r="F607" s="110">
        <v>1.0</v>
      </c>
      <c r="G607" s="110">
        <v>40.0</v>
      </c>
      <c r="H607" s="11"/>
      <c r="I607" s="108"/>
      <c r="J607" s="108"/>
      <c r="K607" s="108"/>
      <c r="L607" s="108"/>
      <c r="M607" s="111"/>
      <c r="N607" s="112"/>
      <c r="O607" s="111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</row>
    <row r="608">
      <c r="A608" s="108"/>
      <c r="B608" s="108"/>
      <c r="C608" s="109">
        <v>2.000000000006E12</v>
      </c>
      <c r="D608" s="109" t="s">
        <v>713</v>
      </c>
      <c r="E608" s="110" t="s">
        <v>56</v>
      </c>
      <c r="F608" s="110">
        <v>1.0</v>
      </c>
      <c r="G608" s="110">
        <v>285.0</v>
      </c>
      <c r="H608" s="11"/>
      <c r="I608" s="108"/>
      <c r="J608" s="108"/>
      <c r="K608" s="108"/>
      <c r="L608" s="108"/>
      <c r="M608" s="111"/>
      <c r="N608" s="112"/>
      <c r="O608" s="111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</row>
    <row r="609">
      <c r="A609" s="108"/>
      <c r="B609" s="108"/>
      <c r="C609" s="109">
        <v>200316.0</v>
      </c>
      <c r="D609" s="109" t="s">
        <v>714</v>
      </c>
      <c r="E609" s="110" t="s">
        <v>56</v>
      </c>
      <c r="F609" s="110">
        <v>1.0</v>
      </c>
      <c r="G609" s="110">
        <v>0.0</v>
      </c>
      <c r="H609" s="11"/>
      <c r="I609" s="108"/>
      <c r="J609" s="108"/>
      <c r="K609" s="108"/>
      <c r="L609" s="108"/>
      <c r="M609" s="111"/>
      <c r="N609" s="112"/>
      <c r="O609" s="111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</row>
    <row r="610">
      <c r="A610" s="108"/>
      <c r="B610" s="108"/>
      <c r="C610" s="109">
        <v>200438.0</v>
      </c>
      <c r="D610" s="109" t="s">
        <v>715</v>
      </c>
      <c r="E610" s="110" t="s">
        <v>56</v>
      </c>
      <c r="F610" s="110">
        <v>1.0</v>
      </c>
      <c r="G610" s="110">
        <v>607.2</v>
      </c>
      <c r="H610" s="11"/>
      <c r="I610" s="108"/>
      <c r="J610" s="108"/>
      <c r="K610" s="108"/>
      <c r="L610" s="108"/>
      <c r="M610" s="111"/>
      <c r="N610" s="112"/>
      <c r="O610" s="111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</row>
    <row r="611">
      <c r="A611" s="108"/>
      <c r="B611" s="108"/>
      <c r="C611" s="109">
        <v>20063.0</v>
      </c>
      <c r="D611" s="109" t="s">
        <v>716</v>
      </c>
      <c r="E611" s="110" t="s">
        <v>56</v>
      </c>
      <c r="F611" s="110">
        <v>1.0</v>
      </c>
      <c r="G611" s="110">
        <v>0.0</v>
      </c>
      <c r="H611" s="11"/>
      <c r="I611" s="108"/>
      <c r="J611" s="108"/>
      <c r="K611" s="108"/>
      <c r="L611" s="108"/>
      <c r="M611" s="111"/>
      <c r="N611" s="112"/>
      <c r="O611" s="111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</row>
    <row r="612">
      <c r="A612" s="108"/>
      <c r="B612" s="108"/>
      <c r="C612" s="109">
        <v>2012.0</v>
      </c>
      <c r="D612" s="109" t="s">
        <v>717</v>
      </c>
      <c r="E612" s="110" t="s">
        <v>56</v>
      </c>
      <c r="F612" s="110">
        <v>1.0</v>
      </c>
      <c r="G612" s="110">
        <v>0.0</v>
      </c>
      <c r="H612" s="11"/>
      <c r="I612" s="108"/>
      <c r="J612" s="108"/>
      <c r="K612" s="108"/>
      <c r="L612" s="108"/>
      <c r="M612" s="111"/>
      <c r="N612" s="112"/>
      <c r="O612" s="111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</row>
    <row r="613">
      <c r="A613" s="108"/>
      <c r="B613" s="108"/>
      <c r="C613" s="109" t="s">
        <v>718</v>
      </c>
      <c r="D613" s="109" t="s">
        <v>719</v>
      </c>
      <c r="E613" s="110" t="s">
        <v>56</v>
      </c>
      <c r="F613" s="110">
        <v>1.0</v>
      </c>
      <c r="G613" s="110">
        <v>1850.0</v>
      </c>
      <c r="H613" s="11"/>
      <c r="I613" s="108"/>
      <c r="J613" s="108"/>
      <c r="K613" s="108"/>
      <c r="L613" s="108"/>
      <c r="M613" s="111"/>
      <c r="N613" s="112"/>
      <c r="O613" s="111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</row>
    <row r="614">
      <c r="A614" s="108"/>
      <c r="B614" s="108"/>
      <c r="C614" s="109">
        <v>20383.0</v>
      </c>
      <c r="D614" s="109" t="s">
        <v>720</v>
      </c>
      <c r="E614" s="110" t="s">
        <v>56</v>
      </c>
      <c r="F614" s="110">
        <v>1.0</v>
      </c>
      <c r="G614" s="110">
        <v>206.41</v>
      </c>
      <c r="H614" s="11"/>
      <c r="I614" s="108"/>
      <c r="J614" s="108"/>
      <c r="K614" s="108"/>
      <c r="L614" s="108"/>
      <c r="M614" s="111"/>
      <c r="N614" s="112"/>
      <c r="O614" s="111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</row>
    <row r="615">
      <c r="A615" s="108"/>
      <c r="B615" s="108"/>
      <c r="C615" s="109">
        <v>20393.0</v>
      </c>
      <c r="D615" s="109" t="s">
        <v>721</v>
      </c>
      <c r="E615" s="110" t="s">
        <v>56</v>
      </c>
      <c r="F615" s="110">
        <v>1.0</v>
      </c>
      <c r="G615" s="110">
        <v>3.3</v>
      </c>
      <c r="H615" s="11"/>
      <c r="I615" s="108"/>
      <c r="J615" s="108"/>
      <c r="K615" s="108"/>
      <c r="L615" s="108"/>
      <c r="M615" s="111"/>
      <c r="N615" s="112"/>
      <c r="O615" s="111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</row>
    <row r="616">
      <c r="A616" s="108"/>
      <c r="B616" s="108"/>
      <c r="C616" s="109">
        <v>205876.0</v>
      </c>
      <c r="D616" s="109" t="s">
        <v>722</v>
      </c>
      <c r="E616" s="110" t="s">
        <v>56</v>
      </c>
      <c r="F616" s="110">
        <v>1.0</v>
      </c>
      <c r="G616" s="110">
        <v>0.0</v>
      </c>
      <c r="H616" s="11"/>
      <c r="I616" s="108"/>
      <c r="J616" s="108"/>
      <c r="K616" s="108"/>
      <c r="L616" s="108"/>
      <c r="M616" s="111"/>
      <c r="N616" s="112"/>
      <c r="O616" s="111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</row>
    <row r="617">
      <c r="A617" s="108"/>
      <c r="B617" s="108"/>
      <c r="C617" s="109">
        <v>205886.0</v>
      </c>
      <c r="D617" s="109" t="s">
        <v>723</v>
      </c>
      <c r="E617" s="110" t="s">
        <v>56</v>
      </c>
      <c r="F617" s="110">
        <v>1.0</v>
      </c>
      <c r="G617" s="110">
        <v>0.0</v>
      </c>
      <c r="H617" s="11"/>
      <c r="I617" s="108"/>
      <c r="J617" s="108"/>
      <c r="K617" s="108"/>
      <c r="L617" s="108"/>
      <c r="M617" s="111"/>
      <c r="N617" s="112"/>
      <c r="O617" s="111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</row>
    <row r="618">
      <c r="A618" s="108"/>
      <c r="B618" s="108"/>
      <c r="C618" s="109">
        <v>205888.0</v>
      </c>
      <c r="D618" s="109" t="s">
        <v>724</v>
      </c>
      <c r="E618" s="110" t="s">
        <v>56</v>
      </c>
      <c r="F618" s="110">
        <v>1.0</v>
      </c>
      <c r="G618" s="110">
        <v>0.0</v>
      </c>
      <c r="H618" s="11"/>
      <c r="I618" s="108"/>
      <c r="J618" s="108"/>
      <c r="K618" s="108"/>
      <c r="L618" s="108"/>
      <c r="M618" s="111"/>
      <c r="N618" s="112"/>
      <c r="O618" s="111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</row>
    <row r="619">
      <c r="A619" s="108"/>
      <c r="B619" s="108"/>
      <c r="C619" s="109">
        <v>20737.0</v>
      </c>
      <c r="D619" s="109" t="s">
        <v>725</v>
      </c>
      <c r="E619" s="110" t="s">
        <v>56</v>
      </c>
      <c r="F619" s="110">
        <v>1.0</v>
      </c>
      <c r="G619" s="110">
        <v>159.12</v>
      </c>
      <c r="H619" s="11"/>
      <c r="I619" s="108"/>
      <c r="J619" s="108"/>
      <c r="K619" s="108"/>
      <c r="L619" s="108"/>
      <c r="M619" s="111"/>
      <c r="N619" s="112"/>
      <c r="O619" s="111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</row>
    <row r="620">
      <c r="A620" s="108"/>
      <c r="B620" s="108"/>
      <c r="C620" s="109">
        <v>21007.0</v>
      </c>
      <c r="D620" s="109" t="s">
        <v>726</v>
      </c>
      <c r="E620" s="110" t="s">
        <v>56</v>
      </c>
      <c r="F620" s="110">
        <v>1.0</v>
      </c>
      <c r="G620" s="110">
        <v>0.0</v>
      </c>
      <c r="H620" s="11"/>
      <c r="I620" s="108"/>
      <c r="J620" s="108"/>
      <c r="K620" s="108"/>
      <c r="L620" s="108"/>
      <c r="M620" s="111"/>
      <c r="N620" s="112"/>
      <c r="O620" s="111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</row>
    <row r="621">
      <c r="A621" s="108"/>
      <c r="B621" s="108"/>
      <c r="C621" s="109">
        <v>21008.0</v>
      </c>
      <c r="D621" s="109" t="s">
        <v>727</v>
      </c>
      <c r="E621" s="110" t="s">
        <v>56</v>
      </c>
      <c r="F621" s="110">
        <v>1.0</v>
      </c>
      <c r="G621" s="110">
        <v>0.0</v>
      </c>
      <c r="H621" s="11"/>
      <c r="I621" s="108"/>
      <c r="J621" s="108"/>
      <c r="K621" s="108"/>
      <c r="L621" s="108"/>
      <c r="M621" s="111"/>
      <c r="N621" s="112"/>
      <c r="O621" s="111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</row>
    <row r="622">
      <c r="A622" s="108"/>
      <c r="B622" s="108"/>
      <c r="C622" s="109">
        <v>21009.0</v>
      </c>
      <c r="D622" s="109" t="s">
        <v>728</v>
      </c>
      <c r="E622" s="110" t="s">
        <v>56</v>
      </c>
      <c r="F622" s="110">
        <v>1.0</v>
      </c>
      <c r="G622" s="110">
        <v>113.17</v>
      </c>
      <c r="H622" s="11"/>
      <c r="I622" s="108"/>
      <c r="J622" s="108"/>
      <c r="K622" s="108"/>
      <c r="L622" s="108"/>
      <c r="M622" s="111"/>
      <c r="N622" s="112"/>
      <c r="O622" s="111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</row>
    <row r="623">
      <c r="A623" s="108"/>
      <c r="B623" s="108"/>
      <c r="C623" s="109">
        <v>210830.0</v>
      </c>
      <c r="D623" s="109" t="s">
        <v>729</v>
      </c>
      <c r="E623" s="110" t="s">
        <v>56</v>
      </c>
      <c r="F623" s="110">
        <v>1.0</v>
      </c>
      <c r="G623" s="110">
        <v>2.6</v>
      </c>
      <c r="H623" s="11"/>
      <c r="I623" s="108"/>
      <c r="J623" s="108"/>
      <c r="K623" s="108"/>
      <c r="L623" s="108"/>
      <c r="M623" s="111"/>
      <c r="N623" s="112"/>
      <c r="O623" s="111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</row>
    <row r="624">
      <c r="A624" s="108"/>
      <c r="B624" s="108"/>
      <c r="C624" s="109">
        <v>210831.0</v>
      </c>
      <c r="D624" s="109" t="s">
        <v>730</v>
      </c>
      <c r="E624" s="110" t="s">
        <v>56</v>
      </c>
      <c r="F624" s="110">
        <v>1.0</v>
      </c>
      <c r="G624" s="110">
        <v>25.9</v>
      </c>
      <c r="H624" s="11"/>
      <c r="I624" s="108"/>
      <c r="J624" s="108"/>
      <c r="K624" s="108"/>
      <c r="L624" s="108"/>
      <c r="M624" s="111"/>
      <c r="N624" s="112"/>
      <c r="O624" s="111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</row>
    <row r="625">
      <c r="A625" s="108"/>
      <c r="B625" s="108"/>
      <c r="C625" s="109">
        <v>210895.0</v>
      </c>
      <c r="D625" s="109" t="s">
        <v>731</v>
      </c>
      <c r="E625" s="110" t="s">
        <v>56</v>
      </c>
      <c r="F625" s="110">
        <v>1.0</v>
      </c>
      <c r="G625" s="110">
        <v>1219.8</v>
      </c>
      <c r="H625" s="11"/>
      <c r="I625" s="108"/>
      <c r="J625" s="108"/>
      <c r="K625" s="108"/>
      <c r="L625" s="108"/>
      <c r="M625" s="111"/>
      <c r="N625" s="112"/>
      <c r="O625" s="111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</row>
    <row r="626">
      <c r="A626" s="108"/>
      <c r="B626" s="108"/>
      <c r="C626" s="109">
        <v>212.0</v>
      </c>
      <c r="D626" s="109" t="s">
        <v>732</v>
      </c>
      <c r="E626" s="110" t="s">
        <v>56</v>
      </c>
      <c r="F626" s="110">
        <v>1.0</v>
      </c>
      <c r="G626" s="110">
        <v>0.0</v>
      </c>
      <c r="H626" s="11"/>
      <c r="I626" s="108"/>
      <c r="J626" s="108"/>
      <c r="K626" s="108"/>
      <c r="L626" s="108"/>
      <c r="M626" s="111"/>
      <c r="N626" s="112"/>
      <c r="O626" s="111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</row>
    <row r="627">
      <c r="A627" s="108"/>
      <c r="B627" s="108"/>
      <c r="C627" s="109">
        <v>214.0</v>
      </c>
      <c r="D627" s="109" t="s">
        <v>733</v>
      </c>
      <c r="E627" s="110" t="s">
        <v>56</v>
      </c>
      <c r="F627" s="110">
        <v>1.0</v>
      </c>
      <c r="G627" s="110">
        <v>0.0</v>
      </c>
      <c r="H627" s="11"/>
      <c r="I627" s="108"/>
      <c r="J627" s="108"/>
      <c r="K627" s="108"/>
      <c r="L627" s="108"/>
      <c r="M627" s="111"/>
      <c r="N627" s="112"/>
      <c r="O627" s="111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</row>
    <row r="628">
      <c r="A628" s="108"/>
      <c r="B628" s="108"/>
      <c r="C628" s="109">
        <v>2145.0</v>
      </c>
      <c r="D628" s="109" t="s">
        <v>734</v>
      </c>
      <c r="E628" s="110" t="s">
        <v>56</v>
      </c>
      <c r="F628" s="110">
        <v>1.0</v>
      </c>
      <c r="G628" s="110">
        <v>0.0</v>
      </c>
      <c r="H628" s="11"/>
      <c r="I628" s="108"/>
      <c r="J628" s="108"/>
      <c r="K628" s="108"/>
      <c r="L628" s="108"/>
      <c r="M628" s="111"/>
      <c r="N628" s="112"/>
      <c r="O628" s="111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</row>
    <row r="629">
      <c r="A629" s="108"/>
      <c r="B629" s="108"/>
      <c r="C629" s="109">
        <v>215.0</v>
      </c>
      <c r="D629" s="109" t="s">
        <v>735</v>
      </c>
      <c r="E629" s="110" t="s">
        <v>56</v>
      </c>
      <c r="F629" s="110">
        <v>1.0</v>
      </c>
      <c r="G629" s="110">
        <v>0.0</v>
      </c>
      <c r="H629" s="11"/>
      <c r="I629" s="108"/>
      <c r="J629" s="108"/>
      <c r="K629" s="108"/>
      <c r="L629" s="108"/>
      <c r="M629" s="111"/>
      <c r="N629" s="112"/>
      <c r="O629" s="111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</row>
    <row r="630">
      <c r="A630" s="108"/>
      <c r="B630" s="108"/>
      <c r="C630" s="109">
        <v>215236.0</v>
      </c>
      <c r="D630" s="109" t="s">
        <v>736</v>
      </c>
      <c r="E630" s="110" t="s">
        <v>56</v>
      </c>
      <c r="F630" s="110">
        <v>1.0</v>
      </c>
      <c r="G630" s="110">
        <v>99.54</v>
      </c>
      <c r="H630" s="11"/>
      <c r="I630" s="108"/>
      <c r="J630" s="108"/>
      <c r="K630" s="108"/>
      <c r="L630" s="108"/>
      <c r="M630" s="111"/>
      <c r="N630" s="112"/>
      <c r="O630" s="111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</row>
    <row r="631">
      <c r="A631" s="108"/>
      <c r="B631" s="108"/>
      <c r="C631" s="109">
        <v>21551.0</v>
      </c>
      <c r="D631" s="109" t="s">
        <v>737</v>
      </c>
      <c r="E631" s="110" t="s">
        <v>56</v>
      </c>
      <c r="F631" s="110">
        <v>1.0</v>
      </c>
      <c r="G631" s="110">
        <v>26.62</v>
      </c>
      <c r="H631" s="11"/>
      <c r="I631" s="108"/>
      <c r="J631" s="108"/>
      <c r="K631" s="108"/>
      <c r="L631" s="108"/>
      <c r="M631" s="111"/>
      <c r="N631" s="112"/>
      <c r="O631" s="111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</row>
    <row r="632">
      <c r="A632" s="108"/>
      <c r="B632" s="108"/>
      <c r="C632" s="109">
        <v>21675.0</v>
      </c>
      <c r="D632" s="109" t="s">
        <v>738</v>
      </c>
      <c r="E632" s="110" t="s">
        <v>56</v>
      </c>
      <c r="F632" s="110">
        <v>1.0</v>
      </c>
      <c r="G632" s="110">
        <v>0.0</v>
      </c>
      <c r="H632" s="11"/>
      <c r="I632" s="108"/>
      <c r="J632" s="108"/>
      <c r="K632" s="108"/>
      <c r="L632" s="108"/>
      <c r="M632" s="111"/>
      <c r="N632" s="112"/>
      <c r="O632" s="111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</row>
    <row r="633">
      <c r="A633" s="108"/>
      <c r="B633" s="108"/>
      <c r="C633" s="109">
        <v>21849.0</v>
      </c>
      <c r="D633" s="109" t="s">
        <v>739</v>
      </c>
      <c r="E633" s="110" t="s">
        <v>56</v>
      </c>
      <c r="F633" s="110">
        <v>1.0</v>
      </c>
      <c r="G633" s="110">
        <v>83.4</v>
      </c>
      <c r="H633" s="11"/>
      <c r="I633" s="108"/>
      <c r="J633" s="108"/>
      <c r="K633" s="108"/>
      <c r="L633" s="108"/>
      <c r="M633" s="111"/>
      <c r="N633" s="112"/>
      <c r="O633" s="111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</row>
    <row r="634">
      <c r="A634" s="108"/>
      <c r="B634" s="108"/>
      <c r="C634" s="109">
        <v>221896.0</v>
      </c>
      <c r="D634" s="109" t="s">
        <v>740</v>
      </c>
      <c r="E634" s="110" t="s">
        <v>56</v>
      </c>
      <c r="F634" s="110">
        <v>1.0</v>
      </c>
      <c r="G634" s="110">
        <v>21.01</v>
      </c>
      <c r="H634" s="11"/>
      <c r="I634" s="108"/>
      <c r="J634" s="108"/>
      <c r="K634" s="108"/>
      <c r="L634" s="108"/>
      <c r="M634" s="111"/>
      <c r="N634" s="112"/>
      <c r="O634" s="111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</row>
    <row r="635">
      <c r="A635" s="108"/>
      <c r="B635" s="108"/>
      <c r="C635" s="109">
        <v>2225.0</v>
      </c>
      <c r="D635" s="109" t="s">
        <v>741</v>
      </c>
      <c r="E635" s="110" t="s">
        <v>56</v>
      </c>
      <c r="F635" s="110">
        <v>1.0</v>
      </c>
      <c r="G635" s="110">
        <v>1200.0</v>
      </c>
      <c r="H635" s="11"/>
      <c r="I635" s="108"/>
      <c r="J635" s="108"/>
      <c r="K635" s="108"/>
      <c r="L635" s="108"/>
      <c r="M635" s="111"/>
      <c r="N635" s="112"/>
      <c r="O635" s="111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</row>
    <row r="636">
      <c r="A636" s="108"/>
      <c r="B636" s="108"/>
      <c r="C636" s="109">
        <v>2236.0</v>
      </c>
      <c r="D636" s="109" t="s">
        <v>742</v>
      </c>
      <c r="E636" s="110" t="s">
        <v>56</v>
      </c>
      <c r="F636" s="110">
        <v>1.0</v>
      </c>
      <c r="G636" s="110">
        <v>7.52</v>
      </c>
      <c r="H636" s="11"/>
      <c r="I636" s="108"/>
      <c r="J636" s="108"/>
      <c r="K636" s="108"/>
      <c r="L636" s="108"/>
      <c r="M636" s="111"/>
      <c r="N636" s="112"/>
      <c r="O636" s="111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</row>
    <row r="637">
      <c r="A637" s="108"/>
      <c r="B637" s="108"/>
      <c r="C637" s="109">
        <v>22741.0</v>
      </c>
      <c r="D637" s="109" t="s">
        <v>743</v>
      </c>
      <c r="E637" s="110" t="s">
        <v>56</v>
      </c>
      <c r="F637" s="110">
        <v>1.0</v>
      </c>
      <c r="G637" s="110">
        <v>3.93</v>
      </c>
      <c r="H637" s="11"/>
      <c r="I637" s="108"/>
      <c r="J637" s="108"/>
      <c r="K637" s="108"/>
      <c r="L637" s="108"/>
      <c r="M637" s="111"/>
      <c r="N637" s="112"/>
      <c r="O637" s="111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</row>
    <row r="638">
      <c r="A638" s="108"/>
      <c r="B638" s="108"/>
      <c r="C638" s="109">
        <v>22755.0</v>
      </c>
      <c r="D638" s="109" t="s">
        <v>744</v>
      </c>
      <c r="E638" s="110" t="s">
        <v>56</v>
      </c>
      <c r="F638" s="110">
        <v>1.0</v>
      </c>
      <c r="G638" s="110">
        <v>3.93</v>
      </c>
      <c r="H638" s="11"/>
      <c r="I638" s="108"/>
      <c r="J638" s="108"/>
      <c r="K638" s="108"/>
      <c r="L638" s="108"/>
      <c r="M638" s="111"/>
      <c r="N638" s="112"/>
      <c r="O638" s="111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</row>
    <row r="639">
      <c r="A639" s="108"/>
      <c r="B639" s="108"/>
      <c r="C639" s="109">
        <v>22759.0</v>
      </c>
      <c r="D639" s="109" t="s">
        <v>745</v>
      </c>
      <c r="E639" s="110" t="s">
        <v>56</v>
      </c>
      <c r="F639" s="110">
        <v>1.0</v>
      </c>
      <c r="G639" s="110">
        <v>3.93</v>
      </c>
      <c r="H639" s="11"/>
      <c r="I639" s="108"/>
      <c r="J639" s="108"/>
      <c r="K639" s="108"/>
      <c r="L639" s="108"/>
      <c r="M639" s="111"/>
      <c r="N639" s="112"/>
      <c r="O639" s="111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</row>
    <row r="640">
      <c r="A640" s="108"/>
      <c r="B640" s="108"/>
      <c r="C640" s="109">
        <v>228904.0</v>
      </c>
      <c r="D640" s="109" t="s">
        <v>746</v>
      </c>
      <c r="E640" s="110" t="s">
        <v>56</v>
      </c>
      <c r="F640" s="110">
        <v>1.0</v>
      </c>
      <c r="G640" s="110">
        <v>0.31</v>
      </c>
      <c r="H640" s="11"/>
      <c r="I640" s="108"/>
      <c r="J640" s="108"/>
      <c r="K640" s="108"/>
      <c r="L640" s="108"/>
      <c r="M640" s="111"/>
      <c r="N640" s="112"/>
      <c r="O640" s="111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</row>
    <row r="641">
      <c r="A641" s="108"/>
      <c r="B641" s="108"/>
      <c r="C641" s="109">
        <v>23.0</v>
      </c>
      <c r="D641" s="109" t="s">
        <v>747</v>
      </c>
      <c r="E641" s="110" t="s">
        <v>56</v>
      </c>
      <c r="F641" s="110">
        <v>1.0</v>
      </c>
      <c r="G641" s="110">
        <v>0.0</v>
      </c>
      <c r="H641" s="11"/>
      <c r="I641" s="108"/>
      <c r="J641" s="108"/>
      <c r="K641" s="108"/>
      <c r="L641" s="108"/>
      <c r="M641" s="111"/>
      <c r="N641" s="112"/>
      <c r="O641" s="111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</row>
    <row r="642">
      <c r="A642" s="108"/>
      <c r="B642" s="108"/>
      <c r="C642" s="109">
        <v>235.0</v>
      </c>
      <c r="D642" s="109" t="s">
        <v>748</v>
      </c>
      <c r="E642" s="110" t="s">
        <v>56</v>
      </c>
      <c r="F642" s="110">
        <v>1.0</v>
      </c>
      <c r="G642" s="110">
        <v>0.0</v>
      </c>
      <c r="H642" s="11"/>
      <c r="I642" s="108"/>
      <c r="J642" s="108"/>
      <c r="K642" s="108"/>
      <c r="L642" s="108"/>
      <c r="M642" s="111"/>
      <c r="N642" s="112"/>
      <c r="O642" s="111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</row>
    <row r="643">
      <c r="A643" s="108"/>
      <c r="B643" s="108"/>
      <c r="C643" s="109">
        <v>23522.0</v>
      </c>
      <c r="D643" s="109" t="s">
        <v>749</v>
      </c>
      <c r="E643" s="110" t="s">
        <v>56</v>
      </c>
      <c r="F643" s="110">
        <v>1.0</v>
      </c>
      <c r="G643" s="110">
        <v>0.0</v>
      </c>
      <c r="H643" s="11"/>
      <c r="I643" s="108"/>
      <c r="J643" s="108"/>
      <c r="K643" s="108"/>
      <c r="L643" s="108"/>
      <c r="M643" s="111"/>
      <c r="N643" s="112"/>
      <c r="O643" s="111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</row>
    <row r="644">
      <c r="A644" s="108"/>
      <c r="B644" s="108"/>
      <c r="C644" s="109">
        <v>236.0</v>
      </c>
      <c r="D644" s="109" t="s">
        <v>750</v>
      </c>
      <c r="E644" s="110" t="s">
        <v>56</v>
      </c>
      <c r="F644" s="110">
        <v>1.0</v>
      </c>
      <c r="G644" s="110">
        <v>0.0</v>
      </c>
      <c r="H644" s="11"/>
      <c r="I644" s="108"/>
      <c r="J644" s="108"/>
      <c r="K644" s="108"/>
      <c r="L644" s="108"/>
      <c r="M644" s="111"/>
      <c r="N644" s="112"/>
      <c r="O644" s="111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</row>
    <row r="645">
      <c r="A645" s="108"/>
      <c r="B645" s="108"/>
      <c r="C645" s="109">
        <v>2365.0</v>
      </c>
      <c r="D645" s="109" t="s">
        <v>751</v>
      </c>
      <c r="E645" s="110" t="s">
        <v>56</v>
      </c>
      <c r="F645" s="110">
        <v>1.0</v>
      </c>
      <c r="G645" s="110">
        <v>0.0</v>
      </c>
      <c r="H645" s="11"/>
      <c r="I645" s="108"/>
      <c r="J645" s="108"/>
      <c r="K645" s="108"/>
      <c r="L645" s="108"/>
      <c r="M645" s="111"/>
      <c r="N645" s="112"/>
      <c r="O645" s="111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</row>
    <row r="646">
      <c r="A646" s="108"/>
      <c r="B646" s="108"/>
      <c r="C646" s="109">
        <v>24.0</v>
      </c>
      <c r="D646" s="109" t="s">
        <v>752</v>
      </c>
      <c r="E646" s="110" t="s">
        <v>56</v>
      </c>
      <c r="F646" s="110">
        <v>1.0</v>
      </c>
      <c r="G646" s="110">
        <v>0.0</v>
      </c>
      <c r="H646" s="11"/>
      <c r="I646" s="108"/>
      <c r="J646" s="108"/>
      <c r="K646" s="108"/>
      <c r="L646" s="108"/>
      <c r="M646" s="111"/>
      <c r="N646" s="112"/>
      <c r="O646" s="111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</row>
    <row r="647">
      <c r="A647" s="108"/>
      <c r="B647" s="108"/>
      <c r="C647" s="109">
        <v>2457.0</v>
      </c>
      <c r="D647" s="109" t="s">
        <v>753</v>
      </c>
      <c r="E647" s="110" t="s">
        <v>56</v>
      </c>
      <c r="F647" s="110">
        <v>1.0</v>
      </c>
      <c r="G647" s="110">
        <v>57.01</v>
      </c>
      <c r="H647" s="11"/>
      <c r="I647" s="108"/>
      <c r="J647" s="108"/>
      <c r="K647" s="108"/>
      <c r="L647" s="108"/>
      <c r="M647" s="111"/>
      <c r="N647" s="112"/>
      <c r="O647" s="111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</row>
    <row r="648">
      <c r="A648" s="108"/>
      <c r="B648" s="108"/>
      <c r="C648" s="109">
        <v>246772.0</v>
      </c>
      <c r="D648" s="109" t="s">
        <v>754</v>
      </c>
      <c r="E648" s="110" t="s">
        <v>56</v>
      </c>
      <c r="F648" s="110">
        <v>1.0</v>
      </c>
      <c r="G648" s="110">
        <v>0.07</v>
      </c>
      <c r="H648" s="11"/>
      <c r="I648" s="108"/>
      <c r="J648" s="108"/>
      <c r="K648" s="108"/>
      <c r="L648" s="108"/>
      <c r="M648" s="111"/>
      <c r="N648" s="112"/>
      <c r="O648" s="111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</row>
    <row r="649">
      <c r="A649" s="108"/>
      <c r="B649" s="108"/>
      <c r="C649" s="109">
        <v>24714.0</v>
      </c>
      <c r="D649" s="109" t="s">
        <v>755</v>
      </c>
      <c r="E649" s="110" t="s">
        <v>56</v>
      </c>
      <c r="F649" s="110">
        <v>1.0</v>
      </c>
      <c r="G649" s="110">
        <v>0.0</v>
      </c>
      <c r="H649" s="11"/>
      <c r="I649" s="108"/>
      <c r="J649" s="108"/>
      <c r="K649" s="108"/>
      <c r="L649" s="108"/>
      <c r="M649" s="111"/>
      <c r="N649" s="112"/>
      <c r="O649" s="111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</row>
    <row r="650">
      <c r="A650" s="108"/>
      <c r="B650" s="108"/>
      <c r="C650" s="109">
        <v>2543.0</v>
      </c>
      <c r="D650" s="109" t="s">
        <v>756</v>
      </c>
      <c r="E650" s="110" t="s">
        <v>56</v>
      </c>
      <c r="F650" s="110">
        <v>1.0</v>
      </c>
      <c r="G650" s="110">
        <v>0.0</v>
      </c>
      <c r="H650" s="11"/>
      <c r="I650" s="108"/>
      <c r="J650" s="108"/>
      <c r="K650" s="108"/>
      <c r="L650" s="108"/>
      <c r="M650" s="111"/>
      <c r="N650" s="112"/>
      <c r="O650" s="111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</row>
    <row r="651">
      <c r="A651" s="108"/>
      <c r="B651" s="108"/>
      <c r="C651" s="109">
        <v>2552025.0</v>
      </c>
      <c r="D651" s="109" t="s">
        <v>757</v>
      </c>
      <c r="E651" s="110" t="s">
        <v>56</v>
      </c>
      <c r="F651" s="110">
        <v>1.0</v>
      </c>
      <c r="G651" s="110">
        <v>0.0</v>
      </c>
      <c r="H651" s="11"/>
      <c r="I651" s="108"/>
      <c r="J651" s="108"/>
      <c r="K651" s="108"/>
      <c r="L651" s="108"/>
      <c r="M651" s="111"/>
      <c r="N651" s="112"/>
      <c r="O651" s="111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</row>
    <row r="652">
      <c r="A652" s="108"/>
      <c r="B652" s="108"/>
      <c r="C652" s="109">
        <v>256.0</v>
      </c>
      <c r="D652" s="109" t="s">
        <v>758</v>
      </c>
      <c r="E652" s="110" t="s">
        <v>56</v>
      </c>
      <c r="F652" s="110">
        <v>1.0</v>
      </c>
      <c r="G652" s="110">
        <v>0.0</v>
      </c>
      <c r="H652" s="11"/>
      <c r="I652" s="108"/>
      <c r="J652" s="108"/>
      <c r="K652" s="108"/>
      <c r="L652" s="108"/>
      <c r="M652" s="111"/>
      <c r="N652" s="112"/>
      <c r="O652" s="111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</row>
    <row r="653">
      <c r="A653" s="108"/>
      <c r="B653" s="108"/>
      <c r="C653" s="109">
        <v>257.0</v>
      </c>
      <c r="D653" s="109" t="s">
        <v>759</v>
      </c>
      <c r="E653" s="110" t="s">
        <v>56</v>
      </c>
      <c r="F653" s="110">
        <v>1.0</v>
      </c>
      <c r="G653" s="110">
        <v>31.33</v>
      </c>
      <c r="H653" s="11"/>
      <c r="I653" s="108"/>
      <c r="J653" s="108"/>
      <c r="K653" s="108"/>
      <c r="L653" s="108"/>
      <c r="M653" s="111"/>
      <c r="N653" s="112"/>
      <c r="O653" s="111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</row>
    <row r="654">
      <c r="A654" s="108"/>
      <c r="B654" s="108"/>
      <c r="C654" s="109">
        <v>25794.0</v>
      </c>
      <c r="D654" s="109" t="s">
        <v>760</v>
      </c>
      <c r="E654" s="110" t="s">
        <v>56</v>
      </c>
      <c r="F654" s="110">
        <v>1.0</v>
      </c>
      <c r="G654" s="110">
        <v>0.0</v>
      </c>
      <c r="H654" s="11"/>
      <c r="I654" s="108"/>
      <c r="J654" s="108"/>
      <c r="K654" s="108"/>
      <c r="L654" s="108"/>
      <c r="M654" s="111"/>
      <c r="N654" s="112"/>
      <c r="O654" s="111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</row>
    <row r="655">
      <c r="A655" s="108"/>
      <c r="B655" s="108"/>
      <c r="C655" s="109">
        <v>25796.0</v>
      </c>
      <c r="D655" s="109" t="s">
        <v>761</v>
      </c>
      <c r="E655" s="110" t="s">
        <v>56</v>
      </c>
      <c r="F655" s="110">
        <v>1.0</v>
      </c>
      <c r="G655" s="110">
        <v>23.9</v>
      </c>
      <c r="H655" s="11"/>
      <c r="I655" s="108"/>
      <c r="J655" s="108"/>
      <c r="K655" s="108"/>
      <c r="L655" s="108"/>
      <c r="M655" s="111"/>
      <c r="N655" s="112"/>
      <c r="O655" s="111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</row>
    <row r="656">
      <c r="A656" s="108"/>
      <c r="B656" s="108"/>
      <c r="C656" s="109">
        <v>25800.0</v>
      </c>
      <c r="D656" s="109" t="s">
        <v>762</v>
      </c>
      <c r="E656" s="110" t="s">
        <v>56</v>
      </c>
      <c r="F656" s="110">
        <v>1.0</v>
      </c>
      <c r="G656" s="110">
        <v>26.9</v>
      </c>
      <c r="H656" s="11"/>
      <c r="I656" s="108"/>
      <c r="J656" s="108"/>
      <c r="K656" s="108"/>
      <c r="L656" s="108"/>
      <c r="M656" s="111"/>
      <c r="N656" s="112"/>
      <c r="O656" s="111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</row>
    <row r="657">
      <c r="A657" s="108"/>
      <c r="B657" s="108"/>
      <c r="C657" s="109">
        <v>26.0</v>
      </c>
      <c r="D657" s="109" t="s">
        <v>763</v>
      </c>
      <c r="E657" s="110" t="s">
        <v>56</v>
      </c>
      <c r="F657" s="110">
        <v>1.0</v>
      </c>
      <c r="G657" s="110">
        <v>0.0</v>
      </c>
      <c r="H657" s="11"/>
      <c r="I657" s="108"/>
      <c r="J657" s="108"/>
      <c r="K657" s="108"/>
      <c r="L657" s="108"/>
      <c r="M657" s="111"/>
      <c r="N657" s="112"/>
      <c r="O657" s="111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</row>
    <row r="658">
      <c r="A658" s="108"/>
      <c r="B658" s="108"/>
      <c r="C658" s="109">
        <v>261028.0</v>
      </c>
      <c r="D658" s="109" t="s">
        <v>764</v>
      </c>
      <c r="E658" s="110" t="s">
        <v>56</v>
      </c>
      <c r="F658" s="110">
        <v>1.0</v>
      </c>
      <c r="G658" s="110">
        <v>0.12</v>
      </c>
      <c r="H658" s="11"/>
      <c r="I658" s="108"/>
      <c r="J658" s="108"/>
      <c r="K658" s="108"/>
      <c r="L658" s="108"/>
      <c r="M658" s="111"/>
      <c r="N658" s="112"/>
      <c r="O658" s="111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</row>
    <row r="659">
      <c r="A659" s="108"/>
      <c r="B659" s="108"/>
      <c r="C659" s="109">
        <v>261202.0</v>
      </c>
      <c r="D659" s="109" t="s">
        <v>765</v>
      </c>
      <c r="E659" s="110" t="s">
        <v>56</v>
      </c>
      <c r="F659" s="110">
        <v>1.0</v>
      </c>
      <c r="G659" s="110">
        <v>0.07</v>
      </c>
      <c r="H659" s="11"/>
      <c r="I659" s="108"/>
      <c r="J659" s="108"/>
      <c r="K659" s="108"/>
      <c r="L659" s="108"/>
      <c r="M659" s="111"/>
      <c r="N659" s="112"/>
      <c r="O659" s="111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</row>
    <row r="660">
      <c r="A660" s="108"/>
      <c r="B660" s="108"/>
      <c r="C660" s="109">
        <v>264755.0</v>
      </c>
      <c r="D660" s="109" t="s">
        <v>766</v>
      </c>
      <c r="E660" s="110" t="s">
        <v>56</v>
      </c>
      <c r="F660" s="110">
        <v>1.0</v>
      </c>
      <c r="G660" s="110">
        <v>0.0</v>
      </c>
      <c r="H660" s="11"/>
      <c r="I660" s="108"/>
      <c r="J660" s="108"/>
      <c r="K660" s="108"/>
      <c r="L660" s="108"/>
      <c r="M660" s="111"/>
      <c r="N660" s="112"/>
      <c r="O660" s="111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</row>
    <row r="661">
      <c r="A661" s="108"/>
      <c r="B661" s="108"/>
      <c r="C661" s="109">
        <v>2665.0</v>
      </c>
      <c r="D661" s="109" t="s">
        <v>767</v>
      </c>
      <c r="E661" s="110" t="s">
        <v>56</v>
      </c>
      <c r="F661" s="110">
        <v>1.0</v>
      </c>
      <c r="G661" s="110">
        <v>700.0</v>
      </c>
      <c r="H661" s="11"/>
      <c r="I661" s="108"/>
      <c r="J661" s="108"/>
      <c r="K661" s="108"/>
      <c r="L661" s="108"/>
      <c r="M661" s="111"/>
      <c r="N661" s="112"/>
      <c r="O661" s="111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</row>
    <row r="662">
      <c r="A662" s="108"/>
      <c r="B662" s="108"/>
      <c r="C662" s="109">
        <v>268648.0</v>
      </c>
      <c r="D662" s="109" t="s">
        <v>768</v>
      </c>
      <c r="E662" s="110" t="s">
        <v>56</v>
      </c>
      <c r="F662" s="110">
        <v>1.0</v>
      </c>
      <c r="G662" s="110">
        <v>0.1</v>
      </c>
      <c r="H662" s="11"/>
      <c r="I662" s="108"/>
      <c r="J662" s="108"/>
      <c r="K662" s="108"/>
      <c r="L662" s="108"/>
      <c r="M662" s="111"/>
      <c r="N662" s="112"/>
      <c r="O662" s="111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</row>
    <row r="663">
      <c r="A663" s="108"/>
      <c r="B663" s="108"/>
      <c r="C663" s="109">
        <v>268672.0</v>
      </c>
      <c r="D663" s="109" t="s">
        <v>769</v>
      </c>
      <c r="E663" s="110" t="s">
        <v>56</v>
      </c>
      <c r="F663" s="110">
        <v>1.0</v>
      </c>
      <c r="G663" s="110">
        <v>0.14</v>
      </c>
      <c r="H663" s="11"/>
      <c r="I663" s="108"/>
      <c r="J663" s="108"/>
      <c r="K663" s="108"/>
      <c r="L663" s="108"/>
      <c r="M663" s="111"/>
      <c r="N663" s="112"/>
      <c r="O663" s="111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</row>
    <row r="664">
      <c r="A664" s="108"/>
      <c r="B664" s="108"/>
      <c r="C664" s="109">
        <v>27.0</v>
      </c>
      <c r="D664" s="109" t="s">
        <v>770</v>
      </c>
      <c r="E664" s="110" t="s">
        <v>56</v>
      </c>
      <c r="F664" s="110">
        <v>1.0</v>
      </c>
      <c r="G664" s="110">
        <v>0.0</v>
      </c>
      <c r="H664" s="11"/>
      <c r="I664" s="108"/>
      <c r="J664" s="108"/>
      <c r="K664" s="108"/>
      <c r="L664" s="108"/>
      <c r="M664" s="111"/>
      <c r="N664" s="112"/>
      <c r="O664" s="111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</row>
    <row r="665">
      <c r="A665" s="108"/>
      <c r="B665" s="108"/>
      <c r="C665" s="109">
        <v>271183.0</v>
      </c>
      <c r="D665" s="109" t="s">
        <v>771</v>
      </c>
      <c r="E665" s="110" t="s">
        <v>56</v>
      </c>
      <c r="F665" s="110">
        <v>1.0</v>
      </c>
      <c r="G665" s="110">
        <v>0.06</v>
      </c>
      <c r="H665" s="11"/>
      <c r="I665" s="108"/>
      <c r="J665" s="108"/>
      <c r="K665" s="108"/>
      <c r="L665" s="108"/>
      <c r="M665" s="111"/>
      <c r="N665" s="112"/>
      <c r="O665" s="111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</row>
    <row r="666">
      <c r="A666" s="108"/>
      <c r="B666" s="108"/>
      <c r="C666" s="109">
        <v>272074.0</v>
      </c>
      <c r="D666" s="109" t="s">
        <v>772</v>
      </c>
      <c r="E666" s="110" t="s">
        <v>56</v>
      </c>
      <c r="F666" s="110">
        <v>1.0</v>
      </c>
      <c r="G666" s="110">
        <v>18.1</v>
      </c>
      <c r="H666" s="11"/>
      <c r="I666" s="108"/>
      <c r="J666" s="108"/>
      <c r="K666" s="108"/>
      <c r="L666" s="108"/>
      <c r="M666" s="111"/>
      <c r="N666" s="112"/>
      <c r="O666" s="111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</row>
    <row r="667">
      <c r="A667" s="108"/>
      <c r="B667" s="108"/>
      <c r="C667" s="109">
        <v>272305.0</v>
      </c>
      <c r="D667" s="109" t="s">
        <v>773</v>
      </c>
      <c r="E667" s="110" t="s">
        <v>56</v>
      </c>
      <c r="F667" s="110">
        <v>1.0</v>
      </c>
      <c r="G667" s="110">
        <v>0.08</v>
      </c>
      <c r="H667" s="11"/>
      <c r="I667" s="108"/>
      <c r="J667" s="108"/>
      <c r="K667" s="108"/>
      <c r="L667" s="108"/>
      <c r="M667" s="111"/>
      <c r="N667" s="112"/>
      <c r="O667" s="111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</row>
    <row r="668">
      <c r="A668" s="108"/>
      <c r="B668" s="108"/>
      <c r="C668" s="109">
        <v>272497.0</v>
      </c>
      <c r="D668" s="109" t="s">
        <v>774</v>
      </c>
      <c r="E668" s="110" t="s">
        <v>56</v>
      </c>
      <c r="F668" s="110">
        <v>1.0</v>
      </c>
      <c r="G668" s="110">
        <v>0.07</v>
      </c>
      <c r="H668" s="11"/>
      <c r="I668" s="108"/>
      <c r="J668" s="108"/>
      <c r="K668" s="108"/>
      <c r="L668" s="108"/>
      <c r="M668" s="111"/>
      <c r="N668" s="112"/>
      <c r="O668" s="111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</row>
    <row r="669">
      <c r="A669" s="108"/>
      <c r="B669" s="108"/>
      <c r="C669" s="109">
        <v>274570.0</v>
      </c>
      <c r="D669" s="109" t="s">
        <v>775</v>
      </c>
      <c r="E669" s="110" t="s">
        <v>56</v>
      </c>
      <c r="F669" s="110">
        <v>1.0</v>
      </c>
      <c r="G669" s="110">
        <v>0.05</v>
      </c>
      <c r="H669" s="11"/>
      <c r="I669" s="108"/>
      <c r="J669" s="108"/>
      <c r="K669" s="108"/>
      <c r="L669" s="108"/>
      <c r="M669" s="111"/>
      <c r="N669" s="112"/>
      <c r="O669" s="111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</row>
    <row r="670">
      <c r="A670" s="108"/>
      <c r="B670" s="108"/>
      <c r="C670" s="109">
        <v>274579.0</v>
      </c>
      <c r="D670" s="109" t="s">
        <v>776</v>
      </c>
      <c r="E670" s="110" t="s">
        <v>56</v>
      </c>
      <c r="F670" s="110">
        <v>1.0</v>
      </c>
      <c r="G670" s="110">
        <v>0.25</v>
      </c>
      <c r="H670" s="11"/>
      <c r="I670" s="108"/>
      <c r="J670" s="108"/>
      <c r="K670" s="108"/>
      <c r="L670" s="108"/>
      <c r="M670" s="111"/>
      <c r="N670" s="112"/>
      <c r="O670" s="111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</row>
    <row r="671">
      <c r="A671" s="108"/>
      <c r="B671" s="108"/>
      <c r="C671" s="109">
        <v>275311.0</v>
      </c>
      <c r="D671" s="109" t="s">
        <v>777</v>
      </c>
      <c r="E671" s="110" t="s">
        <v>56</v>
      </c>
      <c r="F671" s="110">
        <v>1.0</v>
      </c>
      <c r="G671" s="110">
        <v>154.32</v>
      </c>
      <c r="H671" s="11"/>
      <c r="I671" s="108"/>
      <c r="J671" s="108"/>
      <c r="K671" s="108"/>
      <c r="L671" s="108"/>
      <c r="M671" s="111"/>
      <c r="N671" s="112"/>
      <c r="O671" s="111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</row>
    <row r="672">
      <c r="A672" s="108"/>
      <c r="B672" s="108"/>
      <c r="C672" s="109">
        <v>276088.0</v>
      </c>
      <c r="D672" s="109" t="s">
        <v>778</v>
      </c>
      <c r="E672" s="110" t="s">
        <v>56</v>
      </c>
      <c r="F672" s="110">
        <v>1.0</v>
      </c>
      <c r="G672" s="110">
        <v>67.55</v>
      </c>
      <c r="H672" s="11"/>
      <c r="I672" s="108"/>
      <c r="J672" s="108"/>
      <c r="K672" s="108"/>
      <c r="L672" s="108"/>
      <c r="M672" s="111"/>
      <c r="N672" s="112"/>
      <c r="O672" s="111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</row>
    <row r="673">
      <c r="A673" s="108"/>
      <c r="B673" s="108"/>
      <c r="C673" s="109">
        <v>276370.0</v>
      </c>
      <c r="D673" s="109" t="s">
        <v>779</v>
      </c>
      <c r="E673" s="110" t="s">
        <v>56</v>
      </c>
      <c r="F673" s="110">
        <v>1.0</v>
      </c>
      <c r="G673" s="110">
        <v>0.1</v>
      </c>
      <c r="H673" s="11"/>
      <c r="I673" s="108"/>
      <c r="J673" s="108"/>
      <c r="K673" s="108"/>
      <c r="L673" s="108"/>
      <c r="M673" s="111"/>
      <c r="N673" s="112"/>
      <c r="O673" s="111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</row>
    <row r="674">
      <c r="A674" s="108"/>
      <c r="B674" s="108"/>
      <c r="C674" s="109">
        <v>278.0</v>
      </c>
      <c r="D674" s="109" t="s">
        <v>780</v>
      </c>
      <c r="E674" s="110" t="s">
        <v>56</v>
      </c>
      <c r="F674" s="110">
        <v>1.0</v>
      </c>
      <c r="G674" s="110">
        <v>0.65</v>
      </c>
      <c r="H674" s="11"/>
      <c r="I674" s="108"/>
      <c r="J674" s="108"/>
      <c r="K674" s="108"/>
      <c r="L674" s="108"/>
      <c r="M674" s="111"/>
      <c r="N674" s="112"/>
      <c r="O674" s="111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</row>
    <row r="675">
      <c r="A675" s="108"/>
      <c r="B675" s="108"/>
      <c r="C675" s="109">
        <v>278389.0</v>
      </c>
      <c r="D675" s="109" t="s">
        <v>781</v>
      </c>
      <c r="E675" s="110" t="s">
        <v>56</v>
      </c>
      <c r="F675" s="110">
        <v>1.0</v>
      </c>
      <c r="G675" s="110">
        <v>0.19</v>
      </c>
      <c r="H675" s="11"/>
      <c r="I675" s="108"/>
      <c r="J675" s="108"/>
      <c r="K675" s="108"/>
      <c r="L675" s="108"/>
      <c r="M675" s="111"/>
      <c r="N675" s="112"/>
      <c r="O675" s="111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</row>
    <row r="676">
      <c r="A676" s="108"/>
      <c r="B676" s="108"/>
      <c r="C676" s="109">
        <v>2787.0</v>
      </c>
      <c r="D676" s="109" t="s">
        <v>782</v>
      </c>
      <c r="E676" s="110" t="s">
        <v>56</v>
      </c>
      <c r="F676" s="110">
        <v>1.0</v>
      </c>
      <c r="G676" s="110">
        <v>2.7</v>
      </c>
      <c r="H676" s="11"/>
      <c r="I676" s="108"/>
      <c r="J676" s="108"/>
      <c r="K676" s="108"/>
      <c r="L676" s="108"/>
      <c r="M676" s="111"/>
      <c r="N676" s="112"/>
      <c r="O676" s="111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</row>
    <row r="677">
      <c r="A677" s="108"/>
      <c r="B677" s="108"/>
      <c r="C677" s="109">
        <v>279442.0</v>
      </c>
      <c r="D677" s="109" t="s">
        <v>783</v>
      </c>
      <c r="E677" s="110" t="s">
        <v>56</v>
      </c>
      <c r="F677" s="110">
        <v>1.0</v>
      </c>
      <c r="G677" s="110">
        <v>21.39</v>
      </c>
      <c r="H677" s="11"/>
      <c r="I677" s="108"/>
      <c r="J677" s="108"/>
      <c r="K677" s="108"/>
      <c r="L677" s="108"/>
      <c r="M677" s="111"/>
      <c r="N677" s="112"/>
      <c r="O677" s="111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</row>
    <row r="678">
      <c r="A678" s="108"/>
      <c r="B678" s="108"/>
      <c r="C678" s="109">
        <v>28.0</v>
      </c>
      <c r="D678" s="109" t="s">
        <v>784</v>
      </c>
      <c r="E678" s="110" t="s">
        <v>56</v>
      </c>
      <c r="F678" s="110">
        <v>1.0</v>
      </c>
      <c r="G678" s="110">
        <v>0.0</v>
      </c>
      <c r="H678" s="11"/>
      <c r="I678" s="108"/>
      <c r="J678" s="108"/>
      <c r="K678" s="108"/>
      <c r="L678" s="108"/>
      <c r="M678" s="111"/>
      <c r="N678" s="112"/>
      <c r="O678" s="111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</row>
    <row r="679">
      <c r="A679" s="108"/>
      <c r="B679" s="108"/>
      <c r="C679" s="109">
        <v>280043.0</v>
      </c>
      <c r="D679" s="109" t="s">
        <v>785</v>
      </c>
      <c r="E679" s="110" t="s">
        <v>56</v>
      </c>
      <c r="F679" s="110">
        <v>1.0</v>
      </c>
      <c r="G679" s="110">
        <v>0.0</v>
      </c>
      <c r="H679" s="11"/>
      <c r="I679" s="108"/>
      <c r="J679" s="108"/>
      <c r="K679" s="108"/>
      <c r="L679" s="108"/>
      <c r="M679" s="111"/>
      <c r="N679" s="112"/>
      <c r="O679" s="111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</row>
    <row r="680">
      <c r="A680" s="108"/>
      <c r="B680" s="108"/>
      <c r="C680" s="109">
        <v>280721.0</v>
      </c>
      <c r="D680" s="109" t="s">
        <v>786</v>
      </c>
      <c r="E680" s="110" t="s">
        <v>56</v>
      </c>
      <c r="F680" s="110">
        <v>1.0</v>
      </c>
      <c r="G680" s="110">
        <v>0.0</v>
      </c>
      <c r="H680" s="11"/>
      <c r="I680" s="108"/>
      <c r="J680" s="108"/>
      <c r="K680" s="108"/>
      <c r="L680" s="108"/>
      <c r="M680" s="111"/>
      <c r="N680" s="112"/>
      <c r="O680" s="111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</row>
    <row r="681">
      <c r="A681" s="108"/>
      <c r="B681" s="108"/>
      <c r="C681" s="109">
        <v>280723.0</v>
      </c>
      <c r="D681" s="109" t="s">
        <v>787</v>
      </c>
      <c r="E681" s="110" t="s">
        <v>56</v>
      </c>
      <c r="F681" s="110">
        <v>1.0</v>
      </c>
      <c r="G681" s="110">
        <v>0.0</v>
      </c>
      <c r="H681" s="11"/>
      <c r="I681" s="108"/>
      <c r="J681" s="108"/>
      <c r="K681" s="108"/>
      <c r="L681" s="108"/>
      <c r="M681" s="111"/>
      <c r="N681" s="112"/>
      <c r="O681" s="111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</row>
    <row r="682">
      <c r="A682" s="108"/>
      <c r="B682" s="108"/>
      <c r="C682" s="109">
        <v>280724.0</v>
      </c>
      <c r="D682" s="109" t="s">
        <v>788</v>
      </c>
      <c r="E682" s="110" t="s">
        <v>56</v>
      </c>
      <c r="F682" s="110">
        <v>1.0</v>
      </c>
      <c r="G682" s="110">
        <v>0.0</v>
      </c>
      <c r="H682" s="11"/>
      <c r="I682" s="108"/>
      <c r="J682" s="108"/>
      <c r="K682" s="108"/>
      <c r="L682" s="108"/>
      <c r="M682" s="111"/>
      <c r="N682" s="112"/>
      <c r="O682" s="111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</row>
    <row r="683">
      <c r="A683" s="108"/>
      <c r="B683" s="108"/>
      <c r="C683" s="109">
        <v>280792.0</v>
      </c>
      <c r="D683" s="109" t="s">
        <v>789</v>
      </c>
      <c r="E683" s="110" t="s">
        <v>56</v>
      </c>
      <c r="F683" s="110">
        <v>1.0</v>
      </c>
      <c r="G683" s="110">
        <v>0.0</v>
      </c>
      <c r="H683" s="11"/>
      <c r="I683" s="108"/>
      <c r="J683" s="108"/>
      <c r="K683" s="108"/>
      <c r="L683" s="108"/>
      <c r="M683" s="111"/>
      <c r="N683" s="112"/>
      <c r="O683" s="111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</row>
    <row r="684">
      <c r="A684" s="108"/>
      <c r="B684" s="108"/>
      <c r="C684" s="109">
        <v>286912.0</v>
      </c>
      <c r="D684" s="109" t="s">
        <v>790</v>
      </c>
      <c r="E684" s="110" t="s">
        <v>56</v>
      </c>
      <c r="F684" s="110">
        <v>1.0</v>
      </c>
      <c r="G684" s="110">
        <v>38.96</v>
      </c>
      <c r="H684" s="11"/>
      <c r="I684" s="108"/>
      <c r="J684" s="108"/>
      <c r="K684" s="108"/>
      <c r="L684" s="108"/>
      <c r="M684" s="111"/>
      <c r="N684" s="112"/>
      <c r="O684" s="111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</row>
    <row r="685">
      <c r="A685" s="108"/>
      <c r="B685" s="108"/>
      <c r="C685" s="109">
        <v>29.0</v>
      </c>
      <c r="D685" s="109" t="s">
        <v>791</v>
      </c>
      <c r="E685" s="110" t="s">
        <v>56</v>
      </c>
      <c r="F685" s="110">
        <v>1.0</v>
      </c>
      <c r="G685" s="110">
        <v>0.0</v>
      </c>
      <c r="H685" s="11"/>
      <c r="I685" s="108"/>
      <c r="J685" s="108"/>
      <c r="K685" s="108"/>
      <c r="L685" s="108"/>
      <c r="M685" s="111"/>
      <c r="N685" s="112"/>
      <c r="O685" s="111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</row>
    <row r="686">
      <c r="A686" s="108"/>
      <c r="B686" s="108"/>
      <c r="C686" s="109">
        <v>29014.0</v>
      </c>
      <c r="D686" s="109" t="s">
        <v>792</v>
      </c>
      <c r="E686" s="110" t="s">
        <v>56</v>
      </c>
      <c r="F686" s="110">
        <v>1.0</v>
      </c>
      <c r="G686" s="110">
        <v>0.06</v>
      </c>
      <c r="H686" s="11"/>
      <c r="I686" s="108"/>
      <c r="J686" s="108"/>
      <c r="K686" s="108"/>
      <c r="L686" s="108"/>
      <c r="M686" s="111"/>
      <c r="N686" s="112"/>
      <c r="O686" s="111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</row>
    <row r="687">
      <c r="A687" s="108"/>
      <c r="B687" s="108"/>
      <c r="C687" s="109">
        <v>29019.0</v>
      </c>
      <c r="D687" s="109" t="s">
        <v>793</v>
      </c>
      <c r="E687" s="110" t="s">
        <v>56</v>
      </c>
      <c r="F687" s="110">
        <v>1.0</v>
      </c>
      <c r="G687" s="110">
        <v>0.17</v>
      </c>
      <c r="H687" s="11"/>
      <c r="I687" s="108"/>
      <c r="J687" s="108"/>
      <c r="K687" s="108"/>
      <c r="L687" s="108"/>
      <c r="M687" s="111"/>
      <c r="N687" s="112"/>
      <c r="O687" s="111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</row>
    <row r="688">
      <c r="A688" s="108"/>
      <c r="B688" s="108"/>
      <c r="C688" s="109">
        <v>29053.0</v>
      </c>
      <c r="D688" s="109" t="s">
        <v>794</v>
      </c>
      <c r="E688" s="110" t="s">
        <v>56</v>
      </c>
      <c r="F688" s="110">
        <v>1.0</v>
      </c>
      <c r="G688" s="110">
        <v>2.85</v>
      </c>
      <c r="H688" s="11"/>
      <c r="I688" s="108"/>
      <c r="J688" s="108"/>
      <c r="K688" s="108"/>
      <c r="L688" s="108"/>
      <c r="M688" s="111"/>
      <c r="N688" s="112"/>
      <c r="O688" s="111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</row>
    <row r="689">
      <c r="A689" s="108"/>
      <c r="B689" s="108"/>
      <c r="C689" s="109">
        <v>29061.0</v>
      </c>
      <c r="D689" s="109" t="s">
        <v>795</v>
      </c>
      <c r="E689" s="110" t="s">
        <v>56</v>
      </c>
      <c r="F689" s="110">
        <v>1.0</v>
      </c>
      <c r="G689" s="110">
        <v>74.89</v>
      </c>
      <c r="H689" s="11"/>
      <c r="I689" s="108"/>
      <c r="J689" s="108"/>
      <c r="K689" s="108"/>
      <c r="L689" s="108"/>
      <c r="M689" s="111"/>
      <c r="N689" s="112"/>
      <c r="O689" s="111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</row>
    <row r="690">
      <c r="A690" s="108"/>
      <c r="B690" s="108"/>
      <c r="C690" s="109">
        <v>29083.0</v>
      </c>
      <c r="D690" s="109" t="s">
        <v>796</v>
      </c>
      <c r="E690" s="110" t="s">
        <v>56</v>
      </c>
      <c r="F690" s="110">
        <v>1.0</v>
      </c>
      <c r="G690" s="110">
        <v>4.21</v>
      </c>
      <c r="H690" s="11"/>
      <c r="I690" s="108"/>
      <c r="J690" s="108"/>
      <c r="K690" s="108"/>
      <c r="L690" s="108"/>
      <c r="M690" s="111"/>
      <c r="N690" s="112"/>
      <c r="O690" s="111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</row>
    <row r="691">
      <c r="A691" s="108"/>
      <c r="B691" s="108"/>
      <c r="C691" s="109">
        <v>29084.0</v>
      </c>
      <c r="D691" s="109" t="s">
        <v>797</v>
      </c>
      <c r="E691" s="110" t="s">
        <v>56</v>
      </c>
      <c r="F691" s="110">
        <v>1.0</v>
      </c>
      <c r="G691" s="110">
        <v>0.0</v>
      </c>
      <c r="H691" s="11"/>
      <c r="I691" s="108"/>
      <c r="J691" s="108"/>
      <c r="K691" s="108"/>
      <c r="L691" s="108"/>
      <c r="M691" s="111"/>
      <c r="N691" s="112"/>
      <c r="O691" s="111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</row>
    <row r="692">
      <c r="A692" s="108"/>
      <c r="B692" s="108"/>
      <c r="C692" s="109">
        <v>29086.0</v>
      </c>
      <c r="D692" s="109" t="s">
        <v>798</v>
      </c>
      <c r="E692" s="110" t="s">
        <v>56</v>
      </c>
      <c r="F692" s="110">
        <v>1.0</v>
      </c>
      <c r="G692" s="110">
        <v>0.0</v>
      </c>
      <c r="H692" s="11"/>
      <c r="I692" s="108"/>
      <c r="J692" s="108"/>
      <c r="K692" s="108"/>
      <c r="L692" s="108"/>
      <c r="M692" s="111"/>
      <c r="N692" s="112"/>
      <c r="O692" s="111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</row>
    <row r="693">
      <c r="A693" s="108"/>
      <c r="B693" s="108"/>
      <c r="C693" s="109">
        <v>29087.0</v>
      </c>
      <c r="D693" s="109" t="s">
        <v>799</v>
      </c>
      <c r="E693" s="110" t="s">
        <v>56</v>
      </c>
      <c r="F693" s="110">
        <v>1.0</v>
      </c>
      <c r="G693" s="110">
        <v>0.0</v>
      </c>
      <c r="H693" s="11"/>
      <c r="I693" s="108"/>
      <c r="J693" s="108"/>
      <c r="K693" s="108"/>
      <c r="L693" s="108"/>
      <c r="M693" s="111"/>
      <c r="N693" s="112"/>
      <c r="O693" s="111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</row>
    <row r="694">
      <c r="A694" s="108"/>
      <c r="B694" s="108"/>
      <c r="C694" s="109">
        <v>29088.0</v>
      </c>
      <c r="D694" s="109" t="s">
        <v>800</v>
      </c>
      <c r="E694" s="110" t="s">
        <v>56</v>
      </c>
      <c r="F694" s="110">
        <v>1.0</v>
      </c>
      <c r="G694" s="110">
        <v>3.79</v>
      </c>
      <c r="H694" s="11"/>
      <c r="I694" s="108"/>
      <c r="J694" s="108"/>
      <c r="K694" s="108"/>
      <c r="L694" s="108"/>
      <c r="M694" s="111"/>
      <c r="N694" s="112"/>
      <c r="O694" s="111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</row>
    <row r="695">
      <c r="A695" s="108"/>
      <c r="B695" s="108"/>
      <c r="C695" s="109">
        <v>29101.0</v>
      </c>
      <c r="D695" s="109" t="s">
        <v>801</v>
      </c>
      <c r="E695" s="110" t="s">
        <v>56</v>
      </c>
      <c r="F695" s="110">
        <v>1.0</v>
      </c>
      <c r="G695" s="110">
        <v>0.0</v>
      </c>
      <c r="H695" s="11"/>
      <c r="I695" s="108"/>
      <c r="J695" s="108"/>
      <c r="K695" s="108"/>
      <c r="L695" s="108"/>
      <c r="M695" s="111"/>
      <c r="N695" s="112"/>
      <c r="O695" s="111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</row>
    <row r="696">
      <c r="A696" s="108"/>
      <c r="B696" s="108"/>
      <c r="C696" s="109">
        <v>29114.0</v>
      </c>
      <c r="D696" s="109" t="s">
        <v>802</v>
      </c>
      <c r="E696" s="110" t="s">
        <v>56</v>
      </c>
      <c r="F696" s="110">
        <v>1.0</v>
      </c>
      <c r="G696" s="110">
        <v>0.03</v>
      </c>
      <c r="H696" s="11"/>
      <c r="I696" s="108"/>
      <c r="J696" s="108"/>
      <c r="K696" s="108"/>
      <c r="L696" s="108"/>
      <c r="M696" s="111"/>
      <c r="N696" s="112"/>
      <c r="O696" s="111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</row>
    <row r="697">
      <c r="A697" s="108"/>
      <c r="B697" s="108"/>
      <c r="C697" s="109">
        <v>29132.0</v>
      </c>
      <c r="D697" s="109" t="s">
        <v>803</v>
      </c>
      <c r="E697" s="110" t="s">
        <v>56</v>
      </c>
      <c r="F697" s="110">
        <v>1.0</v>
      </c>
      <c r="G697" s="110">
        <v>0.0</v>
      </c>
      <c r="H697" s="11"/>
      <c r="I697" s="108"/>
      <c r="J697" s="108"/>
      <c r="K697" s="108"/>
      <c r="L697" s="108"/>
      <c r="M697" s="111"/>
      <c r="N697" s="112"/>
      <c r="O697" s="111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</row>
    <row r="698">
      <c r="A698" s="108"/>
      <c r="B698" s="108"/>
      <c r="C698" s="109">
        <v>29151.0</v>
      </c>
      <c r="D698" s="109" t="s">
        <v>804</v>
      </c>
      <c r="E698" s="110" t="s">
        <v>56</v>
      </c>
      <c r="F698" s="110">
        <v>1.0</v>
      </c>
      <c r="G698" s="110">
        <v>0.0</v>
      </c>
      <c r="H698" s="11"/>
      <c r="I698" s="108"/>
      <c r="J698" s="108"/>
      <c r="K698" s="108"/>
      <c r="L698" s="108"/>
      <c r="M698" s="111"/>
      <c r="N698" s="112"/>
      <c r="O698" s="111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</row>
    <row r="699">
      <c r="A699" s="108"/>
      <c r="B699" s="108"/>
      <c r="C699" s="109">
        <v>29160.0</v>
      </c>
      <c r="D699" s="109" t="s">
        <v>805</v>
      </c>
      <c r="E699" s="110" t="s">
        <v>56</v>
      </c>
      <c r="F699" s="110">
        <v>1.0</v>
      </c>
      <c r="G699" s="110">
        <v>0.0</v>
      </c>
      <c r="H699" s="11"/>
      <c r="I699" s="108"/>
      <c r="J699" s="108"/>
      <c r="K699" s="108"/>
      <c r="L699" s="108"/>
      <c r="M699" s="111"/>
      <c r="N699" s="112"/>
      <c r="O699" s="111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</row>
    <row r="700">
      <c r="A700" s="108"/>
      <c r="B700" s="108"/>
      <c r="C700" s="109">
        <v>29161.0</v>
      </c>
      <c r="D700" s="109" t="s">
        <v>806</v>
      </c>
      <c r="E700" s="110" t="s">
        <v>56</v>
      </c>
      <c r="F700" s="110">
        <v>1.0</v>
      </c>
      <c r="G700" s="110">
        <v>0.01</v>
      </c>
      <c r="H700" s="11"/>
      <c r="I700" s="108"/>
      <c r="J700" s="108"/>
      <c r="K700" s="108"/>
      <c r="L700" s="108"/>
      <c r="M700" s="111"/>
      <c r="N700" s="112"/>
      <c r="O700" s="111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</row>
    <row r="701">
      <c r="A701" s="108"/>
      <c r="B701" s="108"/>
      <c r="C701" s="109">
        <v>29162.0</v>
      </c>
      <c r="D701" s="109" t="s">
        <v>807</v>
      </c>
      <c r="E701" s="110" t="s">
        <v>56</v>
      </c>
      <c r="F701" s="110">
        <v>1.0</v>
      </c>
      <c r="G701" s="110">
        <v>0.01</v>
      </c>
      <c r="H701" s="11"/>
      <c r="I701" s="108"/>
      <c r="J701" s="108"/>
      <c r="K701" s="108"/>
      <c r="L701" s="108"/>
      <c r="M701" s="111"/>
      <c r="N701" s="112"/>
      <c r="O701" s="111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</row>
    <row r="702">
      <c r="A702" s="108"/>
      <c r="B702" s="108"/>
      <c r="C702" s="109">
        <v>29174.0</v>
      </c>
      <c r="D702" s="109" t="s">
        <v>808</v>
      </c>
      <c r="E702" s="110" t="s">
        <v>56</v>
      </c>
      <c r="F702" s="110">
        <v>1.0</v>
      </c>
      <c r="G702" s="110">
        <v>0.01</v>
      </c>
      <c r="H702" s="11"/>
      <c r="I702" s="108"/>
      <c r="J702" s="108"/>
      <c r="K702" s="108"/>
      <c r="L702" s="108"/>
      <c r="M702" s="111"/>
      <c r="N702" s="112"/>
      <c r="O702" s="111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</row>
    <row r="703">
      <c r="A703" s="108"/>
      <c r="B703" s="108"/>
      <c r="C703" s="109">
        <v>29267.0</v>
      </c>
      <c r="D703" s="109" t="s">
        <v>809</v>
      </c>
      <c r="E703" s="110" t="s">
        <v>56</v>
      </c>
      <c r="F703" s="110">
        <v>1.0</v>
      </c>
      <c r="G703" s="110">
        <v>0.45</v>
      </c>
      <c r="H703" s="11"/>
      <c r="I703" s="108"/>
      <c r="J703" s="108"/>
      <c r="K703" s="108"/>
      <c r="L703" s="108"/>
      <c r="M703" s="111"/>
      <c r="N703" s="112"/>
      <c r="O703" s="111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</row>
    <row r="704">
      <c r="A704" s="108"/>
      <c r="B704" s="108"/>
      <c r="C704" s="109">
        <v>29289.0</v>
      </c>
      <c r="D704" s="109" t="s">
        <v>810</v>
      </c>
      <c r="E704" s="110" t="s">
        <v>56</v>
      </c>
      <c r="F704" s="110">
        <v>1.0</v>
      </c>
      <c r="G704" s="110">
        <v>11.0</v>
      </c>
      <c r="H704" s="11"/>
      <c r="I704" s="108"/>
      <c r="J704" s="108"/>
      <c r="K704" s="108"/>
      <c r="L704" s="108"/>
      <c r="M704" s="111"/>
      <c r="N704" s="112"/>
      <c r="O704" s="111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</row>
    <row r="705">
      <c r="A705" s="108"/>
      <c r="B705" s="108"/>
      <c r="C705" s="109">
        <v>2936.0</v>
      </c>
      <c r="D705" s="109" t="s">
        <v>811</v>
      </c>
      <c r="E705" s="110" t="s">
        <v>56</v>
      </c>
      <c r="F705" s="110">
        <v>1.0</v>
      </c>
      <c r="G705" s="110">
        <v>1200.0</v>
      </c>
      <c r="H705" s="11"/>
      <c r="I705" s="108"/>
      <c r="J705" s="108"/>
      <c r="K705" s="108"/>
      <c r="L705" s="108"/>
      <c r="M705" s="111"/>
      <c r="N705" s="112"/>
      <c r="O705" s="111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</row>
    <row r="706">
      <c r="A706" s="108"/>
      <c r="B706" s="108"/>
      <c r="C706" s="109">
        <v>29361.0</v>
      </c>
      <c r="D706" s="109" t="s">
        <v>812</v>
      </c>
      <c r="E706" s="110" t="s">
        <v>56</v>
      </c>
      <c r="F706" s="110">
        <v>1.0</v>
      </c>
      <c r="G706" s="110">
        <v>0.0</v>
      </c>
      <c r="H706" s="11"/>
      <c r="I706" s="108"/>
      <c r="J706" s="108"/>
      <c r="K706" s="108"/>
      <c r="L706" s="108"/>
      <c r="M706" s="111"/>
      <c r="N706" s="112"/>
      <c r="O706" s="111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</row>
    <row r="707">
      <c r="A707" s="108"/>
      <c r="B707" s="108"/>
      <c r="C707" s="109">
        <v>29362.0</v>
      </c>
      <c r="D707" s="109" t="s">
        <v>813</v>
      </c>
      <c r="E707" s="110" t="s">
        <v>56</v>
      </c>
      <c r="F707" s="110">
        <v>1.0</v>
      </c>
      <c r="G707" s="110">
        <v>0.0</v>
      </c>
      <c r="H707" s="11"/>
      <c r="I707" s="108"/>
      <c r="J707" s="108"/>
      <c r="K707" s="108"/>
      <c r="L707" s="108"/>
      <c r="M707" s="111"/>
      <c r="N707" s="112"/>
      <c r="O707" s="111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</row>
    <row r="708">
      <c r="A708" s="108"/>
      <c r="B708" s="108"/>
      <c r="C708" s="109">
        <v>29363.0</v>
      </c>
      <c r="D708" s="109" t="s">
        <v>814</v>
      </c>
      <c r="E708" s="110" t="s">
        <v>56</v>
      </c>
      <c r="F708" s="110">
        <v>1.0</v>
      </c>
      <c r="G708" s="110">
        <v>0.0</v>
      </c>
      <c r="H708" s="11"/>
      <c r="I708" s="108"/>
      <c r="J708" s="108"/>
      <c r="K708" s="108"/>
      <c r="L708" s="108"/>
      <c r="M708" s="111"/>
      <c r="N708" s="112"/>
      <c r="O708" s="111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</row>
    <row r="709">
      <c r="A709" s="108"/>
      <c r="B709" s="108"/>
      <c r="C709" s="109">
        <v>29364.0</v>
      </c>
      <c r="D709" s="109" t="s">
        <v>815</v>
      </c>
      <c r="E709" s="110" t="s">
        <v>56</v>
      </c>
      <c r="F709" s="110">
        <v>1.0</v>
      </c>
      <c r="G709" s="110">
        <v>0.0</v>
      </c>
      <c r="H709" s="11"/>
      <c r="I709" s="108"/>
      <c r="J709" s="108"/>
      <c r="K709" s="108"/>
      <c r="L709" s="108"/>
      <c r="M709" s="111"/>
      <c r="N709" s="112"/>
      <c r="O709" s="111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</row>
    <row r="710">
      <c r="A710" s="108"/>
      <c r="B710" s="108"/>
      <c r="C710" s="109">
        <v>29365.0</v>
      </c>
      <c r="D710" s="109" t="s">
        <v>816</v>
      </c>
      <c r="E710" s="110" t="s">
        <v>56</v>
      </c>
      <c r="F710" s="110">
        <v>1.0</v>
      </c>
      <c r="G710" s="110">
        <v>0.0</v>
      </c>
      <c r="H710" s="11"/>
      <c r="I710" s="108"/>
      <c r="J710" s="108"/>
      <c r="K710" s="108"/>
      <c r="L710" s="108"/>
      <c r="M710" s="111"/>
      <c r="N710" s="112"/>
      <c r="O710" s="111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</row>
    <row r="711">
      <c r="A711" s="108"/>
      <c r="B711" s="108"/>
      <c r="C711" s="109">
        <v>29366.0</v>
      </c>
      <c r="D711" s="109" t="s">
        <v>817</v>
      </c>
      <c r="E711" s="110" t="s">
        <v>56</v>
      </c>
      <c r="F711" s="110">
        <v>1.0</v>
      </c>
      <c r="G711" s="110">
        <v>0.0</v>
      </c>
      <c r="H711" s="11"/>
      <c r="I711" s="108"/>
      <c r="J711" s="108"/>
      <c r="K711" s="108"/>
      <c r="L711" s="108"/>
      <c r="M711" s="111"/>
      <c r="N711" s="112"/>
      <c r="O711" s="111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</row>
    <row r="712">
      <c r="A712" s="108"/>
      <c r="B712" s="108"/>
      <c r="C712" s="109">
        <v>29367.0</v>
      </c>
      <c r="D712" s="109" t="s">
        <v>818</v>
      </c>
      <c r="E712" s="110" t="s">
        <v>56</v>
      </c>
      <c r="F712" s="110">
        <v>1.0</v>
      </c>
      <c r="G712" s="110">
        <v>0.0</v>
      </c>
      <c r="H712" s="11"/>
      <c r="I712" s="108"/>
      <c r="J712" s="108"/>
      <c r="K712" s="108"/>
      <c r="L712" s="108"/>
      <c r="M712" s="111"/>
      <c r="N712" s="112"/>
      <c r="O712" s="111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</row>
    <row r="713">
      <c r="A713" s="108"/>
      <c r="B713" s="108"/>
      <c r="C713" s="109">
        <v>29368.0</v>
      </c>
      <c r="D713" s="109" t="s">
        <v>819</v>
      </c>
      <c r="E713" s="110" t="s">
        <v>56</v>
      </c>
      <c r="F713" s="110">
        <v>1.0</v>
      </c>
      <c r="G713" s="110">
        <v>0.0</v>
      </c>
      <c r="H713" s="11"/>
      <c r="I713" s="108"/>
      <c r="J713" s="108"/>
      <c r="K713" s="108"/>
      <c r="L713" s="108"/>
      <c r="M713" s="111"/>
      <c r="N713" s="112"/>
      <c r="O713" s="111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</row>
    <row r="714">
      <c r="A714" s="108"/>
      <c r="B714" s="108"/>
      <c r="C714" s="109">
        <v>29369.0</v>
      </c>
      <c r="D714" s="109" t="s">
        <v>820</v>
      </c>
      <c r="E714" s="110" t="s">
        <v>56</v>
      </c>
      <c r="F714" s="110">
        <v>1.0</v>
      </c>
      <c r="G714" s="110">
        <v>0.0</v>
      </c>
      <c r="H714" s="11"/>
      <c r="I714" s="108"/>
      <c r="J714" s="108"/>
      <c r="K714" s="108"/>
      <c r="L714" s="108"/>
      <c r="M714" s="111"/>
      <c r="N714" s="112"/>
      <c r="O714" s="111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</row>
    <row r="715">
      <c r="A715" s="108"/>
      <c r="B715" s="108"/>
      <c r="C715" s="109">
        <v>29370.0</v>
      </c>
      <c r="D715" s="109" t="s">
        <v>821</v>
      </c>
      <c r="E715" s="110" t="s">
        <v>56</v>
      </c>
      <c r="F715" s="110">
        <v>1.0</v>
      </c>
      <c r="G715" s="110">
        <v>0.0</v>
      </c>
      <c r="H715" s="11"/>
      <c r="I715" s="108"/>
      <c r="J715" s="108"/>
      <c r="K715" s="108"/>
      <c r="L715" s="108"/>
      <c r="M715" s="111"/>
      <c r="N715" s="112"/>
      <c r="O715" s="111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</row>
    <row r="716">
      <c r="A716" s="108"/>
      <c r="B716" s="108"/>
      <c r="C716" s="109">
        <v>29371.0</v>
      </c>
      <c r="D716" s="109" t="s">
        <v>822</v>
      </c>
      <c r="E716" s="110" t="s">
        <v>56</v>
      </c>
      <c r="F716" s="110">
        <v>1.0</v>
      </c>
      <c r="G716" s="110">
        <v>0.05</v>
      </c>
      <c r="H716" s="11"/>
      <c r="I716" s="108"/>
      <c r="J716" s="108"/>
      <c r="K716" s="108"/>
      <c r="L716" s="108"/>
      <c r="M716" s="111"/>
      <c r="N716" s="112"/>
      <c r="O716" s="111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</row>
    <row r="717">
      <c r="A717" s="108"/>
      <c r="B717" s="108"/>
      <c r="C717" s="109">
        <v>29380.0</v>
      </c>
      <c r="D717" s="109" t="s">
        <v>823</v>
      </c>
      <c r="E717" s="110" t="s">
        <v>56</v>
      </c>
      <c r="F717" s="110">
        <v>1.0</v>
      </c>
      <c r="G717" s="110">
        <v>0.0</v>
      </c>
      <c r="H717" s="11"/>
      <c r="I717" s="108"/>
      <c r="J717" s="108"/>
      <c r="K717" s="108"/>
      <c r="L717" s="108"/>
      <c r="M717" s="111"/>
      <c r="N717" s="112"/>
      <c r="O717" s="111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</row>
    <row r="718">
      <c r="A718" s="108"/>
      <c r="B718" s="108"/>
      <c r="C718" s="109">
        <v>29382.0</v>
      </c>
      <c r="D718" s="109" t="s">
        <v>824</v>
      </c>
      <c r="E718" s="110" t="s">
        <v>56</v>
      </c>
      <c r="F718" s="110">
        <v>1.0</v>
      </c>
      <c r="G718" s="110">
        <v>0.0</v>
      </c>
      <c r="H718" s="11"/>
      <c r="I718" s="108"/>
      <c r="J718" s="108"/>
      <c r="K718" s="108"/>
      <c r="L718" s="108"/>
      <c r="M718" s="111"/>
      <c r="N718" s="112"/>
      <c r="O718" s="111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</row>
    <row r="719">
      <c r="A719" s="108"/>
      <c r="B719" s="108"/>
      <c r="C719" s="109">
        <v>29386.0</v>
      </c>
      <c r="D719" s="109" t="s">
        <v>825</v>
      </c>
      <c r="E719" s="110" t="s">
        <v>56</v>
      </c>
      <c r="F719" s="110">
        <v>1.0</v>
      </c>
      <c r="G719" s="110">
        <v>0.05</v>
      </c>
      <c r="H719" s="11"/>
      <c r="I719" s="108"/>
      <c r="J719" s="108"/>
      <c r="K719" s="108"/>
      <c r="L719" s="108"/>
      <c r="M719" s="111"/>
      <c r="N719" s="112"/>
      <c r="O719" s="111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</row>
    <row r="720">
      <c r="A720" s="108"/>
      <c r="B720" s="108"/>
      <c r="C720" s="109">
        <v>29390.0</v>
      </c>
      <c r="D720" s="109" t="s">
        <v>826</v>
      </c>
      <c r="E720" s="110" t="s">
        <v>56</v>
      </c>
      <c r="F720" s="110">
        <v>1.0</v>
      </c>
      <c r="G720" s="110">
        <v>0.05</v>
      </c>
      <c r="H720" s="11"/>
      <c r="I720" s="108"/>
      <c r="J720" s="108"/>
      <c r="K720" s="108"/>
      <c r="L720" s="108"/>
      <c r="M720" s="111"/>
      <c r="N720" s="112"/>
      <c r="O720" s="111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</row>
    <row r="721">
      <c r="A721" s="108"/>
      <c r="B721" s="108"/>
      <c r="C721" s="109">
        <v>29397.0</v>
      </c>
      <c r="D721" s="109" t="s">
        <v>827</v>
      </c>
      <c r="E721" s="110" t="s">
        <v>56</v>
      </c>
      <c r="F721" s="110">
        <v>1.0</v>
      </c>
      <c r="G721" s="110">
        <v>0.01</v>
      </c>
      <c r="H721" s="11"/>
      <c r="I721" s="108"/>
      <c r="J721" s="108"/>
      <c r="K721" s="108"/>
      <c r="L721" s="108"/>
      <c r="M721" s="111"/>
      <c r="N721" s="112"/>
      <c r="O721" s="111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</row>
    <row r="722">
      <c r="A722" s="108"/>
      <c r="B722" s="108"/>
      <c r="C722" s="109">
        <v>29398.0</v>
      </c>
      <c r="D722" s="109" t="s">
        <v>828</v>
      </c>
      <c r="E722" s="110" t="s">
        <v>56</v>
      </c>
      <c r="F722" s="110">
        <v>1.0</v>
      </c>
      <c r="G722" s="110">
        <v>0.01</v>
      </c>
      <c r="H722" s="11"/>
      <c r="I722" s="108"/>
      <c r="J722" s="108"/>
      <c r="K722" s="108"/>
      <c r="L722" s="108"/>
      <c r="M722" s="111"/>
      <c r="N722" s="112"/>
      <c r="O722" s="111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</row>
    <row r="723">
      <c r="A723" s="108"/>
      <c r="B723" s="108"/>
      <c r="C723" s="109">
        <v>296080.0</v>
      </c>
      <c r="D723" s="109" t="s">
        <v>829</v>
      </c>
      <c r="E723" s="110" t="s">
        <v>56</v>
      </c>
      <c r="F723" s="110">
        <v>1.0</v>
      </c>
      <c r="G723" s="110">
        <v>30.88</v>
      </c>
      <c r="H723" s="11"/>
      <c r="I723" s="108"/>
      <c r="J723" s="108"/>
      <c r="K723" s="108"/>
      <c r="L723" s="108"/>
      <c r="M723" s="111"/>
      <c r="N723" s="112"/>
      <c r="O723" s="111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</row>
    <row r="724">
      <c r="A724" s="108"/>
      <c r="B724" s="108"/>
      <c r="C724" s="109">
        <v>297697.0</v>
      </c>
      <c r="D724" s="109" t="s">
        <v>830</v>
      </c>
      <c r="E724" s="110" t="s">
        <v>56</v>
      </c>
      <c r="F724" s="110">
        <v>1.0</v>
      </c>
      <c r="G724" s="110">
        <v>146.48</v>
      </c>
      <c r="H724" s="11"/>
      <c r="I724" s="108"/>
      <c r="J724" s="108"/>
      <c r="K724" s="108"/>
      <c r="L724" s="108"/>
      <c r="M724" s="111"/>
      <c r="N724" s="112"/>
      <c r="O724" s="111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</row>
    <row r="725">
      <c r="A725" s="108"/>
      <c r="B725" s="108"/>
      <c r="C725" s="109" t="s">
        <v>831</v>
      </c>
      <c r="D725" s="109" t="s">
        <v>832</v>
      </c>
      <c r="E725" s="110" t="s">
        <v>56</v>
      </c>
      <c r="F725" s="110">
        <v>1.0</v>
      </c>
      <c r="G725" s="110">
        <v>0.0</v>
      </c>
      <c r="H725" s="11"/>
      <c r="I725" s="108"/>
      <c r="J725" s="108"/>
      <c r="K725" s="108"/>
      <c r="L725" s="108"/>
      <c r="M725" s="111"/>
      <c r="N725" s="112"/>
      <c r="O725" s="111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</row>
    <row r="726">
      <c r="A726" s="108"/>
      <c r="B726" s="108"/>
      <c r="C726" s="109" t="s">
        <v>833</v>
      </c>
      <c r="D726" s="109" t="s">
        <v>834</v>
      </c>
      <c r="E726" s="110" t="s">
        <v>56</v>
      </c>
      <c r="F726" s="110">
        <v>1.0</v>
      </c>
      <c r="G726" s="110">
        <v>103.35</v>
      </c>
      <c r="H726" s="11"/>
      <c r="I726" s="108"/>
      <c r="J726" s="108"/>
      <c r="K726" s="108"/>
      <c r="L726" s="108"/>
      <c r="M726" s="111"/>
      <c r="N726" s="112"/>
      <c r="O726" s="111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</row>
    <row r="727">
      <c r="A727" s="108"/>
      <c r="B727" s="108"/>
      <c r="C727" s="109" t="s">
        <v>835</v>
      </c>
      <c r="D727" s="109" t="s">
        <v>836</v>
      </c>
      <c r="E727" s="110" t="s">
        <v>56</v>
      </c>
      <c r="F727" s="110">
        <v>1.0</v>
      </c>
      <c r="G727" s="110">
        <v>125.9</v>
      </c>
      <c r="H727" s="11"/>
      <c r="I727" s="108"/>
      <c r="J727" s="108"/>
      <c r="K727" s="108"/>
      <c r="L727" s="108"/>
      <c r="M727" s="111"/>
      <c r="N727" s="112"/>
      <c r="O727" s="111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</row>
    <row r="728">
      <c r="A728" s="108"/>
      <c r="B728" s="108"/>
      <c r="C728" s="109" t="s">
        <v>837</v>
      </c>
      <c r="D728" s="109" t="s">
        <v>838</v>
      </c>
      <c r="E728" s="110" t="s">
        <v>56</v>
      </c>
      <c r="F728" s="110">
        <v>1.0</v>
      </c>
      <c r="G728" s="110">
        <v>118.53</v>
      </c>
      <c r="H728" s="11"/>
      <c r="I728" s="108"/>
      <c r="J728" s="108"/>
      <c r="K728" s="108"/>
      <c r="L728" s="108"/>
      <c r="M728" s="111"/>
      <c r="N728" s="112"/>
      <c r="O728" s="111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</row>
    <row r="729">
      <c r="A729" s="108"/>
      <c r="B729" s="108"/>
      <c r="C729" s="109" t="s">
        <v>839</v>
      </c>
      <c r="D729" s="109" t="s">
        <v>840</v>
      </c>
      <c r="E729" s="110" t="s">
        <v>56</v>
      </c>
      <c r="F729" s="110">
        <v>1.0</v>
      </c>
      <c r="G729" s="110">
        <v>308.15</v>
      </c>
      <c r="H729" s="11"/>
      <c r="I729" s="108"/>
      <c r="J729" s="108"/>
      <c r="K729" s="108"/>
      <c r="L729" s="108"/>
      <c r="M729" s="111"/>
      <c r="N729" s="112"/>
      <c r="O729" s="111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</row>
    <row r="730">
      <c r="A730" s="108"/>
      <c r="B730" s="108"/>
      <c r="C730" s="109" t="s">
        <v>841</v>
      </c>
      <c r="D730" s="109" t="s">
        <v>842</v>
      </c>
      <c r="E730" s="110" t="s">
        <v>56</v>
      </c>
      <c r="F730" s="110">
        <v>1.0</v>
      </c>
      <c r="G730" s="110">
        <v>179.45</v>
      </c>
      <c r="H730" s="11"/>
      <c r="I730" s="108"/>
      <c r="J730" s="108"/>
      <c r="K730" s="108"/>
      <c r="L730" s="108"/>
      <c r="M730" s="111"/>
      <c r="N730" s="112"/>
      <c r="O730" s="111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</row>
    <row r="731">
      <c r="A731" s="108"/>
      <c r="B731" s="108"/>
      <c r="C731" s="109" t="s">
        <v>843</v>
      </c>
      <c r="D731" s="109" t="s">
        <v>844</v>
      </c>
      <c r="E731" s="110" t="s">
        <v>56</v>
      </c>
      <c r="F731" s="110">
        <v>1.0</v>
      </c>
      <c r="G731" s="110">
        <v>17.63</v>
      </c>
      <c r="H731" s="11"/>
      <c r="I731" s="108"/>
      <c r="J731" s="108"/>
      <c r="K731" s="108"/>
      <c r="L731" s="108"/>
      <c r="M731" s="111"/>
      <c r="N731" s="112"/>
      <c r="O731" s="111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</row>
    <row r="732">
      <c r="A732" s="108"/>
      <c r="B732" s="108"/>
      <c r="C732" s="109" t="s">
        <v>845</v>
      </c>
      <c r="D732" s="109" t="s">
        <v>846</v>
      </c>
      <c r="E732" s="110" t="s">
        <v>56</v>
      </c>
      <c r="F732" s="110">
        <v>1.0</v>
      </c>
      <c r="G732" s="110">
        <v>103.98</v>
      </c>
      <c r="H732" s="11"/>
      <c r="I732" s="108"/>
      <c r="J732" s="108"/>
      <c r="K732" s="108"/>
      <c r="L732" s="108"/>
      <c r="M732" s="111"/>
      <c r="N732" s="112"/>
      <c r="O732" s="111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</row>
    <row r="733">
      <c r="A733" s="108"/>
      <c r="B733" s="108"/>
      <c r="C733" s="109" t="s">
        <v>847</v>
      </c>
      <c r="D733" s="109" t="s">
        <v>848</v>
      </c>
      <c r="E733" s="110" t="s">
        <v>56</v>
      </c>
      <c r="F733" s="110">
        <v>1.0</v>
      </c>
      <c r="G733" s="110">
        <v>100.81</v>
      </c>
      <c r="H733" s="11"/>
      <c r="I733" s="108"/>
      <c r="J733" s="108"/>
      <c r="K733" s="108"/>
      <c r="L733" s="108"/>
      <c r="M733" s="111"/>
      <c r="N733" s="112"/>
      <c r="O733" s="111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</row>
    <row r="734">
      <c r="A734" s="108"/>
      <c r="B734" s="108"/>
      <c r="C734" s="109" t="s">
        <v>849</v>
      </c>
      <c r="D734" s="109" t="s">
        <v>850</v>
      </c>
      <c r="E734" s="110" t="s">
        <v>56</v>
      </c>
      <c r="F734" s="110">
        <v>1.0</v>
      </c>
      <c r="G734" s="110">
        <v>140.42</v>
      </c>
      <c r="H734" s="11"/>
      <c r="I734" s="108"/>
      <c r="J734" s="108"/>
      <c r="K734" s="108"/>
      <c r="L734" s="108"/>
      <c r="M734" s="111"/>
      <c r="N734" s="112"/>
      <c r="O734" s="111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</row>
    <row r="735">
      <c r="A735" s="108"/>
      <c r="B735" s="108"/>
      <c r="C735" s="109" t="s">
        <v>851</v>
      </c>
      <c r="D735" s="109" t="s">
        <v>852</v>
      </c>
      <c r="E735" s="110" t="s">
        <v>56</v>
      </c>
      <c r="F735" s="110">
        <v>1.0</v>
      </c>
      <c r="G735" s="110">
        <v>140.42</v>
      </c>
      <c r="H735" s="11"/>
      <c r="I735" s="108"/>
      <c r="J735" s="108"/>
      <c r="K735" s="108"/>
      <c r="L735" s="108"/>
      <c r="M735" s="111"/>
      <c r="N735" s="112"/>
      <c r="O735" s="111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</row>
    <row r="736">
      <c r="A736" s="108"/>
      <c r="B736" s="108"/>
      <c r="C736" s="109" t="s">
        <v>853</v>
      </c>
      <c r="D736" s="109" t="s">
        <v>854</v>
      </c>
      <c r="E736" s="110" t="s">
        <v>56</v>
      </c>
      <c r="F736" s="110">
        <v>1.0</v>
      </c>
      <c r="G736" s="110">
        <v>144.36</v>
      </c>
      <c r="H736" s="11"/>
      <c r="I736" s="108"/>
      <c r="J736" s="108"/>
      <c r="K736" s="108"/>
      <c r="L736" s="108"/>
      <c r="M736" s="111"/>
      <c r="N736" s="112"/>
      <c r="O736" s="111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</row>
    <row r="737">
      <c r="A737" s="108"/>
      <c r="B737" s="108"/>
      <c r="C737" s="109" t="s">
        <v>855</v>
      </c>
      <c r="D737" s="109" t="s">
        <v>856</v>
      </c>
      <c r="E737" s="110" t="s">
        <v>56</v>
      </c>
      <c r="F737" s="110">
        <v>1.0</v>
      </c>
      <c r="G737" s="110">
        <v>51.51</v>
      </c>
      <c r="H737" s="11"/>
      <c r="I737" s="108"/>
      <c r="J737" s="108"/>
      <c r="K737" s="108"/>
      <c r="L737" s="108"/>
      <c r="M737" s="111"/>
      <c r="N737" s="112"/>
      <c r="O737" s="111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</row>
    <row r="738">
      <c r="A738" s="108"/>
      <c r="B738" s="108"/>
      <c r="C738" s="109" t="s">
        <v>857</v>
      </c>
      <c r="D738" s="109" t="s">
        <v>858</v>
      </c>
      <c r="E738" s="110" t="s">
        <v>56</v>
      </c>
      <c r="F738" s="110">
        <v>1.0</v>
      </c>
      <c r="G738" s="110">
        <v>18.79</v>
      </c>
      <c r="H738" s="11"/>
      <c r="I738" s="108"/>
      <c r="J738" s="108"/>
      <c r="K738" s="108"/>
      <c r="L738" s="108"/>
      <c r="M738" s="111"/>
      <c r="N738" s="112"/>
      <c r="O738" s="111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</row>
    <row r="739">
      <c r="A739" s="108"/>
      <c r="B739" s="108"/>
      <c r="C739" s="109" t="s">
        <v>859</v>
      </c>
      <c r="D739" s="109" t="s">
        <v>860</v>
      </c>
      <c r="E739" s="110" t="s">
        <v>56</v>
      </c>
      <c r="F739" s="110">
        <v>1.0</v>
      </c>
      <c r="G739" s="110">
        <v>5.18</v>
      </c>
      <c r="H739" s="11"/>
      <c r="I739" s="108"/>
      <c r="J739" s="108"/>
      <c r="K739" s="108"/>
      <c r="L739" s="108"/>
      <c r="M739" s="111"/>
      <c r="N739" s="112"/>
      <c r="O739" s="111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</row>
    <row r="740">
      <c r="A740" s="108"/>
      <c r="B740" s="108"/>
      <c r="C740" s="109" t="s">
        <v>861</v>
      </c>
      <c r="D740" s="109" t="s">
        <v>862</v>
      </c>
      <c r="E740" s="110" t="s">
        <v>56</v>
      </c>
      <c r="F740" s="110">
        <v>1.0</v>
      </c>
      <c r="G740" s="110">
        <v>5.18</v>
      </c>
      <c r="H740" s="11"/>
      <c r="I740" s="108"/>
      <c r="J740" s="108"/>
      <c r="K740" s="108"/>
      <c r="L740" s="108"/>
      <c r="M740" s="111"/>
      <c r="N740" s="112"/>
      <c r="O740" s="111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</row>
    <row r="741">
      <c r="A741" s="108"/>
      <c r="B741" s="108"/>
      <c r="C741" s="109" t="s">
        <v>863</v>
      </c>
      <c r="D741" s="109" t="s">
        <v>864</v>
      </c>
      <c r="E741" s="110" t="s">
        <v>56</v>
      </c>
      <c r="F741" s="110">
        <v>1.0</v>
      </c>
      <c r="G741" s="110">
        <v>5.18</v>
      </c>
      <c r="H741" s="11"/>
      <c r="I741" s="108"/>
      <c r="J741" s="108"/>
      <c r="K741" s="108"/>
      <c r="L741" s="108"/>
      <c r="M741" s="111"/>
      <c r="N741" s="112"/>
      <c r="O741" s="111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</row>
    <row r="742">
      <c r="A742" s="108"/>
      <c r="B742" s="108"/>
      <c r="C742" s="109" t="s">
        <v>865</v>
      </c>
      <c r="D742" s="109" t="s">
        <v>866</v>
      </c>
      <c r="E742" s="110" t="s">
        <v>56</v>
      </c>
      <c r="F742" s="110">
        <v>1.0</v>
      </c>
      <c r="G742" s="110">
        <v>5.18</v>
      </c>
      <c r="H742" s="11"/>
      <c r="I742" s="108"/>
      <c r="J742" s="108"/>
      <c r="K742" s="108"/>
      <c r="L742" s="108"/>
      <c r="M742" s="111"/>
      <c r="N742" s="112"/>
      <c r="O742" s="111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</row>
    <row r="743">
      <c r="A743" s="108"/>
      <c r="B743" s="108"/>
      <c r="C743" s="109" t="s">
        <v>867</v>
      </c>
      <c r="D743" s="109" t="s">
        <v>868</v>
      </c>
      <c r="E743" s="110" t="s">
        <v>56</v>
      </c>
      <c r="F743" s="110">
        <v>1.0</v>
      </c>
      <c r="G743" s="110">
        <v>5.18</v>
      </c>
      <c r="H743" s="11"/>
      <c r="I743" s="108"/>
      <c r="J743" s="108"/>
      <c r="K743" s="108"/>
      <c r="L743" s="108"/>
      <c r="M743" s="111"/>
      <c r="N743" s="112"/>
      <c r="O743" s="111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</row>
    <row r="744">
      <c r="A744" s="108"/>
      <c r="B744" s="108"/>
      <c r="C744" s="109" t="s">
        <v>869</v>
      </c>
      <c r="D744" s="109" t="s">
        <v>870</v>
      </c>
      <c r="E744" s="110" t="s">
        <v>56</v>
      </c>
      <c r="F744" s="110">
        <v>1.0</v>
      </c>
      <c r="G744" s="110">
        <v>8.77</v>
      </c>
      <c r="H744" s="11"/>
      <c r="I744" s="108"/>
      <c r="J744" s="108"/>
      <c r="K744" s="108"/>
      <c r="L744" s="108"/>
      <c r="M744" s="111"/>
      <c r="N744" s="112"/>
      <c r="O744" s="111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</row>
    <row r="745">
      <c r="A745" s="108"/>
      <c r="B745" s="108"/>
      <c r="C745" s="109" t="s">
        <v>871</v>
      </c>
      <c r="D745" s="109" t="s">
        <v>872</v>
      </c>
      <c r="E745" s="110" t="s">
        <v>56</v>
      </c>
      <c r="F745" s="110">
        <v>1.0</v>
      </c>
      <c r="G745" s="110">
        <v>8.05</v>
      </c>
      <c r="H745" s="11"/>
      <c r="I745" s="108"/>
      <c r="J745" s="108"/>
      <c r="K745" s="108"/>
      <c r="L745" s="108"/>
      <c r="M745" s="111"/>
      <c r="N745" s="112"/>
      <c r="O745" s="111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</row>
    <row r="746">
      <c r="A746" s="108"/>
      <c r="B746" s="108"/>
      <c r="C746" s="109" t="s">
        <v>873</v>
      </c>
      <c r="D746" s="109" t="s">
        <v>874</v>
      </c>
      <c r="E746" s="110" t="s">
        <v>56</v>
      </c>
      <c r="F746" s="110">
        <v>1.0</v>
      </c>
      <c r="G746" s="110">
        <v>24.8</v>
      </c>
      <c r="H746" s="11"/>
      <c r="I746" s="108"/>
      <c r="J746" s="108"/>
      <c r="K746" s="108"/>
      <c r="L746" s="108"/>
      <c r="M746" s="111"/>
      <c r="N746" s="112"/>
      <c r="O746" s="111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</row>
    <row r="747">
      <c r="A747" s="108"/>
      <c r="B747" s="108"/>
      <c r="C747" s="109" t="s">
        <v>875</v>
      </c>
      <c r="D747" s="109" t="s">
        <v>876</v>
      </c>
      <c r="E747" s="110" t="s">
        <v>56</v>
      </c>
      <c r="F747" s="110">
        <v>1.0</v>
      </c>
      <c r="G747" s="110">
        <v>35.92</v>
      </c>
      <c r="H747" s="11"/>
      <c r="I747" s="108"/>
      <c r="J747" s="108"/>
      <c r="K747" s="108"/>
      <c r="L747" s="108"/>
      <c r="M747" s="111"/>
      <c r="N747" s="112"/>
      <c r="O747" s="111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</row>
    <row r="748">
      <c r="A748" s="108"/>
      <c r="B748" s="108"/>
      <c r="C748" s="109" t="s">
        <v>877</v>
      </c>
      <c r="D748" s="109" t="s">
        <v>878</v>
      </c>
      <c r="E748" s="110" t="s">
        <v>56</v>
      </c>
      <c r="F748" s="110">
        <v>1.0</v>
      </c>
      <c r="G748" s="110">
        <v>38.83</v>
      </c>
      <c r="H748" s="11"/>
      <c r="I748" s="108"/>
      <c r="J748" s="108"/>
      <c r="K748" s="108"/>
      <c r="L748" s="108"/>
      <c r="M748" s="111"/>
      <c r="N748" s="112"/>
      <c r="O748" s="111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</row>
    <row r="749">
      <c r="A749" s="108"/>
      <c r="B749" s="108"/>
      <c r="C749" s="109" t="s">
        <v>879</v>
      </c>
      <c r="D749" s="109" t="s">
        <v>880</v>
      </c>
      <c r="E749" s="110" t="s">
        <v>56</v>
      </c>
      <c r="F749" s="110">
        <v>1.0</v>
      </c>
      <c r="G749" s="110">
        <v>32.19</v>
      </c>
      <c r="H749" s="11"/>
      <c r="I749" s="108"/>
      <c r="J749" s="108"/>
      <c r="K749" s="108"/>
      <c r="L749" s="108"/>
      <c r="M749" s="111"/>
      <c r="N749" s="112"/>
      <c r="O749" s="111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</row>
    <row r="750">
      <c r="A750" s="108"/>
      <c r="B750" s="108"/>
      <c r="C750" s="109" t="s">
        <v>881</v>
      </c>
      <c r="D750" s="109" t="s">
        <v>882</v>
      </c>
      <c r="E750" s="110" t="s">
        <v>56</v>
      </c>
      <c r="F750" s="110">
        <v>1.0</v>
      </c>
      <c r="G750" s="110">
        <v>31.55</v>
      </c>
      <c r="H750" s="11"/>
      <c r="I750" s="108"/>
      <c r="J750" s="108"/>
      <c r="K750" s="108"/>
      <c r="L750" s="108"/>
      <c r="M750" s="111"/>
      <c r="N750" s="112"/>
      <c r="O750" s="111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</row>
    <row r="751">
      <c r="A751" s="108"/>
      <c r="B751" s="108"/>
      <c r="C751" s="109" t="s">
        <v>883</v>
      </c>
      <c r="D751" s="109" t="s">
        <v>884</v>
      </c>
      <c r="E751" s="110" t="s">
        <v>56</v>
      </c>
      <c r="F751" s="110">
        <v>1.0</v>
      </c>
      <c r="G751" s="110">
        <v>35.07</v>
      </c>
      <c r="H751" s="11"/>
      <c r="I751" s="108"/>
      <c r="J751" s="108"/>
      <c r="K751" s="108"/>
      <c r="L751" s="108"/>
      <c r="M751" s="111"/>
      <c r="N751" s="112"/>
      <c r="O751" s="111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</row>
    <row r="752">
      <c r="A752" s="108"/>
      <c r="B752" s="108"/>
      <c r="C752" s="109" t="s">
        <v>885</v>
      </c>
      <c r="D752" s="109" t="s">
        <v>886</v>
      </c>
      <c r="E752" s="110" t="s">
        <v>56</v>
      </c>
      <c r="F752" s="110">
        <v>1.0</v>
      </c>
      <c r="G752" s="110">
        <v>35.07</v>
      </c>
      <c r="H752" s="11"/>
      <c r="I752" s="108"/>
      <c r="J752" s="108"/>
      <c r="K752" s="108"/>
      <c r="L752" s="108"/>
      <c r="M752" s="111"/>
      <c r="N752" s="112"/>
      <c r="O752" s="111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</row>
    <row r="753">
      <c r="A753" s="108"/>
      <c r="B753" s="108"/>
      <c r="C753" s="109" t="s">
        <v>887</v>
      </c>
      <c r="D753" s="109" t="s">
        <v>888</v>
      </c>
      <c r="E753" s="110" t="s">
        <v>56</v>
      </c>
      <c r="F753" s="110">
        <v>1.0</v>
      </c>
      <c r="G753" s="110">
        <v>32.19</v>
      </c>
      <c r="H753" s="11"/>
      <c r="I753" s="108"/>
      <c r="J753" s="108"/>
      <c r="K753" s="108"/>
      <c r="L753" s="108"/>
      <c r="M753" s="111"/>
      <c r="N753" s="112"/>
      <c r="O753" s="111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</row>
    <row r="754">
      <c r="A754" s="108"/>
      <c r="B754" s="108"/>
      <c r="C754" s="109" t="s">
        <v>889</v>
      </c>
      <c r="D754" s="109" t="s">
        <v>890</v>
      </c>
      <c r="E754" s="110" t="s">
        <v>56</v>
      </c>
      <c r="F754" s="110">
        <v>1.0</v>
      </c>
      <c r="G754" s="110">
        <v>37.55</v>
      </c>
      <c r="H754" s="11"/>
      <c r="I754" s="108"/>
      <c r="J754" s="108"/>
      <c r="K754" s="108"/>
      <c r="L754" s="108"/>
      <c r="M754" s="111"/>
      <c r="N754" s="112"/>
      <c r="O754" s="111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</row>
    <row r="755">
      <c r="A755" s="108"/>
      <c r="B755" s="108"/>
      <c r="C755" s="109" t="s">
        <v>891</v>
      </c>
      <c r="D755" s="109" t="s">
        <v>892</v>
      </c>
      <c r="E755" s="110" t="s">
        <v>56</v>
      </c>
      <c r="F755" s="110">
        <v>1.0</v>
      </c>
      <c r="G755" s="110">
        <v>37.55</v>
      </c>
      <c r="H755" s="11"/>
      <c r="I755" s="108"/>
      <c r="J755" s="108"/>
      <c r="K755" s="108"/>
      <c r="L755" s="108"/>
      <c r="M755" s="111"/>
      <c r="N755" s="112"/>
      <c r="O755" s="111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</row>
    <row r="756">
      <c r="A756" s="108"/>
      <c r="B756" s="108"/>
      <c r="C756" s="109" t="s">
        <v>893</v>
      </c>
      <c r="D756" s="109" t="s">
        <v>894</v>
      </c>
      <c r="E756" s="110" t="s">
        <v>56</v>
      </c>
      <c r="F756" s="110">
        <v>1.0</v>
      </c>
      <c r="G756" s="110">
        <v>43.57</v>
      </c>
      <c r="H756" s="11"/>
      <c r="I756" s="108"/>
      <c r="J756" s="108"/>
      <c r="K756" s="108"/>
      <c r="L756" s="108"/>
      <c r="M756" s="111"/>
      <c r="N756" s="112"/>
      <c r="O756" s="111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</row>
    <row r="757">
      <c r="A757" s="108"/>
      <c r="B757" s="108"/>
      <c r="C757" s="109" t="s">
        <v>895</v>
      </c>
      <c r="D757" s="109" t="s">
        <v>896</v>
      </c>
      <c r="E757" s="110" t="s">
        <v>56</v>
      </c>
      <c r="F757" s="110">
        <v>1.0</v>
      </c>
      <c r="G757" s="110">
        <v>1514.53</v>
      </c>
      <c r="H757" s="11"/>
      <c r="I757" s="108"/>
      <c r="J757" s="108"/>
      <c r="K757" s="108"/>
      <c r="L757" s="108"/>
      <c r="M757" s="111"/>
      <c r="N757" s="112"/>
      <c r="O757" s="111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</row>
    <row r="758">
      <c r="A758" s="108"/>
      <c r="B758" s="108"/>
      <c r="C758" s="109" t="s">
        <v>897</v>
      </c>
      <c r="D758" s="109" t="s">
        <v>898</v>
      </c>
      <c r="E758" s="110" t="s">
        <v>56</v>
      </c>
      <c r="F758" s="110">
        <v>1.0</v>
      </c>
      <c r="G758" s="110">
        <v>18.35</v>
      </c>
      <c r="H758" s="11"/>
      <c r="I758" s="108"/>
      <c r="J758" s="108"/>
      <c r="K758" s="108"/>
      <c r="L758" s="108"/>
      <c r="M758" s="111"/>
      <c r="N758" s="112"/>
      <c r="O758" s="111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</row>
    <row r="759">
      <c r="A759" s="108"/>
      <c r="B759" s="108"/>
      <c r="C759" s="109">
        <v>3.000007649E9</v>
      </c>
      <c r="D759" s="109" t="s">
        <v>899</v>
      </c>
      <c r="E759" s="110" t="s">
        <v>56</v>
      </c>
      <c r="F759" s="110">
        <v>1.0</v>
      </c>
      <c r="G759" s="110">
        <v>36.86</v>
      </c>
      <c r="H759" s="11"/>
      <c r="I759" s="108"/>
      <c r="J759" s="108"/>
      <c r="K759" s="108"/>
      <c r="L759" s="108"/>
      <c r="M759" s="111"/>
      <c r="N759" s="112"/>
      <c r="O759" s="111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</row>
    <row r="760">
      <c r="A760" s="108"/>
      <c r="B760" s="108"/>
      <c r="C760" s="109">
        <v>3.00000765E9</v>
      </c>
      <c r="D760" s="109" t="s">
        <v>900</v>
      </c>
      <c r="E760" s="110" t="s">
        <v>56</v>
      </c>
      <c r="F760" s="110">
        <v>1.0</v>
      </c>
      <c r="G760" s="110">
        <v>51.52</v>
      </c>
      <c r="H760" s="11"/>
      <c r="I760" s="108"/>
      <c r="J760" s="108"/>
      <c r="K760" s="108"/>
      <c r="L760" s="108"/>
      <c r="M760" s="111"/>
      <c r="N760" s="112"/>
      <c r="O760" s="111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</row>
    <row r="761">
      <c r="A761" s="108"/>
      <c r="B761" s="108"/>
      <c r="C761" s="109">
        <v>303697.0</v>
      </c>
      <c r="D761" s="109" t="s">
        <v>901</v>
      </c>
      <c r="E761" s="110" t="s">
        <v>56</v>
      </c>
      <c r="F761" s="110">
        <v>1.0</v>
      </c>
      <c r="G761" s="110">
        <v>18.11</v>
      </c>
      <c r="H761" s="11"/>
      <c r="I761" s="108"/>
      <c r="J761" s="108"/>
      <c r="K761" s="108"/>
      <c r="L761" s="108"/>
      <c r="M761" s="111"/>
      <c r="N761" s="112"/>
      <c r="O761" s="111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</row>
    <row r="762">
      <c r="A762" s="108"/>
      <c r="B762" s="108"/>
      <c r="C762" s="109">
        <v>3044.0</v>
      </c>
      <c r="D762" s="109" t="s">
        <v>902</v>
      </c>
      <c r="E762" s="110" t="s">
        <v>56</v>
      </c>
      <c r="F762" s="110">
        <v>1.0</v>
      </c>
      <c r="G762" s="110">
        <v>33.83</v>
      </c>
      <c r="H762" s="11"/>
      <c r="I762" s="108"/>
      <c r="J762" s="108"/>
      <c r="K762" s="108"/>
      <c r="L762" s="108"/>
      <c r="M762" s="111"/>
      <c r="N762" s="112"/>
      <c r="O762" s="111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</row>
    <row r="763">
      <c r="A763" s="108"/>
      <c r="B763" s="108"/>
      <c r="C763" s="109">
        <v>30558.0</v>
      </c>
      <c r="D763" s="109" t="s">
        <v>903</v>
      </c>
      <c r="E763" s="110" t="s">
        <v>56</v>
      </c>
      <c r="F763" s="110">
        <v>1.0</v>
      </c>
      <c r="G763" s="110">
        <v>6.4</v>
      </c>
      <c r="H763" s="11"/>
      <c r="I763" s="108"/>
      <c r="J763" s="108"/>
      <c r="K763" s="108"/>
      <c r="L763" s="108"/>
      <c r="M763" s="111"/>
      <c r="N763" s="112"/>
      <c r="O763" s="111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</row>
    <row r="764">
      <c r="A764" s="108"/>
      <c r="B764" s="108"/>
      <c r="C764" s="109">
        <v>3063.0</v>
      </c>
      <c r="D764" s="109" t="s">
        <v>904</v>
      </c>
      <c r="E764" s="110" t="s">
        <v>56</v>
      </c>
      <c r="F764" s="110">
        <v>1.0</v>
      </c>
      <c r="G764" s="110">
        <v>109.26</v>
      </c>
      <c r="H764" s="11"/>
      <c r="I764" s="108"/>
      <c r="J764" s="108"/>
      <c r="K764" s="108"/>
      <c r="L764" s="108"/>
      <c r="M764" s="111"/>
      <c r="N764" s="112"/>
      <c r="O764" s="111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</row>
    <row r="765">
      <c r="A765" s="108"/>
      <c r="B765" s="108"/>
      <c r="C765" s="109">
        <v>3089.0</v>
      </c>
      <c r="D765" s="109" t="s">
        <v>905</v>
      </c>
      <c r="E765" s="110" t="s">
        <v>56</v>
      </c>
      <c r="F765" s="110">
        <v>1.0</v>
      </c>
      <c r="G765" s="110">
        <v>33.83</v>
      </c>
      <c r="H765" s="11"/>
      <c r="I765" s="108"/>
      <c r="J765" s="108"/>
      <c r="K765" s="108"/>
      <c r="L765" s="108"/>
      <c r="M765" s="111"/>
      <c r="N765" s="112"/>
      <c r="O765" s="111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</row>
    <row r="766">
      <c r="A766" s="108"/>
      <c r="B766" s="108"/>
      <c r="C766" s="109">
        <v>3090.0</v>
      </c>
      <c r="D766" s="109" t="s">
        <v>906</v>
      </c>
      <c r="E766" s="110" t="s">
        <v>56</v>
      </c>
      <c r="F766" s="110">
        <v>1.0</v>
      </c>
      <c r="G766" s="110">
        <v>33.83</v>
      </c>
      <c r="H766" s="11"/>
      <c r="I766" s="108"/>
      <c r="J766" s="108"/>
      <c r="K766" s="108"/>
      <c r="L766" s="108"/>
      <c r="M766" s="111"/>
      <c r="N766" s="112"/>
      <c r="O766" s="111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</row>
    <row r="767">
      <c r="A767" s="108"/>
      <c r="B767" s="108"/>
      <c r="C767" s="109" t="s">
        <v>907</v>
      </c>
      <c r="D767" s="109" t="s">
        <v>908</v>
      </c>
      <c r="E767" s="110" t="s">
        <v>56</v>
      </c>
      <c r="F767" s="110">
        <v>1.0</v>
      </c>
      <c r="G767" s="110">
        <v>44.0</v>
      </c>
      <c r="H767" s="11"/>
      <c r="I767" s="108"/>
      <c r="J767" s="108"/>
      <c r="K767" s="108"/>
      <c r="L767" s="108"/>
      <c r="M767" s="111"/>
      <c r="N767" s="112"/>
      <c r="O767" s="111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</row>
    <row r="768">
      <c r="A768" s="108"/>
      <c r="B768" s="108"/>
      <c r="C768" s="109">
        <v>309655.0</v>
      </c>
      <c r="D768" s="109" t="s">
        <v>909</v>
      </c>
      <c r="E768" s="110" t="s">
        <v>56</v>
      </c>
      <c r="F768" s="110">
        <v>1.0</v>
      </c>
      <c r="G768" s="110">
        <v>0.0</v>
      </c>
      <c r="H768" s="11"/>
      <c r="I768" s="108"/>
      <c r="J768" s="108"/>
      <c r="K768" s="108"/>
      <c r="L768" s="108"/>
      <c r="M768" s="111"/>
      <c r="N768" s="112"/>
      <c r="O768" s="111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</row>
    <row r="769">
      <c r="A769" s="108"/>
      <c r="B769" s="108"/>
      <c r="C769" s="109">
        <v>31.0</v>
      </c>
      <c r="D769" s="109" t="s">
        <v>910</v>
      </c>
      <c r="E769" s="110" t="s">
        <v>56</v>
      </c>
      <c r="F769" s="110">
        <v>1.0</v>
      </c>
      <c r="G769" s="110">
        <v>0.0</v>
      </c>
      <c r="H769" s="11"/>
      <c r="I769" s="108"/>
      <c r="J769" s="108"/>
      <c r="K769" s="108"/>
      <c r="L769" s="108"/>
      <c r="M769" s="111"/>
      <c r="N769" s="112"/>
      <c r="O769" s="111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</row>
    <row r="770">
      <c r="A770" s="108"/>
      <c r="B770" s="108"/>
      <c r="C770" s="109">
        <v>311035.0</v>
      </c>
      <c r="D770" s="109" t="s">
        <v>911</v>
      </c>
      <c r="E770" s="110" t="s">
        <v>56</v>
      </c>
      <c r="F770" s="110">
        <v>1.0</v>
      </c>
      <c r="G770" s="110">
        <v>0.32</v>
      </c>
      <c r="H770" s="11"/>
      <c r="I770" s="108"/>
      <c r="J770" s="108"/>
      <c r="K770" s="108"/>
      <c r="L770" s="108"/>
      <c r="M770" s="111"/>
      <c r="N770" s="112"/>
      <c r="O770" s="111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</row>
    <row r="771">
      <c r="A771" s="108"/>
      <c r="B771" s="108"/>
      <c r="C771" s="109">
        <v>311737.0</v>
      </c>
      <c r="D771" s="109" t="s">
        <v>912</v>
      </c>
      <c r="E771" s="110" t="s">
        <v>56</v>
      </c>
      <c r="F771" s="110">
        <v>1.0</v>
      </c>
      <c r="G771" s="110">
        <v>23.41</v>
      </c>
      <c r="H771" s="11"/>
      <c r="I771" s="108"/>
      <c r="J771" s="108"/>
      <c r="K771" s="108"/>
      <c r="L771" s="108"/>
      <c r="M771" s="111"/>
      <c r="N771" s="112"/>
      <c r="O771" s="111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</row>
    <row r="772">
      <c r="A772" s="108"/>
      <c r="B772" s="108"/>
      <c r="C772" s="109">
        <v>3137.0</v>
      </c>
      <c r="D772" s="109" t="s">
        <v>913</v>
      </c>
      <c r="E772" s="110" t="s">
        <v>56</v>
      </c>
      <c r="F772" s="110">
        <v>1.0</v>
      </c>
      <c r="G772" s="110">
        <v>218.52</v>
      </c>
      <c r="H772" s="11"/>
      <c r="I772" s="108"/>
      <c r="J772" s="108"/>
      <c r="K772" s="108"/>
      <c r="L772" s="108"/>
      <c r="M772" s="111"/>
      <c r="N772" s="112"/>
      <c r="O772" s="111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</row>
    <row r="773">
      <c r="A773" s="108"/>
      <c r="B773" s="108"/>
      <c r="C773" s="109">
        <v>314491.0</v>
      </c>
      <c r="D773" s="109" t="s">
        <v>914</v>
      </c>
      <c r="E773" s="110" t="s">
        <v>56</v>
      </c>
      <c r="F773" s="110">
        <v>1.0</v>
      </c>
      <c r="G773" s="110">
        <v>19.9</v>
      </c>
      <c r="H773" s="11"/>
      <c r="I773" s="108"/>
      <c r="J773" s="108"/>
      <c r="K773" s="108"/>
      <c r="L773" s="108"/>
      <c r="M773" s="111"/>
      <c r="N773" s="112"/>
      <c r="O773" s="111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</row>
    <row r="774">
      <c r="A774" s="108"/>
      <c r="B774" s="108"/>
      <c r="C774" s="109">
        <v>31658.0</v>
      </c>
      <c r="D774" s="109" t="s">
        <v>915</v>
      </c>
      <c r="E774" s="110" t="s">
        <v>56</v>
      </c>
      <c r="F774" s="110">
        <v>1.0</v>
      </c>
      <c r="G774" s="110">
        <v>191.64</v>
      </c>
      <c r="H774" s="11"/>
      <c r="I774" s="108"/>
      <c r="J774" s="108"/>
      <c r="K774" s="108"/>
      <c r="L774" s="108"/>
      <c r="M774" s="111"/>
      <c r="N774" s="112"/>
      <c r="O774" s="111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</row>
    <row r="775">
      <c r="A775" s="108"/>
      <c r="B775" s="108"/>
      <c r="C775" s="109">
        <v>317254.0</v>
      </c>
      <c r="D775" s="109" t="s">
        <v>916</v>
      </c>
      <c r="E775" s="110" t="s">
        <v>56</v>
      </c>
      <c r="F775" s="110">
        <v>1.0</v>
      </c>
      <c r="G775" s="110">
        <v>30.86</v>
      </c>
      <c r="H775" s="11"/>
      <c r="I775" s="108"/>
      <c r="J775" s="108"/>
      <c r="K775" s="108"/>
      <c r="L775" s="108"/>
      <c r="M775" s="111"/>
      <c r="N775" s="112"/>
      <c r="O775" s="111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</row>
    <row r="776">
      <c r="A776" s="108"/>
      <c r="B776" s="108"/>
      <c r="C776" s="109">
        <v>317266.0</v>
      </c>
      <c r="D776" s="109" t="s">
        <v>917</v>
      </c>
      <c r="E776" s="110" t="s">
        <v>56</v>
      </c>
      <c r="F776" s="110">
        <v>1.0</v>
      </c>
      <c r="G776" s="110">
        <v>22.72</v>
      </c>
      <c r="H776" s="11"/>
      <c r="I776" s="108"/>
      <c r="J776" s="108"/>
      <c r="K776" s="108"/>
      <c r="L776" s="108"/>
      <c r="M776" s="111"/>
      <c r="N776" s="112"/>
      <c r="O776" s="111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</row>
    <row r="777">
      <c r="A777" s="108"/>
      <c r="B777" s="108"/>
      <c r="C777" s="109">
        <v>317299.0</v>
      </c>
      <c r="D777" s="109" t="s">
        <v>918</v>
      </c>
      <c r="E777" s="110" t="s">
        <v>56</v>
      </c>
      <c r="F777" s="110">
        <v>1.0</v>
      </c>
      <c r="G777" s="110">
        <v>15.29</v>
      </c>
      <c r="H777" s="11"/>
      <c r="I777" s="108"/>
      <c r="J777" s="108"/>
      <c r="K777" s="108"/>
      <c r="L777" s="108"/>
      <c r="M777" s="111"/>
      <c r="N777" s="112"/>
      <c r="O777" s="111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</row>
    <row r="778">
      <c r="A778" s="108"/>
      <c r="B778" s="108"/>
      <c r="C778" s="109">
        <v>317308.0</v>
      </c>
      <c r="D778" s="109" t="s">
        <v>919</v>
      </c>
      <c r="E778" s="110" t="s">
        <v>56</v>
      </c>
      <c r="F778" s="110">
        <v>1.0</v>
      </c>
      <c r="G778" s="110">
        <v>7.75</v>
      </c>
      <c r="H778" s="11"/>
      <c r="I778" s="108"/>
      <c r="J778" s="108"/>
      <c r="K778" s="108"/>
      <c r="L778" s="108"/>
      <c r="M778" s="111"/>
      <c r="N778" s="112"/>
      <c r="O778" s="111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</row>
    <row r="779">
      <c r="A779" s="108"/>
      <c r="B779" s="108"/>
      <c r="C779" s="109">
        <v>317317.0</v>
      </c>
      <c r="D779" s="109" t="s">
        <v>920</v>
      </c>
      <c r="E779" s="110" t="s">
        <v>56</v>
      </c>
      <c r="F779" s="110">
        <v>1.0</v>
      </c>
      <c r="G779" s="110">
        <v>13.85</v>
      </c>
      <c r="H779" s="11"/>
      <c r="I779" s="108"/>
      <c r="J779" s="108"/>
      <c r="K779" s="108"/>
      <c r="L779" s="108"/>
      <c r="M779" s="111"/>
      <c r="N779" s="112"/>
      <c r="O779" s="111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</row>
    <row r="780">
      <c r="A780" s="108"/>
      <c r="B780" s="108"/>
      <c r="C780" s="109">
        <v>317320.0</v>
      </c>
      <c r="D780" s="109" t="s">
        <v>921</v>
      </c>
      <c r="E780" s="110" t="s">
        <v>56</v>
      </c>
      <c r="F780" s="110">
        <v>1.0</v>
      </c>
      <c r="G780" s="110">
        <v>7.72</v>
      </c>
      <c r="H780" s="11"/>
      <c r="I780" s="108"/>
      <c r="J780" s="108"/>
      <c r="K780" s="108"/>
      <c r="L780" s="108"/>
      <c r="M780" s="111"/>
      <c r="N780" s="112"/>
      <c r="O780" s="111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</row>
    <row r="781">
      <c r="A781" s="108"/>
      <c r="B781" s="108"/>
      <c r="C781" s="109">
        <v>318109.0</v>
      </c>
      <c r="D781" s="109" t="s">
        <v>922</v>
      </c>
      <c r="E781" s="110" t="s">
        <v>56</v>
      </c>
      <c r="F781" s="110">
        <v>1.0</v>
      </c>
      <c r="G781" s="110">
        <v>16.98</v>
      </c>
      <c r="H781" s="11"/>
      <c r="I781" s="108"/>
      <c r="J781" s="108"/>
      <c r="K781" s="108"/>
      <c r="L781" s="108"/>
      <c r="M781" s="111"/>
      <c r="N781" s="112"/>
      <c r="O781" s="111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</row>
    <row r="782">
      <c r="A782" s="108"/>
      <c r="B782" s="108"/>
      <c r="C782" s="109">
        <v>319209.0</v>
      </c>
      <c r="D782" s="109" t="s">
        <v>923</v>
      </c>
      <c r="E782" s="110" t="s">
        <v>56</v>
      </c>
      <c r="F782" s="110">
        <v>1.0</v>
      </c>
      <c r="G782" s="110">
        <v>0.0</v>
      </c>
      <c r="H782" s="11"/>
      <c r="I782" s="108"/>
      <c r="J782" s="108"/>
      <c r="K782" s="108"/>
      <c r="L782" s="108"/>
      <c r="M782" s="111"/>
      <c r="N782" s="112"/>
      <c r="O782" s="111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</row>
    <row r="783">
      <c r="A783" s="108"/>
      <c r="B783" s="108"/>
      <c r="C783" s="109">
        <v>319210.0</v>
      </c>
      <c r="D783" s="109" t="s">
        <v>924</v>
      </c>
      <c r="E783" s="110" t="s">
        <v>56</v>
      </c>
      <c r="F783" s="110">
        <v>1.0</v>
      </c>
      <c r="G783" s="110">
        <v>0.0</v>
      </c>
      <c r="H783" s="11"/>
      <c r="I783" s="108"/>
      <c r="J783" s="108"/>
      <c r="K783" s="108"/>
      <c r="L783" s="108"/>
      <c r="M783" s="111"/>
      <c r="N783" s="112"/>
      <c r="O783" s="111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</row>
    <row r="784">
      <c r="A784" s="108"/>
      <c r="B784" s="108"/>
      <c r="C784" s="109">
        <v>319211.0</v>
      </c>
      <c r="D784" s="109" t="s">
        <v>925</v>
      </c>
      <c r="E784" s="110" t="s">
        <v>56</v>
      </c>
      <c r="F784" s="110">
        <v>1.0</v>
      </c>
      <c r="G784" s="110">
        <v>0.0</v>
      </c>
      <c r="H784" s="11"/>
      <c r="I784" s="108"/>
      <c r="J784" s="108"/>
      <c r="K784" s="108"/>
      <c r="L784" s="108"/>
      <c r="M784" s="111"/>
      <c r="N784" s="112"/>
      <c r="O784" s="111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</row>
    <row r="785">
      <c r="A785" s="108"/>
      <c r="B785" s="108"/>
      <c r="C785" s="109">
        <v>319212.0</v>
      </c>
      <c r="D785" s="109" t="s">
        <v>926</v>
      </c>
      <c r="E785" s="110" t="s">
        <v>56</v>
      </c>
      <c r="F785" s="110">
        <v>1.0</v>
      </c>
      <c r="G785" s="110">
        <v>0.0</v>
      </c>
      <c r="H785" s="11"/>
      <c r="I785" s="108"/>
      <c r="J785" s="108"/>
      <c r="K785" s="108"/>
      <c r="L785" s="108"/>
      <c r="M785" s="111"/>
      <c r="N785" s="112"/>
      <c r="O785" s="111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</row>
    <row r="786">
      <c r="A786" s="108"/>
      <c r="B786" s="108"/>
      <c r="C786" s="109">
        <v>319213.0</v>
      </c>
      <c r="D786" s="109" t="s">
        <v>927</v>
      </c>
      <c r="E786" s="110" t="s">
        <v>56</v>
      </c>
      <c r="F786" s="110">
        <v>1.0</v>
      </c>
      <c r="G786" s="110">
        <v>0.0</v>
      </c>
      <c r="H786" s="11"/>
      <c r="I786" s="108"/>
      <c r="J786" s="108"/>
      <c r="K786" s="108"/>
      <c r="L786" s="108"/>
      <c r="M786" s="111"/>
      <c r="N786" s="112"/>
      <c r="O786" s="111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</row>
    <row r="787">
      <c r="A787" s="108"/>
      <c r="B787" s="108"/>
      <c r="C787" s="109">
        <v>319214.0</v>
      </c>
      <c r="D787" s="109" t="s">
        <v>928</v>
      </c>
      <c r="E787" s="110" t="s">
        <v>56</v>
      </c>
      <c r="F787" s="110">
        <v>1.0</v>
      </c>
      <c r="G787" s="110">
        <v>0.0</v>
      </c>
      <c r="H787" s="11"/>
      <c r="I787" s="108"/>
      <c r="J787" s="108"/>
      <c r="K787" s="108"/>
      <c r="L787" s="108"/>
      <c r="M787" s="111"/>
      <c r="N787" s="112"/>
      <c r="O787" s="111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</row>
    <row r="788">
      <c r="A788" s="108"/>
      <c r="B788" s="108"/>
      <c r="C788" s="109">
        <v>319215.0</v>
      </c>
      <c r="D788" s="109" t="s">
        <v>929</v>
      </c>
      <c r="E788" s="110" t="s">
        <v>56</v>
      </c>
      <c r="F788" s="110">
        <v>1.0</v>
      </c>
      <c r="G788" s="110">
        <v>0.0</v>
      </c>
      <c r="H788" s="11"/>
      <c r="I788" s="108"/>
      <c r="J788" s="108"/>
      <c r="K788" s="108"/>
      <c r="L788" s="108"/>
      <c r="M788" s="111"/>
      <c r="N788" s="112"/>
      <c r="O788" s="111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</row>
    <row r="789">
      <c r="A789" s="108"/>
      <c r="B789" s="108"/>
      <c r="C789" s="109">
        <v>319293.0</v>
      </c>
      <c r="D789" s="109" t="s">
        <v>930</v>
      </c>
      <c r="E789" s="110" t="s">
        <v>56</v>
      </c>
      <c r="F789" s="110">
        <v>1.0</v>
      </c>
      <c r="G789" s="110">
        <v>0.0</v>
      </c>
      <c r="H789" s="11"/>
      <c r="I789" s="108"/>
      <c r="J789" s="108"/>
      <c r="K789" s="108"/>
      <c r="L789" s="108"/>
      <c r="M789" s="111"/>
      <c r="N789" s="112"/>
      <c r="O789" s="111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</row>
    <row r="790">
      <c r="A790" s="108"/>
      <c r="B790" s="108"/>
      <c r="C790" s="109">
        <v>319326.0</v>
      </c>
      <c r="D790" s="109" t="s">
        <v>931</v>
      </c>
      <c r="E790" s="110" t="s">
        <v>56</v>
      </c>
      <c r="F790" s="110">
        <v>1.0</v>
      </c>
      <c r="G790" s="110">
        <v>0.0</v>
      </c>
      <c r="H790" s="11"/>
      <c r="I790" s="108"/>
      <c r="J790" s="108"/>
      <c r="K790" s="108"/>
      <c r="L790" s="108"/>
      <c r="M790" s="111"/>
      <c r="N790" s="112"/>
      <c r="O790" s="111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</row>
    <row r="791">
      <c r="A791" s="108"/>
      <c r="B791" s="108"/>
      <c r="C791" s="109">
        <v>319327.0</v>
      </c>
      <c r="D791" s="109" t="s">
        <v>932</v>
      </c>
      <c r="E791" s="110" t="s">
        <v>56</v>
      </c>
      <c r="F791" s="110">
        <v>1.0</v>
      </c>
      <c r="G791" s="110">
        <v>0.0</v>
      </c>
      <c r="H791" s="11"/>
      <c r="I791" s="108"/>
      <c r="J791" s="108"/>
      <c r="K791" s="108"/>
      <c r="L791" s="108"/>
      <c r="M791" s="111"/>
      <c r="N791" s="112"/>
      <c r="O791" s="111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</row>
    <row r="792">
      <c r="A792" s="108"/>
      <c r="B792" s="108"/>
      <c r="C792" s="109">
        <v>319328.0</v>
      </c>
      <c r="D792" s="109" t="s">
        <v>933</v>
      </c>
      <c r="E792" s="110" t="s">
        <v>56</v>
      </c>
      <c r="F792" s="110">
        <v>1.0</v>
      </c>
      <c r="G792" s="110">
        <v>0.0</v>
      </c>
      <c r="H792" s="11"/>
      <c r="I792" s="108"/>
      <c r="J792" s="108"/>
      <c r="K792" s="108"/>
      <c r="L792" s="108"/>
      <c r="M792" s="111"/>
      <c r="N792" s="112"/>
      <c r="O792" s="111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</row>
    <row r="793">
      <c r="A793" s="108"/>
      <c r="B793" s="108"/>
      <c r="C793" s="109">
        <v>319329.0</v>
      </c>
      <c r="D793" s="109" t="s">
        <v>934</v>
      </c>
      <c r="E793" s="110" t="s">
        <v>56</v>
      </c>
      <c r="F793" s="110">
        <v>1.0</v>
      </c>
      <c r="G793" s="110">
        <v>0.0</v>
      </c>
      <c r="H793" s="11"/>
      <c r="I793" s="108"/>
      <c r="J793" s="108"/>
      <c r="K793" s="108"/>
      <c r="L793" s="108"/>
      <c r="M793" s="111"/>
      <c r="N793" s="112"/>
      <c r="O793" s="111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</row>
    <row r="794">
      <c r="A794" s="108"/>
      <c r="B794" s="108"/>
      <c r="C794" s="109">
        <v>319330.0</v>
      </c>
      <c r="D794" s="109" t="s">
        <v>935</v>
      </c>
      <c r="E794" s="110" t="s">
        <v>56</v>
      </c>
      <c r="F794" s="110">
        <v>1.0</v>
      </c>
      <c r="G794" s="110">
        <v>0.0</v>
      </c>
      <c r="H794" s="11"/>
      <c r="I794" s="108"/>
      <c r="J794" s="108"/>
      <c r="K794" s="108"/>
      <c r="L794" s="108"/>
      <c r="M794" s="111"/>
      <c r="N794" s="112"/>
      <c r="O794" s="111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</row>
    <row r="795">
      <c r="A795" s="108"/>
      <c r="B795" s="108"/>
      <c r="C795" s="109">
        <v>319331.0</v>
      </c>
      <c r="D795" s="109" t="s">
        <v>936</v>
      </c>
      <c r="E795" s="110" t="s">
        <v>56</v>
      </c>
      <c r="F795" s="110">
        <v>1.0</v>
      </c>
      <c r="G795" s="110">
        <v>0.0</v>
      </c>
      <c r="H795" s="11"/>
      <c r="I795" s="108"/>
      <c r="J795" s="108"/>
      <c r="K795" s="108"/>
      <c r="L795" s="108"/>
      <c r="M795" s="111"/>
      <c r="N795" s="112"/>
      <c r="O795" s="111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</row>
    <row r="796">
      <c r="A796" s="108"/>
      <c r="B796" s="108"/>
      <c r="C796" s="109">
        <v>319332.0</v>
      </c>
      <c r="D796" s="109" t="s">
        <v>937</v>
      </c>
      <c r="E796" s="110" t="s">
        <v>56</v>
      </c>
      <c r="F796" s="110">
        <v>1.0</v>
      </c>
      <c r="G796" s="110">
        <v>0.0</v>
      </c>
      <c r="H796" s="11"/>
      <c r="I796" s="108"/>
      <c r="J796" s="108"/>
      <c r="K796" s="108"/>
      <c r="L796" s="108"/>
      <c r="M796" s="111"/>
      <c r="N796" s="112"/>
      <c r="O796" s="111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</row>
    <row r="797">
      <c r="A797" s="108"/>
      <c r="B797" s="108"/>
      <c r="C797" s="109">
        <v>319333.0</v>
      </c>
      <c r="D797" s="109" t="s">
        <v>938</v>
      </c>
      <c r="E797" s="110" t="s">
        <v>56</v>
      </c>
      <c r="F797" s="110">
        <v>1.0</v>
      </c>
      <c r="G797" s="110">
        <v>0.0</v>
      </c>
      <c r="H797" s="11"/>
      <c r="I797" s="108"/>
      <c r="J797" s="108"/>
      <c r="K797" s="108"/>
      <c r="L797" s="108"/>
      <c r="M797" s="111"/>
      <c r="N797" s="112"/>
      <c r="O797" s="111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</row>
    <row r="798">
      <c r="A798" s="108"/>
      <c r="B798" s="108"/>
      <c r="C798" s="109">
        <v>3200315.0</v>
      </c>
      <c r="D798" s="109" t="s">
        <v>939</v>
      </c>
      <c r="E798" s="110" t="s">
        <v>56</v>
      </c>
      <c r="F798" s="110">
        <v>1.0</v>
      </c>
      <c r="G798" s="110">
        <v>0.0</v>
      </c>
      <c r="H798" s="11"/>
      <c r="I798" s="108"/>
      <c r="J798" s="108"/>
      <c r="K798" s="108"/>
      <c r="L798" s="108"/>
      <c r="M798" s="111"/>
      <c r="N798" s="112"/>
      <c r="O798" s="111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</row>
    <row r="799">
      <c r="A799" s="108"/>
      <c r="B799" s="108"/>
      <c r="C799" s="109">
        <v>324052.0</v>
      </c>
      <c r="D799" s="109" t="s">
        <v>940</v>
      </c>
      <c r="E799" s="110" t="s">
        <v>56</v>
      </c>
      <c r="F799" s="110">
        <v>1.0</v>
      </c>
      <c r="G799" s="110">
        <v>5.4</v>
      </c>
      <c r="H799" s="11"/>
      <c r="I799" s="108"/>
      <c r="J799" s="108"/>
      <c r="K799" s="108"/>
      <c r="L799" s="108"/>
      <c r="M799" s="111"/>
      <c r="N799" s="112"/>
      <c r="O799" s="111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</row>
    <row r="800">
      <c r="A800" s="108"/>
      <c r="B800" s="108"/>
      <c r="C800" s="109">
        <v>324583.0</v>
      </c>
      <c r="D800" s="109" t="s">
        <v>941</v>
      </c>
      <c r="E800" s="110" t="s">
        <v>56</v>
      </c>
      <c r="F800" s="110">
        <v>1.0</v>
      </c>
      <c r="G800" s="110">
        <v>0.2</v>
      </c>
      <c r="H800" s="11"/>
      <c r="I800" s="108"/>
      <c r="J800" s="108"/>
      <c r="K800" s="108"/>
      <c r="L800" s="108"/>
      <c r="M800" s="111"/>
      <c r="N800" s="112"/>
      <c r="O800" s="111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</row>
    <row r="801">
      <c r="A801" s="108"/>
      <c r="B801" s="108"/>
      <c r="C801" s="109">
        <v>324642.0</v>
      </c>
      <c r="D801" s="109" t="s">
        <v>942</v>
      </c>
      <c r="E801" s="110" t="s">
        <v>56</v>
      </c>
      <c r="F801" s="110">
        <v>1.0</v>
      </c>
      <c r="G801" s="110">
        <v>9.0</v>
      </c>
      <c r="H801" s="11"/>
      <c r="I801" s="108"/>
      <c r="J801" s="108"/>
      <c r="K801" s="108"/>
      <c r="L801" s="108"/>
      <c r="M801" s="111"/>
      <c r="N801" s="112"/>
      <c r="O801" s="111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</row>
    <row r="802">
      <c r="A802" s="108"/>
      <c r="B802" s="108"/>
      <c r="C802" s="109">
        <v>324648.0</v>
      </c>
      <c r="D802" s="109" t="s">
        <v>943</v>
      </c>
      <c r="E802" s="110" t="s">
        <v>56</v>
      </c>
      <c r="F802" s="110">
        <v>1.0</v>
      </c>
      <c r="G802" s="110">
        <v>3.9</v>
      </c>
      <c r="H802" s="11"/>
      <c r="I802" s="108"/>
      <c r="J802" s="108"/>
      <c r="K802" s="108"/>
      <c r="L802" s="108"/>
      <c r="M802" s="111"/>
      <c r="N802" s="112"/>
      <c r="O802" s="111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</row>
    <row r="803">
      <c r="A803" s="108"/>
      <c r="B803" s="108"/>
      <c r="C803" s="109">
        <v>325497.0</v>
      </c>
      <c r="D803" s="109" t="s">
        <v>944</v>
      </c>
      <c r="E803" s="110" t="s">
        <v>56</v>
      </c>
      <c r="F803" s="110">
        <v>1.0</v>
      </c>
      <c r="G803" s="110">
        <v>0.25</v>
      </c>
      <c r="H803" s="11"/>
      <c r="I803" s="108"/>
      <c r="J803" s="108"/>
      <c r="K803" s="108"/>
      <c r="L803" s="108"/>
      <c r="M803" s="111"/>
      <c r="N803" s="112"/>
      <c r="O803" s="111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</row>
    <row r="804">
      <c r="A804" s="108"/>
      <c r="B804" s="108"/>
      <c r="C804" s="109">
        <v>3256.0</v>
      </c>
      <c r="D804" s="109" t="s">
        <v>945</v>
      </c>
      <c r="E804" s="110" t="s">
        <v>56</v>
      </c>
      <c r="F804" s="110">
        <v>1.0</v>
      </c>
      <c r="G804" s="110">
        <v>0.0</v>
      </c>
      <c r="H804" s="11"/>
      <c r="I804" s="108"/>
      <c r="J804" s="108"/>
      <c r="K804" s="108"/>
      <c r="L804" s="108"/>
      <c r="M804" s="111"/>
      <c r="N804" s="112"/>
      <c r="O804" s="111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</row>
    <row r="805">
      <c r="A805" s="108"/>
      <c r="B805" s="108"/>
      <c r="C805" s="109">
        <v>325695.0</v>
      </c>
      <c r="D805" s="109" t="s">
        <v>946</v>
      </c>
      <c r="E805" s="110" t="s">
        <v>56</v>
      </c>
      <c r="F805" s="110">
        <v>1.0</v>
      </c>
      <c r="G805" s="110">
        <v>0.18</v>
      </c>
      <c r="H805" s="11"/>
      <c r="I805" s="108"/>
      <c r="J805" s="108"/>
      <c r="K805" s="108"/>
      <c r="L805" s="108"/>
      <c r="M805" s="111"/>
      <c r="N805" s="112"/>
      <c r="O805" s="111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</row>
    <row r="806">
      <c r="A806" s="108"/>
      <c r="B806" s="108"/>
      <c r="C806" s="109">
        <v>326.0</v>
      </c>
      <c r="D806" s="109" t="s">
        <v>947</v>
      </c>
      <c r="E806" s="110" t="s">
        <v>56</v>
      </c>
      <c r="F806" s="110">
        <v>1.0</v>
      </c>
      <c r="G806" s="110">
        <v>0.0</v>
      </c>
      <c r="H806" s="11"/>
      <c r="I806" s="108"/>
      <c r="J806" s="108"/>
      <c r="K806" s="108"/>
      <c r="L806" s="108"/>
      <c r="M806" s="111"/>
      <c r="N806" s="112"/>
      <c r="O806" s="111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</row>
    <row r="807">
      <c r="A807" s="108"/>
      <c r="B807" s="108"/>
      <c r="C807" s="109">
        <v>326090.0</v>
      </c>
      <c r="D807" s="109" t="s">
        <v>948</v>
      </c>
      <c r="E807" s="110" t="s">
        <v>56</v>
      </c>
      <c r="F807" s="110">
        <v>1.0</v>
      </c>
      <c r="G807" s="110">
        <v>2.2</v>
      </c>
      <c r="H807" s="11"/>
      <c r="I807" s="108"/>
      <c r="J807" s="108"/>
      <c r="K807" s="108"/>
      <c r="L807" s="108"/>
      <c r="M807" s="111"/>
      <c r="N807" s="112"/>
      <c r="O807" s="111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</row>
    <row r="808">
      <c r="A808" s="108"/>
      <c r="B808" s="108"/>
      <c r="C808" s="109">
        <v>32843.0</v>
      </c>
      <c r="D808" s="109" t="s">
        <v>949</v>
      </c>
      <c r="E808" s="110" t="s">
        <v>56</v>
      </c>
      <c r="F808" s="110">
        <v>1.0</v>
      </c>
      <c r="G808" s="110">
        <v>474.0</v>
      </c>
      <c r="H808" s="11"/>
      <c r="I808" s="108"/>
      <c r="J808" s="108"/>
      <c r="K808" s="108"/>
      <c r="L808" s="108"/>
      <c r="M808" s="111"/>
      <c r="N808" s="112"/>
      <c r="O808" s="111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</row>
    <row r="809">
      <c r="A809" s="108"/>
      <c r="B809" s="108"/>
      <c r="C809" s="109" t="s">
        <v>950</v>
      </c>
      <c r="D809" s="109" t="s">
        <v>951</v>
      </c>
      <c r="E809" s="110" t="s">
        <v>56</v>
      </c>
      <c r="F809" s="110">
        <v>1.0</v>
      </c>
      <c r="G809" s="110">
        <v>548.94</v>
      </c>
      <c r="H809" s="11"/>
      <c r="I809" s="108"/>
      <c r="J809" s="108"/>
      <c r="K809" s="108"/>
      <c r="L809" s="108"/>
      <c r="M809" s="111"/>
      <c r="N809" s="112"/>
      <c r="O809" s="111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</row>
    <row r="810">
      <c r="A810" s="108"/>
      <c r="B810" s="108"/>
      <c r="C810" s="109">
        <v>32963.0</v>
      </c>
      <c r="D810" s="109" t="s">
        <v>952</v>
      </c>
      <c r="E810" s="110" t="s">
        <v>56</v>
      </c>
      <c r="F810" s="110">
        <v>1.0</v>
      </c>
      <c r="G810" s="110">
        <v>155.87</v>
      </c>
      <c r="H810" s="11"/>
      <c r="I810" s="108"/>
      <c r="J810" s="108"/>
      <c r="K810" s="108"/>
      <c r="L810" s="108"/>
      <c r="M810" s="111"/>
      <c r="N810" s="112"/>
      <c r="O810" s="111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</row>
    <row r="811">
      <c r="A811" s="108"/>
      <c r="B811" s="108"/>
      <c r="C811" s="109">
        <v>329669.0</v>
      </c>
      <c r="D811" s="109" t="s">
        <v>953</v>
      </c>
      <c r="E811" s="110" t="s">
        <v>56</v>
      </c>
      <c r="F811" s="110">
        <v>1.0</v>
      </c>
      <c r="G811" s="110">
        <v>10.5</v>
      </c>
      <c r="H811" s="11"/>
      <c r="I811" s="108"/>
      <c r="J811" s="108"/>
      <c r="K811" s="108"/>
      <c r="L811" s="108"/>
      <c r="M811" s="111"/>
      <c r="N811" s="112"/>
      <c r="O811" s="111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</row>
    <row r="812">
      <c r="A812" s="108"/>
      <c r="B812" s="108"/>
      <c r="C812" s="109">
        <v>33.0</v>
      </c>
      <c r="D812" s="109" t="s">
        <v>954</v>
      </c>
      <c r="E812" s="110" t="s">
        <v>56</v>
      </c>
      <c r="F812" s="110">
        <v>1.0</v>
      </c>
      <c r="G812" s="110">
        <v>0.0</v>
      </c>
      <c r="H812" s="11"/>
      <c r="I812" s="108"/>
      <c r="J812" s="108"/>
      <c r="K812" s="108"/>
      <c r="L812" s="108"/>
      <c r="M812" s="111"/>
      <c r="N812" s="112"/>
      <c r="O812" s="111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</row>
    <row r="813">
      <c r="A813" s="108"/>
      <c r="B813" s="108"/>
      <c r="C813" s="109">
        <v>330167.0</v>
      </c>
      <c r="D813" s="109" t="s">
        <v>955</v>
      </c>
      <c r="E813" s="110" t="s">
        <v>56</v>
      </c>
      <c r="F813" s="110">
        <v>1.0</v>
      </c>
      <c r="G813" s="110">
        <v>20.07</v>
      </c>
      <c r="H813" s="11"/>
      <c r="I813" s="108"/>
      <c r="J813" s="108"/>
      <c r="K813" s="108"/>
      <c r="L813" s="108"/>
      <c r="M813" s="111"/>
      <c r="N813" s="112"/>
      <c r="O813" s="111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</row>
    <row r="814">
      <c r="A814" s="108"/>
      <c r="B814" s="108"/>
      <c r="C814" s="109">
        <v>33081.0</v>
      </c>
      <c r="D814" s="109" t="s">
        <v>956</v>
      </c>
      <c r="E814" s="110" t="s">
        <v>56</v>
      </c>
      <c r="F814" s="110">
        <v>1.0</v>
      </c>
      <c r="G814" s="110">
        <v>4.5</v>
      </c>
      <c r="H814" s="11"/>
      <c r="I814" s="108"/>
      <c r="J814" s="108"/>
      <c r="K814" s="108"/>
      <c r="L814" s="108"/>
      <c r="M814" s="111"/>
      <c r="N814" s="112"/>
      <c r="O814" s="111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</row>
    <row r="815">
      <c r="A815" s="108"/>
      <c r="B815" s="108"/>
      <c r="C815" s="109">
        <v>331046.0</v>
      </c>
      <c r="D815" s="109" t="s">
        <v>957</v>
      </c>
      <c r="E815" s="110" t="s">
        <v>56</v>
      </c>
      <c r="F815" s="110">
        <v>1.0</v>
      </c>
      <c r="G815" s="110">
        <v>0.85</v>
      </c>
      <c r="H815" s="11"/>
      <c r="I815" s="108"/>
      <c r="J815" s="108"/>
      <c r="K815" s="108"/>
      <c r="L815" s="108"/>
      <c r="M815" s="111"/>
      <c r="N815" s="112"/>
      <c r="O815" s="111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</row>
    <row r="816">
      <c r="A816" s="108"/>
      <c r="B816" s="108"/>
      <c r="C816" s="109">
        <v>331730.0</v>
      </c>
      <c r="D816" s="109" t="s">
        <v>958</v>
      </c>
      <c r="E816" s="110" t="s">
        <v>56</v>
      </c>
      <c r="F816" s="110">
        <v>1.0</v>
      </c>
      <c r="G816" s="110">
        <v>0.39</v>
      </c>
      <c r="H816" s="11"/>
      <c r="I816" s="108"/>
      <c r="J816" s="108"/>
      <c r="K816" s="108"/>
      <c r="L816" s="108"/>
      <c r="M816" s="111"/>
      <c r="N816" s="112"/>
      <c r="O816" s="111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</row>
    <row r="817">
      <c r="A817" s="108"/>
      <c r="B817" s="108"/>
      <c r="C817" s="109">
        <v>333064.0</v>
      </c>
      <c r="D817" s="109" t="s">
        <v>959</v>
      </c>
      <c r="E817" s="110" t="s">
        <v>56</v>
      </c>
      <c r="F817" s="110">
        <v>1.0</v>
      </c>
      <c r="G817" s="110">
        <v>17.2</v>
      </c>
      <c r="H817" s="11"/>
      <c r="I817" s="108"/>
      <c r="J817" s="108"/>
      <c r="K817" s="108"/>
      <c r="L817" s="108"/>
      <c r="M817" s="111"/>
      <c r="N817" s="112"/>
      <c r="O817" s="111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</row>
    <row r="818">
      <c r="A818" s="108"/>
      <c r="B818" s="108"/>
      <c r="C818" s="109">
        <v>333615.0</v>
      </c>
      <c r="D818" s="109" t="s">
        <v>960</v>
      </c>
      <c r="E818" s="110" t="s">
        <v>56</v>
      </c>
      <c r="F818" s="110">
        <v>1.0</v>
      </c>
      <c r="G818" s="110">
        <v>34.43</v>
      </c>
      <c r="H818" s="11"/>
      <c r="I818" s="108"/>
      <c r="J818" s="108"/>
      <c r="K818" s="108"/>
      <c r="L818" s="108"/>
      <c r="M818" s="111"/>
      <c r="N818" s="112"/>
      <c r="O818" s="111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</row>
    <row r="819">
      <c r="A819" s="108"/>
      <c r="B819" s="108"/>
      <c r="C819" s="109">
        <v>33465.0</v>
      </c>
      <c r="D819" s="109" t="s">
        <v>961</v>
      </c>
      <c r="E819" s="110" t="s">
        <v>56</v>
      </c>
      <c r="F819" s="110">
        <v>1.0</v>
      </c>
      <c r="G819" s="110">
        <v>469.24</v>
      </c>
      <c r="H819" s="11"/>
      <c r="I819" s="108"/>
      <c r="J819" s="108"/>
      <c r="K819" s="108"/>
      <c r="L819" s="108"/>
      <c r="M819" s="111"/>
      <c r="N819" s="112"/>
      <c r="O819" s="111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</row>
    <row r="820">
      <c r="A820" s="108"/>
      <c r="B820" s="108"/>
      <c r="C820" s="109">
        <v>33468.0</v>
      </c>
      <c r="D820" s="109" t="s">
        <v>962</v>
      </c>
      <c r="E820" s="110" t="s">
        <v>56</v>
      </c>
      <c r="F820" s="110">
        <v>1.0</v>
      </c>
      <c r="G820" s="110">
        <v>700.0</v>
      </c>
      <c r="H820" s="11"/>
      <c r="I820" s="108"/>
      <c r="J820" s="108"/>
      <c r="K820" s="108"/>
      <c r="L820" s="108"/>
      <c r="M820" s="111"/>
      <c r="N820" s="112"/>
      <c r="O820" s="111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</row>
    <row r="821">
      <c r="A821" s="108"/>
      <c r="B821" s="108"/>
      <c r="C821" s="109">
        <v>33526.0</v>
      </c>
      <c r="D821" s="109" t="s">
        <v>963</v>
      </c>
      <c r="E821" s="110" t="s">
        <v>56</v>
      </c>
      <c r="F821" s="110">
        <v>1.0</v>
      </c>
      <c r="G821" s="110">
        <v>79.14</v>
      </c>
      <c r="H821" s="11"/>
      <c r="I821" s="108"/>
      <c r="J821" s="108"/>
      <c r="K821" s="108"/>
      <c r="L821" s="108"/>
      <c r="M821" s="111"/>
      <c r="N821" s="112"/>
      <c r="O821" s="111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</row>
    <row r="822">
      <c r="A822" s="108"/>
      <c r="B822" s="108"/>
      <c r="C822" s="109">
        <v>335646.0</v>
      </c>
      <c r="D822" s="109" t="s">
        <v>964</v>
      </c>
      <c r="E822" s="110" t="s">
        <v>56</v>
      </c>
      <c r="F822" s="110">
        <v>1.0</v>
      </c>
      <c r="G822" s="110">
        <v>0.25</v>
      </c>
      <c r="H822" s="11"/>
      <c r="I822" s="108"/>
      <c r="J822" s="108"/>
      <c r="K822" s="108"/>
      <c r="L822" s="108"/>
      <c r="M822" s="111"/>
      <c r="N822" s="112"/>
      <c r="O822" s="111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</row>
    <row r="823">
      <c r="A823" s="108"/>
      <c r="B823" s="108"/>
      <c r="C823" s="109">
        <v>33614.0</v>
      </c>
      <c r="D823" s="109" t="s">
        <v>965</v>
      </c>
      <c r="E823" s="110" t="s">
        <v>56</v>
      </c>
      <c r="F823" s="110">
        <v>1.0</v>
      </c>
      <c r="G823" s="110">
        <v>187.0</v>
      </c>
      <c r="H823" s="11"/>
      <c r="I823" s="108"/>
      <c r="J823" s="108"/>
      <c r="K823" s="108"/>
      <c r="L823" s="108"/>
      <c r="M823" s="111"/>
      <c r="N823" s="112"/>
      <c r="O823" s="111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</row>
    <row r="824">
      <c r="A824" s="108"/>
      <c r="B824" s="108"/>
      <c r="C824" s="109">
        <v>33618.0</v>
      </c>
      <c r="D824" s="109" t="s">
        <v>966</v>
      </c>
      <c r="E824" s="110" t="s">
        <v>56</v>
      </c>
      <c r="F824" s="110">
        <v>1.0</v>
      </c>
      <c r="G824" s="110">
        <v>307.01</v>
      </c>
      <c r="H824" s="11"/>
      <c r="I824" s="108"/>
      <c r="J824" s="108"/>
      <c r="K824" s="108"/>
      <c r="L824" s="108"/>
      <c r="M824" s="111"/>
      <c r="N824" s="112"/>
      <c r="O824" s="111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</row>
    <row r="825">
      <c r="A825" s="108"/>
      <c r="B825" s="108"/>
      <c r="C825" s="109">
        <v>3365.0</v>
      </c>
      <c r="D825" s="109" t="s">
        <v>967</v>
      </c>
      <c r="E825" s="110" t="s">
        <v>56</v>
      </c>
      <c r="F825" s="110">
        <v>1.0</v>
      </c>
      <c r="G825" s="110">
        <v>0.0</v>
      </c>
      <c r="H825" s="11"/>
      <c r="I825" s="108"/>
      <c r="J825" s="108"/>
      <c r="K825" s="108"/>
      <c r="L825" s="108"/>
      <c r="M825" s="111"/>
      <c r="N825" s="112"/>
      <c r="O825" s="111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</row>
    <row r="826">
      <c r="A826" s="108"/>
      <c r="B826" s="108"/>
      <c r="C826" s="109">
        <v>34.0</v>
      </c>
      <c r="D826" s="109" t="s">
        <v>968</v>
      </c>
      <c r="E826" s="110" t="s">
        <v>56</v>
      </c>
      <c r="F826" s="110">
        <v>1.0</v>
      </c>
      <c r="G826" s="110">
        <v>0.0</v>
      </c>
      <c r="H826" s="11"/>
      <c r="I826" s="108"/>
      <c r="J826" s="108"/>
      <c r="K826" s="108"/>
      <c r="L826" s="108"/>
      <c r="M826" s="111"/>
      <c r="N826" s="112"/>
      <c r="O826" s="111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</row>
    <row r="827">
      <c r="A827" s="108"/>
      <c r="B827" s="108"/>
      <c r="C827" s="109">
        <v>34039.0</v>
      </c>
      <c r="D827" s="109" t="s">
        <v>969</v>
      </c>
      <c r="E827" s="110" t="s">
        <v>56</v>
      </c>
      <c r="F827" s="110">
        <v>1.0</v>
      </c>
      <c r="G827" s="110">
        <v>67.21</v>
      </c>
      <c r="H827" s="11"/>
      <c r="I827" s="108"/>
      <c r="J827" s="108"/>
      <c r="K827" s="108"/>
      <c r="L827" s="108"/>
      <c r="M827" s="111"/>
      <c r="N827" s="112"/>
      <c r="O827" s="111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</row>
    <row r="828">
      <c r="A828" s="108"/>
      <c r="B828" s="108"/>
      <c r="C828" s="109">
        <v>34075.0</v>
      </c>
      <c r="D828" s="109" t="s">
        <v>970</v>
      </c>
      <c r="E828" s="110" t="s">
        <v>56</v>
      </c>
      <c r="F828" s="110">
        <v>1.0</v>
      </c>
      <c r="G828" s="110">
        <v>89.73</v>
      </c>
      <c r="H828" s="11"/>
      <c r="I828" s="108"/>
      <c r="J828" s="108"/>
      <c r="K828" s="108"/>
      <c r="L828" s="108"/>
      <c r="M828" s="111"/>
      <c r="N828" s="112"/>
      <c r="O828" s="111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</row>
    <row r="829">
      <c r="A829" s="108"/>
      <c r="B829" s="108"/>
      <c r="C829" s="109">
        <v>3421.0</v>
      </c>
      <c r="D829" s="109" t="s">
        <v>971</v>
      </c>
      <c r="E829" s="110" t="s">
        <v>56</v>
      </c>
      <c r="F829" s="110">
        <v>1.0</v>
      </c>
      <c r="G829" s="110">
        <v>3.5</v>
      </c>
      <c r="H829" s="11"/>
      <c r="I829" s="108"/>
      <c r="J829" s="108"/>
      <c r="K829" s="108"/>
      <c r="L829" s="108"/>
      <c r="M829" s="111"/>
      <c r="N829" s="112"/>
      <c r="O829" s="111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</row>
    <row r="830">
      <c r="A830" s="108"/>
      <c r="B830" s="108"/>
      <c r="C830" s="109">
        <v>34599.0</v>
      </c>
      <c r="D830" s="109" t="s">
        <v>972</v>
      </c>
      <c r="E830" s="110" t="s">
        <v>56</v>
      </c>
      <c r="F830" s="110">
        <v>1.0</v>
      </c>
      <c r="G830" s="110">
        <v>192.9</v>
      </c>
      <c r="H830" s="11"/>
      <c r="I830" s="108"/>
      <c r="J830" s="108"/>
      <c r="K830" s="108"/>
      <c r="L830" s="108"/>
      <c r="M830" s="111"/>
      <c r="N830" s="112"/>
      <c r="O830" s="111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</row>
    <row r="831">
      <c r="A831" s="108"/>
      <c r="B831" s="108"/>
      <c r="C831" s="109">
        <v>34706.0</v>
      </c>
      <c r="D831" s="109" t="s">
        <v>973</v>
      </c>
      <c r="E831" s="110" t="s">
        <v>56</v>
      </c>
      <c r="F831" s="110">
        <v>1.0</v>
      </c>
      <c r="G831" s="110">
        <v>5.22</v>
      </c>
      <c r="H831" s="11"/>
      <c r="I831" s="108"/>
      <c r="J831" s="108"/>
      <c r="K831" s="108"/>
      <c r="L831" s="108"/>
      <c r="M831" s="111"/>
      <c r="N831" s="112"/>
      <c r="O831" s="111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</row>
    <row r="832">
      <c r="A832" s="108"/>
      <c r="B832" s="108"/>
      <c r="C832" s="109">
        <v>35.0</v>
      </c>
      <c r="D832" s="109" t="s">
        <v>974</v>
      </c>
      <c r="E832" s="110" t="s">
        <v>56</v>
      </c>
      <c r="F832" s="110">
        <v>1.0</v>
      </c>
      <c r="G832" s="110">
        <v>0.0</v>
      </c>
      <c r="H832" s="11"/>
      <c r="I832" s="108"/>
      <c r="J832" s="108"/>
      <c r="K832" s="108"/>
      <c r="L832" s="108"/>
      <c r="M832" s="111"/>
      <c r="N832" s="112"/>
      <c r="O832" s="111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</row>
    <row r="833">
      <c r="A833" s="108"/>
      <c r="B833" s="108"/>
      <c r="C833" s="109">
        <v>35177.0</v>
      </c>
      <c r="D833" s="109" t="s">
        <v>975</v>
      </c>
      <c r="E833" s="110" t="s">
        <v>56</v>
      </c>
      <c r="F833" s="110">
        <v>1.0</v>
      </c>
      <c r="G833" s="110">
        <v>1861.02</v>
      </c>
      <c r="H833" s="11"/>
      <c r="I833" s="108"/>
      <c r="J833" s="108"/>
      <c r="K833" s="108"/>
      <c r="L833" s="108"/>
      <c r="M833" s="111"/>
      <c r="N833" s="112"/>
      <c r="O833" s="111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</row>
    <row r="834">
      <c r="A834" s="108"/>
      <c r="B834" s="108"/>
      <c r="C834" s="109">
        <v>3534.0</v>
      </c>
      <c r="D834" s="109" t="s">
        <v>976</v>
      </c>
      <c r="E834" s="110" t="s">
        <v>56</v>
      </c>
      <c r="F834" s="110">
        <v>1.0</v>
      </c>
      <c r="G834" s="110">
        <v>0.0</v>
      </c>
      <c r="H834" s="11"/>
      <c r="I834" s="108"/>
      <c r="J834" s="108"/>
      <c r="K834" s="108"/>
      <c r="L834" s="108"/>
      <c r="M834" s="111"/>
      <c r="N834" s="112"/>
      <c r="O834" s="111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</row>
    <row r="835">
      <c r="A835" s="108"/>
      <c r="B835" s="108"/>
      <c r="C835" s="109">
        <v>356.0</v>
      </c>
      <c r="D835" s="109" t="s">
        <v>977</v>
      </c>
      <c r="E835" s="110" t="s">
        <v>56</v>
      </c>
      <c r="F835" s="110">
        <v>1.0</v>
      </c>
      <c r="G835" s="110">
        <v>0.0</v>
      </c>
      <c r="H835" s="11"/>
      <c r="I835" s="108"/>
      <c r="J835" s="108"/>
      <c r="K835" s="108"/>
      <c r="L835" s="108"/>
      <c r="M835" s="111"/>
      <c r="N835" s="112"/>
      <c r="O835" s="111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</row>
    <row r="836">
      <c r="A836" s="108"/>
      <c r="B836" s="108"/>
      <c r="C836" s="109">
        <v>36.0</v>
      </c>
      <c r="D836" s="109" t="s">
        <v>978</v>
      </c>
      <c r="E836" s="110" t="s">
        <v>56</v>
      </c>
      <c r="F836" s="110">
        <v>1.0</v>
      </c>
      <c r="G836" s="110">
        <v>0.0</v>
      </c>
      <c r="H836" s="11"/>
      <c r="I836" s="108"/>
      <c r="J836" s="108"/>
      <c r="K836" s="108"/>
      <c r="L836" s="108"/>
      <c r="M836" s="111"/>
      <c r="N836" s="112"/>
      <c r="O836" s="111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</row>
    <row r="837">
      <c r="A837" s="108"/>
      <c r="B837" s="108"/>
      <c r="C837" s="109">
        <v>36265.0</v>
      </c>
      <c r="D837" s="109" t="s">
        <v>979</v>
      </c>
      <c r="E837" s="110" t="s">
        <v>56</v>
      </c>
      <c r="F837" s="110">
        <v>1.0</v>
      </c>
      <c r="G837" s="110">
        <v>69.57</v>
      </c>
      <c r="H837" s="11"/>
      <c r="I837" s="108"/>
      <c r="J837" s="108"/>
      <c r="K837" s="108"/>
      <c r="L837" s="108"/>
      <c r="M837" s="111"/>
      <c r="N837" s="112"/>
      <c r="O837" s="111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</row>
    <row r="838">
      <c r="A838" s="108"/>
      <c r="B838" s="108"/>
      <c r="C838" s="109">
        <v>36273.0</v>
      </c>
      <c r="D838" s="109" t="s">
        <v>980</v>
      </c>
      <c r="E838" s="110" t="s">
        <v>56</v>
      </c>
      <c r="F838" s="110">
        <v>1.0</v>
      </c>
      <c r="G838" s="110">
        <v>0.0</v>
      </c>
      <c r="H838" s="11"/>
      <c r="I838" s="108"/>
      <c r="J838" s="108"/>
      <c r="K838" s="108"/>
      <c r="L838" s="108"/>
      <c r="M838" s="111"/>
      <c r="N838" s="112"/>
      <c r="O838" s="111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</row>
    <row r="839">
      <c r="A839" s="108"/>
      <c r="B839" s="108"/>
      <c r="C839" s="109">
        <v>3632.0</v>
      </c>
      <c r="D839" s="109" t="s">
        <v>981</v>
      </c>
      <c r="E839" s="110" t="s">
        <v>56</v>
      </c>
      <c r="F839" s="110">
        <v>1.0</v>
      </c>
      <c r="G839" s="110">
        <v>0.0</v>
      </c>
      <c r="H839" s="11"/>
      <c r="I839" s="108"/>
      <c r="J839" s="108"/>
      <c r="K839" s="108"/>
      <c r="L839" s="108"/>
      <c r="M839" s="111"/>
      <c r="N839" s="112"/>
      <c r="O839" s="111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</row>
    <row r="840">
      <c r="A840" s="108"/>
      <c r="B840" s="108"/>
      <c r="C840" s="109">
        <v>36724.0</v>
      </c>
      <c r="D840" s="109" t="s">
        <v>982</v>
      </c>
      <c r="E840" s="110" t="s">
        <v>56</v>
      </c>
      <c r="F840" s="110">
        <v>1.0</v>
      </c>
      <c r="G840" s="110">
        <v>0.0</v>
      </c>
      <c r="H840" s="11"/>
      <c r="I840" s="108"/>
      <c r="J840" s="108"/>
      <c r="K840" s="108"/>
      <c r="L840" s="108"/>
      <c r="M840" s="111"/>
      <c r="N840" s="112"/>
      <c r="O840" s="111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</row>
    <row r="841">
      <c r="A841" s="108"/>
      <c r="B841" s="108"/>
      <c r="C841" s="109">
        <v>36725.0</v>
      </c>
      <c r="D841" s="109" t="s">
        <v>983</v>
      </c>
      <c r="E841" s="110" t="s">
        <v>56</v>
      </c>
      <c r="F841" s="110">
        <v>1.0</v>
      </c>
      <c r="G841" s="110">
        <v>406.02</v>
      </c>
      <c r="H841" s="11"/>
      <c r="I841" s="108"/>
      <c r="J841" s="108"/>
      <c r="K841" s="108"/>
      <c r="L841" s="108"/>
      <c r="M841" s="111"/>
      <c r="N841" s="112"/>
      <c r="O841" s="111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</row>
    <row r="842">
      <c r="A842" s="108"/>
      <c r="B842" s="108"/>
      <c r="C842" s="109">
        <v>3.67791685E8</v>
      </c>
      <c r="D842" s="109" t="s">
        <v>984</v>
      </c>
      <c r="E842" s="110" t="s">
        <v>56</v>
      </c>
      <c r="F842" s="110">
        <v>1.0</v>
      </c>
      <c r="G842" s="110">
        <v>0.0</v>
      </c>
      <c r="H842" s="11"/>
      <c r="I842" s="108"/>
      <c r="J842" s="108"/>
      <c r="K842" s="108"/>
      <c r="L842" s="108"/>
      <c r="M842" s="111"/>
      <c r="N842" s="112"/>
      <c r="O842" s="111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</row>
    <row r="843">
      <c r="A843" s="108"/>
      <c r="B843" s="108"/>
      <c r="C843" s="109">
        <v>36874.0</v>
      </c>
      <c r="D843" s="109" t="s">
        <v>985</v>
      </c>
      <c r="E843" s="110" t="s">
        <v>56</v>
      </c>
      <c r="F843" s="110">
        <v>1.0</v>
      </c>
      <c r="G843" s="110">
        <v>83.86</v>
      </c>
      <c r="H843" s="11"/>
      <c r="I843" s="108"/>
      <c r="J843" s="108"/>
      <c r="K843" s="108"/>
      <c r="L843" s="108"/>
      <c r="M843" s="111"/>
      <c r="N843" s="112"/>
      <c r="O843" s="111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</row>
    <row r="844">
      <c r="A844" s="108"/>
      <c r="B844" s="108"/>
      <c r="C844" s="109">
        <v>36894.0</v>
      </c>
      <c r="D844" s="109" t="s">
        <v>986</v>
      </c>
      <c r="E844" s="110" t="s">
        <v>56</v>
      </c>
      <c r="F844" s="110">
        <v>1.0</v>
      </c>
      <c r="G844" s="110">
        <v>797.54</v>
      </c>
      <c r="H844" s="11"/>
      <c r="I844" s="108"/>
      <c r="J844" s="108"/>
      <c r="K844" s="108"/>
      <c r="L844" s="108"/>
      <c r="M844" s="111"/>
      <c r="N844" s="112"/>
      <c r="O844" s="111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</row>
    <row r="845">
      <c r="A845" s="108"/>
      <c r="B845" s="108"/>
      <c r="C845" s="109">
        <v>36999.0</v>
      </c>
      <c r="D845" s="109" t="s">
        <v>987</v>
      </c>
      <c r="E845" s="110" t="s">
        <v>56</v>
      </c>
      <c r="F845" s="110">
        <v>1.0</v>
      </c>
      <c r="G845" s="110">
        <v>2.23</v>
      </c>
      <c r="H845" s="11"/>
      <c r="I845" s="108"/>
      <c r="J845" s="108"/>
      <c r="K845" s="108"/>
      <c r="L845" s="108"/>
      <c r="M845" s="111"/>
      <c r="N845" s="112"/>
      <c r="O845" s="111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</row>
    <row r="846">
      <c r="A846" s="108"/>
      <c r="B846" s="108"/>
      <c r="C846" s="109">
        <v>3700.0</v>
      </c>
      <c r="D846" s="109" t="s">
        <v>988</v>
      </c>
      <c r="E846" s="110" t="s">
        <v>56</v>
      </c>
      <c r="F846" s="110">
        <v>1.0</v>
      </c>
      <c r="G846" s="110">
        <v>42.54</v>
      </c>
      <c r="H846" s="11"/>
      <c r="I846" s="108"/>
      <c r="J846" s="108"/>
      <c r="K846" s="108"/>
      <c r="L846" s="108"/>
      <c r="M846" s="111"/>
      <c r="N846" s="112"/>
      <c r="O846" s="111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</row>
    <row r="847">
      <c r="A847" s="108"/>
      <c r="B847" s="108"/>
      <c r="C847" s="109">
        <v>37320.0</v>
      </c>
      <c r="D847" s="109" t="s">
        <v>989</v>
      </c>
      <c r="E847" s="110" t="s">
        <v>56</v>
      </c>
      <c r="F847" s="110">
        <v>1.0</v>
      </c>
      <c r="G847" s="110">
        <v>6.33</v>
      </c>
      <c r="H847" s="11"/>
      <c r="I847" s="108"/>
      <c r="J847" s="108"/>
      <c r="K847" s="108"/>
      <c r="L847" s="108"/>
      <c r="M847" s="111"/>
      <c r="N847" s="112"/>
      <c r="O847" s="111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</row>
    <row r="848">
      <c r="A848" s="108"/>
      <c r="B848" s="108"/>
      <c r="C848" s="109">
        <v>37389.0</v>
      </c>
      <c r="D848" s="109" t="s">
        <v>990</v>
      </c>
      <c r="E848" s="110" t="s">
        <v>56</v>
      </c>
      <c r="F848" s="110">
        <v>1.0</v>
      </c>
      <c r="G848" s="110">
        <v>364.96</v>
      </c>
      <c r="H848" s="11"/>
      <c r="I848" s="108"/>
      <c r="J848" s="108"/>
      <c r="K848" s="108"/>
      <c r="L848" s="108"/>
      <c r="M848" s="111"/>
      <c r="N848" s="112"/>
      <c r="O848" s="111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</row>
    <row r="849">
      <c r="A849" s="108"/>
      <c r="B849" s="108"/>
      <c r="C849" s="109">
        <v>379116.0</v>
      </c>
      <c r="D849" s="109" t="s">
        <v>991</v>
      </c>
      <c r="E849" s="110" t="s">
        <v>56</v>
      </c>
      <c r="F849" s="110">
        <v>1.0</v>
      </c>
      <c r="G849" s="110">
        <v>0.0</v>
      </c>
      <c r="H849" s="11"/>
      <c r="I849" s="108"/>
      <c r="J849" s="108"/>
      <c r="K849" s="108"/>
      <c r="L849" s="108"/>
      <c r="M849" s="111"/>
      <c r="N849" s="112"/>
      <c r="O849" s="111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</row>
    <row r="850">
      <c r="A850" s="108"/>
      <c r="B850" s="108"/>
      <c r="C850" s="109">
        <v>3834.0</v>
      </c>
      <c r="D850" s="109" t="s">
        <v>992</v>
      </c>
      <c r="E850" s="110" t="s">
        <v>56</v>
      </c>
      <c r="F850" s="110">
        <v>1.0</v>
      </c>
      <c r="G850" s="110">
        <v>568.75</v>
      </c>
      <c r="H850" s="11"/>
      <c r="I850" s="108"/>
      <c r="J850" s="108"/>
      <c r="K850" s="108"/>
      <c r="L850" s="108"/>
      <c r="M850" s="111"/>
      <c r="N850" s="112"/>
      <c r="O850" s="111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</row>
    <row r="851">
      <c r="A851" s="108"/>
      <c r="B851" s="108"/>
      <c r="C851" s="109">
        <v>38679.0</v>
      </c>
      <c r="D851" s="109" t="s">
        <v>993</v>
      </c>
      <c r="E851" s="110" t="s">
        <v>56</v>
      </c>
      <c r="F851" s="110">
        <v>1.0</v>
      </c>
      <c r="G851" s="110">
        <v>99.44</v>
      </c>
      <c r="H851" s="11"/>
      <c r="I851" s="108"/>
      <c r="J851" s="108"/>
      <c r="K851" s="108"/>
      <c r="L851" s="108"/>
      <c r="M851" s="111"/>
      <c r="N851" s="112"/>
      <c r="O851" s="111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</row>
    <row r="852">
      <c r="A852" s="108"/>
      <c r="B852" s="108"/>
      <c r="C852" s="109">
        <v>39.0</v>
      </c>
      <c r="D852" s="109" t="s">
        <v>994</v>
      </c>
      <c r="E852" s="110" t="s">
        <v>56</v>
      </c>
      <c r="F852" s="110">
        <v>1.0</v>
      </c>
      <c r="G852" s="110">
        <v>18.0</v>
      </c>
      <c r="H852" s="11"/>
      <c r="I852" s="108"/>
      <c r="J852" s="108"/>
      <c r="K852" s="108"/>
      <c r="L852" s="108"/>
      <c r="M852" s="111"/>
      <c r="N852" s="112"/>
      <c r="O852" s="111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</row>
    <row r="853">
      <c r="A853" s="108"/>
      <c r="B853" s="108"/>
      <c r="C853" s="109">
        <v>39002.0</v>
      </c>
      <c r="D853" s="109" t="s">
        <v>995</v>
      </c>
      <c r="E853" s="110" t="s">
        <v>56</v>
      </c>
      <c r="F853" s="110">
        <v>1.0</v>
      </c>
      <c r="G853" s="110">
        <v>5.64</v>
      </c>
      <c r="H853" s="11"/>
      <c r="I853" s="108"/>
      <c r="J853" s="108"/>
      <c r="K853" s="108"/>
      <c r="L853" s="108"/>
      <c r="M853" s="111"/>
      <c r="N853" s="112"/>
      <c r="O853" s="111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</row>
    <row r="854">
      <c r="A854" s="108"/>
      <c r="B854" s="108"/>
      <c r="C854" s="109">
        <v>390493.0</v>
      </c>
      <c r="D854" s="109" t="s">
        <v>996</v>
      </c>
      <c r="E854" s="110" t="s">
        <v>56</v>
      </c>
      <c r="F854" s="110">
        <v>1.0</v>
      </c>
      <c r="G854" s="110">
        <v>0.0</v>
      </c>
      <c r="H854" s="11"/>
      <c r="I854" s="108"/>
      <c r="J854" s="108"/>
      <c r="K854" s="108"/>
      <c r="L854" s="108"/>
      <c r="M854" s="111"/>
      <c r="N854" s="112"/>
      <c r="O854" s="111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</row>
    <row r="855">
      <c r="A855" s="108"/>
      <c r="B855" s="108"/>
      <c r="C855" s="109">
        <v>3934.0</v>
      </c>
      <c r="D855" s="109" t="s">
        <v>997</v>
      </c>
      <c r="E855" s="110" t="s">
        <v>56</v>
      </c>
      <c r="F855" s="110">
        <v>1.0</v>
      </c>
      <c r="G855" s="110">
        <v>0.0</v>
      </c>
      <c r="H855" s="11"/>
      <c r="I855" s="108"/>
      <c r="J855" s="108"/>
      <c r="K855" s="108"/>
      <c r="L855" s="108"/>
      <c r="M855" s="111"/>
      <c r="N855" s="112"/>
      <c r="O855" s="111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</row>
    <row r="856">
      <c r="A856" s="108"/>
      <c r="B856" s="108"/>
      <c r="C856" s="109">
        <v>397616.0</v>
      </c>
      <c r="D856" s="109" t="s">
        <v>998</v>
      </c>
      <c r="E856" s="110" t="s">
        <v>56</v>
      </c>
      <c r="F856" s="110">
        <v>1.0</v>
      </c>
      <c r="G856" s="110">
        <v>0.0</v>
      </c>
      <c r="H856" s="11"/>
      <c r="I856" s="108"/>
      <c r="J856" s="108"/>
      <c r="K856" s="108"/>
      <c r="L856" s="108"/>
      <c r="M856" s="111"/>
      <c r="N856" s="112"/>
      <c r="O856" s="111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</row>
    <row r="857">
      <c r="A857" s="108"/>
      <c r="B857" s="108"/>
      <c r="C857" s="109">
        <v>397617.0</v>
      </c>
      <c r="D857" s="109" t="s">
        <v>999</v>
      </c>
      <c r="E857" s="110" t="s">
        <v>56</v>
      </c>
      <c r="F857" s="110">
        <v>1.0</v>
      </c>
      <c r="G857" s="110">
        <v>0.0</v>
      </c>
      <c r="H857" s="11"/>
      <c r="I857" s="108"/>
      <c r="J857" s="108"/>
      <c r="K857" s="108"/>
      <c r="L857" s="108"/>
      <c r="M857" s="111"/>
      <c r="N857" s="112"/>
      <c r="O857" s="111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</row>
    <row r="858">
      <c r="A858" s="108"/>
      <c r="B858" s="108"/>
      <c r="C858" s="109">
        <v>39936.0</v>
      </c>
      <c r="D858" s="109" t="s">
        <v>1000</v>
      </c>
      <c r="E858" s="110" t="s">
        <v>56</v>
      </c>
      <c r="F858" s="110">
        <v>1.0</v>
      </c>
      <c r="G858" s="110">
        <v>3.29</v>
      </c>
      <c r="H858" s="11"/>
      <c r="I858" s="108"/>
      <c r="J858" s="108"/>
      <c r="K858" s="108"/>
      <c r="L858" s="108"/>
      <c r="M858" s="111"/>
      <c r="N858" s="112"/>
      <c r="O858" s="111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</row>
    <row r="859">
      <c r="A859" s="108"/>
      <c r="B859" s="108"/>
      <c r="C859" s="109">
        <v>39961.0</v>
      </c>
      <c r="D859" s="109" t="s">
        <v>1001</v>
      </c>
      <c r="E859" s="110" t="s">
        <v>56</v>
      </c>
      <c r="F859" s="110">
        <v>1.0</v>
      </c>
      <c r="G859" s="110">
        <v>206.69</v>
      </c>
      <c r="H859" s="11"/>
      <c r="I859" s="108"/>
      <c r="J859" s="108"/>
      <c r="K859" s="108"/>
      <c r="L859" s="108"/>
      <c r="M859" s="111"/>
      <c r="N859" s="112"/>
      <c r="O859" s="111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</row>
    <row r="860">
      <c r="A860" s="108"/>
      <c r="B860" s="108"/>
      <c r="C860" s="109" t="s">
        <v>1002</v>
      </c>
      <c r="D860" s="109" t="s">
        <v>1003</v>
      </c>
      <c r="E860" s="110" t="s">
        <v>56</v>
      </c>
      <c r="F860" s="110">
        <v>1.0</v>
      </c>
      <c r="G860" s="110">
        <v>515.26</v>
      </c>
      <c r="H860" s="11"/>
      <c r="I860" s="108"/>
      <c r="J860" s="108"/>
      <c r="K860" s="108"/>
      <c r="L860" s="108"/>
      <c r="M860" s="111"/>
      <c r="N860" s="112"/>
      <c r="O860" s="111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</row>
    <row r="861">
      <c r="A861" s="108"/>
      <c r="B861" s="108"/>
      <c r="C861" s="109" t="s">
        <v>1004</v>
      </c>
      <c r="D861" s="109" t="s">
        <v>1005</v>
      </c>
      <c r="E861" s="110" t="s">
        <v>56</v>
      </c>
      <c r="F861" s="110">
        <v>1.0</v>
      </c>
      <c r="G861" s="110">
        <v>229.23</v>
      </c>
      <c r="H861" s="11"/>
      <c r="I861" s="108"/>
      <c r="J861" s="108"/>
      <c r="K861" s="108"/>
      <c r="L861" s="108"/>
      <c r="M861" s="111"/>
      <c r="N861" s="112"/>
      <c r="O861" s="111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</row>
    <row r="862">
      <c r="A862" s="108"/>
      <c r="B862" s="108"/>
      <c r="C862" s="109" t="s">
        <v>1006</v>
      </c>
      <c r="D862" s="109" t="s">
        <v>1005</v>
      </c>
      <c r="E862" s="110" t="s">
        <v>56</v>
      </c>
      <c r="F862" s="110">
        <v>1.0</v>
      </c>
      <c r="G862" s="110">
        <v>229.24</v>
      </c>
      <c r="H862" s="11"/>
      <c r="I862" s="108"/>
      <c r="J862" s="108"/>
      <c r="K862" s="108"/>
      <c r="L862" s="108"/>
      <c r="M862" s="111"/>
      <c r="N862" s="112"/>
      <c r="O862" s="111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</row>
    <row r="863">
      <c r="A863" s="108"/>
      <c r="B863" s="108"/>
      <c r="C863" s="109" t="s">
        <v>1007</v>
      </c>
      <c r="D863" s="109" t="s">
        <v>1008</v>
      </c>
      <c r="E863" s="110" t="s">
        <v>56</v>
      </c>
      <c r="F863" s="110">
        <v>1.0</v>
      </c>
      <c r="G863" s="110">
        <v>11412.81</v>
      </c>
      <c r="H863" s="11"/>
      <c r="I863" s="108"/>
      <c r="J863" s="108"/>
      <c r="K863" s="108"/>
      <c r="L863" s="108"/>
      <c r="M863" s="111"/>
      <c r="N863" s="112"/>
      <c r="O863" s="111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</row>
    <row r="864">
      <c r="A864" s="108"/>
      <c r="B864" s="108"/>
      <c r="C864" s="109">
        <v>40.0</v>
      </c>
      <c r="D864" s="109" t="s">
        <v>1009</v>
      </c>
      <c r="E864" s="110" t="s">
        <v>56</v>
      </c>
      <c r="F864" s="110">
        <v>1.0</v>
      </c>
      <c r="G864" s="110">
        <v>0.0</v>
      </c>
      <c r="H864" s="11"/>
      <c r="I864" s="108"/>
      <c r="J864" s="108"/>
      <c r="K864" s="108"/>
      <c r="L864" s="108"/>
      <c r="M864" s="111"/>
      <c r="N864" s="112"/>
      <c r="O864" s="111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</row>
    <row r="865">
      <c r="A865" s="108"/>
      <c r="B865" s="108"/>
      <c r="C865" s="109">
        <v>40064.0</v>
      </c>
      <c r="D865" s="109" t="s">
        <v>1010</v>
      </c>
      <c r="E865" s="110" t="s">
        <v>56</v>
      </c>
      <c r="F865" s="110">
        <v>1.0</v>
      </c>
      <c r="G865" s="110">
        <v>0.0</v>
      </c>
      <c r="H865" s="11"/>
      <c r="I865" s="108"/>
      <c r="J865" s="108"/>
      <c r="K865" s="108"/>
      <c r="L865" s="108"/>
      <c r="M865" s="111"/>
      <c r="N865" s="112"/>
      <c r="O865" s="111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</row>
    <row r="866">
      <c r="A866" s="108"/>
      <c r="B866" s="108"/>
      <c r="C866" s="109">
        <v>400641.0</v>
      </c>
      <c r="D866" s="109" t="s">
        <v>1011</v>
      </c>
      <c r="E866" s="110" t="s">
        <v>56</v>
      </c>
      <c r="F866" s="110">
        <v>1.0</v>
      </c>
      <c r="G866" s="110">
        <v>0.0</v>
      </c>
      <c r="H866" s="11"/>
      <c r="I866" s="108"/>
      <c r="J866" s="108"/>
      <c r="K866" s="108"/>
      <c r="L866" s="108"/>
      <c r="M866" s="111"/>
      <c r="N866" s="112"/>
      <c r="O866" s="111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</row>
    <row r="867">
      <c r="A867" s="108"/>
      <c r="B867" s="108"/>
      <c r="C867" s="109">
        <v>40083.0</v>
      </c>
      <c r="D867" s="109" t="s">
        <v>1012</v>
      </c>
      <c r="E867" s="110" t="s">
        <v>56</v>
      </c>
      <c r="F867" s="110">
        <v>1.0</v>
      </c>
      <c r="G867" s="110">
        <v>14.25</v>
      </c>
      <c r="H867" s="11"/>
      <c r="I867" s="108"/>
      <c r="J867" s="108"/>
      <c r="K867" s="108"/>
      <c r="L867" s="108"/>
      <c r="M867" s="111"/>
      <c r="N867" s="112"/>
      <c r="O867" s="111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</row>
    <row r="868">
      <c r="A868" s="108"/>
      <c r="B868" s="108"/>
      <c r="C868" s="109">
        <v>401.0</v>
      </c>
      <c r="D868" s="109" t="s">
        <v>1013</v>
      </c>
      <c r="E868" s="110" t="s">
        <v>56</v>
      </c>
      <c r="F868" s="110">
        <v>1.0</v>
      </c>
      <c r="G868" s="110">
        <v>116.33</v>
      </c>
      <c r="H868" s="11"/>
      <c r="I868" s="108"/>
      <c r="J868" s="108"/>
      <c r="K868" s="108"/>
      <c r="L868" s="108"/>
      <c r="M868" s="111"/>
      <c r="N868" s="112"/>
      <c r="O868" s="111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</row>
    <row r="869">
      <c r="A869" s="108"/>
      <c r="B869" s="108"/>
      <c r="C869" s="109">
        <v>4074.0</v>
      </c>
      <c r="D869" s="109" t="s">
        <v>1014</v>
      </c>
      <c r="E869" s="110" t="s">
        <v>56</v>
      </c>
      <c r="F869" s="110">
        <v>1.0</v>
      </c>
      <c r="G869" s="110">
        <v>568.75</v>
      </c>
      <c r="H869" s="11"/>
      <c r="I869" s="108"/>
      <c r="J869" s="108"/>
      <c r="K869" s="108"/>
      <c r="L869" s="108"/>
      <c r="M869" s="111"/>
      <c r="N869" s="112"/>
      <c r="O869" s="111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</row>
    <row r="870">
      <c r="A870" s="108"/>
      <c r="B870" s="108"/>
      <c r="C870" s="109">
        <v>4075.0</v>
      </c>
      <c r="D870" s="109" t="s">
        <v>1015</v>
      </c>
      <c r="E870" s="110" t="s">
        <v>56</v>
      </c>
      <c r="F870" s="110">
        <v>1.0</v>
      </c>
      <c r="G870" s="110">
        <v>568.75</v>
      </c>
      <c r="H870" s="11"/>
      <c r="I870" s="108"/>
      <c r="J870" s="108"/>
      <c r="K870" s="108"/>
      <c r="L870" s="108"/>
      <c r="M870" s="111"/>
      <c r="N870" s="112"/>
      <c r="O870" s="111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</row>
    <row r="871">
      <c r="A871" s="108"/>
      <c r="B871" s="108"/>
      <c r="C871" s="109">
        <v>409698.0</v>
      </c>
      <c r="D871" s="109" t="s">
        <v>1016</v>
      </c>
      <c r="E871" s="110" t="s">
        <v>56</v>
      </c>
      <c r="F871" s="110">
        <v>1.0</v>
      </c>
      <c r="G871" s="110">
        <v>0.0</v>
      </c>
      <c r="H871" s="11"/>
      <c r="I871" s="108"/>
      <c r="J871" s="108"/>
      <c r="K871" s="108"/>
      <c r="L871" s="108"/>
      <c r="M871" s="111"/>
      <c r="N871" s="112"/>
      <c r="O871" s="111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</row>
    <row r="872">
      <c r="A872" s="108"/>
      <c r="B872" s="108"/>
      <c r="C872" s="109">
        <v>41.0</v>
      </c>
      <c r="D872" s="109" t="s">
        <v>1017</v>
      </c>
      <c r="E872" s="110" t="s">
        <v>56</v>
      </c>
      <c r="F872" s="110">
        <v>1.0</v>
      </c>
      <c r="G872" s="110">
        <v>0.0</v>
      </c>
      <c r="H872" s="11"/>
      <c r="I872" s="108"/>
      <c r="J872" s="108"/>
      <c r="K872" s="108"/>
      <c r="L872" s="108"/>
      <c r="M872" s="111"/>
      <c r="N872" s="112"/>
      <c r="O872" s="111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</row>
    <row r="873">
      <c r="A873" s="108"/>
      <c r="B873" s="108"/>
      <c r="C873" s="109">
        <v>41432.0</v>
      </c>
      <c r="D873" s="109" t="s">
        <v>1018</v>
      </c>
      <c r="E873" s="110" t="s">
        <v>56</v>
      </c>
      <c r="F873" s="110">
        <v>1.0</v>
      </c>
      <c r="G873" s="110">
        <v>356.29</v>
      </c>
      <c r="H873" s="11"/>
      <c r="I873" s="108"/>
      <c r="J873" s="108"/>
      <c r="K873" s="108"/>
      <c r="L873" s="108"/>
      <c r="M873" s="111"/>
      <c r="N873" s="112"/>
      <c r="O873" s="111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</row>
    <row r="874">
      <c r="A874" s="108"/>
      <c r="B874" s="108"/>
      <c r="C874" s="109">
        <v>4145.0</v>
      </c>
      <c r="D874" s="109" t="s">
        <v>1019</v>
      </c>
      <c r="E874" s="110" t="s">
        <v>56</v>
      </c>
      <c r="F874" s="110">
        <v>1.0</v>
      </c>
      <c r="G874" s="110">
        <v>0.0</v>
      </c>
      <c r="H874" s="11"/>
      <c r="I874" s="108"/>
      <c r="J874" s="108"/>
      <c r="K874" s="108"/>
      <c r="L874" s="108"/>
      <c r="M874" s="111"/>
      <c r="N874" s="112"/>
      <c r="O874" s="111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</row>
    <row r="875">
      <c r="A875" s="108"/>
      <c r="B875" s="108"/>
      <c r="C875" s="109">
        <v>415.0</v>
      </c>
      <c r="D875" s="109" t="s">
        <v>1020</v>
      </c>
      <c r="E875" s="110" t="s">
        <v>56</v>
      </c>
      <c r="F875" s="110">
        <v>1.0</v>
      </c>
      <c r="G875" s="110">
        <v>24.0</v>
      </c>
      <c r="H875" s="11"/>
      <c r="I875" s="108"/>
      <c r="J875" s="108"/>
      <c r="K875" s="108"/>
      <c r="L875" s="108"/>
      <c r="M875" s="111"/>
      <c r="N875" s="112"/>
      <c r="O875" s="111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</row>
    <row r="876">
      <c r="A876" s="108"/>
      <c r="B876" s="108"/>
      <c r="C876" s="109">
        <v>41524.0</v>
      </c>
      <c r="D876" s="109" t="s">
        <v>1021</v>
      </c>
      <c r="E876" s="110" t="s">
        <v>56</v>
      </c>
      <c r="F876" s="110">
        <v>1.0</v>
      </c>
      <c r="G876" s="110">
        <v>211.22</v>
      </c>
      <c r="H876" s="11"/>
      <c r="I876" s="108"/>
      <c r="J876" s="108"/>
      <c r="K876" s="108"/>
      <c r="L876" s="108"/>
      <c r="M876" s="111"/>
      <c r="N876" s="112"/>
      <c r="O876" s="111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</row>
    <row r="877">
      <c r="A877" s="108"/>
      <c r="B877" s="108"/>
      <c r="C877" s="109">
        <v>4161.0</v>
      </c>
      <c r="D877" s="109" t="s">
        <v>1022</v>
      </c>
      <c r="E877" s="110" t="s">
        <v>56</v>
      </c>
      <c r="F877" s="110">
        <v>1.0</v>
      </c>
      <c r="G877" s="110">
        <v>0.0</v>
      </c>
      <c r="H877" s="11"/>
      <c r="I877" s="108"/>
      <c r="J877" s="108"/>
      <c r="K877" s="108"/>
      <c r="L877" s="108"/>
      <c r="M877" s="111"/>
      <c r="N877" s="112"/>
      <c r="O877" s="111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</row>
    <row r="878">
      <c r="A878" s="108"/>
      <c r="B878" s="108"/>
      <c r="C878" s="109">
        <v>42.0</v>
      </c>
      <c r="D878" s="109" t="s">
        <v>1023</v>
      </c>
      <c r="E878" s="110" t="s">
        <v>56</v>
      </c>
      <c r="F878" s="110">
        <v>1.0</v>
      </c>
      <c r="G878" s="110">
        <v>0.0</v>
      </c>
      <c r="H878" s="11"/>
      <c r="I878" s="108"/>
      <c r="J878" s="108"/>
      <c r="K878" s="108"/>
      <c r="L878" s="108"/>
      <c r="M878" s="111"/>
      <c r="N878" s="112"/>
      <c r="O878" s="111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</row>
    <row r="879">
      <c r="A879" s="108"/>
      <c r="B879" s="108"/>
      <c r="C879" s="109">
        <v>42082.0</v>
      </c>
      <c r="D879" s="109" t="s">
        <v>1024</v>
      </c>
      <c r="E879" s="110" t="s">
        <v>56</v>
      </c>
      <c r="F879" s="110">
        <v>1.0</v>
      </c>
      <c r="G879" s="110">
        <v>12.55</v>
      </c>
      <c r="H879" s="11"/>
      <c r="I879" s="108"/>
      <c r="J879" s="108"/>
      <c r="K879" s="108"/>
      <c r="L879" s="108"/>
      <c r="M879" s="111"/>
      <c r="N879" s="112"/>
      <c r="O879" s="111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</row>
    <row r="880">
      <c r="A880" s="108"/>
      <c r="B880" s="108"/>
      <c r="C880" s="109">
        <v>42472.0</v>
      </c>
      <c r="D880" s="109" t="s">
        <v>1025</v>
      </c>
      <c r="E880" s="110" t="s">
        <v>56</v>
      </c>
      <c r="F880" s="110">
        <v>1.0</v>
      </c>
      <c r="G880" s="110">
        <v>832.0</v>
      </c>
      <c r="H880" s="11"/>
      <c r="I880" s="108"/>
      <c r="J880" s="108"/>
      <c r="K880" s="108"/>
      <c r="L880" s="108"/>
      <c r="M880" s="111"/>
      <c r="N880" s="112"/>
      <c r="O880" s="111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</row>
    <row r="881">
      <c r="A881" s="108"/>
      <c r="B881" s="108"/>
      <c r="C881" s="109">
        <v>425.0</v>
      </c>
      <c r="D881" s="109" t="s">
        <v>1026</v>
      </c>
      <c r="E881" s="110" t="s">
        <v>56</v>
      </c>
      <c r="F881" s="110">
        <v>1.0</v>
      </c>
      <c r="G881" s="110">
        <v>0.0</v>
      </c>
      <c r="H881" s="11"/>
      <c r="I881" s="108"/>
      <c r="J881" s="108"/>
      <c r="K881" s="108"/>
      <c r="L881" s="108"/>
      <c r="M881" s="111"/>
      <c r="N881" s="112"/>
      <c r="O881" s="111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</row>
    <row r="882">
      <c r="A882" s="108"/>
      <c r="B882" s="108"/>
      <c r="C882" s="109">
        <v>42598.0</v>
      </c>
      <c r="D882" s="109" t="s">
        <v>1027</v>
      </c>
      <c r="E882" s="110" t="s">
        <v>56</v>
      </c>
      <c r="F882" s="110">
        <v>1.0</v>
      </c>
      <c r="G882" s="110">
        <v>4.17</v>
      </c>
      <c r="H882" s="11"/>
      <c r="I882" s="108"/>
      <c r="J882" s="108"/>
      <c r="K882" s="108"/>
      <c r="L882" s="108"/>
      <c r="M882" s="111"/>
      <c r="N882" s="112"/>
      <c r="O882" s="111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</row>
    <row r="883">
      <c r="A883" s="108"/>
      <c r="B883" s="108"/>
      <c r="C883" s="109">
        <v>42630.0</v>
      </c>
      <c r="D883" s="109" t="s">
        <v>1028</v>
      </c>
      <c r="E883" s="110" t="s">
        <v>56</v>
      </c>
      <c r="F883" s="110">
        <v>1.0</v>
      </c>
      <c r="G883" s="110">
        <v>7.21</v>
      </c>
      <c r="H883" s="11"/>
      <c r="I883" s="108"/>
      <c r="J883" s="108"/>
      <c r="K883" s="108"/>
      <c r="L883" s="108"/>
      <c r="M883" s="111"/>
      <c r="N883" s="112"/>
      <c r="O883" s="111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</row>
    <row r="884">
      <c r="A884" s="108"/>
      <c r="B884" s="108"/>
      <c r="C884" s="109">
        <v>42795.0</v>
      </c>
      <c r="D884" s="109" t="s">
        <v>1029</v>
      </c>
      <c r="E884" s="110" t="s">
        <v>56</v>
      </c>
      <c r="F884" s="110">
        <v>1.0</v>
      </c>
      <c r="G884" s="110">
        <v>25.45</v>
      </c>
      <c r="H884" s="11"/>
      <c r="I884" s="108"/>
      <c r="J884" s="108"/>
      <c r="K884" s="108"/>
      <c r="L884" s="108"/>
      <c r="M884" s="111"/>
      <c r="N884" s="112"/>
      <c r="O884" s="111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</row>
    <row r="885">
      <c r="A885" s="108"/>
      <c r="B885" s="108"/>
      <c r="C885" s="109">
        <v>42879.0</v>
      </c>
      <c r="D885" s="109" t="s">
        <v>1030</v>
      </c>
      <c r="E885" s="110" t="s">
        <v>56</v>
      </c>
      <c r="F885" s="110">
        <v>1.0</v>
      </c>
      <c r="G885" s="110">
        <v>68.3</v>
      </c>
      <c r="H885" s="11"/>
      <c r="I885" s="108"/>
      <c r="J885" s="108"/>
      <c r="K885" s="108"/>
      <c r="L885" s="108"/>
      <c r="M885" s="111"/>
      <c r="N885" s="112"/>
      <c r="O885" s="111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</row>
    <row r="886">
      <c r="A886" s="108"/>
      <c r="B886" s="108"/>
      <c r="C886" s="109">
        <v>43.0</v>
      </c>
      <c r="D886" s="109" t="s">
        <v>1031</v>
      </c>
      <c r="E886" s="110" t="s">
        <v>56</v>
      </c>
      <c r="F886" s="110">
        <v>1.0</v>
      </c>
      <c r="G886" s="110">
        <v>0.0</v>
      </c>
      <c r="H886" s="11"/>
      <c r="I886" s="108"/>
      <c r="J886" s="108"/>
      <c r="K886" s="108"/>
      <c r="L886" s="108"/>
      <c r="M886" s="111"/>
      <c r="N886" s="112"/>
      <c r="O886" s="111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</row>
    <row r="887">
      <c r="A887" s="108"/>
      <c r="B887" s="108"/>
      <c r="C887" s="109">
        <v>43024.0</v>
      </c>
      <c r="D887" s="109" t="s">
        <v>1032</v>
      </c>
      <c r="E887" s="110" t="s">
        <v>56</v>
      </c>
      <c r="F887" s="110">
        <v>1.0</v>
      </c>
      <c r="G887" s="110">
        <v>52.9</v>
      </c>
      <c r="H887" s="11"/>
      <c r="I887" s="108"/>
      <c r="J887" s="108"/>
      <c r="K887" s="108"/>
      <c r="L887" s="108"/>
      <c r="M887" s="111"/>
      <c r="N887" s="112"/>
      <c r="O887" s="111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</row>
    <row r="888">
      <c r="A888" s="108"/>
      <c r="B888" s="108"/>
      <c r="C888" s="109">
        <v>43060.0</v>
      </c>
      <c r="D888" s="109" t="s">
        <v>1033</v>
      </c>
      <c r="E888" s="110" t="s">
        <v>56</v>
      </c>
      <c r="F888" s="110">
        <v>1.0</v>
      </c>
      <c r="G888" s="110">
        <v>84.52</v>
      </c>
      <c r="H888" s="11"/>
      <c r="I888" s="108"/>
      <c r="J888" s="108"/>
      <c r="K888" s="108"/>
      <c r="L888" s="108"/>
      <c r="M888" s="111"/>
      <c r="N888" s="112"/>
      <c r="O888" s="111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</row>
    <row r="889">
      <c r="A889" s="108"/>
      <c r="B889" s="108"/>
      <c r="C889" s="109">
        <v>43194.0</v>
      </c>
      <c r="D889" s="109" t="s">
        <v>1034</v>
      </c>
      <c r="E889" s="110" t="s">
        <v>56</v>
      </c>
      <c r="F889" s="110">
        <v>1.0</v>
      </c>
      <c r="G889" s="110">
        <v>20.24</v>
      </c>
      <c r="H889" s="11"/>
      <c r="I889" s="108"/>
      <c r="J889" s="108"/>
      <c r="K889" s="108"/>
      <c r="L889" s="108"/>
      <c r="M889" s="111"/>
      <c r="N889" s="112"/>
      <c r="O889" s="111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</row>
    <row r="890">
      <c r="A890" s="108"/>
      <c r="B890" s="108"/>
      <c r="C890" s="109">
        <v>43199.0</v>
      </c>
      <c r="D890" s="109" t="s">
        <v>1035</v>
      </c>
      <c r="E890" s="110" t="s">
        <v>56</v>
      </c>
      <c r="F890" s="110">
        <v>1.0</v>
      </c>
      <c r="G890" s="110">
        <v>2.37</v>
      </c>
      <c r="H890" s="11"/>
      <c r="I890" s="108"/>
      <c r="J890" s="108"/>
      <c r="K890" s="108"/>
      <c r="L890" s="108"/>
      <c r="M890" s="111"/>
      <c r="N890" s="112"/>
      <c r="O890" s="111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</row>
    <row r="891">
      <c r="A891" s="108"/>
      <c r="B891" s="108"/>
      <c r="C891" s="109">
        <v>43275.0</v>
      </c>
      <c r="D891" s="109" t="s">
        <v>1036</v>
      </c>
      <c r="E891" s="110" t="s">
        <v>56</v>
      </c>
      <c r="F891" s="110">
        <v>1.0</v>
      </c>
      <c r="G891" s="110">
        <v>111.99</v>
      </c>
      <c r="H891" s="11"/>
      <c r="I891" s="108"/>
      <c r="J891" s="108"/>
      <c r="K891" s="108"/>
      <c r="L891" s="108"/>
      <c r="M891" s="111"/>
      <c r="N891" s="112"/>
      <c r="O891" s="111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</row>
    <row r="892">
      <c r="A892" s="108"/>
      <c r="B892" s="108"/>
      <c r="C892" s="109">
        <v>43544.0</v>
      </c>
      <c r="D892" s="109" t="s">
        <v>1037</v>
      </c>
      <c r="E892" s="110" t="s">
        <v>56</v>
      </c>
      <c r="F892" s="110">
        <v>1.0</v>
      </c>
      <c r="G892" s="110">
        <v>46.38</v>
      </c>
      <c r="H892" s="11"/>
      <c r="I892" s="108"/>
      <c r="J892" s="108"/>
      <c r="K892" s="108"/>
      <c r="L892" s="108"/>
      <c r="M892" s="111"/>
      <c r="N892" s="112"/>
      <c r="O892" s="111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</row>
    <row r="893">
      <c r="A893" s="108"/>
      <c r="B893" s="108"/>
      <c r="C893" s="109">
        <v>43668.0</v>
      </c>
      <c r="D893" s="109" t="s">
        <v>1038</v>
      </c>
      <c r="E893" s="110" t="s">
        <v>56</v>
      </c>
      <c r="F893" s="110">
        <v>1.0</v>
      </c>
      <c r="G893" s="110">
        <v>142.09</v>
      </c>
      <c r="H893" s="11"/>
      <c r="I893" s="108"/>
      <c r="J893" s="108"/>
      <c r="K893" s="108"/>
      <c r="L893" s="108"/>
      <c r="M893" s="111"/>
      <c r="N893" s="112"/>
      <c r="O893" s="111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</row>
    <row r="894">
      <c r="A894" s="108"/>
      <c r="B894" s="108"/>
      <c r="C894" s="109">
        <v>44.0</v>
      </c>
      <c r="D894" s="109" t="s">
        <v>1039</v>
      </c>
      <c r="E894" s="110" t="s">
        <v>56</v>
      </c>
      <c r="F894" s="110">
        <v>1.0</v>
      </c>
      <c r="G894" s="110">
        <v>250.0</v>
      </c>
      <c r="H894" s="11"/>
      <c r="I894" s="108"/>
      <c r="J894" s="108"/>
      <c r="K894" s="108"/>
      <c r="L894" s="108"/>
      <c r="M894" s="111"/>
      <c r="N894" s="112"/>
      <c r="O894" s="111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</row>
    <row r="895">
      <c r="A895" s="108"/>
      <c r="B895" s="108"/>
      <c r="C895" s="109">
        <v>44097.0</v>
      </c>
      <c r="D895" s="109" t="s">
        <v>1040</v>
      </c>
      <c r="E895" s="110" t="s">
        <v>56</v>
      </c>
      <c r="F895" s="110">
        <v>1.0</v>
      </c>
      <c r="G895" s="110">
        <v>33.52</v>
      </c>
      <c r="H895" s="11"/>
      <c r="I895" s="108"/>
      <c r="J895" s="108"/>
      <c r="K895" s="108"/>
      <c r="L895" s="108"/>
      <c r="M895" s="111"/>
      <c r="N895" s="112"/>
      <c r="O895" s="111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</row>
    <row r="896">
      <c r="A896" s="108"/>
      <c r="B896" s="108"/>
      <c r="C896" s="109">
        <v>44355.0</v>
      </c>
      <c r="D896" s="109" t="s">
        <v>1041</v>
      </c>
      <c r="E896" s="110" t="s">
        <v>56</v>
      </c>
      <c r="F896" s="110">
        <v>1.0</v>
      </c>
      <c r="G896" s="110">
        <v>49.0</v>
      </c>
      <c r="H896" s="11"/>
      <c r="I896" s="108"/>
      <c r="J896" s="108"/>
      <c r="K896" s="108"/>
      <c r="L896" s="108"/>
      <c r="M896" s="111"/>
      <c r="N896" s="112"/>
      <c r="O896" s="111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</row>
    <row r="897">
      <c r="A897" s="108"/>
      <c r="B897" s="108"/>
      <c r="C897" s="109">
        <v>44356.0</v>
      </c>
      <c r="D897" s="109" t="s">
        <v>1042</v>
      </c>
      <c r="E897" s="110" t="s">
        <v>56</v>
      </c>
      <c r="F897" s="110">
        <v>1.0</v>
      </c>
      <c r="G897" s="110">
        <v>70.25</v>
      </c>
      <c r="H897" s="11"/>
      <c r="I897" s="108"/>
      <c r="J897" s="108"/>
      <c r="K897" s="108"/>
      <c r="L897" s="108"/>
      <c r="M897" s="111"/>
      <c r="N897" s="112"/>
      <c r="O897" s="111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</row>
    <row r="898">
      <c r="A898" s="108"/>
      <c r="B898" s="108"/>
      <c r="C898" s="109">
        <v>44409.0</v>
      </c>
      <c r="D898" s="109" t="s">
        <v>1043</v>
      </c>
      <c r="E898" s="110" t="s">
        <v>56</v>
      </c>
      <c r="F898" s="110">
        <v>1.0</v>
      </c>
      <c r="G898" s="110">
        <v>73.56</v>
      </c>
      <c r="H898" s="11"/>
      <c r="I898" s="108"/>
      <c r="J898" s="108"/>
      <c r="K898" s="108"/>
      <c r="L898" s="108"/>
      <c r="M898" s="111"/>
      <c r="N898" s="112"/>
      <c r="O898" s="111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</row>
    <row r="899">
      <c r="A899" s="108"/>
      <c r="B899" s="108"/>
      <c r="C899" s="109">
        <v>44524.0</v>
      </c>
      <c r="D899" s="109" t="s">
        <v>1044</v>
      </c>
      <c r="E899" s="110" t="s">
        <v>56</v>
      </c>
      <c r="F899" s="110">
        <v>1.0</v>
      </c>
      <c r="G899" s="110">
        <v>10.98</v>
      </c>
      <c r="H899" s="11"/>
      <c r="I899" s="108"/>
      <c r="J899" s="108"/>
      <c r="K899" s="108"/>
      <c r="L899" s="108"/>
      <c r="M899" s="111"/>
      <c r="N899" s="112"/>
      <c r="O899" s="111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</row>
    <row r="900">
      <c r="A900" s="108"/>
      <c r="B900" s="108"/>
      <c r="C900" s="109">
        <v>44676.0</v>
      </c>
      <c r="D900" s="109" t="s">
        <v>1045</v>
      </c>
      <c r="E900" s="110" t="s">
        <v>56</v>
      </c>
      <c r="F900" s="110">
        <v>1.0</v>
      </c>
      <c r="G900" s="110">
        <v>6.8</v>
      </c>
      <c r="H900" s="11"/>
      <c r="I900" s="108"/>
      <c r="J900" s="108"/>
      <c r="K900" s="108"/>
      <c r="L900" s="108"/>
      <c r="M900" s="111"/>
      <c r="N900" s="112"/>
      <c r="O900" s="111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</row>
    <row r="901">
      <c r="A901" s="108"/>
      <c r="B901" s="108"/>
      <c r="C901" s="109">
        <v>451.0</v>
      </c>
      <c r="D901" s="109" t="s">
        <v>1046</v>
      </c>
      <c r="E901" s="110" t="s">
        <v>56</v>
      </c>
      <c r="F901" s="110">
        <v>1.0</v>
      </c>
      <c r="G901" s="110">
        <v>0.0</v>
      </c>
      <c r="H901" s="11"/>
      <c r="I901" s="108"/>
      <c r="J901" s="108"/>
      <c r="K901" s="108"/>
      <c r="L901" s="108"/>
      <c r="M901" s="111"/>
      <c r="N901" s="112"/>
      <c r="O901" s="111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</row>
    <row r="902">
      <c r="A902" s="108"/>
      <c r="B902" s="108"/>
      <c r="C902" s="109">
        <v>45105.0</v>
      </c>
      <c r="D902" s="109" t="s">
        <v>1047</v>
      </c>
      <c r="E902" s="110" t="s">
        <v>56</v>
      </c>
      <c r="F902" s="110">
        <v>1.0</v>
      </c>
      <c r="G902" s="110">
        <v>209.08</v>
      </c>
      <c r="H902" s="11"/>
      <c r="I902" s="108"/>
      <c r="J902" s="108"/>
      <c r="K902" s="108"/>
      <c r="L902" s="108"/>
      <c r="M902" s="111"/>
      <c r="N902" s="112"/>
      <c r="O902" s="111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</row>
    <row r="903">
      <c r="A903" s="108"/>
      <c r="B903" s="108"/>
      <c r="C903" s="109">
        <v>4512.0</v>
      </c>
      <c r="D903" s="109" t="s">
        <v>1048</v>
      </c>
      <c r="E903" s="110" t="s">
        <v>56</v>
      </c>
      <c r="F903" s="110">
        <v>1.0</v>
      </c>
      <c r="G903" s="110">
        <v>0.0</v>
      </c>
      <c r="H903" s="11"/>
      <c r="I903" s="108"/>
      <c r="J903" s="108"/>
      <c r="K903" s="108"/>
      <c r="L903" s="108"/>
      <c r="M903" s="111"/>
      <c r="N903" s="112"/>
      <c r="O903" s="111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</row>
    <row r="904">
      <c r="A904" s="108"/>
      <c r="B904" s="108"/>
      <c r="C904" s="109">
        <v>45125.0</v>
      </c>
      <c r="D904" s="109" t="s">
        <v>1049</v>
      </c>
      <c r="E904" s="110" t="s">
        <v>56</v>
      </c>
      <c r="F904" s="110">
        <v>1.0</v>
      </c>
      <c r="G904" s="110">
        <v>0.0</v>
      </c>
      <c r="H904" s="11"/>
      <c r="I904" s="108"/>
      <c r="J904" s="108"/>
      <c r="K904" s="108"/>
      <c r="L904" s="108"/>
      <c r="M904" s="111"/>
      <c r="N904" s="112"/>
      <c r="O904" s="111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</row>
    <row r="905">
      <c r="A905" s="108"/>
      <c r="B905" s="108"/>
      <c r="C905" s="109">
        <v>45272.0</v>
      </c>
      <c r="D905" s="109" t="s">
        <v>1050</v>
      </c>
      <c r="E905" s="110" t="s">
        <v>56</v>
      </c>
      <c r="F905" s="110">
        <v>1.0</v>
      </c>
      <c r="G905" s="110">
        <v>19.81</v>
      </c>
      <c r="H905" s="11"/>
      <c r="I905" s="108"/>
      <c r="J905" s="108"/>
      <c r="K905" s="108"/>
      <c r="L905" s="108"/>
      <c r="M905" s="111"/>
      <c r="N905" s="112"/>
      <c r="O905" s="111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</row>
    <row r="906">
      <c r="A906" s="108"/>
      <c r="B906" s="108"/>
      <c r="C906" s="109">
        <v>45486.0</v>
      </c>
      <c r="D906" s="109" t="s">
        <v>1051</v>
      </c>
      <c r="E906" s="110" t="s">
        <v>56</v>
      </c>
      <c r="F906" s="110">
        <v>1.0</v>
      </c>
      <c r="G906" s="110">
        <v>10.67</v>
      </c>
      <c r="H906" s="11"/>
      <c r="I906" s="108"/>
      <c r="J906" s="108"/>
      <c r="K906" s="108"/>
      <c r="L906" s="108"/>
      <c r="M906" s="111"/>
      <c r="N906" s="112"/>
      <c r="O906" s="111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</row>
    <row r="907">
      <c r="A907" s="108"/>
      <c r="B907" s="108"/>
      <c r="C907" s="109">
        <v>45497.0</v>
      </c>
      <c r="D907" s="109" t="s">
        <v>1052</v>
      </c>
      <c r="E907" s="110" t="s">
        <v>56</v>
      </c>
      <c r="F907" s="110">
        <v>1.0</v>
      </c>
      <c r="G907" s="110">
        <v>24.86</v>
      </c>
      <c r="H907" s="11"/>
      <c r="I907" s="108"/>
      <c r="J907" s="108"/>
      <c r="K907" s="108"/>
      <c r="L907" s="108"/>
      <c r="M907" s="111"/>
      <c r="N907" s="112"/>
      <c r="O907" s="111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</row>
    <row r="908">
      <c r="A908" s="108"/>
      <c r="B908" s="108"/>
      <c r="C908" s="109">
        <v>45506.0</v>
      </c>
      <c r="D908" s="109" t="s">
        <v>1053</v>
      </c>
      <c r="E908" s="110" t="s">
        <v>56</v>
      </c>
      <c r="F908" s="110">
        <v>1.0</v>
      </c>
      <c r="G908" s="110">
        <v>38.81</v>
      </c>
      <c r="H908" s="11"/>
      <c r="I908" s="108"/>
      <c r="J908" s="108"/>
      <c r="K908" s="108"/>
      <c r="L908" s="108"/>
      <c r="M908" s="111"/>
      <c r="N908" s="112"/>
      <c r="O908" s="111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</row>
    <row r="909">
      <c r="A909" s="108"/>
      <c r="B909" s="108"/>
      <c r="C909" s="109">
        <v>45507.0</v>
      </c>
      <c r="D909" s="109" t="s">
        <v>1054</v>
      </c>
      <c r="E909" s="110" t="s">
        <v>56</v>
      </c>
      <c r="F909" s="110">
        <v>1.0</v>
      </c>
      <c r="G909" s="110">
        <v>41.59</v>
      </c>
      <c r="H909" s="11"/>
      <c r="I909" s="108"/>
      <c r="J909" s="108"/>
      <c r="K909" s="108"/>
      <c r="L909" s="108"/>
      <c r="M909" s="111"/>
      <c r="N909" s="112"/>
      <c r="O909" s="111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</row>
    <row r="910">
      <c r="A910" s="108"/>
      <c r="B910" s="108"/>
      <c r="C910" s="109">
        <v>45508.0</v>
      </c>
      <c r="D910" s="109" t="s">
        <v>1055</v>
      </c>
      <c r="E910" s="110" t="s">
        <v>56</v>
      </c>
      <c r="F910" s="110">
        <v>1.0</v>
      </c>
      <c r="G910" s="110">
        <v>45.64</v>
      </c>
      <c r="H910" s="11"/>
      <c r="I910" s="108"/>
      <c r="J910" s="108"/>
      <c r="K910" s="108"/>
      <c r="L910" s="108"/>
      <c r="M910" s="111"/>
      <c r="N910" s="112"/>
      <c r="O910" s="111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</row>
    <row r="911">
      <c r="A911" s="108"/>
      <c r="B911" s="108"/>
      <c r="C911" s="109">
        <v>456.0</v>
      </c>
      <c r="D911" s="109" t="s">
        <v>1056</v>
      </c>
      <c r="E911" s="110" t="s">
        <v>56</v>
      </c>
      <c r="F911" s="110">
        <v>1.0</v>
      </c>
      <c r="G911" s="110">
        <v>0.0</v>
      </c>
      <c r="H911" s="11"/>
      <c r="I911" s="108"/>
      <c r="J911" s="108"/>
      <c r="K911" s="108"/>
      <c r="L911" s="108"/>
      <c r="M911" s="111"/>
      <c r="N911" s="112"/>
      <c r="O911" s="111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</row>
    <row r="912">
      <c r="A912" s="108"/>
      <c r="B912" s="108"/>
      <c r="C912" s="109">
        <v>457.0</v>
      </c>
      <c r="D912" s="109" t="s">
        <v>1057</v>
      </c>
      <c r="E912" s="110" t="s">
        <v>56</v>
      </c>
      <c r="F912" s="110">
        <v>1.0</v>
      </c>
      <c r="G912" s="110">
        <v>0.0</v>
      </c>
      <c r="H912" s="11"/>
      <c r="I912" s="108"/>
      <c r="J912" s="108"/>
      <c r="K912" s="108"/>
      <c r="L912" s="108"/>
      <c r="M912" s="111"/>
      <c r="N912" s="112"/>
      <c r="O912" s="111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</row>
    <row r="913">
      <c r="A913" s="108"/>
      <c r="B913" s="108"/>
      <c r="C913" s="109">
        <v>4575.0</v>
      </c>
      <c r="D913" s="109" t="s">
        <v>1058</v>
      </c>
      <c r="E913" s="110" t="s">
        <v>56</v>
      </c>
      <c r="F913" s="110">
        <v>1.0</v>
      </c>
      <c r="G913" s="110">
        <v>0.0</v>
      </c>
      <c r="H913" s="11"/>
      <c r="I913" s="108"/>
      <c r="J913" s="108"/>
      <c r="K913" s="108"/>
      <c r="L913" s="108"/>
      <c r="M913" s="111"/>
      <c r="N913" s="112"/>
      <c r="O913" s="111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</row>
    <row r="914">
      <c r="A914" s="108"/>
      <c r="B914" s="108"/>
      <c r="C914" s="109">
        <v>45854.0</v>
      </c>
      <c r="D914" s="109" t="s">
        <v>1059</v>
      </c>
      <c r="E914" s="110" t="s">
        <v>56</v>
      </c>
      <c r="F914" s="110">
        <v>1.0</v>
      </c>
      <c r="G914" s="110">
        <v>0.0</v>
      </c>
      <c r="H914" s="11"/>
      <c r="I914" s="108"/>
      <c r="J914" s="108"/>
      <c r="K914" s="108"/>
      <c r="L914" s="108"/>
      <c r="M914" s="111"/>
      <c r="N914" s="112"/>
      <c r="O914" s="111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</row>
    <row r="915">
      <c r="A915" s="108"/>
      <c r="B915" s="108"/>
      <c r="C915" s="109">
        <v>46008.0</v>
      </c>
      <c r="D915" s="109" t="s">
        <v>1060</v>
      </c>
      <c r="E915" s="110" t="s">
        <v>56</v>
      </c>
      <c r="F915" s="110">
        <v>1.0</v>
      </c>
      <c r="G915" s="110">
        <v>121.87</v>
      </c>
      <c r="H915" s="11"/>
      <c r="I915" s="108"/>
      <c r="J915" s="108"/>
      <c r="K915" s="108"/>
      <c r="L915" s="108"/>
      <c r="M915" s="111"/>
      <c r="N915" s="112"/>
      <c r="O915" s="111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</row>
    <row r="916">
      <c r="A916" s="108"/>
      <c r="B916" s="108"/>
      <c r="C916" s="109">
        <v>46025.0</v>
      </c>
      <c r="D916" s="109" t="s">
        <v>1061</v>
      </c>
      <c r="E916" s="110" t="s">
        <v>56</v>
      </c>
      <c r="F916" s="110">
        <v>1.0</v>
      </c>
      <c r="G916" s="110">
        <v>46.69</v>
      </c>
      <c r="H916" s="11"/>
      <c r="I916" s="108"/>
      <c r="J916" s="108"/>
      <c r="K916" s="108"/>
      <c r="L916" s="108"/>
      <c r="M916" s="111"/>
      <c r="N916" s="112"/>
      <c r="O916" s="111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</row>
    <row r="917">
      <c r="A917" s="108"/>
      <c r="B917" s="108"/>
      <c r="C917" s="109">
        <v>46055.0</v>
      </c>
      <c r="D917" s="109" t="s">
        <v>1062</v>
      </c>
      <c r="E917" s="110" t="s">
        <v>56</v>
      </c>
      <c r="F917" s="110">
        <v>1.0</v>
      </c>
      <c r="G917" s="110">
        <v>259.99</v>
      </c>
      <c r="H917" s="11"/>
      <c r="I917" s="108"/>
      <c r="J917" s="108"/>
      <c r="K917" s="108"/>
      <c r="L917" s="108"/>
      <c r="M917" s="111"/>
      <c r="N917" s="112"/>
      <c r="O917" s="111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</row>
    <row r="918">
      <c r="A918" s="108"/>
      <c r="B918" s="108"/>
      <c r="C918" s="109">
        <v>463.0</v>
      </c>
      <c r="D918" s="109" t="s">
        <v>1063</v>
      </c>
      <c r="E918" s="110" t="s">
        <v>56</v>
      </c>
      <c r="F918" s="110">
        <v>1.0</v>
      </c>
      <c r="G918" s="110">
        <v>5.08</v>
      </c>
      <c r="H918" s="11"/>
      <c r="I918" s="108"/>
      <c r="J918" s="108"/>
      <c r="K918" s="108"/>
      <c r="L918" s="108"/>
      <c r="M918" s="111"/>
      <c r="N918" s="112"/>
      <c r="O918" s="111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</row>
    <row r="919">
      <c r="A919" s="108"/>
      <c r="B919" s="108"/>
      <c r="C919" s="109">
        <v>4659.0</v>
      </c>
      <c r="D919" s="109" t="s">
        <v>1064</v>
      </c>
      <c r="E919" s="110" t="s">
        <v>56</v>
      </c>
      <c r="F919" s="110">
        <v>1.0</v>
      </c>
      <c r="G919" s="110">
        <v>19.22</v>
      </c>
      <c r="H919" s="11"/>
      <c r="I919" s="108"/>
      <c r="J919" s="108"/>
      <c r="K919" s="108"/>
      <c r="L919" s="108"/>
      <c r="M919" s="111"/>
      <c r="N919" s="112"/>
      <c r="O919" s="111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</row>
    <row r="920">
      <c r="A920" s="108"/>
      <c r="B920" s="108"/>
      <c r="C920" s="109">
        <v>4675.0</v>
      </c>
      <c r="D920" s="109" t="s">
        <v>1065</v>
      </c>
      <c r="E920" s="110" t="s">
        <v>56</v>
      </c>
      <c r="F920" s="110">
        <v>1.0</v>
      </c>
      <c r="G920" s="110">
        <v>32.61</v>
      </c>
      <c r="H920" s="11"/>
      <c r="I920" s="108"/>
      <c r="J920" s="108"/>
      <c r="K920" s="108"/>
      <c r="L920" s="108"/>
      <c r="M920" s="111"/>
      <c r="N920" s="112"/>
      <c r="O920" s="111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</row>
    <row r="921">
      <c r="A921" s="108"/>
      <c r="B921" s="108"/>
      <c r="C921" s="109">
        <v>46881.0</v>
      </c>
      <c r="D921" s="109" t="s">
        <v>1066</v>
      </c>
      <c r="E921" s="110" t="s">
        <v>56</v>
      </c>
      <c r="F921" s="110">
        <v>1.0</v>
      </c>
      <c r="G921" s="110">
        <v>9.4</v>
      </c>
      <c r="H921" s="11"/>
      <c r="I921" s="108"/>
      <c r="J921" s="108"/>
      <c r="K921" s="108"/>
      <c r="L921" s="108"/>
      <c r="M921" s="111"/>
      <c r="N921" s="112"/>
      <c r="O921" s="111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</row>
    <row r="922">
      <c r="A922" s="108"/>
      <c r="B922" s="108"/>
      <c r="C922" s="109">
        <v>46883.0</v>
      </c>
      <c r="D922" s="109" t="s">
        <v>1067</v>
      </c>
      <c r="E922" s="110" t="s">
        <v>56</v>
      </c>
      <c r="F922" s="110">
        <v>1.0</v>
      </c>
      <c r="G922" s="110">
        <v>22.61</v>
      </c>
      <c r="H922" s="11"/>
      <c r="I922" s="108"/>
      <c r="J922" s="108"/>
      <c r="K922" s="108"/>
      <c r="L922" s="108"/>
      <c r="M922" s="111"/>
      <c r="N922" s="112"/>
      <c r="O922" s="111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</row>
    <row r="923">
      <c r="A923" s="108"/>
      <c r="B923" s="108"/>
      <c r="C923" s="109">
        <v>46898.0</v>
      </c>
      <c r="D923" s="109" t="s">
        <v>1068</v>
      </c>
      <c r="E923" s="110" t="s">
        <v>56</v>
      </c>
      <c r="F923" s="110">
        <v>1.0</v>
      </c>
      <c r="G923" s="110">
        <v>8.23</v>
      </c>
      <c r="H923" s="11"/>
      <c r="I923" s="108"/>
      <c r="J923" s="108"/>
      <c r="K923" s="108"/>
      <c r="L923" s="108"/>
      <c r="M923" s="111"/>
      <c r="N923" s="112"/>
      <c r="O923" s="111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</row>
    <row r="924">
      <c r="A924" s="108"/>
      <c r="B924" s="108"/>
      <c r="C924" s="109">
        <v>47.0</v>
      </c>
      <c r="D924" s="109" t="s">
        <v>1069</v>
      </c>
      <c r="E924" s="110" t="s">
        <v>56</v>
      </c>
      <c r="F924" s="110">
        <v>1.0</v>
      </c>
      <c r="G924" s="110">
        <v>0.0</v>
      </c>
      <c r="H924" s="11"/>
      <c r="I924" s="108"/>
      <c r="J924" s="108"/>
      <c r="K924" s="108"/>
      <c r="L924" s="108"/>
      <c r="M924" s="111"/>
      <c r="N924" s="112"/>
      <c r="O924" s="111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</row>
    <row r="925">
      <c r="A925" s="108"/>
      <c r="B925" s="108"/>
      <c r="C925" s="109">
        <v>47120.0</v>
      </c>
      <c r="D925" s="109" t="s">
        <v>1070</v>
      </c>
      <c r="E925" s="110" t="s">
        <v>56</v>
      </c>
      <c r="F925" s="110">
        <v>1.0</v>
      </c>
      <c r="G925" s="110">
        <v>524.68</v>
      </c>
      <c r="H925" s="11"/>
      <c r="I925" s="108"/>
      <c r="J925" s="108"/>
      <c r="K925" s="108"/>
      <c r="L925" s="108"/>
      <c r="M925" s="111"/>
      <c r="N925" s="112"/>
      <c r="O925" s="111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</row>
    <row r="926">
      <c r="A926" s="108"/>
      <c r="B926" s="108"/>
      <c r="C926" s="109">
        <v>47201.0</v>
      </c>
      <c r="D926" s="109" t="s">
        <v>1071</v>
      </c>
      <c r="E926" s="110" t="s">
        <v>56</v>
      </c>
      <c r="F926" s="110">
        <v>1.0</v>
      </c>
      <c r="G926" s="110">
        <v>25.72</v>
      </c>
      <c r="H926" s="11"/>
      <c r="I926" s="108"/>
      <c r="J926" s="108"/>
      <c r="K926" s="108"/>
      <c r="L926" s="108"/>
      <c r="M926" s="111"/>
      <c r="N926" s="112"/>
      <c r="O926" s="111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</row>
    <row r="927">
      <c r="A927" s="108"/>
      <c r="B927" s="108"/>
      <c r="C927" s="109">
        <v>47812.0</v>
      </c>
      <c r="D927" s="109" t="s">
        <v>1072</v>
      </c>
      <c r="E927" s="110" t="s">
        <v>56</v>
      </c>
      <c r="F927" s="110">
        <v>1.0</v>
      </c>
      <c r="G927" s="110">
        <v>643.33</v>
      </c>
      <c r="H927" s="11"/>
      <c r="I927" s="108"/>
      <c r="J927" s="108"/>
      <c r="K927" s="108"/>
      <c r="L927" s="108"/>
      <c r="M927" s="111"/>
      <c r="N927" s="112"/>
      <c r="O927" s="111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</row>
    <row r="928">
      <c r="A928" s="108"/>
      <c r="B928" s="108"/>
      <c r="C928" s="109" t="s">
        <v>1073</v>
      </c>
      <c r="D928" s="109" t="s">
        <v>1074</v>
      </c>
      <c r="E928" s="110" t="s">
        <v>56</v>
      </c>
      <c r="F928" s="110">
        <v>1.0</v>
      </c>
      <c r="G928" s="110">
        <v>0.0</v>
      </c>
      <c r="H928" s="11"/>
      <c r="I928" s="108"/>
      <c r="J928" s="108"/>
      <c r="K928" s="108"/>
      <c r="L928" s="108"/>
      <c r="M928" s="111"/>
      <c r="N928" s="112"/>
      <c r="O928" s="111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</row>
    <row r="929">
      <c r="A929" s="108"/>
      <c r="B929" s="108"/>
      <c r="C929" s="109">
        <v>48066.0</v>
      </c>
      <c r="D929" s="109" t="s">
        <v>1075</v>
      </c>
      <c r="E929" s="110" t="s">
        <v>56</v>
      </c>
      <c r="F929" s="110">
        <v>1.0</v>
      </c>
      <c r="G929" s="110">
        <v>50.0</v>
      </c>
      <c r="H929" s="11"/>
      <c r="I929" s="108"/>
      <c r="J929" s="108"/>
      <c r="K929" s="108"/>
      <c r="L929" s="108"/>
      <c r="M929" s="111"/>
      <c r="N929" s="112"/>
      <c r="O929" s="111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</row>
    <row r="930">
      <c r="A930" s="108"/>
      <c r="B930" s="108"/>
      <c r="C930" s="109">
        <v>48072.0</v>
      </c>
      <c r="D930" s="109" t="s">
        <v>1076</v>
      </c>
      <c r="E930" s="110" t="s">
        <v>56</v>
      </c>
      <c r="F930" s="110">
        <v>1.0</v>
      </c>
      <c r="G930" s="110">
        <v>41.06</v>
      </c>
      <c r="H930" s="11"/>
      <c r="I930" s="108"/>
      <c r="J930" s="108"/>
      <c r="K930" s="108"/>
      <c r="L930" s="108"/>
      <c r="M930" s="111"/>
      <c r="N930" s="112"/>
      <c r="O930" s="111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</row>
    <row r="931">
      <c r="A931" s="108"/>
      <c r="B931" s="108"/>
      <c r="C931" s="114">
        <v>4.83338001242E32</v>
      </c>
      <c r="D931" s="109" t="s">
        <v>1077</v>
      </c>
      <c r="E931" s="110" t="s">
        <v>56</v>
      </c>
      <c r="F931" s="110">
        <v>1.0</v>
      </c>
      <c r="G931" s="110">
        <v>68.26</v>
      </c>
      <c r="H931" s="11"/>
      <c r="I931" s="108"/>
      <c r="J931" s="108"/>
      <c r="K931" s="108"/>
      <c r="L931" s="108"/>
      <c r="M931" s="111"/>
      <c r="N931" s="112"/>
      <c r="O931" s="111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</row>
    <row r="932">
      <c r="A932" s="108"/>
      <c r="B932" s="108"/>
      <c r="C932" s="109">
        <v>48702.0</v>
      </c>
      <c r="D932" s="109" t="s">
        <v>1078</v>
      </c>
      <c r="E932" s="110" t="s">
        <v>56</v>
      </c>
      <c r="F932" s="110">
        <v>1.0</v>
      </c>
      <c r="G932" s="110">
        <v>34.51</v>
      </c>
      <c r="H932" s="11"/>
      <c r="I932" s="108"/>
      <c r="J932" s="108"/>
      <c r="K932" s="108"/>
      <c r="L932" s="108"/>
      <c r="M932" s="111"/>
      <c r="N932" s="112"/>
      <c r="O932" s="111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</row>
    <row r="933">
      <c r="A933" s="108"/>
      <c r="B933" s="108"/>
      <c r="C933" s="109">
        <v>48753.0</v>
      </c>
      <c r="D933" s="109" t="s">
        <v>1079</v>
      </c>
      <c r="E933" s="110" t="s">
        <v>56</v>
      </c>
      <c r="F933" s="110">
        <v>1.0</v>
      </c>
      <c r="G933" s="110">
        <v>150.02</v>
      </c>
      <c r="H933" s="11"/>
      <c r="I933" s="108"/>
      <c r="J933" s="108"/>
      <c r="K933" s="108"/>
      <c r="L933" s="108"/>
      <c r="M933" s="111"/>
      <c r="N933" s="112"/>
      <c r="O933" s="111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</row>
    <row r="934">
      <c r="A934" s="108"/>
      <c r="B934" s="108"/>
      <c r="C934" s="109">
        <v>48764.0</v>
      </c>
      <c r="D934" s="109" t="s">
        <v>1080</v>
      </c>
      <c r="E934" s="110" t="s">
        <v>56</v>
      </c>
      <c r="F934" s="110">
        <v>1.0</v>
      </c>
      <c r="G934" s="110">
        <v>18.41</v>
      </c>
      <c r="H934" s="11"/>
      <c r="I934" s="108"/>
      <c r="J934" s="108"/>
      <c r="K934" s="108"/>
      <c r="L934" s="108"/>
      <c r="M934" s="111"/>
      <c r="N934" s="112"/>
      <c r="O934" s="111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</row>
    <row r="935">
      <c r="A935" s="108"/>
      <c r="B935" s="108"/>
      <c r="C935" s="109">
        <v>49269.0</v>
      </c>
      <c r="D935" s="109" t="s">
        <v>1081</v>
      </c>
      <c r="E935" s="110" t="s">
        <v>56</v>
      </c>
      <c r="F935" s="110">
        <v>1.0</v>
      </c>
      <c r="G935" s="110">
        <v>232.0</v>
      </c>
      <c r="H935" s="11"/>
      <c r="I935" s="108"/>
      <c r="J935" s="108"/>
      <c r="K935" s="108"/>
      <c r="L935" s="108"/>
      <c r="M935" s="111"/>
      <c r="N935" s="112"/>
      <c r="O935" s="111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</row>
    <row r="936">
      <c r="A936" s="108"/>
      <c r="B936" s="108"/>
      <c r="C936" s="109">
        <v>5022.0</v>
      </c>
      <c r="D936" s="109" t="s">
        <v>1082</v>
      </c>
      <c r="E936" s="110" t="s">
        <v>56</v>
      </c>
      <c r="F936" s="110">
        <v>1.0</v>
      </c>
      <c r="G936" s="110">
        <v>40.0</v>
      </c>
      <c r="H936" s="11"/>
      <c r="I936" s="108"/>
      <c r="J936" s="108"/>
      <c r="K936" s="108"/>
      <c r="L936" s="108"/>
      <c r="M936" s="111"/>
      <c r="N936" s="112"/>
      <c r="O936" s="111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</row>
    <row r="937">
      <c r="A937" s="108"/>
      <c r="B937" s="108"/>
      <c r="C937" s="109">
        <v>5023.0</v>
      </c>
      <c r="D937" s="109" t="s">
        <v>1083</v>
      </c>
      <c r="E937" s="110" t="s">
        <v>56</v>
      </c>
      <c r="F937" s="110">
        <v>1.0</v>
      </c>
      <c r="G937" s="110">
        <v>11.33</v>
      </c>
      <c r="H937" s="11"/>
      <c r="I937" s="108"/>
      <c r="J937" s="108"/>
      <c r="K937" s="108"/>
      <c r="L937" s="108"/>
      <c r="M937" s="111"/>
      <c r="N937" s="112"/>
      <c r="O937" s="111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</row>
    <row r="938">
      <c r="A938" s="108"/>
      <c r="B938" s="108"/>
      <c r="C938" s="109">
        <v>5039.0</v>
      </c>
      <c r="D938" s="109" t="s">
        <v>1084</v>
      </c>
      <c r="E938" s="110" t="s">
        <v>56</v>
      </c>
      <c r="F938" s="110">
        <v>1.0</v>
      </c>
      <c r="G938" s="110">
        <v>10.54</v>
      </c>
      <c r="H938" s="11"/>
      <c r="I938" s="108"/>
      <c r="J938" s="108"/>
      <c r="K938" s="108"/>
      <c r="L938" s="108"/>
      <c r="M938" s="111"/>
      <c r="N938" s="112"/>
      <c r="O938" s="111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</row>
    <row r="939">
      <c r="A939" s="108"/>
      <c r="B939" s="108"/>
      <c r="C939" s="109">
        <v>5047.0</v>
      </c>
      <c r="D939" s="109" t="s">
        <v>1085</v>
      </c>
      <c r="E939" s="110" t="s">
        <v>56</v>
      </c>
      <c r="F939" s="110">
        <v>1.0</v>
      </c>
      <c r="G939" s="110">
        <v>10.2</v>
      </c>
      <c r="H939" s="11"/>
      <c r="I939" s="108"/>
      <c r="J939" s="108"/>
      <c r="K939" s="108"/>
      <c r="L939" s="108"/>
      <c r="M939" s="111"/>
      <c r="N939" s="112"/>
      <c r="O939" s="111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</row>
    <row r="940">
      <c r="A940" s="108"/>
      <c r="B940" s="108"/>
      <c r="C940" s="109">
        <v>5055.0</v>
      </c>
      <c r="D940" s="109" t="s">
        <v>1086</v>
      </c>
      <c r="E940" s="110" t="s">
        <v>56</v>
      </c>
      <c r="F940" s="110">
        <v>1.0</v>
      </c>
      <c r="G940" s="110">
        <v>14.25</v>
      </c>
      <c r="H940" s="11"/>
      <c r="I940" s="108"/>
      <c r="J940" s="108"/>
      <c r="K940" s="108"/>
      <c r="L940" s="108"/>
      <c r="M940" s="111"/>
      <c r="N940" s="112"/>
      <c r="O940" s="111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</row>
    <row r="941">
      <c r="A941" s="108"/>
      <c r="B941" s="108"/>
      <c r="C941" s="109">
        <v>5.16597765226E11</v>
      </c>
      <c r="D941" s="109" t="s">
        <v>1087</v>
      </c>
      <c r="E941" s="110" t="s">
        <v>56</v>
      </c>
      <c r="F941" s="110">
        <v>1.0</v>
      </c>
      <c r="G941" s="110">
        <v>0.0</v>
      </c>
      <c r="H941" s="11"/>
      <c r="I941" s="108"/>
      <c r="J941" s="108"/>
      <c r="K941" s="108"/>
      <c r="L941" s="108"/>
      <c r="M941" s="111"/>
      <c r="N941" s="112"/>
      <c r="O941" s="111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</row>
    <row r="942">
      <c r="A942" s="108"/>
      <c r="B942" s="108"/>
      <c r="C942" s="109">
        <v>52.0</v>
      </c>
      <c r="D942" s="109" t="s">
        <v>1088</v>
      </c>
      <c r="E942" s="110" t="s">
        <v>56</v>
      </c>
      <c r="F942" s="110">
        <v>1.0</v>
      </c>
      <c r="G942" s="110">
        <v>24.0</v>
      </c>
      <c r="H942" s="11"/>
      <c r="I942" s="108"/>
      <c r="J942" s="108"/>
      <c r="K942" s="108"/>
      <c r="L942" s="108"/>
      <c r="M942" s="111"/>
      <c r="N942" s="112"/>
      <c r="O942" s="111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</row>
    <row r="943">
      <c r="A943" s="108"/>
      <c r="B943" s="108"/>
      <c r="C943" s="109">
        <v>529.0</v>
      </c>
      <c r="D943" s="109" t="s">
        <v>1089</v>
      </c>
      <c r="E943" s="110" t="s">
        <v>56</v>
      </c>
      <c r="F943" s="110">
        <v>1.0</v>
      </c>
      <c r="G943" s="110">
        <v>977.25</v>
      </c>
      <c r="H943" s="11"/>
      <c r="I943" s="108"/>
      <c r="J943" s="108"/>
      <c r="K943" s="108"/>
      <c r="L943" s="108"/>
      <c r="M943" s="111"/>
      <c r="N943" s="112"/>
      <c r="O943" s="111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</row>
    <row r="944">
      <c r="A944" s="108"/>
      <c r="B944" s="108"/>
      <c r="C944" s="109">
        <v>53.0</v>
      </c>
      <c r="D944" s="109" t="s">
        <v>1090</v>
      </c>
      <c r="E944" s="110" t="s">
        <v>56</v>
      </c>
      <c r="F944" s="110">
        <v>1.0</v>
      </c>
      <c r="G944" s="110">
        <v>24.0</v>
      </c>
      <c r="H944" s="11"/>
      <c r="I944" s="108"/>
      <c r="J944" s="108"/>
      <c r="K944" s="108"/>
      <c r="L944" s="108"/>
      <c r="M944" s="111"/>
      <c r="N944" s="112"/>
      <c r="O944" s="111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</row>
    <row r="945">
      <c r="A945" s="108"/>
      <c r="B945" s="108"/>
      <c r="C945" s="109">
        <v>536.0</v>
      </c>
      <c r="D945" s="109" t="s">
        <v>1091</v>
      </c>
      <c r="E945" s="110" t="s">
        <v>56</v>
      </c>
      <c r="F945" s="110">
        <v>1.0</v>
      </c>
      <c r="G945" s="110">
        <v>0.0</v>
      </c>
      <c r="H945" s="11"/>
      <c r="I945" s="108"/>
      <c r="J945" s="108"/>
      <c r="K945" s="108"/>
      <c r="L945" s="108"/>
      <c r="M945" s="111"/>
      <c r="N945" s="112"/>
      <c r="O945" s="111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</row>
    <row r="946">
      <c r="A946" s="108"/>
      <c r="B946" s="108"/>
      <c r="C946" s="109">
        <v>54.0</v>
      </c>
      <c r="D946" s="109" t="s">
        <v>1092</v>
      </c>
      <c r="E946" s="110" t="s">
        <v>56</v>
      </c>
      <c r="F946" s="110">
        <v>1.0</v>
      </c>
      <c r="G946" s="110">
        <v>24.0</v>
      </c>
      <c r="H946" s="11"/>
      <c r="I946" s="108"/>
      <c r="J946" s="108"/>
      <c r="K946" s="108"/>
      <c r="L946" s="108"/>
      <c r="M946" s="111"/>
      <c r="N946" s="112"/>
      <c r="O946" s="111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</row>
    <row r="947">
      <c r="A947" s="108"/>
      <c r="B947" s="108"/>
      <c r="C947" s="109">
        <v>542.0</v>
      </c>
      <c r="D947" s="109" t="s">
        <v>1093</v>
      </c>
      <c r="E947" s="110" t="s">
        <v>56</v>
      </c>
      <c r="F947" s="110">
        <v>1.0</v>
      </c>
      <c r="G947" s="110">
        <v>0.0</v>
      </c>
      <c r="H947" s="11"/>
      <c r="I947" s="108"/>
      <c r="J947" s="108"/>
      <c r="K947" s="108"/>
      <c r="L947" s="108"/>
      <c r="M947" s="111"/>
      <c r="N947" s="112"/>
      <c r="O947" s="111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</row>
    <row r="948">
      <c r="A948" s="108"/>
      <c r="B948" s="108"/>
      <c r="C948" s="109">
        <v>5423.0</v>
      </c>
      <c r="D948" s="109" t="s">
        <v>1094</v>
      </c>
      <c r="E948" s="110" t="s">
        <v>56</v>
      </c>
      <c r="F948" s="110">
        <v>1.0</v>
      </c>
      <c r="G948" s="110">
        <v>0.0</v>
      </c>
      <c r="H948" s="11"/>
      <c r="I948" s="108"/>
      <c r="J948" s="108"/>
      <c r="K948" s="108"/>
      <c r="L948" s="108"/>
      <c r="M948" s="111"/>
      <c r="N948" s="112"/>
      <c r="O948" s="111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</row>
    <row r="949">
      <c r="A949" s="108"/>
      <c r="B949" s="108"/>
      <c r="C949" s="109">
        <v>55.0</v>
      </c>
      <c r="D949" s="109" t="s">
        <v>1095</v>
      </c>
      <c r="E949" s="110" t="s">
        <v>56</v>
      </c>
      <c r="F949" s="110">
        <v>1.0</v>
      </c>
      <c r="G949" s="110">
        <v>24.0</v>
      </c>
      <c r="H949" s="11"/>
      <c r="I949" s="108"/>
      <c r="J949" s="108"/>
      <c r="K949" s="108"/>
      <c r="L949" s="108"/>
      <c r="M949" s="111"/>
      <c r="N949" s="112"/>
      <c r="O949" s="111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</row>
    <row r="950">
      <c r="A950" s="108"/>
      <c r="B950" s="108"/>
      <c r="C950" s="109" t="s">
        <v>1096</v>
      </c>
      <c r="D950" s="109" t="s">
        <v>1097</v>
      </c>
      <c r="E950" s="110" t="s">
        <v>56</v>
      </c>
      <c r="F950" s="110">
        <v>1.0</v>
      </c>
      <c r="G950" s="110">
        <v>0.0</v>
      </c>
      <c r="H950" s="11"/>
      <c r="I950" s="108"/>
      <c r="J950" s="108"/>
      <c r="K950" s="108"/>
      <c r="L950" s="108"/>
      <c r="M950" s="111"/>
      <c r="N950" s="112"/>
      <c r="O950" s="111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</row>
    <row r="951">
      <c r="A951" s="108"/>
      <c r="B951" s="108"/>
      <c r="C951" s="109">
        <v>56.0</v>
      </c>
      <c r="D951" s="109" t="s">
        <v>1098</v>
      </c>
      <c r="E951" s="110" t="s">
        <v>56</v>
      </c>
      <c r="F951" s="110">
        <v>1.0</v>
      </c>
      <c r="G951" s="110">
        <v>24.0</v>
      </c>
      <c r="H951" s="11"/>
      <c r="I951" s="108"/>
      <c r="J951" s="108"/>
      <c r="K951" s="108"/>
      <c r="L951" s="108"/>
      <c r="M951" s="111"/>
      <c r="N951" s="112"/>
      <c r="O951" s="111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</row>
    <row r="952">
      <c r="A952" s="108"/>
      <c r="B952" s="108"/>
      <c r="C952" s="109">
        <v>5633.0</v>
      </c>
      <c r="D952" s="109" t="s">
        <v>1099</v>
      </c>
      <c r="E952" s="110" t="s">
        <v>56</v>
      </c>
      <c r="F952" s="110">
        <v>1.0</v>
      </c>
      <c r="G952" s="110">
        <v>40.0</v>
      </c>
      <c r="H952" s="11"/>
      <c r="I952" s="108"/>
      <c r="J952" s="108"/>
      <c r="K952" s="108"/>
      <c r="L952" s="108"/>
      <c r="M952" s="111"/>
      <c r="N952" s="112"/>
      <c r="O952" s="111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</row>
    <row r="953">
      <c r="A953" s="108"/>
      <c r="B953" s="108"/>
      <c r="C953" s="109">
        <v>576728.0</v>
      </c>
      <c r="D953" s="109" t="s">
        <v>571</v>
      </c>
      <c r="E953" s="110" t="s">
        <v>56</v>
      </c>
      <c r="F953" s="110">
        <v>1.0</v>
      </c>
      <c r="G953" s="110">
        <v>0.0</v>
      </c>
      <c r="H953" s="11"/>
      <c r="I953" s="108"/>
      <c r="J953" s="108"/>
      <c r="K953" s="108"/>
      <c r="L953" s="108"/>
      <c r="M953" s="111"/>
      <c r="N953" s="112"/>
      <c r="O953" s="111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</row>
    <row r="954">
      <c r="A954" s="108"/>
      <c r="B954" s="108"/>
      <c r="C954" s="109">
        <v>576842.0</v>
      </c>
      <c r="D954" s="109" t="s">
        <v>1100</v>
      </c>
      <c r="E954" s="110" t="s">
        <v>56</v>
      </c>
      <c r="F954" s="110">
        <v>1.0</v>
      </c>
      <c r="G954" s="110">
        <v>0.0</v>
      </c>
      <c r="H954" s="11"/>
      <c r="I954" s="108"/>
      <c r="J954" s="108"/>
      <c r="K954" s="108"/>
      <c r="L954" s="108"/>
      <c r="M954" s="111"/>
      <c r="N954" s="112"/>
      <c r="O954" s="111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</row>
    <row r="955">
      <c r="A955" s="108"/>
      <c r="B955" s="108"/>
      <c r="C955" s="109">
        <v>5793.0</v>
      </c>
      <c r="D955" s="109" t="s">
        <v>1101</v>
      </c>
      <c r="E955" s="110" t="s">
        <v>56</v>
      </c>
      <c r="F955" s="110">
        <v>1.0</v>
      </c>
      <c r="G955" s="110">
        <v>67.82</v>
      </c>
      <c r="H955" s="11"/>
      <c r="I955" s="108"/>
      <c r="J955" s="108"/>
      <c r="K955" s="108"/>
      <c r="L955" s="108"/>
      <c r="M955" s="111"/>
      <c r="N955" s="112"/>
      <c r="O955" s="111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</row>
    <row r="956">
      <c r="A956" s="108"/>
      <c r="B956" s="108"/>
      <c r="C956" s="109">
        <v>58.0</v>
      </c>
      <c r="D956" s="109" t="s">
        <v>1102</v>
      </c>
      <c r="E956" s="110" t="s">
        <v>56</v>
      </c>
      <c r="F956" s="110">
        <v>1.0</v>
      </c>
      <c r="G956" s="110">
        <v>24.0</v>
      </c>
      <c r="H956" s="11"/>
      <c r="I956" s="108"/>
      <c r="J956" s="108"/>
      <c r="K956" s="108"/>
      <c r="L956" s="108"/>
      <c r="M956" s="111"/>
      <c r="N956" s="112"/>
      <c r="O956" s="111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</row>
    <row r="957">
      <c r="A957" s="108"/>
      <c r="B957" s="108"/>
      <c r="C957" s="109">
        <v>5.801111E7</v>
      </c>
      <c r="D957" s="109" t="s">
        <v>1103</v>
      </c>
      <c r="E957" s="110" t="s">
        <v>56</v>
      </c>
      <c r="F957" s="110">
        <v>1.0</v>
      </c>
      <c r="G957" s="110">
        <v>0.0</v>
      </c>
      <c r="H957" s="11"/>
      <c r="I957" s="108"/>
      <c r="J957" s="108"/>
      <c r="K957" s="108"/>
      <c r="L957" s="108"/>
      <c r="M957" s="111"/>
      <c r="N957" s="112"/>
      <c r="O957" s="111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</row>
    <row r="958">
      <c r="A958" s="108"/>
      <c r="B958" s="108"/>
      <c r="C958" s="109">
        <v>5.8013109E7</v>
      </c>
      <c r="D958" s="109" t="s">
        <v>1104</v>
      </c>
      <c r="E958" s="110" t="s">
        <v>56</v>
      </c>
      <c r="F958" s="110">
        <v>1.0</v>
      </c>
      <c r="G958" s="110">
        <v>0.0</v>
      </c>
      <c r="H958" s="11"/>
      <c r="I958" s="108"/>
      <c r="J958" s="108"/>
      <c r="K958" s="108"/>
      <c r="L958" s="108"/>
      <c r="M958" s="111"/>
      <c r="N958" s="112"/>
      <c r="O958" s="111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</row>
    <row r="959">
      <c r="A959" s="108"/>
      <c r="B959" s="108"/>
      <c r="C959" s="109">
        <v>5.8014076E7</v>
      </c>
      <c r="D959" s="109" t="s">
        <v>1105</v>
      </c>
      <c r="E959" s="110" t="s">
        <v>56</v>
      </c>
      <c r="F959" s="110">
        <v>1.0</v>
      </c>
      <c r="G959" s="110">
        <v>0.0</v>
      </c>
      <c r="H959" s="11"/>
      <c r="I959" s="108"/>
      <c r="J959" s="108"/>
      <c r="K959" s="108"/>
      <c r="L959" s="108"/>
      <c r="M959" s="111"/>
      <c r="N959" s="112"/>
      <c r="O959" s="111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</row>
    <row r="960">
      <c r="A960" s="108"/>
      <c r="B960" s="108"/>
      <c r="C960" s="109">
        <v>588754.0</v>
      </c>
      <c r="D960" s="109" t="s">
        <v>1106</v>
      </c>
      <c r="E960" s="110" t="s">
        <v>56</v>
      </c>
      <c r="F960" s="110">
        <v>1.0</v>
      </c>
      <c r="G960" s="110">
        <v>0.0</v>
      </c>
      <c r="H960" s="11"/>
      <c r="I960" s="108"/>
      <c r="J960" s="108"/>
      <c r="K960" s="108"/>
      <c r="L960" s="108"/>
      <c r="M960" s="111"/>
      <c r="N960" s="112"/>
      <c r="O960" s="111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</row>
    <row r="961">
      <c r="A961" s="108"/>
      <c r="B961" s="108"/>
      <c r="C961" s="109">
        <v>59.0</v>
      </c>
      <c r="D961" s="109" t="s">
        <v>1107</v>
      </c>
      <c r="E961" s="110" t="s">
        <v>56</v>
      </c>
      <c r="F961" s="110">
        <v>1.0</v>
      </c>
      <c r="G961" s="110">
        <v>24.0</v>
      </c>
      <c r="H961" s="11"/>
      <c r="I961" s="108"/>
      <c r="J961" s="108"/>
      <c r="K961" s="108"/>
      <c r="L961" s="108"/>
      <c r="M961" s="111"/>
      <c r="N961" s="112"/>
      <c r="O961" s="111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</row>
    <row r="962">
      <c r="A962" s="108"/>
      <c r="B962" s="108"/>
      <c r="C962" s="109">
        <v>60.0</v>
      </c>
      <c r="D962" s="109" t="s">
        <v>1108</v>
      </c>
      <c r="E962" s="110" t="s">
        <v>56</v>
      </c>
      <c r="F962" s="110">
        <v>1.0</v>
      </c>
      <c r="G962" s="110">
        <v>24.0</v>
      </c>
      <c r="H962" s="11"/>
      <c r="I962" s="108"/>
      <c r="J962" s="108"/>
      <c r="K962" s="108"/>
      <c r="L962" s="108"/>
      <c r="M962" s="111"/>
      <c r="N962" s="112"/>
      <c r="O962" s="111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</row>
    <row r="963">
      <c r="A963" s="108"/>
      <c r="B963" s="108"/>
      <c r="C963" s="109">
        <v>6.0360001652E10</v>
      </c>
      <c r="D963" s="109" t="s">
        <v>215</v>
      </c>
      <c r="E963" s="110" t="s">
        <v>56</v>
      </c>
      <c r="F963" s="110">
        <v>1.0</v>
      </c>
      <c r="G963" s="110">
        <v>0.0</v>
      </c>
      <c r="H963" s="11"/>
      <c r="I963" s="108"/>
      <c r="J963" s="108"/>
      <c r="K963" s="108"/>
      <c r="L963" s="108"/>
      <c r="M963" s="111"/>
      <c r="N963" s="112"/>
      <c r="O963" s="111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</row>
    <row r="964">
      <c r="A964" s="108"/>
      <c r="B964" s="108"/>
      <c r="C964" s="109">
        <v>6.0360001752E10</v>
      </c>
      <c r="D964" s="109" t="s">
        <v>1109</v>
      </c>
      <c r="E964" s="110" t="s">
        <v>56</v>
      </c>
      <c r="F964" s="110">
        <v>1.0</v>
      </c>
      <c r="G964" s="110">
        <v>0.0</v>
      </c>
      <c r="H964" s="11"/>
      <c r="I964" s="108"/>
      <c r="J964" s="108"/>
      <c r="K964" s="108"/>
      <c r="L964" s="108"/>
      <c r="M964" s="111"/>
      <c r="N964" s="112"/>
      <c r="O964" s="111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</row>
    <row r="965">
      <c r="A965" s="108"/>
      <c r="B965" s="108"/>
      <c r="C965" s="109">
        <v>6.036000852E9</v>
      </c>
      <c r="D965" s="109" t="s">
        <v>1110</v>
      </c>
      <c r="E965" s="110" t="s">
        <v>56</v>
      </c>
      <c r="F965" s="110">
        <v>1.0</v>
      </c>
      <c r="G965" s="110">
        <v>0.0</v>
      </c>
      <c r="H965" s="11"/>
      <c r="I965" s="108"/>
      <c r="J965" s="108"/>
      <c r="K965" s="108"/>
      <c r="L965" s="108"/>
      <c r="M965" s="111"/>
      <c r="N965" s="112"/>
      <c r="O965" s="111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</row>
    <row r="966">
      <c r="A966" s="108"/>
      <c r="B966" s="108"/>
      <c r="C966" s="109">
        <v>6051.0</v>
      </c>
      <c r="D966" s="109" t="s">
        <v>1111</v>
      </c>
      <c r="E966" s="110" t="s">
        <v>56</v>
      </c>
      <c r="F966" s="110">
        <v>1.0</v>
      </c>
      <c r="G966" s="110">
        <v>40.0</v>
      </c>
      <c r="H966" s="11"/>
      <c r="I966" s="108"/>
      <c r="J966" s="108"/>
      <c r="K966" s="108"/>
      <c r="L966" s="108"/>
      <c r="M966" s="111"/>
      <c r="N966" s="112"/>
      <c r="O966" s="111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</row>
    <row r="967">
      <c r="A967" s="108"/>
      <c r="B967" s="108"/>
      <c r="C967" s="109">
        <v>6061.0</v>
      </c>
      <c r="D967" s="109" t="s">
        <v>1112</v>
      </c>
      <c r="E967" s="110" t="s">
        <v>56</v>
      </c>
      <c r="F967" s="110">
        <v>1.0</v>
      </c>
      <c r="G967" s="110">
        <v>15.0</v>
      </c>
      <c r="H967" s="11"/>
      <c r="I967" s="108"/>
      <c r="J967" s="108"/>
      <c r="K967" s="108"/>
      <c r="L967" s="108"/>
      <c r="M967" s="111"/>
      <c r="N967" s="112"/>
      <c r="O967" s="111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</row>
    <row r="968">
      <c r="A968" s="108"/>
      <c r="B968" s="108"/>
      <c r="C968" s="109">
        <v>6064.0</v>
      </c>
      <c r="D968" s="109" t="s">
        <v>1113</v>
      </c>
      <c r="E968" s="110" t="s">
        <v>56</v>
      </c>
      <c r="F968" s="110">
        <v>1.0</v>
      </c>
      <c r="G968" s="110">
        <v>12.0</v>
      </c>
      <c r="H968" s="11"/>
      <c r="I968" s="108"/>
      <c r="J968" s="108"/>
      <c r="K968" s="108"/>
      <c r="L968" s="108"/>
      <c r="M968" s="111"/>
      <c r="N968" s="112"/>
      <c r="O968" s="111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</row>
    <row r="969">
      <c r="A969" s="108"/>
      <c r="B969" s="108"/>
      <c r="C969" s="109">
        <v>607088.0</v>
      </c>
      <c r="D969" s="109" t="s">
        <v>1114</v>
      </c>
      <c r="E969" s="110" t="s">
        <v>56</v>
      </c>
      <c r="F969" s="110">
        <v>1.0</v>
      </c>
      <c r="G969" s="110">
        <v>19.9</v>
      </c>
      <c r="H969" s="11"/>
      <c r="I969" s="108"/>
      <c r="J969" s="108"/>
      <c r="K969" s="108"/>
      <c r="L969" s="108"/>
      <c r="M969" s="111"/>
      <c r="N969" s="112"/>
      <c r="O969" s="111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</row>
    <row r="970">
      <c r="A970" s="108"/>
      <c r="B970" s="108"/>
      <c r="C970" s="109">
        <v>607210.0</v>
      </c>
      <c r="D970" s="109" t="s">
        <v>1115</v>
      </c>
      <c r="E970" s="110" t="s">
        <v>56</v>
      </c>
      <c r="F970" s="110">
        <v>1.0</v>
      </c>
      <c r="G970" s="110">
        <v>530.05</v>
      </c>
      <c r="H970" s="11"/>
      <c r="I970" s="108"/>
      <c r="J970" s="108"/>
      <c r="K970" s="108"/>
      <c r="L970" s="108"/>
      <c r="M970" s="111"/>
      <c r="N970" s="112"/>
      <c r="O970" s="111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</row>
    <row r="971">
      <c r="A971" s="108"/>
      <c r="B971" s="108"/>
      <c r="C971" s="109">
        <v>607427.0</v>
      </c>
      <c r="D971" s="109" t="s">
        <v>1116</v>
      </c>
      <c r="E971" s="110" t="s">
        <v>56</v>
      </c>
      <c r="F971" s="110">
        <v>1.0</v>
      </c>
      <c r="G971" s="110">
        <v>1.45</v>
      </c>
      <c r="H971" s="11"/>
      <c r="I971" s="108"/>
      <c r="J971" s="108"/>
      <c r="K971" s="108"/>
      <c r="L971" s="108"/>
      <c r="M971" s="111"/>
      <c r="N971" s="112"/>
      <c r="O971" s="111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</row>
    <row r="972">
      <c r="A972" s="108"/>
      <c r="B972" s="108"/>
      <c r="C972" s="109">
        <v>61.0</v>
      </c>
      <c r="D972" s="109" t="s">
        <v>1117</v>
      </c>
      <c r="E972" s="110" t="s">
        <v>56</v>
      </c>
      <c r="F972" s="110">
        <v>1.0</v>
      </c>
      <c r="G972" s="110">
        <v>24.0</v>
      </c>
      <c r="H972" s="11"/>
      <c r="I972" s="108"/>
      <c r="J972" s="108"/>
      <c r="K972" s="108"/>
      <c r="L972" s="108"/>
      <c r="M972" s="111"/>
      <c r="N972" s="112"/>
      <c r="O972" s="111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</row>
    <row r="973">
      <c r="A973" s="108"/>
      <c r="B973" s="108"/>
      <c r="C973" s="109">
        <v>6.125900056E9</v>
      </c>
      <c r="D973" s="109" t="s">
        <v>1118</v>
      </c>
      <c r="E973" s="110" t="s">
        <v>56</v>
      </c>
      <c r="F973" s="110">
        <v>1.0</v>
      </c>
      <c r="G973" s="110">
        <v>0.0</v>
      </c>
      <c r="H973" s="11"/>
      <c r="I973" s="108"/>
      <c r="J973" s="108"/>
      <c r="K973" s="108"/>
      <c r="L973" s="108"/>
      <c r="M973" s="111"/>
      <c r="N973" s="112"/>
      <c r="O973" s="111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</row>
    <row r="974">
      <c r="A974" s="108"/>
      <c r="B974" s="108"/>
      <c r="C974" s="109">
        <v>62.0</v>
      </c>
      <c r="D974" s="109" t="s">
        <v>1119</v>
      </c>
      <c r="E974" s="110" t="s">
        <v>56</v>
      </c>
      <c r="F974" s="110">
        <v>1.0</v>
      </c>
      <c r="G974" s="110">
        <v>24.0</v>
      </c>
      <c r="H974" s="11"/>
      <c r="I974" s="108"/>
      <c r="J974" s="108"/>
      <c r="K974" s="108"/>
      <c r="L974" s="108"/>
      <c r="M974" s="111"/>
      <c r="N974" s="112"/>
      <c r="O974" s="111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</row>
    <row r="975">
      <c r="A975" s="108"/>
      <c r="B975" s="108"/>
      <c r="C975" s="109">
        <v>63.0</v>
      </c>
      <c r="D975" s="109" t="s">
        <v>1120</v>
      </c>
      <c r="E975" s="110" t="s">
        <v>56</v>
      </c>
      <c r="F975" s="110">
        <v>1.0</v>
      </c>
      <c r="G975" s="110">
        <v>24.0</v>
      </c>
      <c r="H975" s="11"/>
      <c r="I975" s="108"/>
      <c r="J975" s="108"/>
      <c r="K975" s="108"/>
      <c r="L975" s="108"/>
      <c r="M975" s="111"/>
      <c r="N975" s="112"/>
      <c r="O975" s="111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</row>
    <row r="976">
      <c r="A976" s="108"/>
      <c r="B976" s="108"/>
      <c r="C976" s="109">
        <v>630.0</v>
      </c>
      <c r="D976" s="109" t="s">
        <v>1121</v>
      </c>
      <c r="E976" s="110" t="s">
        <v>56</v>
      </c>
      <c r="F976" s="110">
        <v>1.0</v>
      </c>
      <c r="G976" s="110">
        <v>6.61</v>
      </c>
      <c r="H976" s="11"/>
      <c r="I976" s="108"/>
      <c r="J976" s="108"/>
      <c r="K976" s="108"/>
      <c r="L976" s="108"/>
      <c r="M976" s="111"/>
      <c r="N976" s="112"/>
      <c r="O976" s="111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</row>
    <row r="977">
      <c r="A977" s="108"/>
      <c r="B977" s="108"/>
      <c r="C977" s="109">
        <v>632.0</v>
      </c>
      <c r="D977" s="109" t="s">
        <v>1122</v>
      </c>
      <c r="E977" s="110" t="s">
        <v>56</v>
      </c>
      <c r="F977" s="110">
        <v>1.0</v>
      </c>
      <c r="G977" s="110">
        <v>1131.66</v>
      </c>
      <c r="H977" s="11"/>
      <c r="I977" s="108"/>
      <c r="J977" s="108"/>
      <c r="K977" s="108"/>
      <c r="L977" s="108"/>
      <c r="M977" s="111"/>
      <c r="N977" s="112"/>
      <c r="O977" s="111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</row>
    <row r="978">
      <c r="A978" s="108"/>
      <c r="B978" s="108"/>
      <c r="C978" s="109">
        <v>6325.0</v>
      </c>
      <c r="D978" s="109" t="s">
        <v>1123</v>
      </c>
      <c r="E978" s="110" t="s">
        <v>56</v>
      </c>
      <c r="F978" s="110">
        <v>1.0</v>
      </c>
      <c r="G978" s="110">
        <v>24.0</v>
      </c>
      <c r="H978" s="11"/>
      <c r="I978" s="108"/>
      <c r="J978" s="108"/>
      <c r="K978" s="108"/>
      <c r="L978" s="108"/>
      <c r="M978" s="111"/>
      <c r="N978" s="112"/>
      <c r="O978" s="111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</row>
    <row r="979">
      <c r="A979" s="108"/>
      <c r="B979" s="108"/>
      <c r="C979" s="109">
        <v>64.0</v>
      </c>
      <c r="D979" s="109" t="s">
        <v>1124</v>
      </c>
      <c r="E979" s="110" t="s">
        <v>56</v>
      </c>
      <c r="F979" s="110">
        <v>1.0</v>
      </c>
      <c r="G979" s="110">
        <v>24.0</v>
      </c>
      <c r="H979" s="11"/>
      <c r="I979" s="108"/>
      <c r="J979" s="108"/>
      <c r="K979" s="108"/>
      <c r="L979" s="108"/>
      <c r="M979" s="111"/>
      <c r="N979" s="112"/>
      <c r="O979" s="111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</row>
    <row r="980">
      <c r="A980" s="108"/>
      <c r="B980" s="108"/>
      <c r="C980" s="109">
        <v>654.0</v>
      </c>
      <c r="D980" s="109" t="s">
        <v>1125</v>
      </c>
      <c r="E980" s="110" t="s">
        <v>56</v>
      </c>
      <c r="F980" s="110">
        <v>1.0</v>
      </c>
      <c r="G980" s="110">
        <v>0.0</v>
      </c>
      <c r="H980" s="11"/>
      <c r="I980" s="108"/>
      <c r="J980" s="108"/>
      <c r="K980" s="108"/>
      <c r="L980" s="108"/>
      <c r="M980" s="111"/>
      <c r="N980" s="112"/>
      <c r="O980" s="111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</row>
    <row r="981">
      <c r="A981" s="108"/>
      <c r="B981" s="108"/>
      <c r="C981" s="109">
        <v>6580.0</v>
      </c>
      <c r="D981" s="109" t="s">
        <v>1126</v>
      </c>
      <c r="E981" s="110" t="s">
        <v>56</v>
      </c>
      <c r="F981" s="110">
        <v>1.0</v>
      </c>
      <c r="G981" s="110">
        <v>37.63</v>
      </c>
      <c r="H981" s="11"/>
      <c r="I981" s="108"/>
      <c r="J981" s="108"/>
      <c r="K981" s="108"/>
      <c r="L981" s="108"/>
      <c r="M981" s="111"/>
      <c r="N981" s="112"/>
      <c r="O981" s="111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</row>
    <row r="982">
      <c r="A982" s="108"/>
      <c r="B982" s="108"/>
      <c r="C982" s="109">
        <v>659.0</v>
      </c>
      <c r="D982" s="109" t="s">
        <v>1127</v>
      </c>
      <c r="E982" s="110" t="s">
        <v>56</v>
      </c>
      <c r="F982" s="110">
        <v>1.0</v>
      </c>
      <c r="G982" s="110">
        <v>0.0</v>
      </c>
      <c r="H982" s="11"/>
      <c r="I982" s="108"/>
      <c r="J982" s="108"/>
      <c r="K982" s="108"/>
      <c r="L982" s="108"/>
      <c r="M982" s="111"/>
      <c r="N982" s="112"/>
      <c r="O982" s="111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</row>
    <row r="983">
      <c r="A983" s="108"/>
      <c r="B983" s="108"/>
      <c r="C983" s="109">
        <v>6598.0</v>
      </c>
      <c r="D983" s="109" t="s">
        <v>1128</v>
      </c>
      <c r="E983" s="110" t="s">
        <v>56</v>
      </c>
      <c r="F983" s="110">
        <v>1.0</v>
      </c>
      <c r="G983" s="110">
        <v>0.0</v>
      </c>
      <c r="H983" s="11"/>
      <c r="I983" s="108"/>
      <c r="J983" s="108"/>
      <c r="K983" s="108"/>
      <c r="L983" s="108"/>
      <c r="M983" s="111"/>
      <c r="N983" s="112"/>
      <c r="O983" s="111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</row>
    <row r="984">
      <c r="A984" s="108"/>
      <c r="B984" s="108"/>
      <c r="C984" s="109">
        <v>6604.0</v>
      </c>
      <c r="D984" s="109" t="s">
        <v>1129</v>
      </c>
      <c r="E984" s="110" t="s">
        <v>56</v>
      </c>
      <c r="F984" s="110">
        <v>1.0</v>
      </c>
      <c r="G984" s="110">
        <v>49.69</v>
      </c>
      <c r="H984" s="11"/>
      <c r="I984" s="108"/>
      <c r="J984" s="108"/>
      <c r="K984" s="108"/>
      <c r="L984" s="108"/>
      <c r="M984" s="111"/>
      <c r="N984" s="112"/>
      <c r="O984" s="111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</row>
    <row r="985">
      <c r="A985" s="108"/>
      <c r="B985" s="108"/>
      <c r="C985" s="109">
        <v>668753.0</v>
      </c>
      <c r="D985" s="109" t="s">
        <v>1130</v>
      </c>
      <c r="E985" s="110" t="s">
        <v>56</v>
      </c>
      <c r="F985" s="110">
        <v>1.0</v>
      </c>
      <c r="G985" s="110">
        <v>0.0</v>
      </c>
      <c r="H985" s="11"/>
      <c r="I985" s="108"/>
      <c r="J985" s="108"/>
      <c r="K985" s="108"/>
      <c r="L985" s="108"/>
      <c r="M985" s="111"/>
      <c r="N985" s="112"/>
      <c r="O985" s="111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</row>
    <row r="986">
      <c r="A986" s="108"/>
      <c r="B986" s="108"/>
      <c r="C986" s="109">
        <v>67038.0</v>
      </c>
      <c r="D986" s="109" t="s">
        <v>1131</v>
      </c>
      <c r="E986" s="110" t="s">
        <v>56</v>
      </c>
      <c r="F986" s="110">
        <v>1.0</v>
      </c>
      <c r="G986" s="110">
        <v>135.05</v>
      </c>
      <c r="H986" s="11"/>
      <c r="I986" s="108"/>
      <c r="J986" s="108"/>
      <c r="K986" s="108"/>
      <c r="L986" s="108"/>
      <c r="M986" s="111"/>
      <c r="N986" s="112"/>
      <c r="O986" s="111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</row>
    <row r="987">
      <c r="A987" s="108"/>
      <c r="B987" s="108"/>
      <c r="C987" s="109">
        <v>69.0</v>
      </c>
      <c r="D987" s="109" t="s">
        <v>1132</v>
      </c>
      <c r="E987" s="110" t="s">
        <v>56</v>
      </c>
      <c r="F987" s="110">
        <v>1.0</v>
      </c>
      <c r="G987" s="110">
        <v>0.0</v>
      </c>
      <c r="H987" s="11"/>
      <c r="I987" s="108"/>
      <c r="J987" s="108"/>
      <c r="K987" s="108"/>
      <c r="L987" s="108"/>
      <c r="M987" s="111"/>
      <c r="N987" s="112"/>
      <c r="O987" s="111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</row>
    <row r="988">
      <c r="A988" s="108"/>
      <c r="B988" s="108"/>
      <c r="C988" s="109">
        <v>693.0</v>
      </c>
      <c r="D988" s="109" t="s">
        <v>1133</v>
      </c>
      <c r="E988" s="110" t="s">
        <v>56</v>
      </c>
      <c r="F988" s="110">
        <v>1.0</v>
      </c>
      <c r="G988" s="110">
        <v>0.0</v>
      </c>
      <c r="H988" s="11"/>
      <c r="I988" s="108"/>
      <c r="J988" s="108"/>
      <c r="K988" s="108"/>
      <c r="L988" s="108"/>
      <c r="M988" s="111"/>
      <c r="N988" s="112"/>
      <c r="O988" s="111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</row>
    <row r="989">
      <c r="A989" s="108"/>
      <c r="B989" s="108"/>
      <c r="C989" s="109">
        <v>6932.0</v>
      </c>
      <c r="D989" s="109" t="s">
        <v>1134</v>
      </c>
      <c r="E989" s="110" t="s">
        <v>56</v>
      </c>
      <c r="F989" s="110">
        <v>1.0</v>
      </c>
      <c r="G989" s="110">
        <v>3.93</v>
      </c>
      <c r="H989" s="11"/>
      <c r="I989" s="108"/>
      <c r="J989" s="108"/>
      <c r="K989" s="108"/>
      <c r="L989" s="108"/>
      <c r="M989" s="111"/>
      <c r="N989" s="112"/>
      <c r="O989" s="111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</row>
    <row r="990">
      <c r="A990" s="108"/>
      <c r="B990" s="108"/>
      <c r="C990" s="109">
        <v>6935.0</v>
      </c>
      <c r="D990" s="109" t="s">
        <v>1135</v>
      </c>
      <c r="E990" s="110" t="s">
        <v>56</v>
      </c>
      <c r="F990" s="110">
        <v>1.0</v>
      </c>
      <c r="G990" s="110">
        <v>4.58</v>
      </c>
      <c r="H990" s="11"/>
      <c r="I990" s="108"/>
      <c r="J990" s="108"/>
      <c r="K990" s="108"/>
      <c r="L990" s="108"/>
      <c r="M990" s="111"/>
      <c r="N990" s="112"/>
      <c r="O990" s="111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</row>
    <row r="991">
      <c r="A991" s="108"/>
      <c r="B991" s="108"/>
      <c r="C991" s="109">
        <v>6943.0</v>
      </c>
      <c r="D991" s="109" t="s">
        <v>1136</v>
      </c>
      <c r="E991" s="110" t="s">
        <v>56</v>
      </c>
      <c r="F991" s="110">
        <v>1.0</v>
      </c>
      <c r="G991" s="110">
        <v>6.84</v>
      </c>
      <c r="H991" s="11"/>
      <c r="I991" s="108"/>
      <c r="J991" s="108"/>
      <c r="K991" s="108"/>
      <c r="L991" s="108"/>
      <c r="M991" s="111"/>
      <c r="N991" s="112"/>
      <c r="O991" s="111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</row>
    <row r="992">
      <c r="A992" s="108"/>
      <c r="B992" s="108"/>
      <c r="C992" s="109">
        <v>6966.0</v>
      </c>
      <c r="D992" s="109" t="s">
        <v>1137</v>
      </c>
      <c r="E992" s="110" t="s">
        <v>56</v>
      </c>
      <c r="F992" s="110">
        <v>1.0</v>
      </c>
      <c r="G992" s="110">
        <v>284.0</v>
      </c>
      <c r="H992" s="11"/>
      <c r="I992" s="108"/>
      <c r="J992" s="108"/>
      <c r="K992" s="108"/>
      <c r="L992" s="108"/>
      <c r="M992" s="111"/>
      <c r="N992" s="112"/>
      <c r="O992" s="111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</row>
    <row r="993">
      <c r="A993" s="108"/>
      <c r="B993" s="108"/>
      <c r="C993" s="109">
        <v>6974.0</v>
      </c>
      <c r="D993" s="109" t="s">
        <v>1138</v>
      </c>
      <c r="E993" s="110" t="s">
        <v>56</v>
      </c>
      <c r="F993" s="110">
        <v>1.0</v>
      </c>
      <c r="G993" s="110">
        <v>443.83</v>
      </c>
      <c r="H993" s="11"/>
      <c r="I993" s="108"/>
      <c r="J993" s="108"/>
      <c r="K993" s="108"/>
      <c r="L993" s="108"/>
      <c r="M993" s="111"/>
      <c r="N993" s="112"/>
      <c r="O993" s="111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</row>
    <row r="994">
      <c r="A994" s="108"/>
      <c r="B994" s="108"/>
      <c r="C994" s="109">
        <v>7.0</v>
      </c>
      <c r="D994" s="109" t="s">
        <v>1139</v>
      </c>
      <c r="E994" s="110" t="s">
        <v>56</v>
      </c>
      <c r="F994" s="110">
        <v>1.0</v>
      </c>
      <c r="G994" s="110">
        <v>0.0</v>
      </c>
      <c r="H994" s="11"/>
      <c r="I994" s="108"/>
      <c r="J994" s="108"/>
      <c r="K994" s="108"/>
      <c r="L994" s="108"/>
      <c r="M994" s="111"/>
      <c r="N994" s="112"/>
      <c r="O994" s="111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</row>
    <row r="995">
      <c r="A995" s="108"/>
      <c r="B995" s="108"/>
      <c r="C995" s="109">
        <v>70.0</v>
      </c>
      <c r="D995" s="109" t="s">
        <v>1140</v>
      </c>
      <c r="E995" s="110" t="s">
        <v>56</v>
      </c>
      <c r="F995" s="110">
        <v>1.0</v>
      </c>
      <c r="G995" s="110">
        <v>0.0</v>
      </c>
      <c r="H995" s="11"/>
      <c r="I995" s="108"/>
      <c r="J995" s="108"/>
      <c r="K995" s="108"/>
      <c r="L995" s="108"/>
      <c r="M995" s="111"/>
      <c r="N995" s="112"/>
      <c r="O995" s="111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</row>
    <row r="996">
      <c r="A996" s="108"/>
      <c r="B996" s="108"/>
      <c r="C996" s="109">
        <v>7017.0</v>
      </c>
      <c r="D996" s="109" t="s">
        <v>1141</v>
      </c>
      <c r="E996" s="110" t="s">
        <v>56</v>
      </c>
      <c r="F996" s="110">
        <v>1.0</v>
      </c>
      <c r="G996" s="110">
        <v>10.6</v>
      </c>
      <c r="H996" s="11"/>
      <c r="I996" s="108"/>
      <c r="J996" s="108"/>
      <c r="K996" s="108"/>
      <c r="L996" s="108"/>
      <c r="M996" s="111"/>
      <c r="N996" s="112"/>
      <c r="O996" s="111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</row>
    <row r="997">
      <c r="A997" s="108"/>
      <c r="B997" s="108"/>
      <c r="C997" s="109">
        <v>7028.0</v>
      </c>
      <c r="D997" s="109" t="s">
        <v>1142</v>
      </c>
      <c r="E997" s="110" t="s">
        <v>56</v>
      </c>
      <c r="F997" s="110">
        <v>1.0</v>
      </c>
      <c r="G997" s="110">
        <v>14.5</v>
      </c>
      <c r="H997" s="11"/>
      <c r="I997" s="108"/>
      <c r="J997" s="108"/>
      <c r="K997" s="108"/>
      <c r="L997" s="108"/>
      <c r="M997" s="111"/>
      <c r="N997" s="112"/>
      <c r="O997" s="111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</row>
    <row r="998">
      <c r="A998" s="108"/>
      <c r="B998" s="108"/>
      <c r="C998" s="109">
        <v>7042.0</v>
      </c>
      <c r="D998" s="109" t="s">
        <v>1143</v>
      </c>
      <c r="E998" s="110" t="s">
        <v>56</v>
      </c>
      <c r="F998" s="110">
        <v>1.0</v>
      </c>
      <c r="G998" s="110">
        <v>14.88</v>
      </c>
      <c r="H998" s="11"/>
      <c r="I998" s="108"/>
      <c r="J998" s="108"/>
      <c r="K998" s="108"/>
      <c r="L998" s="108"/>
      <c r="M998" s="111"/>
      <c r="N998" s="112"/>
      <c r="O998" s="111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</row>
    <row r="999">
      <c r="A999" s="108"/>
      <c r="B999" s="108"/>
      <c r="C999" s="109">
        <v>7052.0</v>
      </c>
      <c r="D999" s="109" t="s">
        <v>1144</v>
      </c>
      <c r="E999" s="110" t="s">
        <v>56</v>
      </c>
      <c r="F999" s="110">
        <v>1.0</v>
      </c>
      <c r="G999" s="110">
        <v>17.74</v>
      </c>
      <c r="H999" s="11"/>
      <c r="I999" s="108"/>
      <c r="J999" s="108"/>
      <c r="K999" s="108"/>
      <c r="L999" s="108"/>
      <c r="M999" s="111"/>
      <c r="N999" s="112"/>
      <c r="O999" s="111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</row>
    <row r="1000">
      <c r="A1000" s="108"/>
      <c r="B1000" s="108"/>
      <c r="C1000" s="109">
        <v>7085.0</v>
      </c>
      <c r="D1000" s="109" t="s">
        <v>1145</v>
      </c>
      <c r="E1000" s="110" t="s">
        <v>56</v>
      </c>
      <c r="F1000" s="110">
        <v>1.0</v>
      </c>
      <c r="G1000" s="110">
        <v>3.49</v>
      </c>
      <c r="H1000" s="11"/>
      <c r="I1000" s="108"/>
      <c r="J1000" s="108"/>
      <c r="K1000" s="108"/>
      <c r="L1000" s="108"/>
      <c r="M1000" s="111"/>
      <c r="N1000" s="112"/>
      <c r="O1000" s="111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</row>
    <row r="1001">
      <c r="A1001" s="108"/>
      <c r="B1001" s="108"/>
      <c r="C1001" s="109">
        <v>7087.0</v>
      </c>
      <c r="D1001" s="109" t="s">
        <v>1146</v>
      </c>
      <c r="E1001" s="110" t="s">
        <v>56</v>
      </c>
      <c r="F1001" s="110">
        <v>1.0</v>
      </c>
      <c r="G1001" s="110">
        <v>4.38</v>
      </c>
      <c r="H1001" s="11"/>
      <c r="I1001" s="108"/>
      <c r="J1001" s="108"/>
      <c r="K1001" s="108"/>
      <c r="L1001" s="108"/>
      <c r="M1001" s="111"/>
      <c r="N1001" s="112"/>
      <c r="O1001" s="111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</row>
    <row r="1002">
      <c r="A1002" s="108"/>
      <c r="B1002" s="108"/>
      <c r="C1002" s="109">
        <v>71.0</v>
      </c>
      <c r="D1002" s="109" t="s">
        <v>1147</v>
      </c>
      <c r="E1002" s="110" t="s">
        <v>56</v>
      </c>
      <c r="F1002" s="110">
        <v>1.0</v>
      </c>
      <c r="G1002" s="110">
        <v>0.0</v>
      </c>
      <c r="H1002" s="11"/>
      <c r="I1002" s="108"/>
      <c r="J1002" s="108"/>
      <c r="K1002" s="108"/>
      <c r="L1002" s="108"/>
      <c r="M1002" s="111"/>
      <c r="N1002" s="112"/>
      <c r="O1002" s="111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</row>
    <row r="1003">
      <c r="A1003" s="108"/>
      <c r="B1003" s="108"/>
      <c r="C1003" s="109">
        <v>7139.0</v>
      </c>
      <c r="D1003" s="109" t="s">
        <v>1148</v>
      </c>
      <c r="E1003" s="110" t="s">
        <v>56</v>
      </c>
      <c r="F1003" s="110">
        <v>1.0</v>
      </c>
      <c r="G1003" s="110">
        <v>0.0</v>
      </c>
      <c r="H1003" s="11"/>
      <c r="I1003" s="108"/>
      <c r="J1003" s="108"/>
      <c r="K1003" s="108"/>
      <c r="L1003" s="108"/>
      <c r="M1003" s="111"/>
      <c r="N1003" s="112"/>
      <c r="O1003" s="111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</row>
    <row r="1004">
      <c r="A1004" s="108"/>
      <c r="B1004" s="108"/>
      <c r="C1004" s="109">
        <v>72.0</v>
      </c>
      <c r="D1004" s="109" t="s">
        <v>1149</v>
      </c>
      <c r="E1004" s="110" t="s">
        <v>56</v>
      </c>
      <c r="F1004" s="110">
        <v>1.0</v>
      </c>
      <c r="G1004" s="110">
        <v>0.0</v>
      </c>
      <c r="H1004" s="11"/>
      <c r="I1004" s="108"/>
      <c r="J1004" s="108"/>
      <c r="K1004" s="108"/>
      <c r="L1004" s="108"/>
      <c r="M1004" s="111"/>
      <c r="N1004" s="112"/>
      <c r="O1004" s="111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</row>
    <row r="1005">
      <c r="A1005" s="108"/>
      <c r="B1005" s="108"/>
      <c r="C1005" s="114">
        <v>7.20600006203001E35</v>
      </c>
      <c r="D1005" s="109" t="s">
        <v>1150</v>
      </c>
      <c r="E1005" s="110" t="s">
        <v>56</v>
      </c>
      <c r="F1005" s="110">
        <v>1.0</v>
      </c>
      <c r="G1005" s="110">
        <v>26.13</v>
      </c>
      <c r="H1005" s="11"/>
      <c r="I1005" s="108"/>
      <c r="J1005" s="108"/>
      <c r="K1005" s="108"/>
      <c r="L1005" s="108"/>
      <c r="M1005" s="111"/>
      <c r="N1005" s="112"/>
      <c r="O1005" s="111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  <c r="AG1005" s="108"/>
      <c r="AH1005" s="108"/>
    </row>
    <row r="1006">
      <c r="A1006" s="108"/>
      <c r="B1006" s="108"/>
      <c r="C1006" s="114">
        <v>7.20600006203006E35</v>
      </c>
      <c r="D1006" s="109" t="s">
        <v>1151</v>
      </c>
      <c r="E1006" s="110" t="s">
        <v>56</v>
      </c>
      <c r="F1006" s="110">
        <v>1.0</v>
      </c>
      <c r="G1006" s="110">
        <v>54.37</v>
      </c>
      <c r="H1006" s="11"/>
      <c r="I1006" s="108"/>
      <c r="J1006" s="108"/>
      <c r="K1006" s="108"/>
      <c r="L1006" s="108"/>
      <c r="M1006" s="111"/>
      <c r="N1006" s="112"/>
      <c r="O1006" s="111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  <c r="AG1006" s="108"/>
      <c r="AH1006" s="108"/>
    </row>
    <row r="1007">
      <c r="A1007" s="108"/>
      <c r="B1007" s="108"/>
      <c r="C1007" s="114">
        <v>7.20600006204002E35</v>
      </c>
      <c r="D1007" s="109" t="s">
        <v>1152</v>
      </c>
      <c r="E1007" s="110" t="s">
        <v>56</v>
      </c>
      <c r="F1007" s="110">
        <v>1.0</v>
      </c>
      <c r="G1007" s="110">
        <v>26.13</v>
      </c>
      <c r="H1007" s="11"/>
      <c r="I1007" s="108"/>
      <c r="J1007" s="108"/>
      <c r="K1007" s="108"/>
      <c r="L1007" s="108"/>
      <c r="M1007" s="111"/>
      <c r="N1007" s="112"/>
      <c r="O1007" s="111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  <c r="AG1007" s="108"/>
      <c r="AH1007" s="108"/>
    </row>
    <row r="1008">
      <c r="A1008" s="108"/>
      <c r="B1008" s="108"/>
      <c r="C1008" s="109">
        <v>73.0</v>
      </c>
      <c r="D1008" s="109" t="s">
        <v>1153</v>
      </c>
      <c r="E1008" s="110" t="s">
        <v>56</v>
      </c>
      <c r="F1008" s="110">
        <v>1.0</v>
      </c>
      <c r="G1008" s="110">
        <v>20.38</v>
      </c>
      <c r="H1008" s="11"/>
      <c r="I1008" s="108"/>
      <c r="J1008" s="108"/>
      <c r="K1008" s="108"/>
      <c r="L1008" s="108"/>
      <c r="M1008" s="111"/>
      <c r="N1008" s="112"/>
      <c r="O1008" s="111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  <c r="AG1008" s="108"/>
      <c r="AH1008" s="108"/>
    </row>
    <row r="1009">
      <c r="A1009" s="108"/>
      <c r="B1009" s="108"/>
      <c r="C1009" s="109">
        <v>7.320500338285E12</v>
      </c>
      <c r="D1009" s="109" t="s">
        <v>1154</v>
      </c>
      <c r="E1009" s="110" t="s">
        <v>56</v>
      </c>
      <c r="F1009" s="110">
        <v>1.0</v>
      </c>
      <c r="G1009" s="110">
        <v>0.0</v>
      </c>
      <c r="H1009" s="11"/>
      <c r="I1009" s="108"/>
      <c r="J1009" s="108"/>
      <c r="K1009" s="108"/>
      <c r="L1009" s="108"/>
      <c r="M1009" s="111"/>
      <c r="N1009" s="112"/>
      <c r="O1009" s="111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  <c r="AE1009" s="108"/>
      <c r="AF1009" s="108"/>
      <c r="AG1009" s="108"/>
      <c r="AH1009" s="108"/>
    </row>
    <row r="1010">
      <c r="A1010" s="108"/>
      <c r="B1010" s="108"/>
      <c r="C1010" s="114">
        <v>7.3325002010348E34</v>
      </c>
      <c r="D1010" s="109" t="s">
        <v>1155</v>
      </c>
      <c r="E1010" s="110" t="s">
        <v>56</v>
      </c>
      <c r="F1010" s="110">
        <v>1.0</v>
      </c>
      <c r="G1010" s="110">
        <v>4.28</v>
      </c>
      <c r="H1010" s="11"/>
      <c r="I1010" s="108"/>
      <c r="J1010" s="108"/>
      <c r="K1010" s="108"/>
      <c r="L1010" s="108"/>
      <c r="M1010" s="111"/>
      <c r="N1010" s="112"/>
      <c r="O1010" s="111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  <c r="AE1010" s="108"/>
      <c r="AF1010" s="108"/>
      <c r="AG1010" s="108"/>
      <c r="AH1010" s="108"/>
    </row>
    <row r="1011">
      <c r="A1011" s="108"/>
      <c r="B1011" s="108"/>
      <c r="C1011" s="109">
        <v>74.0</v>
      </c>
      <c r="D1011" s="109" t="s">
        <v>1156</v>
      </c>
      <c r="E1011" s="110" t="s">
        <v>56</v>
      </c>
      <c r="F1011" s="110">
        <v>1.0</v>
      </c>
      <c r="G1011" s="110">
        <v>0.0</v>
      </c>
      <c r="H1011" s="11"/>
      <c r="I1011" s="108"/>
      <c r="J1011" s="108"/>
      <c r="K1011" s="108"/>
      <c r="L1011" s="108"/>
      <c r="M1011" s="111"/>
      <c r="N1011" s="112"/>
      <c r="O1011" s="111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  <c r="AE1011" s="108"/>
      <c r="AF1011" s="108"/>
      <c r="AG1011" s="108"/>
      <c r="AH1011" s="108"/>
    </row>
    <row r="1012">
      <c r="A1012" s="108"/>
      <c r="B1012" s="108"/>
      <c r="C1012" s="109">
        <v>7447.0</v>
      </c>
      <c r="D1012" s="109" t="s">
        <v>1157</v>
      </c>
      <c r="E1012" s="110" t="s">
        <v>56</v>
      </c>
      <c r="F1012" s="110">
        <v>1.0</v>
      </c>
      <c r="G1012" s="110">
        <v>44.09</v>
      </c>
      <c r="H1012" s="11"/>
      <c r="I1012" s="108"/>
      <c r="J1012" s="108"/>
      <c r="K1012" s="108"/>
      <c r="L1012" s="108"/>
      <c r="M1012" s="111"/>
      <c r="N1012" s="112"/>
      <c r="O1012" s="111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  <c r="AE1012" s="108"/>
      <c r="AF1012" s="108"/>
      <c r="AG1012" s="108"/>
      <c r="AH1012" s="108"/>
    </row>
    <row r="1013">
      <c r="A1013" s="108"/>
      <c r="B1013" s="108"/>
      <c r="C1013" s="109">
        <v>75.0</v>
      </c>
      <c r="D1013" s="109" t="s">
        <v>1158</v>
      </c>
      <c r="E1013" s="110" t="s">
        <v>56</v>
      </c>
      <c r="F1013" s="110">
        <v>1.0</v>
      </c>
      <c r="G1013" s="110">
        <v>32.63</v>
      </c>
      <c r="H1013" s="11"/>
      <c r="I1013" s="108"/>
      <c r="J1013" s="108"/>
      <c r="K1013" s="108"/>
      <c r="L1013" s="108"/>
      <c r="M1013" s="111"/>
      <c r="N1013" s="112"/>
      <c r="O1013" s="111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  <c r="AE1013" s="108"/>
      <c r="AF1013" s="108"/>
      <c r="AG1013" s="108"/>
      <c r="AH1013" s="108"/>
    </row>
    <row r="1014">
      <c r="A1014" s="108"/>
      <c r="B1014" s="108"/>
      <c r="C1014" s="109">
        <v>752.0</v>
      </c>
      <c r="D1014" s="109" t="s">
        <v>1159</v>
      </c>
      <c r="E1014" s="110" t="s">
        <v>56</v>
      </c>
      <c r="F1014" s="110">
        <v>1.0</v>
      </c>
      <c r="G1014" s="110">
        <v>50.0</v>
      </c>
      <c r="H1014" s="11"/>
      <c r="I1014" s="108"/>
      <c r="J1014" s="108"/>
      <c r="K1014" s="108"/>
      <c r="L1014" s="108"/>
      <c r="M1014" s="111"/>
      <c r="N1014" s="112"/>
      <c r="O1014" s="111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  <c r="AE1014" s="108"/>
      <c r="AF1014" s="108"/>
      <c r="AG1014" s="108"/>
      <c r="AH1014" s="108"/>
    </row>
    <row r="1015">
      <c r="A1015" s="108"/>
      <c r="B1015" s="108"/>
      <c r="C1015" s="109">
        <v>758.0</v>
      </c>
      <c r="D1015" s="109" t="s">
        <v>1160</v>
      </c>
      <c r="E1015" s="110" t="s">
        <v>56</v>
      </c>
      <c r="F1015" s="110">
        <v>1.0</v>
      </c>
      <c r="G1015" s="110">
        <v>173.73</v>
      </c>
      <c r="H1015" s="11"/>
      <c r="I1015" s="108"/>
      <c r="J1015" s="108"/>
      <c r="K1015" s="108"/>
      <c r="L1015" s="108"/>
      <c r="M1015" s="111"/>
      <c r="N1015" s="112"/>
      <c r="O1015" s="111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  <c r="AE1015" s="108"/>
      <c r="AF1015" s="108"/>
      <c r="AG1015" s="108"/>
      <c r="AH1015" s="108"/>
    </row>
    <row r="1016">
      <c r="A1016" s="108"/>
      <c r="B1016" s="108"/>
      <c r="C1016" s="109">
        <v>76.0</v>
      </c>
      <c r="D1016" s="109" t="s">
        <v>1161</v>
      </c>
      <c r="E1016" s="110" t="s">
        <v>56</v>
      </c>
      <c r="F1016" s="110">
        <v>1.0</v>
      </c>
      <c r="G1016" s="110">
        <v>0.0</v>
      </c>
      <c r="H1016" s="11"/>
      <c r="I1016" s="108"/>
      <c r="J1016" s="108"/>
      <c r="K1016" s="108"/>
      <c r="L1016" s="108"/>
      <c r="M1016" s="111"/>
      <c r="N1016" s="112"/>
      <c r="O1016" s="111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  <c r="AE1016" s="108"/>
      <c r="AF1016" s="108"/>
      <c r="AG1016" s="108"/>
      <c r="AH1016" s="108"/>
    </row>
    <row r="1017">
      <c r="A1017" s="108"/>
      <c r="B1017" s="108"/>
      <c r="C1017" s="109">
        <v>7624.0</v>
      </c>
      <c r="D1017" s="109" t="s">
        <v>1162</v>
      </c>
      <c r="E1017" s="110" t="s">
        <v>56</v>
      </c>
      <c r="F1017" s="110">
        <v>1.0</v>
      </c>
      <c r="G1017" s="110">
        <v>0.0</v>
      </c>
      <c r="H1017" s="11"/>
      <c r="I1017" s="108"/>
      <c r="J1017" s="108"/>
      <c r="K1017" s="108"/>
      <c r="L1017" s="108"/>
      <c r="M1017" s="111"/>
      <c r="N1017" s="112"/>
      <c r="O1017" s="111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  <c r="AE1017" s="108"/>
      <c r="AF1017" s="108"/>
      <c r="AG1017" s="108"/>
      <c r="AH1017" s="108"/>
    </row>
    <row r="1018">
      <c r="A1018" s="108"/>
      <c r="B1018" s="108"/>
      <c r="C1018" s="109">
        <v>77.0</v>
      </c>
      <c r="D1018" s="109" t="s">
        <v>1163</v>
      </c>
      <c r="E1018" s="110" t="s">
        <v>56</v>
      </c>
      <c r="F1018" s="110">
        <v>1.0</v>
      </c>
      <c r="G1018" s="110">
        <v>0.0</v>
      </c>
      <c r="H1018" s="11"/>
      <c r="I1018" s="108"/>
      <c r="J1018" s="108"/>
      <c r="K1018" s="108"/>
      <c r="L1018" s="108"/>
      <c r="M1018" s="111"/>
      <c r="N1018" s="112"/>
      <c r="O1018" s="111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  <c r="AE1018" s="108"/>
      <c r="AF1018" s="108"/>
      <c r="AG1018" s="108"/>
      <c r="AH1018" s="108"/>
    </row>
    <row r="1019">
      <c r="A1019" s="108"/>
      <c r="B1019" s="108"/>
      <c r="C1019" s="109" t="s">
        <v>1164</v>
      </c>
      <c r="D1019" s="109" t="s">
        <v>1165</v>
      </c>
      <c r="E1019" s="110" t="s">
        <v>56</v>
      </c>
      <c r="F1019" s="110">
        <v>1.0</v>
      </c>
      <c r="G1019" s="110">
        <v>0.0</v>
      </c>
      <c r="H1019" s="11"/>
      <c r="I1019" s="108"/>
      <c r="J1019" s="108"/>
      <c r="K1019" s="108"/>
      <c r="L1019" s="108"/>
      <c r="M1019" s="111"/>
      <c r="N1019" s="112"/>
      <c r="O1019" s="111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  <c r="AE1019" s="108"/>
      <c r="AF1019" s="108"/>
      <c r="AG1019" s="108"/>
      <c r="AH1019" s="108"/>
    </row>
    <row r="1020">
      <c r="A1020" s="108"/>
      <c r="B1020" s="108"/>
      <c r="C1020" s="109">
        <v>7895.0</v>
      </c>
      <c r="D1020" s="109" t="s">
        <v>1166</v>
      </c>
      <c r="E1020" s="110" t="s">
        <v>56</v>
      </c>
      <c r="F1020" s="110">
        <v>1.0</v>
      </c>
      <c r="G1020" s="110">
        <v>0.0</v>
      </c>
      <c r="H1020" s="11"/>
      <c r="I1020" s="108"/>
      <c r="J1020" s="108"/>
      <c r="K1020" s="108"/>
      <c r="L1020" s="108"/>
      <c r="M1020" s="111"/>
      <c r="N1020" s="112"/>
      <c r="O1020" s="111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  <c r="AE1020" s="108"/>
      <c r="AF1020" s="108"/>
      <c r="AG1020" s="108"/>
      <c r="AH1020" s="108"/>
    </row>
    <row r="1021">
      <c r="A1021" s="108"/>
      <c r="B1021" s="108"/>
      <c r="C1021" s="109">
        <v>7.899608700213E12</v>
      </c>
      <c r="D1021" s="109" t="s">
        <v>1167</v>
      </c>
      <c r="E1021" s="110" t="s">
        <v>56</v>
      </c>
      <c r="F1021" s="110">
        <v>1.0</v>
      </c>
      <c r="G1021" s="110">
        <v>0.0</v>
      </c>
      <c r="H1021" s="11"/>
      <c r="I1021" s="108"/>
      <c r="J1021" s="108"/>
      <c r="K1021" s="108"/>
      <c r="L1021" s="108"/>
      <c r="M1021" s="111"/>
      <c r="N1021" s="112"/>
      <c r="O1021" s="111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  <c r="AE1021" s="108"/>
      <c r="AF1021" s="108"/>
      <c r="AG1021" s="108"/>
      <c r="AH1021" s="108"/>
    </row>
    <row r="1022">
      <c r="A1022" s="108"/>
      <c r="B1022" s="108"/>
      <c r="C1022" s="109">
        <v>7.899608700411E12</v>
      </c>
      <c r="D1022" s="109" t="s">
        <v>1168</v>
      </c>
      <c r="E1022" s="110" t="s">
        <v>56</v>
      </c>
      <c r="F1022" s="110">
        <v>1.0</v>
      </c>
      <c r="G1022" s="110">
        <v>0.0</v>
      </c>
      <c r="H1022" s="11"/>
      <c r="I1022" s="108"/>
      <c r="J1022" s="108"/>
      <c r="K1022" s="108"/>
      <c r="L1022" s="108"/>
      <c r="M1022" s="111"/>
      <c r="N1022" s="112"/>
      <c r="O1022" s="111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  <c r="AE1022" s="108"/>
      <c r="AF1022" s="108"/>
      <c r="AG1022" s="108"/>
      <c r="AH1022" s="108"/>
    </row>
    <row r="1023">
      <c r="A1023" s="108"/>
      <c r="B1023" s="108"/>
      <c r="C1023" s="109">
        <v>7.899608700435E12</v>
      </c>
      <c r="D1023" s="109" t="s">
        <v>1169</v>
      </c>
      <c r="E1023" s="110" t="s">
        <v>56</v>
      </c>
      <c r="F1023" s="110">
        <v>1.0</v>
      </c>
      <c r="G1023" s="110">
        <v>0.0</v>
      </c>
      <c r="H1023" s="11"/>
      <c r="I1023" s="108"/>
      <c r="J1023" s="108"/>
      <c r="K1023" s="108"/>
      <c r="L1023" s="108"/>
      <c r="M1023" s="111"/>
      <c r="N1023" s="112"/>
      <c r="O1023" s="111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  <c r="AE1023" s="108"/>
      <c r="AF1023" s="108"/>
      <c r="AG1023" s="108"/>
      <c r="AH1023" s="108"/>
    </row>
    <row r="1024">
      <c r="A1024" s="108"/>
      <c r="B1024" s="108"/>
      <c r="C1024" s="109">
        <v>7.899608700497E12</v>
      </c>
      <c r="D1024" s="109" t="s">
        <v>1170</v>
      </c>
      <c r="E1024" s="110" t="s">
        <v>56</v>
      </c>
      <c r="F1024" s="110">
        <v>1.0</v>
      </c>
      <c r="G1024" s="110">
        <v>0.0</v>
      </c>
      <c r="H1024" s="11"/>
      <c r="I1024" s="108"/>
      <c r="J1024" s="108"/>
      <c r="K1024" s="108"/>
      <c r="L1024" s="108"/>
      <c r="M1024" s="111"/>
      <c r="N1024" s="112"/>
      <c r="O1024" s="111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  <c r="AE1024" s="108"/>
      <c r="AF1024" s="108"/>
      <c r="AG1024" s="108"/>
      <c r="AH1024" s="108"/>
    </row>
    <row r="1025">
      <c r="A1025" s="108"/>
      <c r="B1025" s="108"/>
      <c r="C1025" s="109">
        <v>79161.0</v>
      </c>
      <c r="D1025" s="109" t="s">
        <v>1171</v>
      </c>
      <c r="E1025" s="110" t="s">
        <v>56</v>
      </c>
      <c r="F1025" s="110">
        <v>1.0</v>
      </c>
      <c r="G1025" s="110">
        <v>6.0</v>
      </c>
      <c r="H1025" s="11"/>
      <c r="I1025" s="108"/>
      <c r="J1025" s="108"/>
      <c r="K1025" s="108"/>
      <c r="L1025" s="108"/>
      <c r="M1025" s="111"/>
      <c r="N1025" s="112"/>
      <c r="O1025" s="111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  <c r="AE1025" s="108"/>
      <c r="AF1025" s="108"/>
      <c r="AG1025" s="108"/>
      <c r="AH1025" s="108"/>
    </row>
    <row r="1026">
      <c r="A1026" s="108"/>
      <c r="B1026" s="108"/>
      <c r="C1026" s="109">
        <v>8.0</v>
      </c>
      <c r="D1026" s="109" t="s">
        <v>1172</v>
      </c>
      <c r="E1026" s="110" t="s">
        <v>56</v>
      </c>
      <c r="F1026" s="110">
        <v>1.0</v>
      </c>
      <c r="G1026" s="110">
        <v>0.0</v>
      </c>
      <c r="H1026" s="11"/>
      <c r="I1026" s="108"/>
      <c r="J1026" s="108"/>
      <c r="K1026" s="108"/>
      <c r="L1026" s="108"/>
      <c r="M1026" s="111"/>
      <c r="N1026" s="112"/>
      <c r="O1026" s="111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  <c r="AE1026" s="108"/>
      <c r="AF1026" s="108"/>
      <c r="AG1026" s="108"/>
      <c r="AH1026" s="108"/>
    </row>
    <row r="1027">
      <c r="A1027" s="108"/>
      <c r="B1027" s="108"/>
      <c r="C1027" s="109">
        <v>80.0</v>
      </c>
      <c r="D1027" s="109" t="s">
        <v>1173</v>
      </c>
      <c r="E1027" s="110" t="s">
        <v>56</v>
      </c>
      <c r="F1027" s="110">
        <v>1.0</v>
      </c>
      <c r="G1027" s="110">
        <v>24.0</v>
      </c>
      <c r="H1027" s="11"/>
      <c r="I1027" s="108"/>
      <c r="J1027" s="108"/>
      <c r="K1027" s="108"/>
      <c r="L1027" s="108"/>
      <c r="M1027" s="111"/>
      <c r="N1027" s="112"/>
      <c r="O1027" s="111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  <c r="AE1027" s="108"/>
      <c r="AF1027" s="108"/>
      <c r="AG1027" s="108"/>
      <c r="AH1027" s="108"/>
    </row>
    <row r="1028">
      <c r="A1028" s="108"/>
      <c r="B1028" s="108"/>
      <c r="C1028" s="109">
        <v>816139.0</v>
      </c>
      <c r="D1028" s="109" t="s">
        <v>1174</v>
      </c>
      <c r="E1028" s="110" t="s">
        <v>56</v>
      </c>
      <c r="F1028" s="110">
        <v>1.0</v>
      </c>
      <c r="G1028" s="110">
        <v>0.0</v>
      </c>
      <c r="H1028" s="11"/>
      <c r="I1028" s="108"/>
      <c r="J1028" s="108"/>
      <c r="K1028" s="108"/>
      <c r="L1028" s="108"/>
      <c r="M1028" s="111"/>
      <c r="N1028" s="112"/>
      <c r="O1028" s="111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  <c r="AE1028" s="108"/>
      <c r="AF1028" s="108"/>
      <c r="AG1028" s="108"/>
      <c r="AH1028" s="108"/>
    </row>
    <row r="1029">
      <c r="A1029" s="108"/>
      <c r="B1029" s="108"/>
      <c r="C1029" s="109">
        <v>816141.0</v>
      </c>
      <c r="D1029" s="109" t="s">
        <v>1175</v>
      </c>
      <c r="E1029" s="110" t="s">
        <v>56</v>
      </c>
      <c r="F1029" s="110">
        <v>1.0</v>
      </c>
      <c r="G1029" s="110">
        <v>0.0</v>
      </c>
      <c r="H1029" s="11"/>
      <c r="I1029" s="108"/>
      <c r="J1029" s="108"/>
      <c r="K1029" s="108"/>
      <c r="L1029" s="108"/>
      <c r="M1029" s="111"/>
      <c r="N1029" s="112"/>
      <c r="O1029" s="111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  <c r="AE1029" s="108"/>
      <c r="AF1029" s="108"/>
      <c r="AG1029" s="108"/>
      <c r="AH1029" s="108"/>
    </row>
    <row r="1030">
      <c r="A1030" s="108"/>
      <c r="B1030" s="108"/>
      <c r="C1030" s="109">
        <v>816143.0</v>
      </c>
      <c r="D1030" s="109" t="s">
        <v>1176</v>
      </c>
      <c r="E1030" s="110" t="s">
        <v>56</v>
      </c>
      <c r="F1030" s="110">
        <v>1.0</v>
      </c>
      <c r="G1030" s="110">
        <v>0.0</v>
      </c>
      <c r="H1030" s="11"/>
      <c r="I1030" s="108"/>
      <c r="J1030" s="108"/>
      <c r="K1030" s="108"/>
      <c r="L1030" s="108"/>
      <c r="M1030" s="111"/>
      <c r="N1030" s="112"/>
      <c r="O1030" s="111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  <c r="AE1030" s="108"/>
      <c r="AF1030" s="108"/>
      <c r="AG1030" s="108"/>
      <c r="AH1030" s="108"/>
    </row>
    <row r="1031">
      <c r="A1031" s="108"/>
      <c r="B1031" s="108"/>
      <c r="C1031" s="109">
        <v>82.0</v>
      </c>
      <c r="D1031" s="109" t="s">
        <v>1177</v>
      </c>
      <c r="E1031" s="110" t="s">
        <v>56</v>
      </c>
      <c r="F1031" s="110">
        <v>1.0</v>
      </c>
      <c r="G1031" s="110">
        <v>24.0</v>
      </c>
      <c r="H1031" s="11"/>
      <c r="I1031" s="108"/>
      <c r="J1031" s="108"/>
      <c r="K1031" s="108"/>
      <c r="L1031" s="108"/>
      <c r="M1031" s="111"/>
      <c r="N1031" s="112"/>
      <c r="O1031" s="111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  <c r="AE1031" s="108"/>
      <c r="AF1031" s="108"/>
      <c r="AG1031" s="108"/>
      <c r="AH1031" s="108"/>
    </row>
    <row r="1032">
      <c r="A1032" s="108"/>
      <c r="B1032" s="108"/>
      <c r="C1032" s="109">
        <v>827.0</v>
      </c>
      <c r="D1032" s="109" t="s">
        <v>1178</v>
      </c>
      <c r="E1032" s="110" t="s">
        <v>56</v>
      </c>
      <c r="F1032" s="110">
        <v>1.0</v>
      </c>
      <c r="G1032" s="110">
        <v>0.0</v>
      </c>
      <c r="H1032" s="11"/>
      <c r="I1032" s="108"/>
      <c r="J1032" s="108"/>
      <c r="K1032" s="108"/>
      <c r="L1032" s="108"/>
      <c r="M1032" s="111"/>
      <c r="N1032" s="112"/>
      <c r="O1032" s="111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  <c r="AE1032" s="108"/>
      <c r="AF1032" s="108"/>
      <c r="AG1032" s="108"/>
      <c r="AH1032" s="108"/>
    </row>
    <row r="1033">
      <c r="A1033" s="108"/>
      <c r="B1033" s="108"/>
      <c r="C1033" s="109">
        <v>836580.0</v>
      </c>
      <c r="D1033" s="109" t="s">
        <v>1179</v>
      </c>
      <c r="E1033" s="110" t="s">
        <v>56</v>
      </c>
      <c r="F1033" s="110">
        <v>1.0</v>
      </c>
      <c r="G1033" s="110">
        <v>0.0</v>
      </c>
      <c r="H1033" s="11"/>
      <c r="I1033" s="108"/>
      <c r="J1033" s="108"/>
      <c r="K1033" s="108"/>
      <c r="L1033" s="108"/>
      <c r="M1033" s="111"/>
      <c r="N1033" s="112"/>
      <c r="O1033" s="111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  <c r="AE1033" s="108"/>
      <c r="AF1033" s="108"/>
      <c r="AG1033" s="108"/>
      <c r="AH1033" s="108"/>
    </row>
    <row r="1034">
      <c r="A1034" s="108"/>
      <c r="B1034" s="108"/>
      <c r="C1034" s="109">
        <v>837099.0</v>
      </c>
      <c r="D1034" s="109" t="s">
        <v>1180</v>
      </c>
      <c r="E1034" s="110" t="s">
        <v>56</v>
      </c>
      <c r="F1034" s="110">
        <v>1.0</v>
      </c>
      <c r="G1034" s="110">
        <v>0.0</v>
      </c>
      <c r="H1034" s="11"/>
      <c r="I1034" s="108"/>
      <c r="J1034" s="108"/>
      <c r="K1034" s="108"/>
      <c r="L1034" s="108"/>
      <c r="M1034" s="111"/>
      <c r="N1034" s="112"/>
      <c r="O1034" s="111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  <c r="AE1034" s="108"/>
      <c r="AF1034" s="108"/>
      <c r="AG1034" s="108"/>
      <c r="AH1034" s="108"/>
    </row>
    <row r="1035">
      <c r="A1035" s="108"/>
      <c r="B1035" s="108"/>
      <c r="C1035" s="109">
        <v>837101.0</v>
      </c>
      <c r="D1035" s="109" t="s">
        <v>1181</v>
      </c>
      <c r="E1035" s="110" t="s">
        <v>56</v>
      </c>
      <c r="F1035" s="110">
        <v>1.0</v>
      </c>
      <c r="G1035" s="110">
        <v>0.0</v>
      </c>
      <c r="H1035" s="11"/>
      <c r="I1035" s="108"/>
      <c r="J1035" s="108"/>
      <c r="K1035" s="108"/>
      <c r="L1035" s="108"/>
      <c r="M1035" s="111"/>
      <c r="N1035" s="112"/>
      <c r="O1035" s="111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  <c r="AE1035" s="108"/>
      <c r="AF1035" s="108"/>
      <c r="AG1035" s="108"/>
      <c r="AH1035" s="108"/>
    </row>
    <row r="1036">
      <c r="A1036" s="108"/>
      <c r="B1036" s="108"/>
      <c r="C1036" s="109">
        <v>837102.0</v>
      </c>
      <c r="D1036" s="109" t="s">
        <v>1182</v>
      </c>
      <c r="E1036" s="110" t="s">
        <v>56</v>
      </c>
      <c r="F1036" s="110">
        <v>1.0</v>
      </c>
      <c r="G1036" s="110">
        <v>0.0</v>
      </c>
      <c r="H1036" s="11"/>
      <c r="I1036" s="108"/>
      <c r="J1036" s="108"/>
      <c r="K1036" s="108"/>
      <c r="L1036" s="108"/>
      <c r="M1036" s="111"/>
      <c r="N1036" s="112"/>
      <c r="O1036" s="111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  <c r="AE1036" s="108"/>
      <c r="AF1036" s="108"/>
      <c r="AG1036" s="108"/>
      <c r="AH1036" s="108"/>
    </row>
    <row r="1037">
      <c r="A1037" s="108"/>
      <c r="B1037" s="108"/>
      <c r="C1037" s="109">
        <v>837104.0</v>
      </c>
      <c r="D1037" s="109" t="s">
        <v>1183</v>
      </c>
      <c r="E1037" s="110" t="s">
        <v>56</v>
      </c>
      <c r="F1037" s="110">
        <v>1.0</v>
      </c>
      <c r="G1037" s="110">
        <v>0.0</v>
      </c>
      <c r="H1037" s="11"/>
      <c r="I1037" s="108"/>
      <c r="J1037" s="108"/>
      <c r="K1037" s="108"/>
      <c r="L1037" s="108"/>
      <c r="M1037" s="111"/>
      <c r="N1037" s="112"/>
      <c r="O1037" s="111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  <c r="AE1037" s="108"/>
      <c r="AF1037" s="108"/>
      <c r="AG1037" s="108"/>
      <c r="AH1037" s="108"/>
    </row>
    <row r="1038">
      <c r="A1038" s="108"/>
      <c r="B1038" s="108"/>
      <c r="C1038" s="109">
        <v>837114.0</v>
      </c>
      <c r="D1038" s="109" t="s">
        <v>1184</v>
      </c>
      <c r="E1038" s="110" t="s">
        <v>56</v>
      </c>
      <c r="F1038" s="110">
        <v>1.0</v>
      </c>
      <c r="G1038" s="110">
        <v>0.0</v>
      </c>
      <c r="H1038" s="11"/>
      <c r="I1038" s="108"/>
      <c r="J1038" s="108"/>
      <c r="K1038" s="108"/>
      <c r="L1038" s="108"/>
      <c r="M1038" s="111"/>
      <c r="N1038" s="112"/>
      <c r="O1038" s="111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  <c r="AE1038" s="108"/>
      <c r="AF1038" s="108"/>
      <c r="AG1038" s="108"/>
      <c r="AH1038" s="108"/>
    </row>
    <row r="1039">
      <c r="A1039" s="108"/>
      <c r="B1039" s="108"/>
      <c r="C1039" s="109">
        <v>837115.0</v>
      </c>
      <c r="D1039" s="109" t="s">
        <v>1185</v>
      </c>
      <c r="E1039" s="110" t="s">
        <v>56</v>
      </c>
      <c r="F1039" s="110">
        <v>1.0</v>
      </c>
      <c r="G1039" s="110">
        <v>0.0</v>
      </c>
      <c r="H1039" s="11"/>
      <c r="I1039" s="108"/>
      <c r="J1039" s="108"/>
      <c r="K1039" s="108"/>
      <c r="L1039" s="108"/>
      <c r="M1039" s="111"/>
      <c r="N1039" s="112"/>
      <c r="O1039" s="111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  <c r="AE1039" s="108"/>
      <c r="AF1039" s="108"/>
      <c r="AG1039" s="108"/>
      <c r="AH1039" s="108"/>
    </row>
    <row r="1040">
      <c r="A1040" s="108"/>
      <c r="B1040" s="108"/>
      <c r="C1040" s="109">
        <v>837117.0</v>
      </c>
      <c r="D1040" s="109" t="s">
        <v>1186</v>
      </c>
      <c r="E1040" s="110" t="s">
        <v>56</v>
      </c>
      <c r="F1040" s="110">
        <v>1.0</v>
      </c>
      <c r="G1040" s="110">
        <v>0.0</v>
      </c>
      <c r="H1040" s="11"/>
      <c r="I1040" s="108"/>
      <c r="J1040" s="108"/>
      <c r="K1040" s="108"/>
      <c r="L1040" s="108"/>
      <c r="M1040" s="111"/>
      <c r="N1040" s="112"/>
      <c r="O1040" s="111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  <c r="AE1040" s="108"/>
      <c r="AF1040" s="108"/>
      <c r="AG1040" s="108"/>
      <c r="AH1040" s="108"/>
    </row>
    <row r="1041">
      <c r="A1041" s="108"/>
      <c r="B1041" s="108"/>
      <c r="C1041" s="109">
        <v>837118.0</v>
      </c>
      <c r="D1041" s="109" t="s">
        <v>1187</v>
      </c>
      <c r="E1041" s="110" t="s">
        <v>56</v>
      </c>
      <c r="F1041" s="110">
        <v>1.0</v>
      </c>
      <c r="G1041" s="110">
        <v>0.0</v>
      </c>
      <c r="H1041" s="11"/>
      <c r="I1041" s="108"/>
      <c r="J1041" s="108"/>
      <c r="K1041" s="108"/>
      <c r="L1041" s="108"/>
      <c r="M1041" s="111"/>
      <c r="N1041" s="112"/>
      <c r="O1041" s="111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  <c r="AE1041" s="108"/>
      <c r="AF1041" s="108"/>
      <c r="AG1041" s="108"/>
      <c r="AH1041" s="108"/>
    </row>
    <row r="1042">
      <c r="A1042" s="108"/>
      <c r="B1042" s="108"/>
      <c r="C1042" s="109">
        <v>837119.0</v>
      </c>
      <c r="D1042" s="109" t="s">
        <v>1188</v>
      </c>
      <c r="E1042" s="110" t="s">
        <v>56</v>
      </c>
      <c r="F1042" s="110">
        <v>1.0</v>
      </c>
      <c r="G1042" s="110">
        <v>0.0</v>
      </c>
      <c r="H1042" s="11"/>
      <c r="I1042" s="108"/>
      <c r="J1042" s="108"/>
      <c r="K1042" s="108"/>
      <c r="L1042" s="108"/>
      <c r="M1042" s="111"/>
      <c r="N1042" s="112"/>
      <c r="O1042" s="111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  <c r="AE1042" s="108"/>
      <c r="AF1042" s="108"/>
      <c r="AG1042" s="108"/>
      <c r="AH1042" s="108"/>
    </row>
    <row r="1043">
      <c r="A1043" s="108"/>
      <c r="B1043" s="108"/>
      <c r="C1043" s="109">
        <v>837120.0</v>
      </c>
      <c r="D1043" s="109" t="s">
        <v>1189</v>
      </c>
      <c r="E1043" s="110" t="s">
        <v>56</v>
      </c>
      <c r="F1043" s="110">
        <v>1.0</v>
      </c>
      <c r="G1043" s="110">
        <v>0.0</v>
      </c>
      <c r="H1043" s="11"/>
      <c r="I1043" s="108"/>
      <c r="J1043" s="108"/>
      <c r="K1043" s="108"/>
      <c r="L1043" s="108"/>
      <c r="M1043" s="111"/>
      <c r="N1043" s="112"/>
      <c r="O1043" s="111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  <c r="AE1043" s="108"/>
      <c r="AF1043" s="108"/>
      <c r="AG1043" s="108"/>
      <c r="AH1043" s="108"/>
    </row>
    <row r="1044">
      <c r="A1044" s="108"/>
      <c r="B1044" s="108"/>
      <c r="C1044" s="109">
        <v>8426500.0</v>
      </c>
      <c r="D1044" s="109" t="s">
        <v>1190</v>
      </c>
      <c r="E1044" s="110" t="s">
        <v>56</v>
      </c>
      <c r="F1044" s="110">
        <v>1.0</v>
      </c>
      <c r="G1044" s="110">
        <v>2.49</v>
      </c>
      <c r="H1044" s="11"/>
      <c r="I1044" s="108"/>
      <c r="J1044" s="108"/>
      <c r="K1044" s="108"/>
      <c r="L1044" s="108"/>
      <c r="M1044" s="111"/>
      <c r="N1044" s="112"/>
      <c r="O1044" s="111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  <c r="AE1044" s="108"/>
      <c r="AF1044" s="108"/>
      <c r="AG1044" s="108"/>
      <c r="AH1044" s="108"/>
    </row>
    <row r="1045">
      <c r="A1045" s="108"/>
      <c r="B1045" s="108"/>
      <c r="C1045" s="109">
        <v>8428510.0</v>
      </c>
      <c r="D1045" s="109" t="s">
        <v>1191</v>
      </c>
      <c r="E1045" s="110" t="s">
        <v>56</v>
      </c>
      <c r="F1045" s="110">
        <v>1.0</v>
      </c>
      <c r="G1045" s="110">
        <v>2.16</v>
      </c>
      <c r="H1045" s="11"/>
      <c r="I1045" s="108"/>
      <c r="J1045" s="108"/>
      <c r="K1045" s="108"/>
      <c r="L1045" s="108"/>
      <c r="M1045" s="111"/>
      <c r="N1045" s="112"/>
      <c r="O1045" s="111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  <c r="AE1045" s="108"/>
      <c r="AF1045" s="108"/>
      <c r="AG1045" s="108"/>
      <c r="AH1045" s="108"/>
    </row>
    <row r="1046">
      <c r="A1046" s="108"/>
      <c r="B1046" s="108"/>
      <c r="C1046" s="109">
        <v>844363.0</v>
      </c>
      <c r="D1046" s="109" t="s">
        <v>1192</v>
      </c>
      <c r="E1046" s="110" t="s">
        <v>56</v>
      </c>
      <c r="F1046" s="110">
        <v>1.0</v>
      </c>
      <c r="G1046" s="110">
        <v>0.0</v>
      </c>
      <c r="H1046" s="11"/>
      <c r="I1046" s="108"/>
      <c r="J1046" s="108"/>
      <c r="K1046" s="108"/>
      <c r="L1046" s="108"/>
      <c r="M1046" s="111"/>
      <c r="N1046" s="112"/>
      <c r="O1046" s="111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  <c r="AE1046" s="108"/>
      <c r="AF1046" s="108"/>
      <c r="AG1046" s="108"/>
      <c r="AH1046" s="108"/>
    </row>
    <row r="1047">
      <c r="A1047" s="108"/>
      <c r="B1047" s="108"/>
      <c r="C1047" s="109">
        <v>852.0</v>
      </c>
      <c r="D1047" s="109" t="s">
        <v>1193</v>
      </c>
      <c r="E1047" s="110" t="s">
        <v>56</v>
      </c>
      <c r="F1047" s="110">
        <v>1.0</v>
      </c>
      <c r="G1047" s="110">
        <v>0.0</v>
      </c>
      <c r="H1047" s="11"/>
      <c r="I1047" s="108"/>
      <c r="J1047" s="108"/>
      <c r="K1047" s="108"/>
      <c r="L1047" s="108"/>
      <c r="M1047" s="111"/>
      <c r="N1047" s="112"/>
      <c r="O1047" s="111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  <c r="AE1047" s="108"/>
      <c r="AF1047" s="108"/>
      <c r="AG1047" s="108"/>
      <c r="AH1047" s="108"/>
    </row>
    <row r="1048">
      <c r="A1048" s="108"/>
      <c r="B1048" s="108"/>
      <c r="C1048" s="109">
        <v>854.0</v>
      </c>
      <c r="D1048" s="109" t="s">
        <v>1194</v>
      </c>
      <c r="E1048" s="110" t="s">
        <v>56</v>
      </c>
      <c r="F1048" s="110">
        <v>1.0</v>
      </c>
      <c r="G1048" s="110">
        <v>0.0</v>
      </c>
      <c r="H1048" s="11"/>
      <c r="I1048" s="108"/>
      <c r="J1048" s="108"/>
      <c r="K1048" s="108"/>
      <c r="L1048" s="108"/>
      <c r="M1048" s="111"/>
      <c r="N1048" s="112"/>
      <c r="O1048" s="111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</row>
    <row r="1049">
      <c r="A1049" s="108"/>
      <c r="B1049" s="108"/>
      <c r="C1049" s="109">
        <v>8544.0</v>
      </c>
      <c r="D1049" s="109" t="s">
        <v>1195</v>
      </c>
      <c r="E1049" s="110" t="s">
        <v>56</v>
      </c>
      <c r="F1049" s="110">
        <v>1.0</v>
      </c>
      <c r="G1049" s="110">
        <v>0.0</v>
      </c>
      <c r="H1049" s="11"/>
      <c r="I1049" s="108"/>
      <c r="J1049" s="108"/>
      <c r="K1049" s="108"/>
      <c r="L1049" s="108"/>
      <c r="M1049" s="111"/>
      <c r="N1049" s="112"/>
      <c r="O1049" s="111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</row>
    <row r="1050">
      <c r="A1050" s="108"/>
      <c r="B1050" s="108"/>
      <c r="C1050" s="109">
        <v>861520.0</v>
      </c>
      <c r="D1050" s="109" t="s">
        <v>1196</v>
      </c>
      <c r="E1050" s="110" t="s">
        <v>56</v>
      </c>
      <c r="F1050" s="110">
        <v>1.0</v>
      </c>
      <c r="G1050" s="110">
        <v>5.2</v>
      </c>
      <c r="H1050" s="11"/>
      <c r="I1050" s="108"/>
      <c r="J1050" s="108"/>
      <c r="K1050" s="108"/>
      <c r="L1050" s="108"/>
      <c r="M1050" s="111"/>
      <c r="N1050" s="112"/>
      <c r="O1050" s="111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</row>
    <row r="1051">
      <c r="A1051" s="108"/>
      <c r="B1051" s="108"/>
      <c r="C1051" s="109">
        <v>862495.0</v>
      </c>
      <c r="D1051" s="109" t="s">
        <v>1197</v>
      </c>
      <c r="E1051" s="110" t="s">
        <v>56</v>
      </c>
      <c r="F1051" s="110">
        <v>1.0</v>
      </c>
      <c r="G1051" s="110">
        <v>658.78</v>
      </c>
      <c r="H1051" s="11"/>
      <c r="I1051" s="108"/>
      <c r="J1051" s="108"/>
      <c r="K1051" s="108"/>
      <c r="L1051" s="108"/>
      <c r="M1051" s="111"/>
      <c r="N1051" s="112"/>
      <c r="O1051" s="111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</row>
    <row r="1052">
      <c r="A1052" s="108"/>
      <c r="B1052" s="108"/>
      <c r="C1052" s="109">
        <v>8626500.0</v>
      </c>
      <c r="D1052" s="109" t="s">
        <v>1198</v>
      </c>
      <c r="E1052" s="110" t="s">
        <v>56</v>
      </c>
      <c r="F1052" s="110">
        <v>1.0</v>
      </c>
      <c r="G1052" s="110">
        <v>2.72</v>
      </c>
      <c r="H1052" s="11"/>
      <c r="I1052" s="108"/>
      <c r="J1052" s="108"/>
      <c r="K1052" s="108"/>
      <c r="L1052" s="108"/>
      <c r="M1052" s="111"/>
      <c r="N1052" s="112"/>
      <c r="O1052" s="111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  <c r="AE1052" s="108"/>
      <c r="AF1052" s="108"/>
      <c r="AG1052" s="108"/>
      <c r="AH1052" s="108"/>
    </row>
    <row r="1053">
      <c r="A1053" s="108"/>
      <c r="B1053" s="108"/>
      <c r="C1053" s="109">
        <v>862782.0</v>
      </c>
      <c r="D1053" s="109" t="s">
        <v>1199</v>
      </c>
      <c r="E1053" s="110" t="s">
        <v>56</v>
      </c>
      <c r="F1053" s="110">
        <v>1.0</v>
      </c>
      <c r="G1053" s="110">
        <v>84.9</v>
      </c>
      <c r="H1053" s="11"/>
      <c r="I1053" s="108"/>
      <c r="J1053" s="108"/>
      <c r="K1053" s="108"/>
      <c r="L1053" s="108"/>
      <c r="M1053" s="111"/>
      <c r="N1053" s="112"/>
      <c r="O1053" s="111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  <c r="AE1053" s="108"/>
      <c r="AF1053" s="108"/>
      <c r="AG1053" s="108"/>
      <c r="AH1053" s="108"/>
    </row>
    <row r="1054">
      <c r="A1054" s="108"/>
      <c r="B1054" s="108"/>
      <c r="C1054" s="109">
        <v>8628500.0</v>
      </c>
      <c r="D1054" s="109" t="s">
        <v>1200</v>
      </c>
      <c r="E1054" s="110" t="s">
        <v>56</v>
      </c>
      <c r="F1054" s="110">
        <v>1.0</v>
      </c>
      <c r="G1054" s="110">
        <v>2.84</v>
      </c>
      <c r="H1054" s="11"/>
      <c r="I1054" s="108"/>
      <c r="J1054" s="108"/>
      <c r="K1054" s="108"/>
      <c r="L1054" s="108"/>
      <c r="M1054" s="111"/>
      <c r="N1054" s="112"/>
      <c r="O1054" s="111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  <c r="AE1054" s="108"/>
      <c r="AF1054" s="108"/>
      <c r="AG1054" s="108"/>
      <c r="AH1054" s="108"/>
    </row>
    <row r="1055">
      <c r="A1055" s="108"/>
      <c r="B1055" s="108"/>
      <c r="C1055" s="109">
        <v>863113.0</v>
      </c>
      <c r="D1055" s="109" t="s">
        <v>1201</v>
      </c>
      <c r="E1055" s="110" t="s">
        <v>56</v>
      </c>
      <c r="F1055" s="110">
        <v>1.0</v>
      </c>
      <c r="G1055" s="110">
        <v>26.5</v>
      </c>
      <c r="H1055" s="11"/>
      <c r="I1055" s="108"/>
      <c r="J1055" s="108"/>
      <c r="K1055" s="108"/>
      <c r="L1055" s="108"/>
      <c r="M1055" s="111"/>
      <c r="N1055" s="112"/>
      <c r="O1055" s="111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  <c r="AE1055" s="108"/>
      <c r="AF1055" s="108"/>
      <c r="AG1055" s="108"/>
      <c r="AH1055" s="108"/>
    </row>
    <row r="1056">
      <c r="A1056" s="108"/>
      <c r="B1056" s="108"/>
      <c r="C1056" s="109">
        <v>863528.0</v>
      </c>
      <c r="D1056" s="109" t="s">
        <v>1202</v>
      </c>
      <c r="E1056" s="110" t="s">
        <v>56</v>
      </c>
      <c r="F1056" s="110">
        <v>1.0</v>
      </c>
      <c r="G1056" s="110">
        <v>498.0</v>
      </c>
      <c r="H1056" s="11"/>
      <c r="I1056" s="108"/>
      <c r="J1056" s="108"/>
      <c r="K1056" s="108"/>
      <c r="L1056" s="108"/>
      <c r="M1056" s="111"/>
      <c r="N1056" s="112"/>
      <c r="O1056" s="111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  <c r="AE1056" s="108"/>
      <c r="AF1056" s="108"/>
      <c r="AG1056" s="108"/>
      <c r="AH1056" s="108"/>
    </row>
    <row r="1057">
      <c r="A1057" s="108"/>
      <c r="B1057" s="108"/>
      <c r="C1057" s="109">
        <v>863730.0</v>
      </c>
      <c r="D1057" s="109" t="s">
        <v>1203</v>
      </c>
      <c r="E1057" s="110" t="s">
        <v>56</v>
      </c>
      <c r="F1057" s="110">
        <v>1.0</v>
      </c>
      <c r="G1057" s="110">
        <v>897.0</v>
      </c>
      <c r="H1057" s="11"/>
      <c r="I1057" s="108"/>
      <c r="J1057" s="108"/>
      <c r="K1057" s="108"/>
      <c r="L1057" s="108"/>
      <c r="M1057" s="111"/>
      <c r="N1057" s="112"/>
      <c r="O1057" s="111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  <c r="AE1057" s="108"/>
      <c r="AF1057" s="108"/>
      <c r="AG1057" s="108"/>
      <c r="AH1057" s="108"/>
    </row>
    <row r="1058">
      <c r="A1058" s="108"/>
      <c r="B1058" s="108"/>
      <c r="C1058" s="109">
        <v>8644500.0</v>
      </c>
      <c r="D1058" s="109" t="s">
        <v>1204</v>
      </c>
      <c r="E1058" s="110" t="s">
        <v>56</v>
      </c>
      <c r="F1058" s="110">
        <v>1.0</v>
      </c>
      <c r="G1058" s="110">
        <v>2.04</v>
      </c>
      <c r="H1058" s="11"/>
      <c r="I1058" s="108"/>
      <c r="J1058" s="108"/>
      <c r="K1058" s="108"/>
      <c r="L1058" s="108"/>
      <c r="M1058" s="111"/>
      <c r="N1058" s="112"/>
      <c r="O1058" s="111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  <c r="AE1058" s="108"/>
      <c r="AF1058" s="108"/>
      <c r="AG1058" s="108"/>
      <c r="AH1058" s="108"/>
    </row>
    <row r="1059">
      <c r="A1059" s="108"/>
      <c r="B1059" s="108"/>
      <c r="C1059" s="109">
        <v>8664510.0</v>
      </c>
      <c r="D1059" s="109" t="s">
        <v>1205</v>
      </c>
      <c r="E1059" s="110" t="s">
        <v>56</v>
      </c>
      <c r="F1059" s="110">
        <v>1.0</v>
      </c>
      <c r="G1059" s="110">
        <v>1817.05</v>
      </c>
      <c r="H1059" s="11"/>
      <c r="I1059" s="108"/>
      <c r="J1059" s="108"/>
      <c r="K1059" s="108"/>
      <c r="L1059" s="108"/>
      <c r="M1059" s="111"/>
      <c r="N1059" s="112"/>
      <c r="O1059" s="111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  <c r="AE1059" s="108"/>
      <c r="AF1059" s="108"/>
      <c r="AG1059" s="108"/>
      <c r="AH1059" s="108"/>
    </row>
    <row r="1060">
      <c r="A1060" s="108"/>
      <c r="B1060" s="108"/>
      <c r="C1060" s="109">
        <v>86905.0</v>
      </c>
      <c r="D1060" s="109" t="s">
        <v>1206</v>
      </c>
      <c r="E1060" s="110" t="s">
        <v>56</v>
      </c>
      <c r="F1060" s="110">
        <v>1.0</v>
      </c>
      <c r="G1060" s="110">
        <v>0.0</v>
      </c>
      <c r="H1060" s="11"/>
      <c r="I1060" s="108"/>
      <c r="J1060" s="108"/>
      <c r="K1060" s="108"/>
      <c r="L1060" s="108"/>
      <c r="M1060" s="111"/>
      <c r="N1060" s="112"/>
      <c r="O1060" s="111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  <c r="AE1060" s="108"/>
      <c r="AF1060" s="108"/>
      <c r="AG1060" s="108"/>
      <c r="AH1060" s="108"/>
    </row>
    <row r="1061">
      <c r="A1061" s="108"/>
      <c r="B1061" s="108"/>
      <c r="C1061" s="109">
        <v>8808500.0</v>
      </c>
      <c r="D1061" s="109" t="s">
        <v>1207</v>
      </c>
      <c r="E1061" s="110" t="s">
        <v>56</v>
      </c>
      <c r="F1061" s="110">
        <v>1.0</v>
      </c>
      <c r="G1061" s="110">
        <v>2.77</v>
      </c>
      <c r="H1061" s="11"/>
      <c r="I1061" s="108"/>
      <c r="J1061" s="108"/>
      <c r="K1061" s="108"/>
      <c r="L1061" s="108"/>
      <c r="M1061" s="111"/>
      <c r="N1061" s="112"/>
      <c r="O1061" s="111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  <c r="AE1061" s="108"/>
      <c r="AF1061" s="108"/>
      <c r="AG1061" s="108"/>
      <c r="AH1061" s="108"/>
    </row>
    <row r="1062">
      <c r="A1062" s="108"/>
      <c r="B1062" s="108"/>
      <c r="C1062" s="109">
        <v>8826500.0</v>
      </c>
      <c r="D1062" s="109" t="s">
        <v>1208</v>
      </c>
      <c r="E1062" s="110" t="s">
        <v>56</v>
      </c>
      <c r="F1062" s="110">
        <v>1.0</v>
      </c>
      <c r="G1062" s="110">
        <v>3.11</v>
      </c>
      <c r="H1062" s="11"/>
      <c r="I1062" s="108"/>
      <c r="J1062" s="108"/>
      <c r="K1062" s="108"/>
      <c r="L1062" s="108"/>
      <c r="M1062" s="111"/>
      <c r="N1062" s="112"/>
      <c r="O1062" s="111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  <c r="AE1062" s="108"/>
      <c r="AF1062" s="108"/>
      <c r="AG1062" s="108"/>
      <c r="AH1062" s="108"/>
    </row>
    <row r="1063">
      <c r="A1063" s="108"/>
      <c r="B1063" s="108"/>
      <c r="C1063" s="109">
        <v>8828500.0</v>
      </c>
      <c r="D1063" s="109" t="s">
        <v>1209</v>
      </c>
      <c r="E1063" s="110" t="s">
        <v>56</v>
      </c>
      <c r="F1063" s="110">
        <v>1.0</v>
      </c>
      <c r="G1063" s="110">
        <v>3.23</v>
      </c>
      <c r="H1063" s="11"/>
      <c r="I1063" s="108"/>
      <c r="J1063" s="108"/>
      <c r="K1063" s="108"/>
      <c r="L1063" s="108"/>
      <c r="M1063" s="111"/>
      <c r="N1063" s="112"/>
      <c r="O1063" s="111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  <c r="AE1063" s="108"/>
      <c r="AF1063" s="108"/>
      <c r="AG1063" s="108"/>
      <c r="AH1063" s="108"/>
    </row>
    <row r="1064">
      <c r="A1064" s="108"/>
      <c r="B1064" s="108"/>
      <c r="C1064" s="109">
        <v>8912.0</v>
      </c>
      <c r="D1064" s="109" t="s">
        <v>1210</v>
      </c>
      <c r="E1064" s="110" t="s">
        <v>56</v>
      </c>
      <c r="F1064" s="110">
        <v>1.0</v>
      </c>
      <c r="G1064" s="110">
        <v>580.38</v>
      </c>
      <c r="H1064" s="11"/>
      <c r="I1064" s="108"/>
      <c r="J1064" s="108"/>
      <c r="K1064" s="108"/>
      <c r="L1064" s="108"/>
      <c r="M1064" s="111"/>
      <c r="N1064" s="112"/>
      <c r="O1064" s="111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  <c r="AE1064" s="108"/>
      <c r="AF1064" s="108"/>
      <c r="AG1064" s="108"/>
      <c r="AH1064" s="108"/>
    </row>
    <row r="1065">
      <c r="A1065" s="108"/>
      <c r="B1065" s="108"/>
      <c r="C1065" s="109">
        <v>8.99608700466E11</v>
      </c>
      <c r="D1065" s="109" t="s">
        <v>1211</v>
      </c>
      <c r="E1065" s="110" t="s">
        <v>56</v>
      </c>
      <c r="F1065" s="110">
        <v>1.0</v>
      </c>
      <c r="G1065" s="110">
        <v>110.0</v>
      </c>
      <c r="H1065" s="11"/>
      <c r="I1065" s="108"/>
      <c r="J1065" s="108"/>
      <c r="K1065" s="108"/>
      <c r="L1065" s="108"/>
      <c r="M1065" s="111"/>
      <c r="N1065" s="112"/>
      <c r="O1065" s="111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  <c r="AE1065" s="108"/>
      <c r="AF1065" s="108"/>
      <c r="AG1065" s="108"/>
      <c r="AH1065" s="108"/>
    </row>
    <row r="1066">
      <c r="A1066" s="108"/>
      <c r="B1066" s="108"/>
      <c r="C1066" s="109">
        <v>9.0</v>
      </c>
      <c r="D1066" s="109" t="s">
        <v>1212</v>
      </c>
      <c r="E1066" s="110" t="s">
        <v>56</v>
      </c>
      <c r="F1066" s="110">
        <v>1.0</v>
      </c>
      <c r="G1066" s="110">
        <v>0.0</v>
      </c>
      <c r="H1066" s="11"/>
      <c r="I1066" s="108"/>
      <c r="J1066" s="108"/>
      <c r="K1066" s="108"/>
      <c r="L1066" s="108"/>
      <c r="M1066" s="111"/>
      <c r="N1066" s="112"/>
      <c r="O1066" s="111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  <c r="AE1066" s="108"/>
      <c r="AF1066" s="108"/>
      <c r="AG1066" s="108"/>
      <c r="AH1066" s="108"/>
    </row>
    <row r="1067">
      <c r="A1067" s="108"/>
      <c r="B1067" s="108"/>
      <c r="C1067" s="109" t="s">
        <v>1213</v>
      </c>
      <c r="D1067" s="109" t="s">
        <v>1214</v>
      </c>
      <c r="E1067" s="110" t="s">
        <v>56</v>
      </c>
      <c r="F1067" s="110">
        <v>1.0</v>
      </c>
      <c r="G1067" s="110">
        <v>44.5</v>
      </c>
      <c r="H1067" s="11"/>
      <c r="I1067" s="108"/>
      <c r="J1067" s="108"/>
      <c r="K1067" s="108"/>
      <c r="L1067" s="108"/>
      <c r="M1067" s="111"/>
      <c r="N1067" s="112"/>
      <c r="O1067" s="111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  <c r="AE1067" s="108"/>
      <c r="AF1067" s="108"/>
      <c r="AG1067" s="108"/>
      <c r="AH1067" s="108"/>
    </row>
    <row r="1068">
      <c r="A1068" s="108"/>
      <c r="B1068" s="108"/>
      <c r="C1068" s="109" t="s">
        <v>1215</v>
      </c>
      <c r="D1068" s="109" t="s">
        <v>1214</v>
      </c>
      <c r="E1068" s="110" t="s">
        <v>56</v>
      </c>
      <c r="F1068" s="110">
        <v>1.0</v>
      </c>
      <c r="G1068" s="110">
        <v>44.5</v>
      </c>
      <c r="H1068" s="11"/>
      <c r="I1068" s="108"/>
      <c r="J1068" s="108"/>
      <c r="K1068" s="108"/>
      <c r="L1068" s="108"/>
      <c r="M1068" s="111"/>
      <c r="N1068" s="112"/>
      <c r="O1068" s="111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  <c r="AD1068" s="108"/>
      <c r="AE1068" s="108"/>
      <c r="AF1068" s="108"/>
      <c r="AG1068" s="108"/>
      <c r="AH1068" s="108"/>
    </row>
    <row r="1069">
      <c r="A1069" s="108"/>
      <c r="B1069" s="108"/>
      <c r="C1069" s="109" t="s">
        <v>1216</v>
      </c>
      <c r="D1069" s="109" t="s">
        <v>1217</v>
      </c>
      <c r="E1069" s="110" t="s">
        <v>56</v>
      </c>
      <c r="F1069" s="110">
        <v>1.0</v>
      </c>
      <c r="G1069" s="110">
        <v>44.5</v>
      </c>
      <c r="H1069" s="11"/>
      <c r="I1069" s="108"/>
      <c r="J1069" s="108"/>
      <c r="K1069" s="108"/>
      <c r="L1069" s="108"/>
      <c r="M1069" s="111"/>
      <c r="N1069" s="112"/>
      <c r="O1069" s="111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  <c r="AD1069" s="108"/>
      <c r="AE1069" s="108"/>
      <c r="AF1069" s="108"/>
      <c r="AG1069" s="108"/>
      <c r="AH1069" s="108"/>
    </row>
    <row r="1070">
      <c r="A1070" s="108"/>
      <c r="B1070" s="108"/>
      <c r="C1070" s="109">
        <v>9189.0</v>
      </c>
      <c r="D1070" s="109" t="s">
        <v>1218</v>
      </c>
      <c r="E1070" s="110" t="s">
        <v>56</v>
      </c>
      <c r="F1070" s="110">
        <v>1.0</v>
      </c>
      <c r="G1070" s="110">
        <v>9.33</v>
      </c>
      <c r="H1070" s="11"/>
      <c r="I1070" s="108"/>
      <c r="J1070" s="108"/>
      <c r="K1070" s="108"/>
      <c r="L1070" s="108"/>
      <c r="M1070" s="111"/>
      <c r="N1070" s="112"/>
      <c r="O1070" s="111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  <c r="AD1070" s="108"/>
      <c r="AE1070" s="108"/>
      <c r="AF1070" s="108"/>
      <c r="AG1070" s="108"/>
      <c r="AH1070" s="108"/>
    </row>
    <row r="1071">
      <c r="A1071" s="108"/>
      <c r="B1071" s="108"/>
      <c r="C1071" s="109">
        <v>9.20018E9</v>
      </c>
      <c r="D1071" s="109" t="s">
        <v>1219</v>
      </c>
      <c r="E1071" s="110" t="s">
        <v>56</v>
      </c>
      <c r="F1071" s="110">
        <v>1.0</v>
      </c>
      <c r="G1071" s="110">
        <v>0.33</v>
      </c>
      <c r="H1071" s="11"/>
      <c r="I1071" s="108"/>
      <c r="J1071" s="108"/>
      <c r="K1071" s="108"/>
      <c r="L1071" s="108"/>
      <c r="M1071" s="111"/>
      <c r="N1071" s="112"/>
      <c r="O1071" s="111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  <c r="AE1071" s="108"/>
      <c r="AF1071" s="108"/>
      <c r="AG1071" s="108"/>
      <c r="AH1071" s="108"/>
    </row>
    <row r="1072">
      <c r="A1072" s="108"/>
      <c r="B1072" s="108"/>
      <c r="C1072" s="109">
        <v>9.20025E9</v>
      </c>
      <c r="D1072" s="109" t="s">
        <v>1220</v>
      </c>
      <c r="E1072" s="110" t="s">
        <v>56</v>
      </c>
      <c r="F1072" s="110">
        <v>1.0</v>
      </c>
      <c r="G1072" s="110">
        <v>0.63</v>
      </c>
      <c r="H1072" s="11"/>
      <c r="I1072" s="108"/>
      <c r="J1072" s="108"/>
      <c r="K1072" s="108"/>
      <c r="L1072" s="108"/>
      <c r="M1072" s="111"/>
      <c r="N1072" s="112"/>
      <c r="O1072" s="111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  <c r="AD1072" s="108"/>
      <c r="AE1072" s="108"/>
      <c r="AF1072" s="108"/>
      <c r="AG1072" s="108"/>
      <c r="AH1072" s="108"/>
    </row>
    <row r="1073">
      <c r="A1073" s="108"/>
      <c r="B1073" s="108"/>
      <c r="C1073" s="109">
        <v>9.20039E9</v>
      </c>
      <c r="D1073" s="109" t="s">
        <v>1221</v>
      </c>
      <c r="E1073" s="110" t="s">
        <v>56</v>
      </c>
      <c r="F1073" s="110">
        <v>1.0</v>
      </c>
      <c r="G1073" s="110">
        <v>17.91</v>
      </c>
      <c r="H1073" s="11"/>
      <c r="I1073" s="108"/>
      <c r="J1073" s="108"/>
      <c r="K1073" s="108"/>
      <c r="L1073" s="108"/>
      <c r="M1073" s="111"/>
      <c r="N1073" s="112"/>
      <c r="O1073" s="111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  <c r="AD1073" s="108"/>
      <c r="AE1073" s="108"/>
      <c r="AF1073" s="108"/>
      <c r="AG1073" s="108"/>
      <c r="AH1073" s="108"/>
    </row>
    <row r="1074">
      <c r="A1074" s="108"/>
      <c r="B1074" s="108"/>
      <c r="C1074" s="109">
        <v>925186.0</v>
      </c>
      <c r="D1074" s="109" t="s">
        <v>1222</v>
      </c>
      <c r="E1074" s="110" t="s">
        <v>56</v>
      </c>
      <c r="F1074" s="110">
        <v>1.0</v>
      </c>
      <c r="G1074" s="110">
        <v>0.0</v>
      </c>
      <c r="H1074" s="11"/>
      <c r="I1074" s="108"/>
      <c r="J1074" s="108"/>
      <c r="K1074" s="108"/>
      <c r="L1074" s="108"/>
      <c r="M1074" s="111"/>
      <c r="N1074" s="112"/>
      <c r="O1074" s="111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  <c r="AD1074" s="108"/>
      <c r="AE1074" s="108"/>
      <c r="AF1074" s="108"/>
      <c r="AG1074" s="108"/>
      <c r="AH1074" s="108"/>
    </row>
    <row r="1075">
      <c r="A1075" s="108"/>
      <c r="B1075" s="108"/>
      <c r="C1075" s="109">
        <v>925190.0</v>
      </c>
      <c r="D1075" s="109" t="s">
        <v>1223</v>
      </c>
      <c r="E1075" s="110" t="s">
        <v>56</v>
      </c>
      <c r="F1075" s="110">
        <v>1.0</v>
      </c>
      <c r="G1075" s="110">
        <v>0.0</v>
      </c>
      <c r="H1075" s="11"/>
      <c r="I1075" s="108"/>
      <c r="J1075" s="108"/>
      <c r="K1075" s="108"/>
      <c r="L1075" s="108"/>
      <c r="M1075" s="111"/>
      <c r="N1075" s="112"/>
      <c r="O1075" s="111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  <c r="AD1075" s="108"/>
      <c r="AE1075" s="108"/>
      <c r="AF1075" s="108"/>
      <c r="AG1075" s="108"/>
      <c r="AH1075" s="108"/>
    </row>
    <row r="1076">
      <c r="A1076" s="108"/>
      <c r="B1076" s="108"/>
      <c r="C1076" s="109">
        <v>925213.0</v>
      </c>
      <c r="D1076" s="109" t="s">
        <v>1224</v>
      </c>
      <c r="E1076" s="110" t="s">
        <v>56</v>
      </c>
      <c r="F1076" s="110">
        <v>1.0</v>
      </c>
      <c r="G1076" s="110">
        <v>0.0</v>
      </c>
      <c r="H1076" s="11"/>
      <c r="I1076" s="108"/>
      <c r="J1076" s="108"/>
      <c r="K1076" s="108"/>
      <c r="L1076" s="108"/>
      <c r="M1076" s="111"/>
      <c r="N1076" s="112"/>
      <c r="O1076" s="111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  <c r="AD1076" s="108"/>
      <c r="AE1076" s="108"/>
      <c r="AF1076" s="108"/>
      <c r="AG1076" s="108"/>
      <c r="AH1076" s="108"/>
    </row>
    <row r="1077">
      <c r="A1077" s="108"/>
      <c r="B1077" s="108"/>
      <c r="C1077" s="109">
        <v>925416.0</v>
      </c>
      <c r="D1077" s="109" t="s">
        <v>1225</v>
      </c>
      <c r="E1077" s="110" t="s">
        <v>56</v>
      </c>
      <c r="F1077" s="110">
        <v>1.0</v>
      </c>
      <c r="G1077" s="110">
        <v>0.0</v>
      </c>
      <c r="H1077" s="11"/>
      <c r="I1077" s="108"/>
      <c r="J1077" s="108"/>
      <c r="K1077" s="108"/>
      <c r="L1077" s="108"/>
      <c r="M1077" s="111"/>
      <c r="N1077" s="112"/>
      <c r="O1077" s="111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  <c r="AD1077" s="108"/>
      <c r="AE1077" s="108"/>
      <c r="AF1077" s="108"/>
      <c r="AG1077" s="108"/>
      <c r="AH1077" s="108"/>
    </row>
    <row r="1078">
      <c r="A1078" s="108"/>
      <c r="B1078" s="108"/>
      <c r="C1078" s="109">
        <v>925479.0</v>
      </c>
      <c r="D1078" s="109" t="s">
        <v>1226</v>
      </c>
      <c r="E1078" s="110" t="s">
        <v>56</v>
      </c>
      <c r="F1078" s="110">
        <v>1.0</v>
      </c>
      <c r="G1078" s="110">
        <v>0.0</v>
      </c>
      <c r="H1078" s="11"/>
      <c r="I1078" s="108"/>
      <c r="J1078" s="108"/>
      <c r="K1078" s="108"/>
      <c r="L1078" s="108"/>
      <c r="M1078" s="111"/>
      <c r="N1078" s="112"/>
      <c r="O1078" s="111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  <c r="AD1078" s="108"/>
      <c r="AE1078" s="108"/>
      <c r="AF1078" s="108"/>
      <c r="AG1078" s="108"/>
      <c r="AH1078" s="108"/>
    </row>
    <row r="1079">
      <c r="A1079" s="108"/>
      <c r="B1079" s="108"/>
      <c r="C1079" s="109">
        <v>925607.0</v>
      </c>
      <c r="D1079" s="109" t="s">
        <v>1227</v>
      </c>
      <c r="E1079" s="110" t="s">
        <v>56</v>
      </c>
      <c r="F1079" s="110">
        <v>1.0</v>
      </c>
      <c r="G1079" s="110">
        <v>0.0</v>
      </c>
      <c r="H1079" s="11"/>
      <c r="I1079" s="108"/>
      <c r="J1079" s="108"/>
      <c r="K1079" s="108"/>
      <c r="L1079" s="108"/>
      <c r="M1079" s="111"/>
      <c r="N1079" s="112"/>
      <c r="O1079" s="111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  <c r="AD1079" s="108"/>
      <c r="AE1079" s="108"/>
      <c r="AF1079" s="108"/>
      <c r="AG1079" s="108"/>
      <c r="AH1079" s="108"/>
    </row>
    <row r="1080">
      <c r="A1080" s="108"/>
      <c r="B1080" s="108"/>
      <c r="C1080" s="109" t="s">
        <v>1228</v>
      </c>
      <c r="D1080" s="109" t="s">
        <v>1214</v>
      </c>
      <c r="E1080" s="110" t="s">
        <v>56</v>
      </c>
      <c r="F1080" s="110">
        <v>1.0</v>
      </c>
      <c r="G1080" s="110">
        <v>286.87</v>
      </c>
      <c r="H1080" s="11"/>
      <c r="I1080" s="108"/>
      <c r="J1080" s="108"/>
      <c r="K1080" s="108"/>
      <c r="L1080" s="108"/>
      <c r="M1080" s="111"/>
      <c r="N1080" s="112"/>
      <c r="O1080" s="111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  <c r="AD1080" s="108"/>
      <c r="AE1080" s="108"/>
      <c r="AF1080" s="108"/>
      <c r="AG1080" s="108"/>
      <c r="AH1080" s="108"/>
    </row>
    <row r="1081">
      <c r="A1081" s="108"/>
      <c r="B1081" s="108"/>
      <c r="C1081" s="109" t="s">
        <v>1229</v>
      </c>
      <c r="D1081" s="109" t="s">
        <v>1214</v>
      </c>
      <c r="E1081" s="110" t="s">
        <v>56</v>
      </c>
      <c r="F1081" s="110">
        <v>1.0</v>
      </c>
      <c r="G1081" s="110">
        <v>335.81</v>
      </c>
      <c r="H1081" s="11"/>
      <c r="I1081" s="108"/>
      <c r="J1081" s="108"/>
      <c r="K1081" s="108"/>
      <c r="L1081" s="108"/>
      <c r="M1081" s="111"/>
      <c r="N1081" s="112"/>
      <c r="O1081" s="111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  <c r="AD1081" s="108"/>
      <c r="AE1081" s="108"/>
      <c r="AF1081" s="108"/>
      <c r="AG1081" s="108"/>
      <c r="AH1081" s="108"/>
    </row>
    <row r="1082">
      <c r="A1082" s="108"/>
      <c r="B1082" s="108"/>
      <c r="C1082" s="109" t="s">
        <v>1230</v>
      </c>
      <c r="D1082" s="109" t="s">
        <v>1214</v>
      </c>
      <c r="E1082" s="110" t="s">
        <v>56</v>
      </c>
      <c r="F1082" s="110">
        <v>1.0</v>
      </c>
      <c r="G1082" s="110">
        <v>290.29</v>
      </c>
      <c r="H1082" s="11"/>
      <c r="I1082" s="108"/>
      <c r="J1082" s="108"/>
      <c r="K1082" s="108"/>
      <c r="L1082" s="108"/>
      <c r="M1082" s="111"/>
      <c r="N1082" s="112"/>
      <c r="O1082" s="111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  <c r="AD1082" s="108"/>
      <c r="AE1082" s="108"/>
      <c r="AF1082" s="108"/>
      <c r="AG1082" s="108"/>
      <c r="AH1082" s="108"/>
    </row>
    <row r="1083">
      <c r="A1083" s="108"/>
      <c r="B1083" s="108"/>
      <c r="C1083" s="109">
        <v>930041.0</v>
      </c>
      <c r="D1083" s="109" t="s">
        <v>1231</v>
      </c>
      <c r="E1083" s="110" t="s">
        <v>56</v>
      </c>
      <c r="F1083" s="110">
        <v>1.0</v>
      </c>
      <c r="G1083" s="110">
        <v>0.0</v>
      </c>
      <c r="H1083" s="11"/>
      <c r="I1083" s="108"/>
      <c r="J1083" s="108"/>
      <c r="K1083" s="108"/>
      <c r="L1083" s="108"/>
      <c r="M1083" s="111"/>
      <c r="N1083" s="112"/>
      <c r="O1083" s="111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  <c r="AD1083" s="108"/>
      <c r="AE1083" s="108"/>
      <c r="AF1083" s="108"/>
      <c r="AG1083" s="108"/>
      <c r="AH1083" s="108"/>
    </row>
    <row r="1084">
      <c r="A1084" s="108"/>
      <c r="B1084" s="108"/>
      <c r="C1084" s="109">
        <v>930045.0</v>
      </c>
      <c r="D1084" s="109" t="s">
        <v>1232</v>
      </c>
      <c r="E1084" s="110" t="s">
        <v>56</v>
      </c>
      <c r="F1084" s="110">
        <v>1.0</v>
      </c>
      <c r="G1084" s="110">
        <v>0.0</v>
      </c>
      <c r="H1084" s="11"/>
      <c r="I1084" s="108"/>
      <c r="J1084" s="108"/>
      <c r="K1084" s="108"/>
      <c r="L1084" s="108"/>
      <c r="M1084" s="111"/>
      <c r="N1084" s="112"/>
      <c r="O1084" s="111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  <c r="AD1084" s="108"/>
      <c r="AE1084" s="108"/>
      <c r="AF1084" s="108"/>
      <c r="AG1084" s="108"/>
      <c r="AH1084" s="108"/>
    </row>
    <row r="1085">
      <c r="A1085" s="108"/>
      <c r="B1085" s="108"/>
      <c r="C1085" s="109">
        <v>930049.0</v>
      </c>
      <c r="D1085" s="109" t="s">
        <v>1233</v>
      </c>
      <c r="E1085" s="110" t="s">
        <v>56</v>
      </c>
      <c r="F1085" s="110">
        <v>1.0</v>
      </c>
      <c r="G1085" s="110">
        <v>0.0</v>
      </c>
      <c r="H1085" s="11"/>
      <c r="I1085" s="108"/>
      <c r="J1085" s="108"/>
      <c r="K1085" s="108"/>
      <c r="L1085" s="108"/>
      <c r="M1085" s="111"/>
      <c r="N1085" s="112"/>
      <c r="O1085" s="111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  <c r="AD1085" s="108"/>
      <c r="AE1085" s="108"/>
      <c r="AF1085" s="108"/>
      <c r="AG1085" s="108"/>
      <c r="AH1085" s="108"/>
    </row>
    <row r="1086">
      <c r="A1086" s="108"/>
      <c r="B1086" s="108"/>
      <c r="C1086" s="109">
        <v>938049.0</v>
      </c>
      <c r="D1086" s="109" t="s">
        <v>1234</v>
      </c>
      <c r="E1086" s="110" t="s">
        <v>56</v>
      </c>
      <c r="F1086" s="110">
        <v>1.0</v>
      </c>
      <c r="G1086" s="110">
        <v>0.0</v>
      </c>
      <c r="H1086" s="11"/>
      <c r="I1086" s="108"/>
      <c r="J1086" s="108"/>
      <c r="K1086" s="108"/>
      <c r="L1086" s="108"/>
      <c r="M1086" s="111"/>
      <c r="N1086" s="112"/>
      <c r="O1086" s="111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  <c r="AD1086" s="108"/>
      <c r="AE1086" s="108"/>
      <c r="AF1086" s="108"/>
      <c r="AG1086" s="108"/>
      <c r="AH1086" s="108"/>
    </row>
    <row r="1087">
      <c r="A1087" s="108"/>
      <c r="B1087" s="108"/>
      <c r="C1087" s="109">
        <v>938251.0</v>
      </c>
      <c r="D1087" s="109" t="s">
        <v>1235</v>
      </c>
      <c r="E1087" s="110" t="s">
        <v>56</v>
      </c>
      <c r="F1087" s="110">
        <v>1.0</v>
      </c>
      <c r="G1087" s="110">
        <v>0.0</v>
      </c>
      <c r="H1087" s="11"/>
      <c r="I1087" s="108"/>
      <c r="J1087" s="108"/>
      <c r="K1087" s="108"/>
      <c r="L1087" s="108"/>
      <c r="M1087" s="111"/>
      <c r="N1087" s="112"/>
      <c r="O1087" s="111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  <c r="AD1087" s="108"/>
      <c r="AE1087" s="108"/>
      <c r="AF1087" s="108"/>
      <c r="AG1087" s="108"/>
      <c r="AH1087" s="108"/>
    </row>
    <row r="1088">
      <c r="A1088" s="108"/>
      <c r="B1088" s="108"/>
      <c r="C1088" s="109">
        <v>938252.0</v>
      </c>
      <c r="D1088" s="109" t="s">
        <v>1236</v>
      </c>
      <c r="E1088" s="110" t="s">
        <v>56</v>
      </c>
      <c r="F1088" s="110">
        <v>1.0</v>
      </c>
      <c r="G1088" s="110">
        <v>0.0</v>
      </c>
      <c r="H1088" s="11"/>
      <c r="I1088" s="108"/>
      <c r="J1088" s="108"/>
      <c r="K1088" s="108"/>
      <c r="L1088" s="108"/>
      <c r="M1088" s="111"/>
      <c r="N1088" s="112"/>
      <c r="O1088" s="111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  <c r="AD1088" s="108"/>
      <c r="AE1088" s="108"/>
      <c r="AF1088" s="108"/>
      <c r="AG1088" s="108"/>
      <c r="AH1088" s="108"/>
    </row>
    <row r="1089">
      <c r="A1089" s="108"/>
      <c r="B1089" s="108"/>
      <c r="C1089" s="109">
        <v>98.0</v>
      </c>
      <c r="D1089" s="109" t="s">
        <v>1237</v>
      </c>
      <c r="E1089" s="110" t="s">
        <v>56</v>
      </c>
      <c r="F1089" s="110">
        <v>1.0</v>
      </c>
      <c r="G1089" s="110">
        <v>0.0</v>
      </c>
      <c r="H1089" s="11"/>
      <c r="I1089" s="108"/>
      <c r="J1089" s="108"/>
      <c r="K1089" s="108"/>
      <c r="L1089" s="108"/>
      <c r="M1089" s="111"/>
      <c r="N1089" s="112"/>
      <c r="O1089" s="111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  <c r="AD1089" s="108"/>
      <c r="AE1089" s="108"/>
      <c r="AF1089" s="108"/>
      <c r="AG1089" s="108"/>
      <c r="AH1089" s="108"/>
    </row>
    <row r="1090">
      <c r="A1090" s="108"/>
      <c r="B1090" s="108"/>
      <c r="C1090" s="109">
        <v>997.0</v>
      </c>
      <c r="D1090" s="109" t="s">
        <v>1238</v>
      </c>
      <c r="E1090" s="110" t="s">
        <v>56</v>
      </c>
      <c r="F1090" s="110">
        <v>1.0</v>
      </c>
      <c r="G1090" s="110">
        <v>85.0</v>
      </c>
      <c r="H1090" s="11"/>
      <c r="I1090" s="108"/>
      <c r="J1090" s="108"/>
      <c r="K1090" s="108"/>
      <c r="L1090" s="108"/>
      <c r="M1090" s="111"/>
      <c r="N1090" s="112"/>
      <c r="O1090" s="111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  <c r="AD1090" s="108"/>
      <c r="AE1090" s="108"/>
      <c r="AF1090" s="108"/>
      <c r="AG1090" s="108"/>
      <c r="AH1090" s="108"/>
    </row>
    <row r="1091">
      <c r="A1091" s="108"/>
      <c r="B1091" s="108"/>
      <c r="C1091" s="109" t="s">
        <v>1239</v>
      </c>
      <c r="D1091" s="109" t="s">
        <v>1240</v>
      </c>
      <c r="E1091" s="110" t="s">
        <v>56</v>
      </c>
      <c r="F1091" s="110">
        <v>1.0</v>
      </c>
      <c r="G1091" s="110">
        <v>7.58</v>
      </c>
      <c r="H1091" s="11"/>
      <c r="I1091" s="108"/>
      <c r="J1091" s="108"/>
      <c r="K1091" s="108"/>
      <c r="L1091" s="108"/>
      <c r="M1091" s="111"/>
      <c r="N1091" s="112"/>
      <c r="O1091" s="111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  <c r="AD1091" s="108"/>
      <c r="AE1091" s="108"/>
      <c r="AF1091" s="108"/>
      <c r="AG1091" s="108"/>
      <c r="AH1091" s="108"/>
    </row>
    <row r="1092">
      <c r="A1092" s="108"/>
      <c r="B1092" s="108"/>
      <c r="C1092" s="109" t="s">
        <v>1241</v>
      </c>
      <c r="D1092" s="109" t="s">
        <v>1240</v>
      </c>
      <c r="E1092" s="110" t="s">
        <v>56</v>
      </c>
      <c r="F1092" s="110">
        <v>1.0</v>
      </c>
      <c r="G1092" s="110">
        <v>11.55</v>
      </c>
      <c r="H1092" s="11"/>
      <c r="I1092" s="108"/>
      <c r="J1092" s="108"/>
      <c r="K1092" s="108"/>
      <c r="L1092" s="108"/>
      <c r="M1092" s="111"/>
      <c r="N1092" s="112"/>
      <c r="O1092" s="111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  <c r="AD1092" s="108"/>
      <c r="AE1092" s="108"/>
      <c r="AF1092" s="108"/>
      <c r="AG1092" s="108"/>
      <c r="AH1092" s="108"/>
    </row>
    <row r="1093">
      <c r="A1093" s="108"/>
      <c r="B1093" s="108"/>
      <c r="C1093" s="109" t="s">
        <v>1242</v>
      </c>
      <c r="D1093" s="109" t="s">
        <v>1240</v>
      </c>
      <c r="E1093" s="110" t="s">
        <v>56</v>
      </c>
      <c r="F1093" s="110">
        <v>1.0</v>
      </c>
      <c r="G1093" s="110">
        <v>53.68</v>
      </c>
      <c r="H1093" s="11"/>
      <c r="I1093" s="108"/>
      <c r="J1093" s="108"/>
      <c r="K1093" s="108"/>
      <c r="L1093" s="108"/>
      <c r="M1093" s="111"/>
      <c r="N1093" s="112"/>
      <c r="O1093" s="111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  <c r="AD1093" s="108"/>
      <c r="AE1093" s="108"/>
      <c r="AF1093" s="108"/>
      <c r="AG1093" s="108"/>
      <c r="AH1093" s="108"/>
    </row>
    <row r="1094">
      <c r="A1094" s="108"/>
      <c r="B1094" s="108"/>
      <c r="C1094" s="109" t="s">
        <v>1243</v>
      </c>
      <c r="D1094" s="109" t="s">
        <v>1244</v>
      </c>
      <c r="E1094" s="110" t="s">
        <v>56</v>
      </c>
      <c r="F1094" s="110">
        <v>1.0</v>
      </c>
      <c r="G1094" s="110">
        <v>0.0</v>
      </c>
      <c r="H1094" s="11"/>
      <c r="I1094" s="108"/>
      <c r="J1094" s="108"/>
      <c r="K1094" s="108"/>
      <c r="L1094" s="108"/>
      <c r="M1094" s="111"/>
      <c r="N1094" s="112"/>
      <c r="O1094" s="111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  <c r="AD1094" s="108"/>
      <c r="AE1094" s="108"/>
      <c r="AF1094" s="108"/>
      <c r="AG1094" s="108"/>
      <c r="AH1094" s="108"/>
    </row>
    <row r="1095">
      <c r="A1095" s="108"/>
      <c r="B1095" s="108"/>
      <c r="C1095" s="109" t="s">
        <v>1245</v>
      </c>
      <c r="D1095" s="109" t="s">
        <v>1246</v>
      </c>
      <c r="E1095" s="110" t="s">
        <v>56</v>
      </c>
      <c r="F1095" s="110">
        <v>1.0</v>
      </c>
      <c r="G1095" s="110">
        <v>0.0</v>
      </c>
      <c r="H1095" s="11"/>
      <c r="I1095" s="108"/>
      <c r="J1095" s="108"/>
      <c r="K1095" s="108"/>
      <c r="L1095" s="108"/>
      <c r="M1095" s="111"/>
      <c r="N1095" s="112"/>
      <c r="O1095" s="111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  <c r="AG1095" s="108"/>
      <c r="AH1095" s="108"/>
    </row>
    <row r="1096">
      <c r="A1096" s="108"/>
      <c r="B1096" s="108"/>
      <c r="C1096" s="109" t="s">
        <v>1247</v>
      </c>
      <c r="D1096" s="109" t="s">
        <v>1248</v>
      </c>
      <c r="E1096" s="110" t="s">
        <v>56</v>
      </c>
      <c r="F1096" s="110">
        <v>1.0</v>
      </c>
      <c r="G1096" s="110">
        <v>0.0</v>
      </c>
      <c r="H1096" s="11"/>
      <c r="I1096" s="108"/>
      <c r="J1096" s="108"/>
      <c r="K1096" s="108"/>
      <c r="L1096" s="108"/>
      <c r="M1096" s="111"/>
      <c r="N1096" s="112"/>
      <c r="O1096" s="111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  <c r="AD1096" s="108"/>
      <c r="AE1096" s="108"/>
      <c r="AF1096" s="108"/>
      <c r="AG1096" s="108"/>
      <c r="AH1096" s="108"/>
    </row>
    <row r="1097">
      <c r="A1097" s="108"/>
      <c r="B1097" s="108"/>
      <c r="C1097" s="109" t="s">
        <v>1249</v>
      </c>
      <c r="D1097" s="109" t="s">
        <v>1250</v>
      </c>
      <c r="E1097" s="110" t="s">
        <v>56</v>
      </c>
      <c r="F1097" s="110">
        <v>1.0</v>
      </c>
      <c r="G1097" s="110">
        <v>0.0</v>
      </c>
      <c r="H1097" s="11"/>
      <c r="I1097" s="108"/>
      <c r="J1097" s="108"/>
      <c r="K1097" s="108"/>
      <c r="L1097" s="108"/>
      <c r="M1097" s="111"/>
      <c r="N1097" s="112"/>
      <c r="O1097" s="111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  <c r="AD1097" s="108"/>
      <c r="AE1097" s="108"/>
      <c r="AF1097" s="108"/>
      <c r="AG1097" s="108"/>
      <c r="AH1097" s="108"/>
    </row>
    <row r="1098">
      <c r="A1098" s="108"/>
      <c r="B1098" s="108"/>
      <c r="C1098" s="109" t="s">
        <v>1251</v>
      </c>
      <c r="D1098" s="109" t="s">
        <v>1252</v>
      </c>
      <c r="E1098" s="110" t="s">
        <v>56</v>
      </c>
      <c r="F1098" s="110">
        <v>1.0</v>
      </c>
      <c r="G1098" s="110">
        <v>0.0</v>
      </c>
      <c r="H1098" s="11"/>
      <c r="I1098" s="108"/>
      <c r="J1098" s="108"/>
      <c r="K1098" s="108"/>
      <c r="L1098" s="108"/>
      <c r="M1098" s="111"/>
      <c r="N1098" s="112"/>
      <c r="O1098" s="111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  <c r="AD1098" s="108"/>
      <c r="AE1098" s="108"/>
      <c r="AF1098" s="108"/>
      <c r="AG1098" s="108"/>
      <c r="AH1098" s="108"/>
    </row>
    <row r="1099">
      <c r="A1099" s="108"/>
      <c r="B1099" s="108"/>
      <c r="C1099" s="109" t="s">
        <v>1253</v>
      </c>
      <c r="D1099" s="109" t="s">
        <v>1254</v>
      </c>
      <c r="E1099" s="110" t="s">
        <v>56</v>
      </c>
      <c r="F1099" s="110">
        <v>1.0</v>
      </c>
      <c r="G1099" s="110">
        <v>0.0</v>
      </c>
      <c r="H1099" s="11"/>
      <c r="I1099" s="108"/>
      <c r="J1099" s="108"/>
      <c r="K1099" s="108"/>
      <c r="L1099" s="108"/>
      <c r="M1099" s="111"/>
      <c r="N1099" s="112"/>
      <c r="O1099" s="111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  <c r="AD1099" s="108"/>
      <c r="AE1099" s="108"/>
      <c r="AF1099" s="108"/>
      <c r="AG1099" s="108"/>
      <c r="AH1099" s="108"/>
    </row>
    <row r="1100">
      <c r="A1100" s="108"/>
      <c r="B1100" s="108"/>
      <c r="C1100" s="109" t="s">
        <v>1255</v>
      </c>
      <c r="D1100" s="109" t="s">
        <v>1256</v>
      </c>
      <c r="E1100" s="110" t="s">
        <v>56</v>
      </c>
      <c r="F1100" s="110">
        <v>1.0</v>
      </c>
      <c r="G1100" s="110">
        <v>13.9</v>
      </c>
      <c r="H1100" s="11"/>
      <c r="I1100" s="108"/>
      <c r="J1100" s="108"/>
      <c r="K1100" s="108"/>
      <c r="L1100" s="108"/>
      <c r="M1100" s="111"/>
      <c r="N1100" s="112"/>
      <c r="O1100" s="111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  <c r="AD1100" s="108"/>
      <c r="AE1100" s="108"/>
      <c r="AF1100" s="108"/>
      <c r="AG1100" s="108"/>
      <c r="AH1100" s="108"/>
    </row>
    <row r="1101">
      <c r="A1101" s="108"/>
      <c r="B1101" s="108"/>
      <c r="C1101" s="109" t="s">
        <v>1257</v>
      </c>
      <c r="D1101" s="109" t="s">
        <v>1258</v>
      </c>
      <c r="E1101" s="110" t="s">
        <v>56</v>
      </c>
      <c r="F1101" s="110">
        <v>1.0</v>
      </c>
      <c r="G1101" s="110">
        <v>6.0</v>
      </c>
      <c r="H1101" s="11"/>
      <c r="I1101" s="108"/>
      <c r="J1101" s="108"/>
      <c r="K1101" s="108"/>
      <c r="L1101" s="108"/>
      <c r="M1101" s="111"/>
      <c r="N1101" s="112"/>
      <c r="O1101" s="111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  <c r="AD1101" s="108"/>
      <c r="AE1101" s="108"/>
      <c r="AF1101" s="108"/>
      <c r="AG1101" s="108"/>
      <c r="AH1101" s="108"/>
    </row>
    <row r="1102">
      <c r="A1102" s="108"/>
      <c r="B1102" s="108"/>
      <c r="C1102" s="109" t="s">
        <v>1259</v>
      </c>
      <c r="D1102" s="109" t="s">
        <v>1260</v>
      </c>
      <c r="E1102" s="110" t="s">
        <v>56</v>
      </c>
      <c r="F1102" s="110">
        <v>1.0</v>
      </c>
      <c r="G1102" s="110">
        <v>0.0</v>
      </c>
      <c r="H1102" s="11"/>
      <c r="I1102" s="108"/>
      <c r="J1102" s="108"/>
      <c r="K1102" s="108"/>
      <c r="L1102" s="108"/>
      <c r="M1102" s="111"/>
      <c r="N1102" s="112"/>
      <c r="O1102" s="111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  <c r="AD1102" s="108"/>
      <c r="AE1102" s="108"/>
      <c r="AF1102" s="108"/>
      <c r="AG1102" s="108"/>
      <c r="AH1102" s="108"/>
    </row>
    <row r="1103">
      <c r="A1103" s="108"/>
      <c r="B1103" s="108"/>
      <c r="C1103" s="109" t="s">
        <v>1261</v>
      </c>
      <c r="D1103" s="109" t="s">
        <v>1262</v>
      </c>
      <c r="E1103" s="110" t="s">
        <v>56</v>
      </c>
      <c r="F1103" s="110">
        <v>1.0</v>
      </c>
      <c r="G1103" s="110">
        <v>18.35</v>
      </c>
      <c r="H1103" s="11"/>
      <c r="I1103" s="108"/>
      <c r="J1103" s="108"/>
      <c r="K1103" s="108"/>
      <c r="L1103" s="108"/>
      <c r="M1103" s="111"/>
      <c r="N1103" s="112"/>
      <c r="O1103" s="111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  <c r="AG1103" s="108"/>
      <c r="AH1103" s="108"/>
    </row>
    <row r="1104">
      <c r="A1104" s="108"/>
      <c r="B1104" s="108"/>
      <c r="C1104" s="109" t="s">
        <v>1263</v>
      </c>
      <c r="D1104" s="109" t="s">
        <v>1264</v>
      </c>
      <c r="E1104" s="110" t="s">
        <v>56</v>
      </c>
      <c r="F1104" s="110">
        <v>1.0</v>
      </c>
      <c r="G1104" s="110">
        <v>7.94</v>
      </c>
      <c r="H1104" s="11"/>
      <c r="I1104" s="108"/>
      <c r="J1104" s="108"/>
      <c r="K1104" s="108"/>
      <c r="L1104" s="108"/>
      <c r="M1104" s="111"/>
      <c r="N1104" s="112"/>
      <c r="O1104" s="111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  <c r="AG1104" s="108"/>
      <c r="AH1104" s="108"/>
    </row>
    <row r="1105">
      <c r="A1105" s="108"/>
      <c r="B1105" s="108"/>
      <c r="C1105" s="109" t="s">
        <v>1265</v>
      </c>
      <c r="D1105" s="109" t="s">
        <v>1266</v>
      </c>
      <c r="E1105" s="110" t="s">
        <v>56</v>
      </c>
      <c r="F1105" s="110">
        <v>1.0</v>
      </c>
      <c r="G1105" s="110">
        <v>0.0</v>
      </c>
      <c r="H1105" s="11"/>
      <c r="I1105" s="108"/>
      <c r="J1105" s="108"/>
      <c r="K1105" s="108"/>
      <c r="L1105" s="108"/>
      <c r="M1105" s="111"/>
      <c r="N1105" s="112"/>
      <c r="O1105" s="111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  <c r="AD1105" s="108"/>
      <c r="AE1105" s="108"/>
      <c r="AF1105" s="108"/>
      <c r="AG1105" s="108"/>
      <c r="AH1105" s="108"/>
    </row>
    <row r="1106">
      <c r="A1106" s="108"/>
      <c r="B1106" s="108"/>
      <c r="C1106" s="109" t="s">
        <v>1267</v>
      </c>
      <c r="D1106" s="109" t="s">
        <v>1268</v>
      </c>
      <c r="E1106" s="110" t="s">
        <v>56</v>
      </c>
      <c r="F1106" s="110">
        <v>1.0</v>
      </c>
      <c r="G1106" s="110">
        <v>17.1</v>
      </c>
      <c r="H1106" s="11"/>
      <c r="I1106" s="108"/>
      <c r="J1106" s="108"/>
      <c r="K1106" s="108"/>
      <c r="L1106" s="108"/>
      <c r="M1106" s="111"/>
      <c r="N1106" s="112"/>
      <c r="O1106" s="111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  <c r="AE1106" s="108"/>
      <c r="AF1106" s="108"/>
      <c r="AG1106" s="108"/>
      <c r="AH1106" s="108"/>
    </row>
    <row r="1107">
      <c r="A1107" s="108"/>
      <c r="B1107" s="108"/>
      <c r="C1107" s="109" t="s">
        <v>1269</v>
      </c>
      <c r="D1107" s="109" t="s">
        <v>1270</v>
      </c>
      <c r="E1107" s="110" t="s">
        <v>56</v>
      </c>
      <c r="F1107" s="110">
        <v>1.0</v>
      </c>
      <c r="G1107" s="110">
        <v>6.72</v>
      </c>
      <c r="H1107" s="11"/>
      <c r="I1107" s="108"/>
      <c r="J1107" s="108"/>
      <c r="K1107" s="108"/>
      <c r="L1107" s="108"/>
      <c r="M1107" s="111"/>
      <c r="N1107" s="112"/>
      <c r="O1107" s="111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  <c r="AE1107" s="108"/>
      <c r="AF1107" s="108"/>
      <c r="AG1107" s="108"/>
      <c r="AH1107" s="108"/>
    </row>
    <row r="1108">
      <c r="A1108" s="108"/>
      <c r="B1108" s="108"/>
      <c r="C1108" s="109" t="s">
        <v>1271</v>
      </c>
      <c r="D1108" s="109" t="s">
        <v>1272</v>
      </c>
      <c r="E1108" s="110" t="s">
        <v>56</v>
      </c>
      <c r="F1108" s="110">
        <v>1.0</v>
      </c>
      <c r="G1108" s="110">
        <v>2.92</v>
      </c>
      <c r="H1108" s="11"/>
      <c r="I1108" s="108"/>
      <c r="J1108" s="108"/>
      <c r="K1108" s="108"/>
      <c r="L1108" s="108"/>
      <c r="M1108" s="111"/>
      <c r="N1108" s="112"/>
      <c r="O1108" s="111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  <c r="AE1108" s="108"/>
      <c r="AF1108" s="108"/>
      <c r="AG1108" s="108"/>
      <c r="AH1108" s="108"/>
    </row>
    <row r="1109">
      <c r="A1109" s="108"/>
      <c r="B1109" s="108"/>
      <c r="C1109" s="109" t="s">
        <v>1273</v>
      </c>
      <c r="D1109" s="109" t="s">
        <v>1274</v>
      </c>
      <c r="E1109" s="110" t="s">
        <v>56</v>
      </c>
      <c r="F1109" s="110">
        <v>1.0</v>
      </c>
      <c r="G1109" s="110">
        <v>0.0</v>
      </c>
      <c r="H1109" s="11"/>
      <c r="I1109" s="108"/>
      <c r="J1109" s="108"/>
      <c r="K1109" s="108"/>
      <c r="L1109" s="108"/>
      <c r="M1109" s="111"/>
      <c r="N1109" s="112"/>
      <c r="O1109" s="111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  <c r="AE1109" s="108"/>
      <c r="AF1109" s="108"/>
      <c r="AG1109" s="108"/>
      <c r="AH1109" s="108"/>
    </row>
    <row r="1110">
      <c r="A1110" s="108"/>
      <c r="B1110" s="108"/>
      <c r="C1110" s="109" t="s">
        <v>1275</v>
      </c>
      <c r="D1110" s="109" t="s">
        <v>1276</v>
      </c>
      <c r="E1110" s="110" t="s">
        <v>56</v>
      </c>
      <c r="F1110" s="110">
        <v>1.0</v>
      </c>
      <c r="G1110" s="110">
        <v>7.13</v>
      </c>
      <c r="H1110" s="11"/>
      <c r="I1110" s="108"/>
      <c r="J1110" s="108"/>
      <c r="K1110" s="108"/>
      <c r="L1110" s="108"/>
      <c r="M1110" s="111"/>
      <c r="N1110" s="112"/>
      <c r="O1110" s="111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  <c r="AE1110" s="108"/>
      <c r="AF1110" s="108"/>
      <c r="AG1110" s="108"/>
      <c r="AH1110" s="108"/>
    </row>
    <row r="1111">
      <c r="A1111" s="108"/>
      <c r="B1111" s="108"/>
      <c r="C1111" s="109" t="s">
        <v>1277</v>
      </c>
      <c r="D1111" s="109" t="s">
        <v>1278</v>
      </c>
      <c r="E1111" s="110" t="s">
        <v>56</v>
      </c>
      <c r="F1111" s="110">
        <v>1.0</v>
      </c>
      <c r="G1111" s="110">
        <v>0.0</v>
      </c>
      <c r="H1111" s="11"/>
      <c r="I1111" s="108"/>
      <c r="J1111" s="108"/>
      <c r="K1111" s="108"/>
      <c r="L1111" s="108"/>
      <c r="M1111" s="111"/>
      <c r="N1111" s="112"/>
      <c r="O1111" s="111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  <c r="AE1111" s="108"/>
      <c r="AF1111" s="108"/>
      <c r="AG1111" s="108"/>
      <c r="AH1111" s="108"/>
    </row>
    <row r="1112">
      <c r="A1112" s="108"/>
      <c r="B1112" s="108"/>
      <c r="C1112" s="109" t="s">
        <v>1279</v>
      </c>
      <c r="D1112" s="109" t="s">
        <v>1280</v>
      </c>
      <c r="E1112" s="110" t="s">
        <v>56</v>
      </c>
      <c r="F1112" s="110">
        <v>1.0</v>
      </c>
      <c r="G1112" s="110">
        <v>0.0</v>
      </c>
      <c r="H1112" s="11"/>
      <c r="I1112" s="108"/>
      <c r="J1112" s="108"/>
      <c r="K1112" s="108"/>
      <c r="L1112" s="108"/>
      <c r="M1112" s="111"/>
      <c r="N1112" s="112"/>
      <c r="O1112" s="111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  <c r="AE1112" s="108"/>
      <c r="AF1112" s="108"/>
      <c r="AG1112" s="108"/>
      <c r="AH1112" s="108"/>
    </row>
    <row r="1113">
      <c r="A1113" s="108"/>
      <c r="B1113" s="108"/>
      <c r="C1113" s="109" t="s">
        <v>1281</v>
      </c>
      <c r="D1113" s="109" t="s">
        <v>1282</v>
      </c>
      <c r="E1113" s="110" t="s">
        <v>56</v>
      </c>
      <c r="F1113" s="110">
        <v>1.0</v>
      </c>
      <c r="G1113" s="110">
        <v>24.0</v>
      </c>
      <c r="H1113" s="11"/>
      <c r="I1113" s="108"/>
      <c r="J1113" s="108"/>
      <c r="K1113" s="108"/>
      <c r="L1113" s="108"/>
      <c r="M1113" s="111"/>
      <c r="N1113" s="112"/>
      <c r="O1113" s="111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  <c r="AE1113" s="108"/>
      <c r="AF1113" s="108"/>
      <c r="AG1113" s="108"/>
      <c r="AH1113" s="108"/>
    </row>
    <row r="1114">
      <c r="A1114" s="108"/>
      <c r="B1114" s="108"/>
      <c r="C1114" s="109" t="s">
        <v>1283</v>
      </c>
      <c r="D1114" s="109" t="s">
        <v>1284</v>
      </c>
      <c r="E1114" s="110" t="s">
        <v>56</v>
      </c>
      <c r="F1114" s="110">
        <v>1.0</v>
      </c>
      <c r="G1114" s="110">
        <v>0.0</v>
      </c>
      <c r="H1114" s="11"/>
      <c r="I1114" s="108"/>
      <c r="J1114" s="108"/>
      <c r="K1114" s="108"/>
      <c r="L1114" s="108"/>
      <c r="M1114" s="111"/>
      <c r="N1114" s="112"/>
      <c r="O1114" s="111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  <c r="AE1114" s="108"/>
      <c r="AF1114" s="108"/>
      <c r="AG1114" s="108"/>
      <c r="AH1114" s="108"/>
    </row>
    <row r="1115">
      <c r="A1115" s="108"/>
      <c r="B1115" s="108"/>
      <c r="C1115" s="109" t="s">
        <v>1285</v>
      </c>
      <c r="D1115" s="109" t="s">
        <v>1286</v>
      </c>
      <c r="E1115" s="110" t="s">
        <v>56</v>
      </c>
      <c r="F1115" s="110">
        <v>1.0</v>
      </c>
      <c r="G1115" s="110">
        <v>24.0</v>
      </c>
      <c r="H1115" s="11"/>
      <c r="I1115" s="108"/>
      <c r="J1115" s="108"/>
      <c r="K1115" s="108"/>
      <c r="L1115" s="108"/>
      <c r="M1115" s="111"/>
      <c r="N1115" s="112"/>
      <c r="O1115" s="111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  <c r="AE1115" s="108"/>
      <c r="AF1115" s="108"/>
      <c r="AG1115" s="108"/>
      <c r="AH1115" s="108"/>
    </row>
    <row r="1116">
      <c r="A1116" s="108"/>
      <c r="B1116" s="108"/>
      <c r="C1116" s="109" t="s">
        <v>1287</v>
      </c>
      <c r="D1116" s="109" t="s">
        <v>1288</v>
      </c>
      <c r="E1116" s="110" t="s">
        <v>56</v>
      </c>
      <c r="F1116" s="110">
        <v>1.0</v>
      </c>
      <c r="G1116" s="110">
        <v>0.0</v>
      </c>
      <c r="H1116" s="11"/>
      <c r="I1116" s="108"/>
      <c r="J1116" s="108"/>
      <c r="K1116" s="108"/>
      <c r="L1116" s="108"/>
      <c r="M1116" s="111"/>
      <c r="N1116" s="112"/>
      <c r="O1116" s="111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  <c r="AE1116" s="108"/>
      <c r="AF1116" s="108"/>
      <c r="AG1116" s="108"/>
      <c r="AH1116" s="108"/>
    </row>
    <row r="1117">
      <c r="A1117" s="108"/>
      <c r="B1117" s="108"/>
      <c r="C1117" s="109" t="s">
        <v>1289</v>
      </c>
      <c r="D1117" s="109" t="s">
        <v>1290</v>
      </c>
      <c r="E1117" s="110" t="s">
        <v>56</v>
      </c>
      <c r="F1117" s="110">
        <v>1.0</v>
      </c>
      <c r="G1117" s="110">
        <v>0.0</v>
      </c>
      <c r="H1117" s="11"/>
      <c r="I1117" s="108"/>
      <c r="J1117" s="108"/>
      <c r="K1117" s="108"/>
      <c r="L1117" s="108"/>
      <c r="M1117" s="111"/>
      <c r="N1117" s="112"/>
      <c r="O1117" s="111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  <c r="AE1117" s="108"/>
      <c r="AF1117" s="108"/>
      <c r="AG1117" s="108"/>
      <c r="AH1117" s="108"/>
    </row>
    <row r="1118">
      <c r="A1118" s="108"/>
      <c r="B1118" s="108"/>
      <c r="C1118" s="109" t="s">
        <v>1291</v>
      </c>
      <c r="D1118" s="109" t="s">
        <v>1292</v>
      </c>
      <c r="E1118" s="110" t="s">
        <v>56</v>
      </c>
      <c r="F1118" s="110">
        <v>1.0</v>
      </c>
      <c r="G1118" s="110">
        <v>0.0</v>
      </c>
      <c r="H1118" s="11"/>
      <c r="I1118" s="108"/>
      <c r="J1118" s="108"/>
      <c r="K1118" s="108"/>
      <c r="L1118" s="108"/>
      <c r="M1118" s="111"/>
      <c r="N1118" s="112"/>
      <c r="O1118" s="111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  <c r="AE1118" s="108"/>
      <c r="AF1118" s="108"/>
      <c r="AG1118" s="108"/>
      <c r="AH1118" s="108"/>
    </row>
    <row r="1119">
      <c r="A1119" s="108"/>
      <c r="B1119" s="108"/>
      <c r="C1119" s="109" t="s">
        <v>1293</v>
      </c>
      <c r="D1119" s="109" t="s">
        <v>1294</v>
      </c>
      <c r="E1119" s="110" t="s">
        <v>56</v>
      </c>
      <c r="F1119" s="110">
        <v>1.0</v>
      </c>
      <c r="G1119" s="110">
        <v>24.0</v>
      </c>
      <c r="H1119" s="11"/>
      <c r="I1119" s="108"/>
      <c r="J1119" s="108"/>
      <c r="K1119" s="108"/>
      <c r="L1119" s="108"/>
      <c r="M1119" s="111"/>
      <c r="N1119" s="112"/>
      <c r="O1119" s="111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  <c r="AE1119" s="108"/>
      <c r="AF1119" s="108"/>
      <c r="AG1119" s="108"/>
      <c r="AH1119" s="108"/>
    </row>
    <row r="1120">
      <c r="A1120" s="108"/>
      <c r="B1120" s="108"/>
      <c r="C1120" s="109" t="s">
        <v>1295</v>
      </c>
      <c r="D1120" s="109" t="s">
        <v>1296</v>
      </c>
      <c r="E1120" s="110" t="s">
        <v>56</v>
      </c>
      <c r="F1120" s="110">
        <v>1.0</v>
      </c>
      <c r="G1120" s="110">
        <v>0.0</v>
      </c>
      <c r="H1120" s="11"/>
      <c r="I1120" s="108"/>
      <c r="J1120" s="108"/>
      <c r="K1120" s="108"/>
      <c r="L1120" s="108"/>
      <c r="M1120" s="111"/>
      <c r="N1120" s="112"/>
      <c r="O1120" s="111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  <c r="AE1120" s="108"/>
      <c r="AF1120" s="108"/>
      <c r="AG1120" s="108"/>
      <c r="AH1120" s="108"/>
    </row>
    <row r="1121">
      <c r="A1121" s="108"/>
      <c r="B1121" s="108"/>
      <c r="C1121" s="109" t="s">
        <v>1297</v>
      </c>
      <c r="D1121" s="109" t="s">
        <v>1298</v>
      </c>
      <c r="E1121" s="110" t="s">
        <v>56</v>
      </c>
      <c r="F1121" s="110">
        <v>1.0</v>
      </c>
      <c r="G1121" s="110">
        <v>0.0</v>
      </c>
      <c r="H1121" s="11"/>
      <c r="I1121" s="108"/>
      <c r="J1121" s="108"/>
      <c r="K1121" s="108"/>
      <c r="L1121" s="108"/>
      <c r="M1121" s="111"/>
      <c r="N1121" s="112"/>
      <c r="O1121" s="111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  <c r="AE1121" s="108"/>
      <c r="AF1121" s="108"/>
      <c r="AG1121" s="108"/>
      <c r="AH1121" s="108"/>
    </row>
    <row r="1122">
      <c r="A1122" s="108"/>
      <c r="B1122" s="108"/>
      <c r="C1122" s="109" t="s">
        <v>1299</v>
      </c>
      <c r="D1122" s="109" t="s">
        <v>1300</v>
      </c>
      <c r="E1122" s="110" t="s">
        <v>56</v>
      </c>
      <c r="F1122" s="110">
        <v>1.0</v>
      </c>
      <c r="G1122" s="110">
        <v>483.33</v>
      </c>
      <c r="H1122" s="11"/>
      <c r="I1122" s="108"/>
      <c r="J1122" s="108"/>
      <c r="K1122" s="108"/>
      <c r="L1122" s="108"/>
      <c r="M1122" s="111"/>
      <c r="N1122" s="112"/>
      <c r="O1122" s="111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  <c r="AE1122" s="108"/>
      <c r="AF1122" s="108"/>
      <c r="AG1122" s="108"/>
      <c r="AH1122" s="108"/>
    </row>
    <row r="1123">
      <c r="A1123" s="108"/>
      <c r="B1123" s="108"/>
      <c r="C1123" s="109" t="s">
        <v>1301</v>
      </c>
      <c r="D1123" s="109" t="s">
        <v>1302</v>
      </c>
      <c r="E1123" s="110" t="s">
        <v>56</v>
      </c>
      <c r="F1123" s="110">
        <v>1.0</v>
      </c>
      <c r="G1123" s="110">
        <v>0.0</v>
      </c>
      <c r="H1123" s="11"/>
      <c r="I1123" s="108"/>
      <c r="J1123" s="108"/>
      <c r="K1123" s="108"/>
      <c r="L1123" s="108"/>
      <c r="M1123" s="111"/>
      <c r="N1123" s="112"/>
      <c r="O1123" s="111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  <c r="AE1123" s="108"/>
      <c r="AF1123" s="108"/>
      <c r="AG1123" s="108"/>
      <c r="AH1123" s="108"/>
    </row>
    <row r="1124">
      <c r="A1124" s="108"/>
      <c r="B1124" s="108"/>
      <c r="C1124" s="109" t="s">
        <v>1303</v>
      </c>
      <c r="D1124" s="109" t="s">
        <v>1304</v>
      </c>
      <c r="E1124" s="110" t="s">
        <v>56</v>
      </c>
      <c r="F1124" s="110">
        <v>1.0</v>
      </c>
      <c r="G1124" s="110">
        <v>0.0</v>
      </c>
      <c r="H1124" s="11"/>
      <c r="I1124" s="108"/>
      <c r="J1124" s="108"/>
      <c r="K1124" s="108"/>
      <c r="L1124" s="108"/>
      <c r="M1124" s="111"/>
      <c r="N1124" s="112"/>
      <c r="O1124" s="111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  <c r="AE1124" s="108"/>
      <c r="AF1124" s="108"/>
      <c r="AG1124" s="108"/>
      <c r="AH1124" s="108"/>
    </row>
    <row r="1125">
      <c r="A1125" s="108"/>
      <c r="B1125" s="108"/>
      <c r="C1125" s="109" t="s">
        <v>1305</v>
      </c>
      <c r="D1125" s="109" t="s">
        <v>1306</v>
      </c>
      <c r="E1125" s="110" t="s">
        <v>56</v>
      </c>
      <c r="F1125" s="110">
        <v>1.0</v>
      </c>
      <c r="G1125" s="110">
        <v>0.0</v>
      </c>
      <c r="H1125" s="11"/>
      <c r="I1125" s="108"/>
      <c r="J1125" s="108"/>
      <c r="K1125" s="108"/>
      <c r="L1125" s="108"/>
      <c r="M1125" s="111"/>
      <c r="N1125" s="112"/>
      <c r="O1125" s="111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  <c r="AE1125" s="108"/>
      <c r="AF1125" s="108"/>
      <c r="AG1125" s="108"/>
      <c r="AH1125" s="108"/>
    </row>
    <row r="1126">
      <c r="A1126" s="108"/>
      <c r="B1126" s="108"/>
      <c r="C1126" s="109" t="s">
        <v>1307</v>
      </c>
      <c r="D1126" s="109" t="s">
        <v>1308</v>
      </c>
      <c r="E1126" s="110" t="s">
        <v>56</v>
      </c>
      <c r="F1126" s="110">
        <v>1.0</v>
      </c>
      <c r="G1126" s="110">
        <v>0.0</v>
      </c>
      <c r="H1126" s="11"/>
      <c r="I1126" s="108"/>
      <c r="J1126" s="108"/>
      <c r="K1126" s="108"/>
      <c r="L1126" s="108"/>
      <c r="M1126" s="111"/>
      <c r="N1126" s="112"/>
      <c r="O1126" s="111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  <c r="AE1126" s="108"/>
      <c r="AF1126" s="108"/>
      <c r="AG1126" s="108"/>
      <c r="AH1126" s="108"/>
    </row>
    <row r="1127">
      <c r="A1127" s="108"/>
      <c r="B1127" s="108"/>
      <c r="C1127" s="109" t="s">
        <v>1309</v>
      </c>
      <c r="D1127" s="109" t="s">
        <v>1310</v>
      </c>
      <c r="E1127" s="110" t="s">
        <v>56</v>
      </c>
      <c r="F1127" s="110">
        <v>1.0</v>
      </c>
      <c r="G1127" s="110">
        <v>0.0</v>
      </c>
      <c r="H1127" s="11"/>
      <c r="I1127" s="108"/>
      <c r="J1127" s="108"/>
      <c r="K1127" s="108"/>
      <c r="L1127" s="108"/>
      <c r="M1127" s="111"/>
      <c r="N1127" s="112"/>
      <c r="O1127" s="111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  <c r="AE1127" s="108"/>
      <c r="AF1127" s="108"/>
      <c r="AG1127" s="108"/>
      <c r="AH1127" s="108"/>
    </row>
    <row r="1128">
      <c r="A1128" s="108"/>
      <c r="B1128" s="108"/>
      <c r="C1128" s="109" t="s">
        <v>1311</v>
      </c>
      <c r="D1128" s="109" t="s">
        <v>1312</v>
      </c>
      <c r="E1128" s="110" t="s">
        <v>56</v>
      </c>
      <c r="F1128" s="110">
        <v>1.0</v>
      </c>
      <c r="G1128" s="110">
        <v>0.0</v>
      </c>
      <c r="H1128" s="11"/>
      <c r="I1128" s="108"/>
      <c r="J1128" s="108"/>
      <c r="K1128" s="108"/>
      <c r="L1128" s="108"/>
      <c r="M1128" s="111"/>
      <c r="N1128" s="112"/>
      <c r="O1128" s="111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  <c r="AE1128" s="108"/>
      <c r="AF1128" s="108"/>
      <c r="AG1128" s="108"/>
      <c r="AH1128" s="108"/>
    </row>
    <row r="1129">
      <c r="A1129" s="108"/>
      <c r="B1129" s="108"/>
      <c r="C1129" s="109" t="s">
        <v>1313</v>
      </c>
      <c r="D1129" s="109" t="s">
        <v>1314</v>
      </c>
      <c r="E1129" s="110" t="s">
        <v>56</v>
      </c>
      <c r="F1129" s="110">
        <v>1.0</v>
      </c>
      <c r="G1129" s="110">
        <v>0.0</v>
      </c>
      <c r="H1129" s="11"/>
      <c r="I1129" s="108"/>
      <c r="J1129" s="108"/>
      <c r="K1129" s="108"/>
      <c r="L1129" s="108"/>
      <c r="M1129" s="111"/>
      <c r="N1129" s="112"/>
      <c r="O1129" s="111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  <c r="AE1129" s="108"/>
      <c r="AF1129" s="108"/>
      <c r="AG1129" s="108"/>
      <c r="AH1129" s="108"/>
    </row>
    <row r="1130">
      <c r="A1130" s="108"/>
      <c r="B1130" s="108"/>
      <c r="C1130" s="109" t="s">
        <v>1315</v>
      </c>
      <c r="D1130" s="109" t="s">
        <v>1316</v>
      </c>
      <c r="E1130" s="110" t="s">
        <v>56</v>
      </c>
      <c r="F1130" s="110">
        <v>1.0</v>
      </c>
      <c r="G1130" s="110">
        <v>0.0</v>
      </c>
      <c r="H1130" s="11"/>
      <c r="I1130" s="108"/>
      <c r="J1130" s="108"/>
      <c r="K1130" s="108"/>
      <c r="L1130" s="108"/>
      <c r="M1130" s="111"/>
      <c r="N1130" s="112"/>
      <c r="O1130" s="111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  <c r="AE1130" s="108"/>
      <c r="AF1130" s="108"/>
      <c r="AG1130" s="108"/>
      <c r="AH1130" s="108"/>
    </row>
    <row r="1131">
      <c r="A1131" s="108"/>
      <c r="B1131" s="108"/>
      <c r="C1131" s="109" t="s">
        <v>1317</v>
      </c>
      <c r="D1131" s="109" t="s">
        <v>1318</v>
      </c>
      <c r="E1131" s="110" t="s">
        <v>56</v>
      </c>
      <c r="F1131" s="110">
        <v>1.0</v>
      </c>
      <c r="G1131" s="110">
        <v>0.0</v>
      </c>
      <c r="H1131" s="11"/>
      <c r="I1131" s="108"/>
      <c r="J1131" s="108"/>
      <c r="K1131" s="108"/>
      <c r="L1131" s="108"/>
      <c r="M1131" s="111"/>
      <c r="N1131" s="112"/>
      <c r="O1131" s="111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  <c r="AE1131" s="108"/>
      <c r="AF1131" s="108"/>
      <c r="AG1131" s="108"/>
      <c r="AH1131" s="108"/>
    </row>
    <row r="1132">
      <c r="A1132" s="108"/>
      <c r="B1132" s="108"/>
      <c r="C1132" s="109" t="s">
        <v>1319</v>
      </c>
      <c r="D1132" s="109" t="s">
        <v>1320</v>
      </c>
      <c r="E1132" s="110" t="s">
        <v>56</v>
      </c>
      <c r="F1132" s="110">
        <v>1.0</v>
      </c>
      <c r="G1132" s="110">
        <v>0.0</v>
      </c>
      <c r="H1132" s="11"/>
      <c r="I1132" s="108"/>
      <c r="J1132" s="108"/>
      <c r="K1132" s="108"/>
      <c r="L1132" s="108"/>
      <c r="M1132" s="111"/>
      <c r="N1132" s="112"/>
      <c r="O1132" s="111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  <c r="AD1132" s="108"/>
      <c r="AE1132" s="108"/>
      <c r="AF1132" s="108"/>
      <c r="AG1132" s="108"/>
      <c r="AH1132" s="108"/>
    </row>
    <row r="1133">
      <c r="A1133" s="108"/>
      <c r="B1133" s="108"/>
      <c r="C1133" s="109" t="s">
        <v>1321</v>
      </c>
      <c r="D1133" s="109" t="s">
        <v>1322</v>
      </c>
      <c r="E1133" s="110" t="s">
        <v>56</v>
      </c>
      <c r="F1133" s="110">
        <v>1.0</v>
      </c>
      <c r="G1133" s="110">
        <v>0.0</v>
      </c>
      <c r="H1133" s="11"/>
      <c r="I1133" s="108"/>
      <c r="J1133" s="108"/>
      <c r="K1133" s="108"/>
      <c r="L1133" s="108"/>
      <c r="M1133" s="111"/>
      <c r="N1133" s="112"/>
      <c r="O1133" s="111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  <c r="AD1133" s="108"/>
      <c r="AE1133" s="108"/>
      <c r="AF1133" s="108"/>
      <c r="AG1133" s="108"/>
      <c r="AH1133" s="108"/>
    </row>
    <row r="1134">
      <c r="A1134" s="108"/>
      <c r="B1134" s="108"/>
      <c r="C1134" s="109" t="s">
        <v>1323</v>
      </c>
      <c r="D1134" s="109" t="s">
        <v>1324</v>
      </c>
      <c r="E1134" s="110" t="s">
        <v>56</v>
      </c>
      <c r="F1134" s="110">
        <v>1.0</v>
      </c>
      <c r="G1134" s="110">
        <v>0.0</v>
      </c>
      <c r="H1134" s="11"/>
      <c r="I1134" s="108"/>
      <c r="J1134" s="108"/>
      <c r="K1134" s="108"/>
      <c r="L1134" s="108"/>
      <c r="M1134" s="111"/>
      <c r="N1134" s="112"/>
      <c r="O1134" s="111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  <c r="AD1134" s="108"/>
      <c r="AE1134" s="108"/>
      <c r="AF1134" s="108"/>
      <c r="AG1134" s="108"/>
      <c r="AH1134" s="108"/>
    </row>
    <row r="1135">
      <c r="A1135" s="108"/>
      <c r="B1135" s="108"/>
      <c r="C1135" s="109" t="s">
        <v>1325</v>
      </c>
      <c r="D1135" s="109" t="s">
        <v>1326</v>
      </c>
      <c r="E1135" s="110" t="s">
        <v>56</v>
      </c>
      <c r="F1135" s="110">
        <v>1.0</v>
      </c>
      <c r="G1135" s="110">
        <v>0.0</v>
      </c>
      <c r="H1135" s="11"/>
      <c r="I1135" s="108"/>
      <c r="J1135" s="108"/>
      <c r="K1135" s="108"/>
      <c r="L1135" s="108"/>
      <c r="M1135" s="111"/>
      <c r="N1135" s="112"/>
      <c r="O1135" s="111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  <c r="AD1135" s="108"/>
      <c r="AE1135" s="108"/>
      <c r="AF1135" s="108"/>
      <c r="AG1135" s="108"/>
      <c r="AH1135" s="108"/>
    </row>
    <row r="1136">
      <c r="A1136" s="108"/>
      <c r="B1136" s="108"/>
      <c r="C1136" s="109" t="s">
        <v>1327</v>
      </c>
      <c r="D1136" s="109" t="s">
        <v>1328</v>
      </c>
      <c r="E1136" s="110" t="s">
        <v>56</v>
      </c>
      <c r="F1136" s="110">
        <v>1.0</v>
      </c>
      <c r="G1136" s="110">
        <v>0.0</v>
      </c>
      <c r="H1136" s="11"/>
      <c r="I1136" s="108"/>
      <c r="J1136" s="108"/>
      <c r="K1136" s="108"/>
      <c r="L1136" s="108"/>
      <c r="M1136" s="111"/>
      <c r="N1136" s="112"/>
      <c r="O1136" s="111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  <c r="AD1136" s="108"/>
      <c r="AE1136" s="108"/>
      <c r="AF1136" s="108"/>
      <c r="AG1136" s="108"/>
      <c r="AH1136" s="108"/>
    </row>
    <row r="1137">
      <c r="A1137" s="108"/>
      <c r="B1137" s="108"/>
      <c r="C1137" s="109" t="s">
        <v>1329</v>
      </c>
      <c r="D1137" s="109" t="s">
        <v>1330</v>
      </c>
      <c r="E1137" s="110" t="s">
        <v>56</v>
      </c>
      <c r="F1137" s="110">
        <v>1.0</v>
      </c>
      <c r="G1137" s="110">
        <v>0.0</v>
      </c>
      <c r="H1137" s="11"/>
      <c r="I1137" s="108"/>
      <c r="J1137" s="108"/>
      <c r="K1137" s="108"/>
      <c r="L1137" s="108"/>
      <c r="M1137" s="111"/>
      <c r="N1137" s="112"/>
      <c r="O1137" s="111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  <c r="AD1137" s="108"/>
      <c r="AE1137" s="108"/>
      <c r="AF1137" s="108"/>
      <c r="AG1137" s="108"/>
      <c r="AH1137" s="108"/>
    </row>
    <row r="1138">
      <c r="A1138" s="108"/>
      <c r="B1138" s="108"/>
      <c r="C1138" s="109" t="s">
        <v>1331</v>
      </c>
      <c r="D1138" s="109" t="s">
        <v>1332</v>
      </c>
      <c r="E1138" s="110" t="s">
        <v>56</v>
      </c>
      <c r="F1138" s="110">
        <v>1.0</v>
      </c>
      <c r="G1138" s="110">
        <v>0.0</v>
      </c>
      <c r="H1138" s="11"/>
      <c r="I1138" s="108"/>
      <c r="J1138" s="108"/>
      <c r="K1138" s="108"/>
      <c r="L1138" s="108"/>
      <c r="M1138" s="111"/>
      <c r="N1138" s="112"/>
      <c r="O1138" s="111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  <c r="AD1138" s="108"/>
      <c r="AE1138" s="108"/>
      <c r="AF1138" s="108"/>
      <c r="AG1138" s="108"/>
      <c r="AH1138" s="108"/>
    </row>
    <row r="1139">
      <c r="A1139" s="108"/>
      <c r="B1139" s="108"/>
      <c r="C1139" s="109" t="s">
        <v>1333</v>
      </c>
      <c r="D1139" s="109" t="s">
        <v>1334</v>
      </c>
      <c r="E1139" s="110" t="s">
        <v>56</v>
      </c>
      <c r="F1139" s="110">
        <v>1.0</v>
      </c>
      <c r="G1139" s="110">
        <v>0.0</v>
      </c>
      <c r="H1139" s="11"/>
      <c r="I1139" s="108"/>
      <c r="J1139" s="108"/>
      <c r="K1139" s="108"/>
      <c r="L1139" s="108"/>
      <c r="M1139" s="111"/>
      <c r="N1139" s="112"/>
      <c r="O1139" s="111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  <c r="AD1139" s="108"/>
      <c r="AE1139" s="108"/>
      <c r="AF1139" s="108"/>
      <c r="AG1139" s="108"/>
      <c r="AH1139" s="108"/>
    </row>
    <row r="1140">
      <c r="A1140" s="108"/>
      <c r="B1140" s="108"/>
      <c r="C1140" s="109" t="s">
        <v>1335</v>
      </c>
      <c r="D1140" s="109" t="s">
        <v>1336</v>
      </c>
      <c r="E1140" s="110" t="s">
        <v>56</v>
      </c>
      <c r="F1140" s="110">
        <v>1.0</v>
      </c>
      <c r="G1140" s="110">
        <v>0.0</v>
      </c>
      <c r="H1140" s="11"/>
      <c r="I1140" s="108"/>
      <c r="J1140" s="108"/>
      <c r="K1140" s="108"/>
      <c r="L1140" s="108"/>
      <c r="M1140" s="111"/>
      <c r="N1140" s="112"/>
      <c r="O1140" s="111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  <c r="AD1140" s="108"/>
      <c r="AE1140" s="108"/>
      <c r="AF1140" s="108"/>
      <c r="AG1140" s="108"/>
      <c r="AH1140" s="108"/>
    </row>
    <row r="1141">
      <c r="A1141" s="108"/>
      <c r="B1141" s="108"/>
      <c r="C1141" s="109" t="s">
        <v>1337</v>
      </c>
      <c r="D1141" s="109" t="s">
        <v>1338</v>
      </c>
      <c r="E1141" s="110" t="s">
        <v>56</v>
      </c>
      <c r="F1141" s="110">
        <v>1.0</v>
      </c>
      <c r="G1141" s="110">
        <v>0.0</v>
      </c>
      <c r="H1141" s="11"/>
      <c r="I1141" s="108"/>
      <c r="J1141" s="108"/>
      <c r="K1141" s="108"/>
      <c r="L1141" s="108"/>
      <c r="M1141" s="111"/>
      <c r="N1141" s="112"/>
      <c r="O1141" s="111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  <c r="AD1141" s="108"/>
      <c r="AE1141" s="108"/>
      <c r="AF1141" s="108"/>
      <c r="AG1141" s="108"/>
      <c r="AH1141" s="108"/>
    </row>
    <row r="1142">
      <c r="A1142" s="108"/>
      <c r="B1142" s="108"/>
      <c r="C1142" s="109" t="s">
        <v>1339</v>
      </c>
      <c r="D1142" s="109" t="s">
        <v>1340</v>
      </c>
      <c r="E1142" s="110" t="s">
        <v>56</v>
      </c>
      <c r="F1142" s="110">
        <v>1.0</v>
      </c>
      <c r="G1142" s="110">
        <v>0.0</v>
      </c>
      <c r="H1142" s="11"/>
      <c r="I1142" s="108"/>
      <c r="J1142" s="108"/>
      <c r="K1142" s="108"/>
      <c r="L1142" s="108"/>
      <c r="M1142" s="111"/>
      <c r="N1142" s="112"/>
      <c r="O1142" s="111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  <c r="AD1142" s="108"/>
      <c r="AE1142" s="108"/>
      <c r="AF1142" s="108"/>
      <c r="AG1142" s="108"/>
      <c r="AH1142" s="108"/>
    </row>
    <row r="1143">
      <c r="A1143" s="108"/>
      <c r="B1143" s="108"/>
      <c r="C1143" s="109" t="s">
        <v>1341</v>
      </c>
      <c r="D1143" s="109" t="s">
        <v>1342</v>
      </c>
      <c r="E1143" s="110" t="s">
        <v>56</v>
      </c>
      <c r="F1143" s="110">
        <v>1.0</v>
      </c>
      <c r="G1143" s="110">
        <v>0.0</v>
      </c>
      <c r="H1143" s="11"/>
      <c r="I1143" s="108"/>
      <c r="J1143" s="108"/>
      <c r="K1143" s="108"/>
      <c r="L1143" s="108"/>
      <c r="M1143" s="111"/>
      <c r="N1143" s="112"/>
      <c r="O1143" s="111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  <c r="AD1143" s="108"/>
      <c r="AE1143" s="108"/>
      <c r="AF1143" s="108"/>
      <c r="AG1143" s="108"/>
      <c r="AH1143" s="108"/>
    </row>
    <row r="1144">
      <c r="A1144" s="108"/>
      <c r="B1144" s="108"/>
      <c r="C1144" s="109" t="s">
        <v>1343</v>
      </c>
      <c r="D1144" s="109" t="s">
        <v>1344</v>
      </c>
      <c r="E1144" s="110" t="s">
        <v>56</v>
      </c>
      <c r="F1144" s="110">
        <v>1.0</v>
      </c>
      <c r="G1144" s="110">
        <v>0.0</v>
      </c>
      <c r="H1144" s="11"/>
      <c r="I1144" s="108"/>
      <c r="J1144" s="108"/>
      <c r="K1144" s="108"/>
      <c r="L1144" s="108"/>
      <c r="M1144" s="111"/>
      <c r="N1144" s="112"/>
      <c r="O1144" s="111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  <c r="AD1144" s="108"/>
      <c r="AE1144" s="108"/>
      <c r="AF1144" s="108"/>
      <c r="AG1144" s="108"/>
      <c r="AH1144" s="108"/>
    </row>
    <row r="1145">
      <c r="A1145" s="108"/>
      <c r="B1145" s="108"/>
      <c r="C1145" s="109" t="s">
        <v>1345</v>
      </c>
      <c r="D1145" s="109" t="s">
        <v>1346</v>
      </c>
      <c r="E1145" s="110" t="s">
        <v>56</v>
      </c>
      <c r="F1145" s="110">
        <v>1.0</v>
      </c>
      <c r="G1145" s="110">
        <v>0.0</v>
      </c>
      <c r="H1145" s="11"/>
      <c r="I1145" s="108"/>
      <c r="J1145" s="108"/>
      <c r="K1145" s="108"/>
      <c r="L1145" s="108"/>
      <c r="M1145" s="111"/>
      <c r="N1145" s="112"/>
      <c r="O1145" s="111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  <c r="AD1145" s="108"/>
      <c r="AE1145" s="108"/>
      <c r="AF1145" s="108"/>
      <c r="AG1145" s="108"/>
      <c r="AH1145" s="108"/>
    </row>
    <row r="1146">
      <c r="A1146" s="108"/>
      <c r="B1146" s="108"/>
      <c r="C1146" s="109" t="s">
        <v>1347</v>
      </c>
      <c r="D1146" s="109" t="s">
        <v>1348</v>
      </c>
      <c r="E1146" s="110" t="s">
        <v>56</v>
      </c>
      <c r="F1146" s="110">
        <v>1.0</v>
      </c>
      <c r="G1146" s="110">
        <v>0.0</v>
      </c>
      <c r="H1146" s="11"/>
      <c r="I1146" s="108"/>
      <c r="J1146" s="108"/>
      <c r="K1146" s="108"/>
      <c r="L1146" s="108"/>
      <c r="M1146" s="111"/>
      <c r="N1146" s="112"/>
      <c r="O1146" s="111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  <c r="AD1146" s="108"/>
      <c r="AE1146" s="108"/>
      <c r="AF1146" s="108"/>
      <c r="AG1146" s="108"/>
      <c r="AH1146" s="108"/>
    </row>
    <row r="1147">
      <c r="A1147" s="108"/>
      <c r="B1147" s="108"/>
      <c r="C1147" s="109" t="s">
        <v>1349</v>
      </c>
      <c r="D1147" s="109" t="s">
        <v>1350</v>
      </c>
      <c r="E1147" s="110" t="s">
        <v>56</v>
      </c>
      <c r="F1147" s="110">
        <v>1.0</v>
      </c>
      <c r="G1147" s="110">
        <v>90.86</v>
      </c>
      <c r="H1147" s="11"/>
      <c r="I1147" s="108"/>
      <c r="J1147" s="108"/>
      <c r="K1147" s="108"/>
      <c r="L1147" s="108"/>
      <c r="M1147" s="111"/>
      <c r="N1147" s="112"/>
      <c r="O1147" s="111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  <c r="AD1147" s="108"/>
      <c r="AE1147" s="108"/>
      <c r="AF1147" s="108"/>
      <c r="AG1147" s="108"/>
      <c r="AH1147" s="108"/>
    </row>
    <row r="1148">
      <c r="A1148" s="108"/>
      <c r="B1148" s="108"/>
      <c r="C1148" s="109" t="s">
        <v>1351</v>
      </c>
      <c r="D1148" s="109" t="s">
        <v>1352</v>
      </c>
      <c r="E1148" s="110" t="s">
        <v>56</v>
      </c>
      <c r="F1148" s="110">
        <v>1.0</v>
      </c>
      <c r="G1148" s="110">
        <v>80.0</v>
      </c>
      <c r="H1148" s="11"/>
      <c r="I1148" s="108"/>
      <c r="J1148" s="108"/>
      <c r="K1148" s="108"/>
      <c r="L1148" s="108"/>
      <c r="M1148" s="111"/>
      <c r="N1148" s="112"/>
      <c r="O1148" s="111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  <c r="AD1148" s="108"/>
      <c r="AE1148" s="108"/>
      <c r="AF1148" s="108"/>
      <c r="AG1148" s="108"/>
      <c r="AH1148" s="108"/>
    </row>
    <row r="1149">
      <c r="A1149" s="108"/>
      <c r="B1149" s="108"/>
      <c r="C1149" s="109" t="s">
        <v>1353</v>
      </c>
      <c r="D1149" s="109" t="s">
        <v>1354</v>
      </c>
      <c r="E1149" s="110" t="s">
        <v>56</v>
      </c>
      <c r="F1149" s="110">
        <v>1.0</v>
      </c>
      <c r="G1149" s="110">
        <v>79.0</v>
      </c>
      <c r="H1149" s="11"/>
      <c r="I1149" s="108"/>
      <c r="J1149" s="108"/>
      <c r="K1149" s="108"/>
      <c r="L1149" s="108"/>
      <c r="M1149" s="111"/>
      <c r="N1149" s="112"/>
      <c r="O1149" s="111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  <c r="AD1149" s="108"/>
      <c r="AE1149" s="108"/>
      <c r="AF1149" s="108"/>
      <c r="AG1149" s="108"/>
      <c r="AH1149" s="108"/>
    </row>
    <row r="1150">
      <c r="A1150" s="108"/>
      <c r="B1150" s="108"/>
      <c r="C1150" s="109" t="s">
        <v>1355</v>
      </c>
      <c r="D1150" s="109" t="s">
        <v>1356</v>
      </c>
      <c r="E1150" s="110" t="s">
        <v>56</v>
      </c>
      <c r="F1150" s="110">
        <v>1.0</v>
      </c>
      <c r="G1150" s="110">
        <v>0.0</v>
      </c>
      <c r="H1150" s="11"/>
      <c r="I1150" s="108"/>
      <c r="J1150" s="108"/>
      <c r="K1150" s="108"/>
      <c r="L1150" s="108"/>
      <c r="M1150" s="111"/>
      <c r="N1150" s="112"/>
      <c r="O1150" s="111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  <c r="AD1150" s="108"/>
      <c r="AE1150" s="108"/>
      <c r="AF1150" s="108"/>
      <c r="AG1150" s="108"/>
      <c r="AH1150" s="108"/>
    </row>
    <row r="1151">
      <c r="A1151" s="108"/>
      <c r="B1151" s="108"/>
      <c r="C1151" s="109" t="s">
        <v>1357</v>
      </c>
      <c r="D1151" s="109" t="s">
        <v>1358</v>
      </c>
      <c r="E1151" s="110" t="s">
        <v>56</v>
      </c>
      <c r="F1151" s="110">
        <v>1.0</v>
      </c>
      <c r="G1151" s="110">
        <v>0.0</v>
      </c>
      <c r="H1151" s="11"/>
      <c r="I1151" s="108"/>
      <c r="J1151" s="108"/>
      <c r="K1151" s="108"/>
      <c r="L1151" s="108"/>
      <c r="M1151" s="111"/>
      <c r="N1151" s="112"/>
      <c r="O1151" s="111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  <c r="AD1151" s="108"/>
      <c r="AE1151" s="108"/>
      <c r="AF1151" s="108"/>
      <c r="AG1151" s="108"/>
      <c r="AH1151" s="108"/>
    </row>
    <row r="1152">
      <c r="A1152" s="108"/>
      <c r="B1152" s="108"/>
      <c r="C1152" s="109" t="s">
        <v>1359</v>
      </c>
      <c r="D1152" s="109" t="s">
        <v>1360</v>
      </c>
      <c r="E1152" s="110" t="s">
        <v>56</v>
      </c>
      <c r="F1152" s="110">
        <v>1.0</v>
      </c>
      <c r="G1152" s="110">
        <v>0.0</v>
      </c>
      <c r="H1152" s="11"/>
      <c r="I1152" s="108"/>
      <c r="J1152" s="108"/>
      <c r="K1152" s="108"/>
      <c r="L1152" s="108"/>
      <c r="M1152" s="111"/>
      <c r="N1152" s="112"/>
      <c r="O1152" s="111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  <c r="AD1152" s="108"/>
      <c r="AE1152" s="108"/>
      <c r="AF1152" s="108"/>
      <c r="AG1152" s="108"/>
      <c r="AH1152" s="108"/>
    </row>
    <row r="1153">
      <c r="A1153" s="108"/>
      <c r="B1153" s="108"/>
      <c r="C1153" s="109" t="s">
        <v>1361</v>
      </c>
      <c r="D1153" s="109" t="s">
        <v>1362</v>
      </c>
      <c r="E1153" s="110" t="s">
        <v>56</v>
      </c>
      <c r="F1153" s="110">
        <v>1.0</v>
      </c>
      <c r="G1153" s="110">
        <v>0.0</v>
      </c>
      <c r="H1153" s="11"/>
      <c r="I1153" s="108"/>
      <c r="J1153" s="108"/>
      <c r="K1153" s="108"/>
      <c r="L1153" s="108"/>
      <c r="M1153" s="111"/>
      <c r="N1153" s="112"/>
      <c r="O1153" s="111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  <c r="AD1153" s="108"/>
      <c r="AE1153" s="108"/>
      <c r="AF1153" s="108"/>
      <c r="AG1153" s="108"/>
      <c r="AH1153" s="108"/>
    </row>
    <row r="1154">
      <c r="A1154" s="108"/>
      <c r="B1154" s="108"/>
      <c r="C1154" s="109" t="s">
        <v>1363</v>
      </c>
      <c r="D1154" s="109" t="s">
        <v>1364</v>
      </c>
      <c r="E1154" s="110" t="s">
        <v>56</v>
      </c>
      <c r="F1154" s="110">
        <v>1.0</v>
      </c>
      <c r="G1154" s="110">
        <v>0.0</v>
      </c>
      <c r="H1154" s="11"/>
      <c r="I1154" s="108"/>
      <c r="J1154" s="108"/>
      <c r="K1154" s="108"/>
      <c r="L1154" s="108"/>
      <c r="M1154" s="111"/>
      <c r="N1154" s="112"/>
      <c r="O1154" s="111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  <c r="AD1154" s="108"/>
      <c r="AE1154" s="108"/>
      <c r="AF1154" s="108"/>
      <c r="AG1154" s="108"/>
      <c r="AH1154" s="108"/>
    </row>
    <row r="1155">
      <c r="A1155" s="108"/>
      <c r="B1155" s="108"/>
      <c r="C1155" s="109" t="s">
        <v>1365</v>
      </c>
      <c r="D1155" s="109" t="s">
        <v>1366</v>
      </c>
      <c r="E1155" s="110" t="s">
        <v>56</v>
      </c>
      <c r="F1155" s="110">
        <v>1.0</v>
      </c>
      <c r="G1155" s="110">
        <v>0.0</v>
      </c>
      <c r="H1155" s="11"/>
      <c r="I1155" s="108"/>
      <c r="J1155" s="108"/>
      <c r="K1155" s="108"/>
      <c r="L1155" s="108"/>
      <c r="M1155" s="111"/>
      <c r="N1155" s="112"/>
      <c r="O1155" s="111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  <c r="AD1155" s="108"/>
      <c r="AE1155" s="108"/>
      <c r="AF1155" s="108"/>
      <c r="AG1155" s="108"/>
      <c r="AH1155" s="108"/>
    </row>
    <row r="1156">
      <c r="A1156" s="108"/>
      <c r="B1156" s="108"/>
      <c r="C1156" s="109" t="s">
        <v>1367</v>
      </c>
      <c r="D1156" s="109" t="s">
        <v>1368</v>
      </c>
      <c r="E1156" s="110" t="s">
        <v>56</v>
      </c>
      <c r="F1156" s="110">
        <v>1.0</v>
      </c>
      <c r="G1156" s="110">
        <v>3.2</v>
      </c>
      <c r="H1156" s="11"/>
      <c r="I1156" s="108"/>
      <c r="J1156" s="108"/>
      <c r="K1156" s="108"/>
      <c r="L1156" s="108"/>
      <c r="M1156" s="111"/>
      <c r="N1156" s="112"/>
      <c r="O1156" s="111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  <c r="AD1156" s="108"/>
      <c r="AE1156" s="108"/>
      <c r="AF1156" s="108"/>
      <c r="AG1156" s="108"/>
      <c r="AH1156" s="108"/>
    </row>
    <row r="1157">
      <c r="A1157" s="108"/>
      <c r="B1157" s="108"/>
      <c r="C1157" s="109" t="s">
        <v>1369</v>
      </c>
      <c r="D1157" s="109" t="s">
        <v>1370</v>
      </c>
      <c r="E1157" s="110" t="s">
        <v>56</v>
      </c>
      <c r="F1157" s="110">
        <v>1.0</v>
      </c>
      <c r="G1157" s="110">
        <v>3.82</v>
      </c>
      <c r="H1157" s="11"/>
      <c r="I1157" s="108"/>
      <c r="J1157" s="108"/>
      <c r="K1157" s="108"/>
      <c r="L1157" s="108"/>
      <c r="M1157" s="111"/>
      <c r="N1157" s="112"/>
      <c r="O1157" s="111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  <c r="AD1157" s="108"/>
      <c r="AE1157" s="108"/>
      <c r="AF1157" s="108"/>
      <c r="AG1157" s="108"/>
      <c r="AH1157" s="108"/>
    </row>
    <row r="1158">
      <c r="A1158" s="108"/>
      <c r="B1158" s="108"/>
      <c r="C1158" s="109" t="s">
        <v>1371</v>
      </c>
      <c r="D1158" s="109" t="s">
        <v>1372</v>
      </c>
      <c r="E1158" s="110" t="s">
        <v>56</v>
      </c>
      <c r="F1158" s="110">
        <v>1.0</v>
      </c>
      <c r="G1158" s="110">
        <v>0.0</v>
      </c>
      <c r="H1158" s="11"/>
      <c r="I1158" s="108"/>
      <c r="J1158" s="108"/>
      <c r="K1158" s="108"/>
      <c r="L1158" s="108"/>
      <c r="M1158" s="111"/>
      <c r="N1158" s="112"/>
      <c r="O1158" s="111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  <c r="AD1158" s="108"/>
      <c r="AE1158" s="108"/>
      <c r="AF1158" s="108"/>
      <c r="AG1158" s="108"/>
      <c r="AH1158" s="108"/>
    </row>
    <row r="1159">
      <c r="A1159" s="108"/>
      <c r="B1159" s="108"/>
      <c r="C1159" s="109" t="s">
        <v>1373</v>
      </c>
      <c r="D1159" s="109" t="s">
        <v>1374</v>
      </c>
      <c r="E1159" s="110" t="s">
        <v>56</v>
      </c>
      <c r="F1159" s="110">
        <v>1.0</v>
      </c>
      <c r="G1159" s="110">
        <v>0.0</v>
      </c>
      <c r="H1159" s="11"/>
      <c r="I1159" s="108"/>
      <c r="J1159" s="108"/>
      <c r="K1159" s="108"/>
      <c r="L1159" s="108"/>
      <c r="M1159" s="111"/>
      <c r="N1159" s="112"/>
      <c r="O1159" s="111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  <c r="AD1159" s="108"/>
      <c r="AE1159" s="108"/>
      <c r="AF1159" s="108"/>
      <c r="AG1159" s="108"/>
      <c r="AH1159" s="108"/>
    </row>
    <row r="1160">
      <c r="A1160" s="108"/>
      <c r="B1160" s="108"/>
      <c r="C1160" s="109" t="s">
        <v>1375</v>
      </c>
      <c r="D1160" s="109" t="s">
        <v>1376</v>
      </c>
      <c r="E1160" s="110" t="s">
        <v>56</v>
      </c>
      <c r="F1160" s="110">
        <v>1.0</v>
      </c>
      <c r="G1160" s="110">
        <v>0.0</v>
      </c>
      <c r="H1160" s="11"/>
      <c r="I1160" s="108"/>
      <c r="J1160" s="108"/>
      <c r="K1160" s="108"/>
      <c r="L1160" s="108"/>
      <c r="M1160" s="111"/>
      <c r="N1160" s="112"/>
      <c r="O1160" s="111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  <c r="AD1160" s="108"/>
      <c r="AE1160" s="108"/>
      <c r="AF1160" s="108"/>
      <c r="AG1160" s="108"/>
      <c r="AH1160" s="108"/>
    </row>
    <row r="1161">
      <c r="A1161" s="108"/>
      <c r="B1161" s="108"/>
      <c r="C1161" s="109" t="s">
        <v>1377</v>
      </c>
      <c r="D1161" s="109" t="s">
        <v>1378</v>
      </c>
      <c r="E1161" s="110" t="s">
        <v>56</v>
      </c>
      <c r="F1161" s="110">
        <v>1.0</v>
      </c>
      <c r="G1161" s="110">
        <v>0.0</v>
      </c>
      <c r="H1161" s="11"/>
      <c r="I1161" s="108"/>
      <c r="J1161" s="108"/>
      <c r="K1161" s="108"/>
      <c r="L1161" s="108"/>
      <c r="M1161" s="111"/>
      <c r="N1161" s="112"/>
      <c r="O1161" s="111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  <c r="AD1161" s="108"/>
      <c r="AE1161" s="108"/>
      <c r="AF1161" s="108"/>
      <c r="AG1161" s="108"/>
      <c r="AH1161" s="108"/>
    </row>
    <row r="1162">
      <c r="A1162" s="108"/>
      <c r="B1162" s="108"/>
      <c r="C1162" s="109" t="s">
        <v>1379</v>
      </c>
      <c r="D1162" s="109" t="s">
        <v>1380</v>
      </c>
      <c r="E1162" s="110" t="s">
        <v>56</v>
      </c>
      <c r="F1162" s="110">
        <v>1.0</v>
      </c>
      <c r="G1162" s="110">
        <v>0.0</v>
      </c>
      <c r="H1162" s="11"/>
      <c r="I1162" s="108"/>
      <c r="J1162" s="108"/>
      <c r="K1162" s="108"/>
      <c r="L1162" s="108"/>
      <c r="M1162" s="111"/>
      <c r="N1162" s="112"/>
      <c r="O1162" s="111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  <c r="AD1162" s="108"/>
      <c r="AE1162" s="108"/>
      <c r="AF1162" s="108"/>
      <c r="AG1162" s="108"/>
      <c r="AH1162" s="108"/>
    </row>
    <row r="1163">
      <c r="A1163" s="108"/>
      <c r="B1163" s="108"/>
      <c r="C1163" s="109" t="s">
        <v>1381</v>
      </c>
      <c r="D1163" s="109" t="s">
        <v>1382</v>
      </c>
      <c r="E1163" s="110" t="s">
        <v>56</v>
      </c>
      <c r="F1163" s="110">
        <v>1.0</v>
      </c>
      <c r="G1163" s="110">
        <v>17.9</v>
      </c>
      <c r="H1163" s="11"/>
      <c r="I1163" s="108"/>
      <c r="J1163" s="108"/>
      <c r="K1163" s="108"/>
      <c r="L1163" s="108"/>
      <c r="M1163" s="111"/>
      <c r="N1163" s="112"/>
      <c r="O1163" s="111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  <c r="AD1163" s="108"/>
      <c r="AE1163" s="108"/>
      <c r="AF1163" s="108"/>
      <c r="AG1163" s="108"/>
      <c r="AH1163" s="108"/>
    </row>
    <row r="1164">
      <c r="A1164" s="108"/>
      <c r="B1164" s="108"/>
      <c r="C1164" s="109" t="s">
        <v>1383</v>
      </c>
      <c r="D1164" s="109" t="s">
        <v>1384</v>
      </c>
      <c r="E1164" s="110" t="s">
        <v>56</v>
      </c>
      <c r="F1164" s="110">
        <v>1.0</v>
      </c>
      <c r="G1164" s="110">
        <v>0.0</v>
      </c>
      <c r="H1164" s="11"/>
      <c r="I1164" s="108"/>
      <c r="J1164" s="108"/>
      <c r="K1164" s="108"/>
      <c r="L1164" s="108"/>
      <c r="M1164" s="111"/>
      <c r="N1164" s="112"/>
      <c r="O1164" s="111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  <c r="AD1164" s="108"/>
      <c r="AE1164" s="108"/>
      <c r="AF1164" s="108"/>
      <c r="AG1164" s="108"/>
      <c r="AH1164" s="108"/>
    </row>
    <row r="1165">
      <c r="A1165" s="108"/>
      <c r="B1165" s="108"/>
      <c r="C1165" s="109" t="s">
        <v>1385</v>
      </c>
      <c r="D1165" s="109" t="s">
        <v>1386</v>
      </c>
      <c r="E1165" s="110" t="s">
        <v>56</v>
      </c>
      <c r="F1165" s="110">
        <v>1.0</v>
      </c>
      <c r="G1165" s="110">
        <v>1.0</v>
      </c>
      <c r="H1165" s="11"/>
      <c r="I1165" s="108"/>
      <c r="J1165" s="108"/>
      <c r="K1165" s="108"/>
      <c r="L1165" s="108"/>
      <c r="M1165" s="111"/>
      <c r="N1165" s="112"/>
      <c r="O1165" s="111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  <c r="AD1165" s="108"/>
      <c r="AE1165" s="108"/>
      <c r="AF1165" s="108"/>
      <c r="AG1165" s="108"/>
      <c r="AH1165" s="108"/>
    </row>
    <row r="1166">
      <c r="A1166" s="108"/>
      <c r="B1166" s="108"/>
      <c r="C1166" s="109" t="s">
        <v>1387</v>
      </c>
      <c r="D1166" s="109" t="s">
        <v>1388</v>
      </c>
      <c r="E1166" s="110" t="s">
        <v>56</v>
      </c>
      <c r="F1166" s="110">
        <v>1.0</v>
      </c>
      <c r="G1166" s="110">
        <v>0.0</v>
      </c>
      <c r="H1166" s="11"/>
      <c r="I1166" s="108"/>
      <c r="J1166" s="108"/>
      <c r="K1166" s="108"/>
      <c r="L1166" s="108"/>
      <c r="M1166" s="111"/>
      <c r="N1166" s="112"/>
      <c r="O1166" s="111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  <c r="AD1166" s="108"/>
      <c r="AE1166" s="108"/>
      <c r="AF1166" s="108"/>
      <c r="AG1166" s="108"/>
      <c r="AH1166" s="108"/>
    </row>
    <row r="1167">
      <c r="A1167" s="108"/>
      <c r="B1167" s="108"/>
      <c r="C1167" s="109" t="s">
        <v>1389</v>
      </c>
      <c r="D1167" s="109" t="s">
        <v>1390</v>
      </c>
      <c r="E1167" s="110" t="s">
        <v>56</v>
      </c>
      <c r="F1167" s="110">
        <v>1.0</v>
      </c>
      <c r="G1167" s="110">
        <v>0.0</v>
      </c>
      <c r="H1167" s="11"/>
      <c r="I1167" s="108"/>
      <c r="J1167" s="108"/>
      <c r="K1167" s="108"/>
      <c r="L1167" s="108"/>
      <c r="M1167" s="111"/>
      <c r="N1167" s="112"/>
      <c r="O1167" s="111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  <c r="AD1167" s="108"/>
      <c r="AE1167" s="108"/>
      <c r="AF1167" s="108"/>
      <c r="AG1167" s="108"/>
      <c r="AH1167" s="108"/>
    </row>
    <row r="1168">
      <c r="A1168" s="108"/>
      <c r="B1168" s="108"/>
      <c r="C1168" s="109" t="s">
        <v>1391</v>
      </c>
      <c r="D1168" s="109" t="s">
        <v>1392</v>
      </c>
      <c r="E1168" s="110" t="s">
        <v>56</v>
      </c>
      <c r="F1168" s="110">
        <v>1.0</v>
      </c>
      <c r="G1168" s="110">
        <v>0.0</v>
      </c>
      <c r="H1168" s="11"/>
      <c r="I1168" s="108"/>
      <c r="J1168" s="108"/>
      <c r="K1168" s="108"/>
      <c r="L1168" s="108"/>
      <c r="M1168" s="111"/>
      <c r="N1168" s="112"/>
      <c r="O1168" s="111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  <c r="AD1168" s="108"/>
      <c r="AE1168" s="108"/>
      <c r="AF1168" s="108"/>
      <c r="AG1168" s="108"/>
      <c r="AH1168" s="108"/>
    </row>
    <row r="1169">
      <c r="A1169" s="108"/>
      <c r="B1169" s="108"/>
      <c r="C1169" s="109" t="s">
        <v>1393</v>
      </c>
      <c r="D1169" s="109" t="s">
        <v>1394</v>
      </c>
      <c r="E1169" s="110" t="s">
        <v>56</v>
      </c>
      <c r="F1169" s="110">
        <v>1.0</v>
      </c>
      <c r="G1169" s="110">
        <v>0.0</v>
      </c>
      <c r="H1169" s="11"/>
      <c r="I1169" s="108"/>
      <c r="J1169" s="108"/>
      <c r="K1169" s="108"/>
      <c r="L1169" s="108"/>
      <c r="M1169" s="111"/>
      <c r="N1169" s="112"/>
      <c r="O1169" s="111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  <c r="AD1169" s="108"/>
      <c r="AE1169" s="108"/>
      <c r="AF1169" s="108"/>
      <c r="AG1169" s="108"/>
      <c r="AH1169" s="108"/>
    </row>
    <row r="1170">
      <c r="A1170" s="108"/>
      <c r="B1170" s="108"/>
      <c r="C1170" s="109" t="s">
        <v>1395</v>
      </c>
      <c r="D1170" s="109" t="s">
        <v>1396</v>
      </c>
      <c r="E1170" s="110" t="s">
        <v>56</v>
      </c>
      <c r="F1170" s="110">
        <v>1.0</v>
      </c>
      <c r="G1170" s="110">
        <v>0.0</v>
      </c>
      <c r="H1170" s="11"/>
      <c r="I1170" s="108"/>
      <c r="J1170" s="108"/>
      <c r="K1170" s="108"/>
      <c r="L1170" s="108"/>
      <c r="M1170" s="111"/>
      <c r="N1170" s="112"/>
      <c r="O1170" s="111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  <c r="AD1170" s="108"/>
      <c r="AE1170" s="108"/>
      <c r="AF1170" s="108"/>
      <c r="AG1170" s="108"/>
      <c r="AH1170" s="108"/>
    </row>
    <row r="1171">
      <c r="A1171" s="108"/>
      <c r="B1171" s="108"/>
      <c r="C1171" s="109" t="s">
        <v>1397</v>
      </c>
      <c r="D1171" s="109" t="s">
        <v>1398</v>
      </c>
      <c r="E1171" s="110" t="s">
        <v>56</v>
      </c>
      <c r="F1171" s="110">
        <v>1.0</v>
      </c>
      <c r="G1171" s="110">
        <v>0.0</v>
      </c>
      <c r="H1171" s="11"/>
      <c r="I1171" s="108"/>
      <c r="J1171" s="108"/>
      <c r="K1171" s="108"/>
      <c r="L1171" s="108"/>
      <c r="M1171" s="111"/>
      <c r="N1171" s="112"/>
      <c r="O1171" s="111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  <c r="AD1171" s="108"/>
      <c r="AE1171" s="108"/>
      <c r="AF1171" s="108"/>
      <c r="AG1171" s="108"/>
      <c r="AH1171" s="108"/>
    </row>
    <row r="1172">
      <c r="A1172" s="108"/>
      <c r="B1172" s="108"/>
      <c r="C1172" s="109" t="s">
        <v>1399</v>
      </c>
      <c r="D1172" s="109" t="s">
        <v>1400</v>
      </c>
      <c r="E1172" s="110" t="s">
        <v>56</v>
      </c>
      <c r="F1172" s="110">
        <v>1.0</v>
      </c>
      <c r="G1172" s="110">
        <v>0.0</v>
      </c>
      <c r="H1172" s="11"/>
      <c r="I1172" s="108"/>
      <c r="J1172" s="108"/>
      <c r="K1172" s="108"/>
      <c r="L1172" s="108"/>
      <c r="M1172" s="111"/>
      <c r="N1172" s="112"/>
      <c r="O1172" s="111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  <c r="AD1172" s="108"/>
      <c r="AE1172" s="108"/>
      <c r="AF1172" s="108"/>
      <c r="AG1172" s="108"/>
      <c r="AH1172" s="108"/>
    </row>
    <row r="1173">
      <c r="A1173" s="108"/>
      <c r="B1173" s="108"/>
      <c r="C1173" s="109" t="s">
        <v>1401</v>
      </c>
      <c r="D1173" s="109" t="s">
        <v>1402</v>
      </c>
      <c r="E1173" s="110" t="s">
        <v>56</v>
      </c>
      <c r="F1173" s="110">
        <v>1.0</v>
      </c>
      <c r="G1173" s="110">
        <v>0.0</v>
      </c>
      <c r="H1173" s="11"/>
      <c r="I1173" s="108"/>
      <c r="J1173" s="108"/>
      <c r="K1173" s="108"/>
      <c r="L1173" s="108"/>
      <c r="M1173" s="111"/>
      <c r="N1173" s="112"/>
      <c r="O1173" s="111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  <c r="AD1173" s="108"/>
      <c r="AE1173" s="108"/>
      <c r="AF1173" s="108"/>
      <c r="AG1173" s="108"/>
      <c r="AH1173" s="108"/>
    </row>
    <row r="1174">
      <c r="A1174" s="108"/>
      <c r="B1174" s="108"/>
      <c r="C1174" s="109" t="s">
        <v>1403</v>
      </c>
      <c r="D1174" s="109" t="s">
        <v>1404</v>
      </c>
      <c r="E1174" s="110" t="s">
        <v>56</v>
      </c>
      <c r="F1174" s="110">
        <v>1.0</v>
      </c>
      <c r="G1174" s="110">
        <v>483.33</v>
      </c>
      <c r="H1174" s="11"/>
      <c r="I1174" s="108"/>
      <c r="J1174" s="108"/>
      <c r="K1174" s="108"/>
      <c r="L1174" s="108"/>
      <c r="M1174" s="111"/>
      <c r="N1174" s="112"/>
      <c r="O1174" s="111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  <c r="AD1174" s="108"/>
      <c r="AE1174" s="108"/>
      <c r="AF1174" s="108"/>
      <c r="AG1174" s="108"/>
      <c r="AH1174" s="108"/>
    </row>
    <row r="1175">
      <c r="A1175" s="108"/>
      <c r="B1175" s="108"/>
      <c r="C1175" s="109" t="s">
        <v>1405</v>
      </c>
      <c r="D1175" s="109" t="s">
        <v>1406</v>
      </c>
      <c r="E1175" s="110" t="s">
        <v>56</v>
      </c>
      <c r="F1175" s="110">
        <v>1.0</v>
      </c>
      <c r="G1175" s="110">
        <v>483.33</v>
      </c>
      <c r="H1175" s="11"/>
      <c r="I1175" s="108"/>
      <c r="J1175" s="108"/>
      <c r="K1175" s="108"/>
      <c r="L1175" s="108"/>
      <c r="M1175" s="111"/>
      <c r="N1175" s="112"/>
      <c r="O1175" s="111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  <c r="AD1175" s="108"/>
      <c r="AE1175" s="108"/>
      <c r="AF1175" s="108"/>
      <c r="AG1175" s="108"/>
      <c r="AH1175" s="108"/>
    </row>
    <row r="1176">
      <c r="A1176" s="108"/>
      <c r="B1176" s="108"/>
      <c r="C1176" s="109" t="s">
        <v>1407</v>
      </c>
      <c r="D1176" s="109" t="s">
        <v>1408</v>
      </c>
      <c r="E1176" s="110" t="s">
        <v>56</v>
      </c>
      <c r="F1176" s="110">
        <v>1.0</v>
      </c>
      <c r="G1176" s="110">
        <v>0.0</v>
      </c>
      <c r="H1176" s="11"/>
      <c r="I1176" s="108"/>
      <c r="J1176" s="108"/>
      <c r="K1176" s="108"/>
      <c r="L1176" s="108"/>
      <c r="M1176" s="111"/>
      <c r="N1176" s="112"/>
      <c r="O1176" s="111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  <c r="AD1176" s="108"/>
      <c r="AE1176" s="108"/>
      <c r="AF1176" s="108"/>
      <c r="AG1176" s="108"/>
      <c r="AH1176" s="108"/>
    </row>
    <row r="1177">
      <c r="A1177" s="108"/>
      <c r="B1177" s="108"/>
      <c r="C1177" s="109" t="s">
        <v>1409</v>
      </c>
      <c r="D1177" s="109" t="s">
        <v>1410</v>
      </c>
      <c r="E1177" s="110" t="s">
        <v>56</v>
      </c>
      <c r="F1177" s="110">
        <v>1.0</v>
      </c>
      <c r="G1177" s="110">
        <v>0.0</v>
      </c>
      <c r="H1177" s="11"/>
      <c r="I1177" s="108"/>
      <c r="J1177" s="108"/>
      <c r="K1177" s="108"/>
      <c r="L1177" s="108"/>
      <c r="M1177" s="111"/>
      <c r="N1177" s="112"/>
      <c r="O1177" s="111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  <c r="AD1177" s="108"/>
      <c r="AE1177" s="108"/>
      <c r="AF1177" s="108"/>
      <c r="AG1177" s="108"/>
      <c r="AH1177" s="108"/>
    </row>
    <row r="1178">
      <c r="A1178" s="108"/>
      <c r="B1178" s="108"/>
      <c r="C1178" s="109" t="s">
        <v>1411</v>
      </c>
      <c r="D1178" s="109" t="s">
        <v>1412</v>
      </c>
      <c r="E1178" s="110" t="s">
        <v>56</v>
      </c>
      <c r="F1178" s="110">
        <v>1.0</v>
      </c>
      <c r="G1178" s="110">
        <v>483.33</v>
      </c>
      <c r="H1178" s="11"/>
      <c r="I1178" s="108"/>
      <c r="J1178" s="108"/>
      <c r="K1178" s="108"/>
      <c r="L1178" s="108"/>
      <c r="M1178" s="111"/>
      <c r="N1178" s="112"/>
      <c r="O1178" s="111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  <c r="AD1178" s="108"/>
      <c r="AE1178" s="108"/>
      <c r="AF1178" s="108"/>
      <c r="AG1178" s="108"/>
      <c r="AH1178" s="108"/>
    </row>
    <row r="1179">
      <c r="A1179" s="108"/>
      <c r="B1179" s="108"/>
      <c r="C1179" s="109" t="s">
        <v>1413</v>
      </c>
      <c r="D1179" s="109" t="s">
        <v>1414</v>
      </c>
      <c r="E1179" s="110" t="s">
        <v>56</v>
      </c>
      <c r="F1179" s="110">
        <v>1.0</v>
      </c>
      <c r="G1179" s="110">
        <v>0.0</v>
      </c>
      <c r="H1179" s="11"/>
      <c r="I1179" s="108"/>
      <c r="J1179" s="108"/>
      <c r="K1179" s="108"/>
      <c r="L1179" s="108"/>
      <c r="M1179" s="111"/>
      <c r="N1179" s="112"/>
      <c r="O1179" s="111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  <c r="AD1179" s="108"/>
      <c r="AE1179" s="108"/>
      <c r="AF1179" s="108"/>
      <c r="AG1179" s="108"/>
      <c r="AH1179" s="108"/>
    </row>
    <row r="1180">
      <c r="A1180" s="108"/>
      <c r="B1180" s="108"/>
      <c r="C1180" s="109" t="s">
        <v>1415</v>
      </c>
      <c r="D1180" s="109" t="s">
        <v>1416</v>
      </c>
      <c r="E1180" s="110" t="s">
        <v>56</v>
      </c>
      <c r="F1180" s="110">
        <v>1.0</v>
      </c>
      <c r="G1180" s="110">
        <v>0.0</v>
      </c>
      <c r="H1180" s="11"/>
      <c r="I1180" s="108"/>
      <c r="J1180" s="108"/>
      <c r="K1180" s="108"/>
      <c r="L1180" s="108"/>
      <c r="M1180" s="111"/>
      <c r="N1180" s="112"/>
      <c r="O1180" s="111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  <c r="AD1180" s="108"/>
      <c r="AE1180" s="108"/>
      <c r="AF1180" s="108"/>
      <c r="AG1180" s="108"/>
      <c r="AH1180" s="108"/>
    </row>
    <row r="1181">
      <c r="A1181" s="108"/>
      <c r="B1181" s="108"/>
      <c r="C1181" s="109" t="s">
        <v>1417</v>
      </c>
      <c r="D1181" s="109" t="s">
        <v>1418</v>
      </c>
      <c r="E1181" s="110" t="s">
        <v>56</v>
      </c>
      <c r="F1181" s="110">
        <v>1.0</v>
      </c>
      <c r="G1181" s="110">
        <v>0.0</v>
      </c>
      <c r="H1181" s="11"/>
      <c r="I1181" s="108"/>
      <c r="J1181" s="108"/>
      <c r="K1181" s="108"/>
      <c r="L1181" s="108"/>
      <c r="M1181" s="111"/>
      <c r="N1181" s="112"/>
      <c r="O1181" s="111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  <c r="AD1181" s="108"/>
      <c r="AE1181" s="108"/>
      <c r="AF1181" s="108"/>
      <c r="AG1181" s="108"/>
      <c r="AH1181" s="108"/>
    </row>
    <row r="1182">
      <c r="A1182" s="108"/>
      <c r="B1182" s="108"/>
      <c r="C1182" s="109" t="s">
        <v>1419</v>
      </c>
      <c r="D1182" s="109" t="s">
        <v>1420</v>
      </c>
      <c r="E1182" s="110" t="s">
        <v>56</v>
      </c>
      <c r="F1182" s="110">
        <v>1.0</v>
      </c>
      <c r="G1182" s="110">
        <v>0.0</v>
      </c>
      <c r="H1182" s="11"/>
      <c r="I1182" s="108"/>
      <c r="J1182" s="108"/>
      <c r="K1182" s="108"/>
      <c r="L1182" s="108"/>
      <c r="M1182" s="111"/>
      <c r="N1182" s="112"/>
      <c r="O1182" s="111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  <c r="AD1182" s="108"/>
      <c r="AE1182" s="108"/>
      <c r="AF1182" s="108"/>
      <c r="AG1182" s="108"/>
      <c r="AH1182" s="108"/>
    </row>
    <row r="1183">
      <c r="A1183" s="108"/>
      <c r="B1183" s="108"/>
      <c r="C1183" s="109" t="s">
        <v>1421</v>
      </c>
      <c r="D1183" s="109" t="s">
        <v>1422</v>
      </c>
      <c r="E1183" s="110" t="s">
        <v>56</v>
      </c>
      <c r="F1183" s="110">
        <v>1.0</v>
      </c>
      <c r="G1183" s="110">
        <v>0.0</v>
      </c>
      <c r="H1183" s="11"/>
      <c r="I1183" s="108"/>
      <c r="J1183" s="108"/>
      <c r="K1183" s="108"/>
      <c r="L1183" s="108"/>
      <c r="M1183" s="111"/>
      <c r="N1183" s="112"/>
      <c r="O1183" s="111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  <c r="AD1183" s="108"/>
      <c r="AE1183" s="108"/>
      <c r="AF1183" s="108"/>
      <c r="AG1183" s="108"/>
      <c r="AH1183" s="108"/>
    </row>
    <row r="1184">
      <c r="A1184" s="108"/>
      <c r="B1184" s="108"/>
      <c r="C1184" s="109" t="s">
        <v>1423</v>
      </c>
      <c r="D1184" s="109" t="s">
        <v>1424</v>
      </c>
      <c r="E1184" s="110" t="s">
        <v>56</v>
      </c>
      <c r="F1184" s="110">
        <v>1.0</v>
      </c>
      <c r="G1184" s="110">
        <v>0.0</v>
      </c>
      <c r="H1184" s="11"/>
      <c r="I1184" s="108"/>
      <c r="J1184" s="108"/>
      <c r="K1184" s="108"/>
      <c r="L1184" s="108"/>
      <c r="M1184" s="111"/>
      <c r="N1184" s="112"/>
      <c r="O1184" s="111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  <c r="AD1184" s="108"/>
      <c r="AE1184" s="108"/>
      <c r="AF1184" s="108"/>
      <c r="AG1184" s="108"/>
      <c r="AH1184" s="108"/>
    </row>
    <row r="1185">
      <c r="A1185" s="108"/>
      <c r="B1185" s="108"/>
      <c r="C1185" s="109" t="s">
        <v>1425</v>
      </c>
      <c r="D1185" s="109" t="s">
        <v>1426</v>
      </c>
      <c r="E1185" s="110" t="s">
        <v>56</v>
      </c>
      <c r="F1185" s="110">
        <v>1.0</v>
      </c>
      <c r="G1185" s="110">
        <v>0.0</v>
      </c>
      <c r="H1185" s="11"/>
      <c r="I1185" s="108"/>
      <c r="J1185" s="108"/>
      <c r="K1185" s="108"/>
      <c r="L1185" s="108"/>
      <c r="M1185" s="111"/>
      <c r="N1185" s="112"/>
      <c r="O1185" s="111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  <c r="AD1185" s="108"/>
      <c r="AE1185" s="108"/>
      <c r="AF1185" s="108"/>
      <c r="AG1185" s="108"/>
      <c r="AH1185" s="108"/>
    </row>
    <row r="1186">
      <c r="A1186" s="108"/>
      <c r="B1186" s="108"/>
      <c r="C1186" s="109" t="s">
        <v>1427</v>
      </c>
      <c r="D1186" s="109" t="s">
        <v>1428</v>
      </c>
      <c r="E1186" s="110" t="s">
        <v>56</v>
      </c>
      <c r="F1186" s="110">
        <v>1.0</v>
      </c>
      <c r="G1186" s="110">
        <v>0.0</v>
      </c>
      <c r="H1186" s="11"/>
      <c r="I1186" s="108"/>
      <c r="J1186" s="108"/>
      <c r="K1186" s="108"/>
      <c r="L1186" s="108"/>
      <c r="M1186" s="111"/>
      <c r="N1186" s="112"/>
      <c r="O1186" s="111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  <c r="AD1186" s="108"/>
      <c r="AE1186" s="108"/>
      <c r="AF1186" s="108"/>
      <c r="AG1186" s="108"/>
      <c r="AH1186" s="108"/>
    </row>
    <row r="1187">
      <c r="A1187" s="108"/>
      <c r="B1187" s="108"/>
      <c r="C1187" s="109" t="s">
        <v>1429</v>
      </c>
      <c r="D1187" s="109" t="s">
        <v>1430</v>
      </c>
      <c r="E1187" s="110" t="s">
        <v>56</v>
      </c>
      <c r="F1187" s="110">
        <v>1.0</v>
      </c>
      <c r="G1187" s="110">
        <v>0.0</v>
      </c>
      <c r="H1187" s="11"/>
      <c r="I1187" s="108"/>
      <c r="J1187" s="108"/>
      <c r="K1187" s="108"/>
      <c r="L1187" s="108"/>
      <c r="M1187" s="111"/>
      <c r="N1187" s="112"/>
      <c r="O1187" s="111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  <c r="AD1187" s="108"/>
      <c r="AE1187" s="108"/>
      <c r="AF1187" s="108"/>
      <c r="AG1187" s="108"/>
      <c r="AH1187" s="108"/>
    </row>
    <row r="1188">
      <c r="A1188" s="108"/>
      <c r="B1188" s="108"/>
      <c r="C1188" s="109" t="s">
        <v>1431</v>
      </c>
      <c r="D1188" s="109" t="s">
        <v>1432</v>
      </c>
      <c r="E1188" s="110" t="s">
        <v>56</v>
      </c>
      <c r="F1188" s="110">
        <v>1.0</v>
      </c>
      <c r="G1188" s="110">
        <v>0.0</v>
      </c>
      <c r="H1188" s="11"/>
      <c r="I1188" s="108"/>
      <c r="J1188" s="108"/>
      <c r="K1188" s="108"/>
      <c r="L1188" s="108"/>
      <c r="M1188" s="111"/>
      <c r="N1188" s="112"/>
      <c r="O1188" s="111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  <c r="AD1188" s="108"/>
      <c r="AE1188" s="108"/>
      <c r="AF1188" s="108"/>
      <c r="AG1188" s="108"/>
      <c r="AH1188" s="108"/>
    </row>
    <row r="1189">
      <c r="A1189" s="108"/>
      <c r="B1189" s="108"/>
      <c r="C1189" s="109" t="s">
        <v>1433</v>
      </c>
      <c r="D1189" s="109" t="s">
        <v>1434</v>
      </c>
      <c r="E1189" s="110" t="s">
        <v>56</v>
      </c>
      <c r="F1189" s="110">
        <v>1.0</v>
      </c>
      <c r="G1189" s="110">
        <v>483.33</v>
      </c>
      <c r="H1189" s="11"/>
      <c r="I1189" s="108"/>
      <c r="J1189" s="108"/>
      <c r="K1189" s="108"/>
      <c r="L1189" s="108"/>
      <c r="M1189" s="111"/>
      <c r="N1189" s="112"/>
      <c r="O1189" s="111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  <c r="AD1189" s="108"/>
      <c r="AE1189" s="108"/>
      <c r="AF1189" s="108"/>
      <c r="AG1189" s="108"/>
      <c r="AH1189" s="108"/>
    </row>
    <row r="1190">
      <c r="A1190" s="108"/>
      <c r="B1190" s="108"/>
      <c r="C1190" s="109" t="s">
        <v>1435</v>
      </c>
      <c r="D1190" s="109" t="s">
        <v>1436</v>
      </c>
      <c r="E1190" s="110" t="s">
        <v>56</v>
      </c>
      <c r="F1190" s="110">
        <v>1.0</v>
      </c>
      <c r="G1190" s="110">
        <v>0.0</v>
      </c>
      <c r="H1190" s="11"/>
      <c r="I1190" s="108"/>
      <c r="J1190" s="108"/>
      <c r="K1190" s="108"/>
      <c r="L1190" s="108"/>
      <c r="M1190" s="111"/>
      <c r="N1190" s="112"/>
      <c r="O1190" s="111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  <c r="AD1190" s="108"/>
      <c r="AE1190" s="108"/>
      <c r="AF1190" s="108"/>
      <c r="AG1190" s="108"/>
      <c r="AH1190" s="108"/>
    </row>
    <row r="1191">
      <c r="A1191" s="108"/>
      <c r="B1191" s="108"/>
      <c r="C1191" s="109" t="s">
        <v>1437</v>
      </c>
      <c r="D1191" s="109" t="s">
        <v>1438</v>
      </c>
      <c r="E1191" s="110" t="s">
        <v>56</v>
      </c>
      <c r="F1191" s="110">
        <v>1.0</v>
      </c>
      <c r="G1191" s="110">
        <v>0.0</v>
      </c>
      <c r="H1191" s="11"/>
      <c r="I1191" s="108"/>
      <c r="J1191" s="108"/>
      <c r="K1191" s="108"/>
      <c r="L1191" s="108"/>
      <c r="M1191" s="111"/>
      <c r="N1191" s="112"/>
      <c r="O1191" s="111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  <c r="AD1191" s="108"/>
      <c r="AE1191" s="108"/>
      <c r="AF1191" s="108"/>
      <c r="AG1191" s="108"/>
      <c r="AH1191" s="108"/>
    </row>
    <row r="1192">
      <c r="A1192" s="108"/>
      <c r="B1192" s="108"/>
      <c r="C1192" s="109" t="s">
        <v>1439</v>
      </c>
      <c r="D1192" s="109" t="s">
        <v>1440</v>
      </c>
      <c r="E1192" s="110" t="s">
        <v>56</v>
      </c>
      <c r="F1192" s="110">
        <v>1.0</v>
      </c>
      <c r="G1192" s="110">
        <v>0.0</v>
      </c>
      <c r="H1192" s="11"/>
      <c r="I1192" s="108"/>
      <c r="J1192" s="108"/>
      <c r="K1192" s="108"/>
      <c r="L1192" s="108"/>
      <c r="M1192" s="111"/>
      <c r="N1192" s="112"/>
      <c r="O1192" s="111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  <c r="AD1192" s="108"/>
      <c r="AE1192" s="108"/>
      <c r="AF1192" s="108"/>
      <c r="AG1192" s="108"/>
      <c r="AH1192" s="108"/>
    </row>
    <row r="1193">
      <c r="A1193" s="108"/>
      <c r="B1193" s="108"/>
      <c r="C1193" s="109" t="s">
        <v>1441</v>
      </c>
      <c r="D1193" s="109" t="s">
        <v>1442</v>
      </c>
      <c r="E1193" s="110" t="s">
        <v>56</v>
      </c>
      <c r="F1193" s="110">
        <v>1.0</v>
      </c>
      <c r="G1193" s="110">
        <v>0.0</v>
      </c>
      <c r="H1193" s="11"/>
      <c r="I1193" s="108"/>
      <c r="J1193" s="108"/>
      <c r="K1193" s="108"/>
      <c r="L1193" s="108"/>
      <c r="M1193" s="111"/>
      <c r="N1193" s="112"/>
      <c r="O1193" s="111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  <c r="AG1193" s="108"/>
      <c r="AH1193" s="108"/>
    </row>
    <row r="1194">
      <c r="A1194" s="108"/>
      <c r="B1194" s="108"/>
      <c r="C1194" s="109" t="s">
        <v>1443</v>
      </c>
      <c r="D1194" s="109" t="s">
        <v>1444</v>
      </c>
      <c r="E1194" s="110" t="s">
        <v>56</v>
      </c>
      <c r="F1194" s="110">
        <v>1.0</v>
      </c>
      <c r="G1194" s="110">
        <v>0.0</v>
      </c>
      <c r="H1194" s="11"/>
      <c r="I1194" s="108"/>
      <c r="J1194" s="108"/>
      <c r="K1194" s="108"/>
      <c r="L1194" s="108"/>
      <c r="M1194" s="111"/>
      <c r="N1194" s="112"/>
      <c r="O1194" s="111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  <c r="AD1194" s="108"/>
      <c r="AE1194" s="108"/>
      <c r="AF1194" s="108"/>
      <c r="AG1194" s="108"/>
      <c r="AH1194" s="108"/>
    </row>
    <row r="1195">
      <c r="A1195" s="108"/>
      <c r="B1195" s="108"/>
      <c r="C1195" s="109" t="s">
        <v>1445</v>
      </c>
      <c r="D1195" s="109" t="s">
        <v>1446</v>
      </c>
      <c r="E1195" s="110" t="s">
        <v>56</v>
      </c>
      <c r="F1195" s="110">
        <v>1.0</v>
      </c>
      <c r="G1195" s="110">
        <v>0.0</v>
      </c>
      <c r="H1195" s="11"/>
      <c r="I1195" s="108"/>
      <c r="J1195" s="108"/>
      <c r="K1195" s="108"/>
      <c r="L1195" s="108"/>
      <c r="M1195" s="111"/>
      <c r="N1195" s="112"/>
      <c r="O1195" s="111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  <c r="AD1195" s="108"/>
      <c r="AE1195" s="108"/>
      <c r="AF1195" s="108"/>
      <c r="AG1195" s="108"/>
      <c r="AH1195" s="108"/>
    </row>
    <row r="1196">
      <c r="A1196" s="108"/>
      <c r="B1196" s="108"/>
      <c r="C1196" s="109" t="s">
        <v>1447</v>
      </c>
      <c r="D1196" s="109" t="s">
        <v>1448</v>
      </c>
      <c r="E1196" s="110" t="s">
        <v>56</v>
      </c>
      <c r="F1196" s="110">
        <v>1.0</v>
      </c>
      <c r="G1196" s="110">
        <v>0.0</v>
      </c>
      <c r="H1196" s="11"/>
      <c r="I1196" s="108"/>
      <c r="J1196" s="108"/>
      <c r="K1196" s="108"/>
      <c r="L1196" s="108"/>
      <c r="M1196" s="111"/>
      <c r="N1196" s="112"/>
      <c r="O1196" s="111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  <c r="AD1196" s="108"/>
      <c r="AE1196" s="108"/>
      <c r="AF1196" s="108"/>
      <c r="AG1196" s="108"/>
      <c r="AH1196" s="108"/>
    </row>
    <row r="1197">
      <c r="A1197" s="108"/>
      <c r="B1197" s="108"/>
      <c r="C1197" s="109" t="s">
        <v>1449</v>
      </c>
      <c r="D1197" s="109" t="s">
        <v>1450</v>
      </c>
      <c r="E1197" s="110" t="s">
        <v>56</v>
      </c>
      <c r="F1197" s="110">
        <v>1.0</v>
      </c>
      <c r="G1197" s="110">
        <v>0.0</v>
      </c>
      <c r="H1197" s="11"/>
      <c r="I1197" s="108"/>
      <c r="J1197" s="108"/>
      <c r="K1197" s="108"/>
      <c r="L1197" s="108"/>
      <c r="M1197" s="111"/>
      <c r="N1197" s="112"/>
      <c r="O1197" s="111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08"/>
      <c r="AE1197" s="108"/>
      <c r="AF1197" s="108"/>
      <c r="AG1197" s="108"/>
      <c r="AH1197" s="108"/>
    </row>
    <row r="1198">
      <c r="A1198" s="108"/>
      <c r="B1198" s="108"/>
      <c r="C1198" s="109" t="s">
        <v>1451</v>
      </c>
      <c r="D1198" s="109" t="s">
        <v>1452</v>
      </c>
      <c r="E1198" s="110" t="s">
        <v>56</v>
      </c>
      <c r="F1198" s="110">
        <v>1.0</v>
      </c>
      <c r="G1198" s="110">
        <v>0.0</v>
      </c>
      <c r="H1198" s="11"/>
      <c r="I1198" s="108"/>
      <c r="J1198" s="108"/>
      <c r="K1198" s="108"/>
      <c r="L1198" s="108"/>
      <c r="M1198" s="111"/>
      <c r="N1198" s="112"/>
      <c r="O1198" s="111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  <c r="AD1198" s="108"/>
      <c r="AE1198" s="108"/>
      <c r="AF1198" s="108"/>
      <c r="AG1198" s="108"/>
      <c r="AH1198" s="108"/>
    </row>
    <row r="1199">
      <c r="A1199" s="108"/>
      <c r="B1199" s="108"/>
      <c r="C1199" s="109" t="s">
        <v>1453</v>
      </c>
      <c r="D1199" s="109" t="s">
        <v>1454</v>
      </c>
      <c r="E1199" s="110" t="s">
        <v>56</v>
      </c>
      <c r="F1199" s="110">
        <v>1.0</v>
      </c>
      <c r="G1199" s="110">
        <v>0.0</v>
      </c>
      <c r="H1199" s="11"/>
      <c r="I1199" s="108"/>
      <c r="J1199" s="108"/>
      <c r="K1199" s="108"/>
      <c r="L1199" s="108"/>
      <c r="M1199" s="111"/>
      <c r="N1199" s="112"/>
      <c r="O1199" s="111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  <c r="AD1199" s="108"/>
      <c r="AE1199" s="108"/>
      <c r="AF1199" s="108"/>
      <c r="AG1199" s="108"/>
      <c r="AH1199" s="108"/>
    </row>
    <row r="1200">
      <c r="A1200" s="108"/>
      <c r="B1200" s="108"/>
      <c r="C1200" s="109" t="s">
        <v>1455</v>
      </c>
      <c r="D1200" s="109" t="s">
        <v>1456</v>
      </c>
      <c r="E1200" s="110" t="s">
        <v>56</v>
      </c>
      <c r="F1200" s="110">
        <v>1.0</v>
      </c>
      <c r="G1200" s="110">
        <v>1700.0</v>
      </c>
      <c r="H1200" s="11"/>
      <c r="I1200" s="108"/>
      <c r="J1200" s="108"/>
      <c r="K1200" s="108"/>
      <c r="L1200" s="108"/>
      <c r="M1200" s="111"/>
      <c r="N1200" s="112"/>
      <c r="O1200" s="111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  <c r="AD1200" s="108"/>
      <c r="AE1200" s="108"/>
      <c r="AF1200" s="108"/>
      <c r="AG1200" s="108"/>
      <c r="AH1200" s="108"/>
    </row>
    <row r="1201">
      <c r="A1201" s="108"/>
      <c r="B1201" s="108"/>
      <c r="C1201" s="109" t="s">
        <v>1457</v>
      </c>
      <c r="D1201" s="109" t="s">
        <v>1458</v>
      </c>
      <c r="E1201" s="110" t="s">
        <v>56</v>
      </c>
      <c r="F1201" s="110">
        <v>1.0</v>
      </c>
      <c r="G1201" s="110">
        <v>0.0</v>
      </c>
      <c r="H1201" s="11"/>
      <c r="I1201" s="108"/>
      <c r="J1201" s="108"/>
      <c r="K1201" s="108"/>
      <c r="L1201" s="108"/>
      <c r="M1201" s="111"/>
      <c r="N1201" s="112"/>
      <c r="O1201" s="111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  <c r="AD1201" s="108"/>
      <c r="AE1201" s="108"/>
      <c r="AF1201" s="108"/>
      <c r="AG1201" s="108"/>
      <c r="AH1201" s="108"/>
    </row>
    <row r="1202">
      <c r="A1202" s="108"/>
      <c r="B1202" s="108"/>
      <c r="C1202" s="109" t="s">
        <v>1459</v>
      </c>
      <c r="D1202" s="109" t="s">
        <v>1460</v>
      </c>
      <c r="E1202" s="110" t="s">
        <v>56</v>
      </c>
      <c r="F1202" s="110">
        <v>1.0</v>
      </c>
      <c r="G1202" s="110">
        <v>0.0</v>
      </c>
      <c r="H1202" s="11"/>
      <c r="I1202" s="108"/>
      <c r="J1202" s="108"/>
      <c r="K1202" s="108"/>
      <c r="L1202" s="108"/>
      <c r="M1202" s="111"/>
      <c r="N1202" s="112"/>
      <c r="O1202" s="111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  <c r="AD1202" s="108"/>
      <c r="AE1202" s="108"/>
      <c r="AF1202" s="108"/>
      <c r="AG1202" s="108"/>
      <c r="AH1202" s="108"/>
    </row>
    <row r="1203">
      <c r="A1203" s="108"/>
      <c r="B1203" s="108"/>
      <c r="C1203" s="109" t="s">
        <v>1461</v>
      </c>
      <c r="D1203" s="109" t="s">
        <v>1462</v>
      </c>
      <c r="E1203" s="110" t="s">
        <v>56</v>
      </c>
      <c r="F1203" s="110">
        <v>1.0</v>
      </c>
      <c r="G1203" s="110">
        <v>315.4</v>
      </c>
      <c r="H1203" s="11"/>
      <c r="I1203" s="108"/>
      <c r="J1203" s="108"/>
      <c r="K1203" s="108"/>
      <c r="L1203" s="108"/>
      <c r="M1203" s="111"/>
      <c r="N1203" s="112"/>
      <c r="O1203" s="111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  <c r="AD1203" s="108"/>
      <c r="AE1203" s="108"/>
      <c r="AF1203" s="108"/>
      <c r="AG1203" s="108"/>
      <c r="AH1203" s="108"/>
    </row>
    <row r="1204">
      <c r="A1204" s="108"/>
      <c r="B1204" s="108"/>
      <c r="C1204" s="109" t="s">
        <v>1463</v>
      </c>
      <c r="D1204" s="109" t="s">
        <v>1464</v>
      </c>
      <c r="E1204" s="110" t="s">
        <v>56</v>
      </c>
      <c r="F1204" s="110">
        <v>1.0</v>
      </c>
      <c r="G1204" s="110">
        <v>437.83</v>
      </c>
      <c r="H1204" s="11"/>
      <c r="I1204" s="108"/>
      <c r="J1204" s="108"/>
      <c r="K1204" s="108"/>
      <c r="L1204" s="108"/>
      <c r="M1204" s="111"/>
      <c r="N1204" s="112"/>
      <c r="O1204" s="111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  <c r="AD1204" s="108"/>
      <c r="AE1204" s="108"/>
      <c r="AF1204" s="108"/>
      <c r="AG1204" s="108"/>
      <c r="AH1204" s="108"/>
    </row>
    <row r="1205">
      <c r="A1205" s="108"/>
      <c r="B1205" s="108"/>
      <c r="C1205" s="109" t="s">
        <v>1465</v>
      </c>
      <c r="D1205" s="109" t="s">
        <v>1466</v>
      </c>
      <c r="E1205" s="110" t="s">
        <v>56</v>
      </c>
      <c r="F1205" s="110">
        <v>1.0</v>
      </c>
      <c r="G1205" s="110">
        <v>183.12</v>
      </c>
      <c r="H1205" s="11"/>
      <c r="I1205" s="108"/>
      <c r="J1205" s="108"/>
      <c r="K1205" s="108"/>
      <c r="L1205" s="108"/>
      <c r="M1205" s="111"/>
      <c r="N1205" s="112"/>
      <c r="O1205" s="111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  <c r="AD1205" s="108"/>
      <c r="AE1205" s="108"/>
      <c r="AF1205" s="108"/>
      <c r="AG1205" s="108"/>
      <c r="AH1205" s="108"/>
    </row>
    <row r="1206">
      <c r="A1206" s="108"/>
      <c r="B1206" s="108"/>
      <c r="C1206" s="109" t="s">
        <v>1467</v>
      </c>
      <c r="D1206" s="109" t="s">
        <v>1468</v>
      </c>
      <c r="E1206" s="110" t="s">
        <v>56</v>
      </c>
      <c r="F1206" s="110">
        <v>1.0</v>
      </c>
      <c r="G1206" s="110">
        <v>243.67</v>
      </c>
      <c r="H1206" s="11"/>
      <c r="I1206" s="108"/>
      <c r="J1206" s="108"/>
      <c r="K1206" s="108"/>
      <c r="L1206" s="108"/>
      <c r="M1206" s="111"/>
      <c r="N1206" s="112"/>
      <c r="O1206" s="111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  <c r="AD1206" s="108"/>
      <c r="AE1206" s="108"/>
      <c r="AF1206" s="108"/>
      <c r="AG1206" s="108"/>
      <c r="AH1206" s="108"/>
    </row>
    <row r="1207">
      <c r="A1207" s="108"/>
      <c r="B1207" s="108"/>
      <c r="C1207" s="109" t="s">
        <v>1469</v>
      </c>
      <c r="D1207" s="109" t="s">
        <v>1470</v>
      </c>
      <c r="E1207" s="110" t="s">
        <v>56</v>
      </c>
      <c r="F1207" s="110">
        <v>1.0</v>
      </c>
      <c r="G1207" s="110">
        <v>460.3</v>
      </c>
      <c r="H1207" s="11"/>
      <c r="I1207" s="108"/>
      <c r="J1207" s="108"/>
      <c r="K1207" s="108"/>
      <c r="L1207" s="108"/>
      <c r="M1207" s="111"/>
      <c r="N1207" s="112"/>
      <c r="O1207" s="111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  <c r="AD1207" s="108"/>
      <c r="AE1207" s="108"/>
      <c r="AF1207" s="108"/>
      <c r="AG1207" s="108"/>
      <c r="AH1207" s="108"/>
    </row>
    <row r="1208">
      <c r="A1208" s="108"/>
      <c r="B1208" s="108"/>
      <c r="C1208" s="109" t="s">
        <v>1471</v>
      </c>
      <c r="D1208" s="109" t="s">
        <v>1472</v>
      </c>
      <c r="E1208" s="110" t="s">
        <v>56</v>
      </c>
      <c r="F1208" s="110">
        <v>1.0</v>
      </c>
      <c r="G1208" s="110">
        <v>606.87</v>
      </c>
      <c r="H1208" s="11"/>
      <c r="I1208" s="108"/>
      <c r="J1208" s="108"/>
      <c r="K1208" s="108"/>
      <c r="L1208" s="108"/>
      <c r="M1208" s="111"/>
      <c r="N1208" s="112"/>
      <c r="O1208" s="111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  <c r="AD1208" s="108"/>
      <c r="AE1208" s="108"/>
      <c r="AF1208" s="108"/>
      <c r="AG1208" s="108"/>
      <c r="AH1208" s="108"/>
    </row>
    <row r="1209">
      <c r="A1209" s="108"/>
      <c r="B1209" s="108"/>
      <c r="C1209" s="109" t="s">
        <v>1473</v>
      </c>
      <c r="D1209" s="109" t="s">
        <v>1474</v>
      </c>
      <c r="E1209" s="110" t="s">
        <v>56</v>
      </c>
      <c r="F1209" s="110">
        <v>1.0</v>
      </c>
      <c r="G1209" s="110">
        <v>596.64</v>
      </c>
      <c r="H1209" s="11"/>
      <c r="I1209" s="108"/>
      <c r="J1209" s="108"/>
      <c r="K1209" s="108"/>
      <c r="L1209" s="108"/>
      <c r="M1209" s="111"/>
      <c r="N1209" s="112"/>
      <c r="O1209" s="111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  <c r="AD1209" s="108"/>
      <c r="AE1209" s="108"/>
      <c r="AF1209" s="108"/>
      <c r="AG1209" s="108"/>
      <c r="AH1209" s="108"/>
    </row>
    <row r="1210">
      <c r="A1210" s="108"/>
      <c r="B1210" s="108"/>
      <c r="C1210" s="109" t="s">
        <v>1475</v>
      </c>
      <c r="D1210" s="109" t="s">
        <v>1476</v>
      </c>
      <c r="E1210" s="110" t="s">
        <v>56</v>
      </c>
      <c r="F1210" s="110">
        <v>1.0</v>
      </c>
      <c r="G1210" s="110">
        <v>752.24</v>
      </c>
      <c r="H1210" s="11"/>
      <c r="I1210" s="108"/>
      <c r="J1210" s="108"/>
      <c r="K1210" s="108"/>
      <c r="L1210" s="108"/>
      <c r="M1210" s="111"/>
      <c r="N1210" s="112"/>
      <c r="O1210" s="111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  <c r="AD1210" s="108"/>
      <c r="AE1210" s="108"/>
      <c r="AF1210" s="108"/>
      <c r="AG1210" s="108"/>
      <c r="AH1210" s="108"/>
    </row>
    <row r="1211">
      <c r="A1211" s="108"/>
      <c r="B1211" s="108"/>
      <c r="C1211" s="109" t="s">
        <v>1477</v>
      </c>
      <c r="D1211" s="109" t="s">
        <v>1478</v>
      </c>
      <c r="E1211" s="110" t="s">
        <v>56</v>
      </c>
      <c r="F1211" s="110">
        <v>1.0</v>
      </c>
      <c r="G1211" s="110">
        <v>790.59</v>
      </c>
      <c r="H1211" s="11"/>
      <c r="I1211" s="108"/>
      <c r="J1211" s="108"/>
      <c r="K1211" s="108"/>
      <c r="L1211" s="108"/>
      <c r="M1211" s="111"/>
      <c r="N1211" s="112"/>
      <c r="O1211" s="111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  <c r="AD1211" s="108"/>
      <c r="AE1211" s="108"/>
      <c r="AF1211" s="108"/>
      <c r="AG1211" s="108"/>
      <c r="AH1211" s="108"/>
    </row>
    <row r="1212">
      <c r="A1212" s="108"/>
      <c r="B1212" s="108"/>
      <c r="C1212" s="109" t="s">
        <v>1479</v>
      </c>
      <c r="D1212" s="109" t="s">
        <v>1480</v>
      </c>
      <c r="E1212" s="110" t="s">
        <v>56</v>
      </c>
      <c r="F1212" s="110">
        <v>1.0</v>
      </c>
      <c r="G1212" s="110">
        <v>828.21</v>
      </c>
      <c r="H1212" s="11"/>
      <c r="I1212" s="108"/>
      <c r="J1212" s="108"/>
      <c r="K1212" s="108"/>
      <c r="L1212" s="108"/>
      <c r="M1212" s="111"/>
      <c r="N1212" s="112"/>
      <c r="O1212" s="111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  <c r="AD1212" s="108"/>
      <c r="AE1212" s="108"/>
      <c r="AF1212" s="108"/>
      <c r="AG1212" s="108"/>
      <c r="AH1212" s="108"/>
    </row>
    <row r="1213">
      <c r="A1213" s="108"/>
      <c r="B1213" s="108"/>
      <c r="C1213" s="109" t="s">
        <v>1481</v>
      </c>
      <c r="D1213" s="109" t="s">
        <v>1482</v>
      </c>
      <c r="E1213" s="110" t="s">
        <v>56</v>
      </c>
      <c r="F1213" s="110">
        <v>1.0</v>
      </c>
      <c r="G1213" s="110">
        <v>864.82</v>
      </c>
      <c r="H1213" s="11"/>
      <c r="I1213" s="108"/>
      <c r="J1213" s="108"/>
      <c r="K1213" s="108"/>
      <c r="L1213" s="108"/>
      <c r="M1213" s="111"/>
      <c r="N1213" s="112"/>
      <c r="O1213" s="111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  <c r="AD1213" s="108"/>
      <c r="AE1213" s="108"/>
      <c r="AF1213" s="108"/>
      <c r="AG1213" s="108"/>
      <c r="AH1213" s="108"/>
    </row>
    <row r="1214">
      <c r="A1214" s="108"/>
      <c r="B1214" s="108"/>
      <c r="C1214" s="109" t="s">
        <v>1483</v>
      </c>
      <c r="D1214" s="109" t="s">
        <v>1484</v>
      </c>
      <c r="E1214" s="110" t="s">
        <v>56</v>
      </c>
      <c r="F1214" s="110">
        <v>1.0</v>
      </c>
      <c r="G1214" s="110">
        <v>4.79</v>
      </c>
      <c r="H1214" s="11"/>
      <c r="I1214" s="108"/>
      <c r="J1214" s="108"/>
      <c r="K1214" s="108"/>
      <c r="L1214" s="108"/>
      <c r="M1214" s="111"/>
      <c r="N1214" s="112"/>
      <c r="O1214" s="111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  <c r="AD1214" s="108"/>
      <c r="AE1214" s="108"/>
      <c r="AF1214" s="108"/>
      <c r="AG1214" s="108"/>
      <c r="AH1214" s="108"/>
    </row>
    <row r="1215">
      <c r="A1215" s="108"/>
      <c r="B1215" s="108"/>
      <c r="C1215" s="109" t="s">
        <v>1485</v>
      </c>
      <c r="D1215" s="109" t="s">
        <v>1486</v>
      </c>
      <c r="E1215" s="110" t="s">
        <v>56</v>
      </c>
      <c r="F1215" s="110">
        <v>1.0</v>
      </c>
      <c r="G1215" s="110">
        <v>0.0</v>
      </c>
      <c r="H1215" s="11"/>
      <c r="I1215" s="108"/>
      <c r="J1215" s="108"/>
      <c r="K1215" s="108"/>
      <c r="L1215" s="108"/>
      <c r="M1215" s="111"/>
      <c r="N1215" s="112"/>
      <c r="O1215" s="111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  <c r="AD1215" s="108"/>
      <c r="AE1215" s="108"/>
      <c r="AF1215" s="108"/>
      <c r="AG1215" s="108"/>
      <c r="AH1215" s="108"/>
    </row>
    <row r="1216">
      <c r="A1216" s="108"/>
      <c r="B1216" s="108"/>
      <c r="C1216" s="109" t="s">
        <v>1487</v>
      </c>
      <c r="D1216" s="109" t="s">
        <v>1484</v>
      </c>
      <c r="E1216" s="110" t="s">
        <v>56</v>
      </c>
      <c r="F1216" s="110">
        <v>1.0</v>
      </c>
      <c r="G1216" s="110">
        <v>7.5</v>
      </c>
      <c r="H1216" s="11"/>
      <c r="I1216" s="108"/>
      <c r="J1216" s="108"/>
      <c r="K1216" s="108"/>
      <c r="L1216" s="108"/>
      <c r="M1216" s="111"/>
      <c r="N1216" s="112"/>
      <c r="O1216" s="111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  <c r="AD1216" s="108"/>
      <c r="AE1216" s="108"/>
      <c r="AF1216" s="108"/>
      <c r="AG1216" s="108"/>
      <c r="AH1216" s="108"/>
    </row>
    <row r="1217">
      <c r="A1217" s="108"/>
      <c r="B1217" s="108"/>
      <c r="C1217" s="109" t="s">
        <v>1488</v>
      </c>
      <c r="D1217" s="109" t="s">
        <v>1489</v>
      </c>
      <c r="E1217" s="110" t="s">
        <v>56</v>
      </c>
      <c r="F1217" s="110">
        <v>1.0</v>
      </c>
      <c r="G1217" s="110">
        <v>150.0</v>
      </c>
      <c r="H1217" s="11"/>
      <c r="I1217" s="108"/>
      <c r="J1217" s="108"/>
      <c r="K1217" s="108"/>
      <c r="L1217" s="108"/>
      <c r="M1217" s="111"/>
      <c r="N1217" s="112"/>
      <c r="O1217" s="111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  <c r="AD1217" s="108"/>
      <c r="AE1217" s="108"/>
      <c r="AF1217" s="108"/>
      <c r="AG1217" s="108"/>
      <c r="AH1217" s="108"/>
    </row>
    <row r="1218">
      <c r="A1218" s="108"/>
      <c r="B1218" s="108"/>
      <c r="C1218" s="109" t="s">
        <v>1490</v>
      </c>
      <c r="D1218" s="109" t="s">
        <v>1491</v>
      </c>
      <c r="E1218" s="110" t="s">
        <v>56</v>
      </c>
      <c r="F1218" s="110">
        <v>1.0</v>
      </c>
      <c r="G1218" s="110">
        <v>1257.07</v>
      </c>
      <c r="H1218" s="11"/>
      <c r="I1218" s="108"/>
      <c r="J1218" s="108"/>
      <c r="K1218" s="108"/>
      <c r="L1218" s="108"/>
      <c r="M1218" s="111"/>
      <c r="N1218" s="112"/>
      <c r="O1218" s="111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  <c r="AD1218" s="108"/>
      <c r="AE1218" s="108"/>
      <c r="AF1218" s="108"/>
      <c r="AG1218" s="108"/>
      <c r="AH1218" s="108"/>
    </row>
    <row r="1219">
      <c r="A1219" s="108"/>
      <c r="B1219" s="108"/>
      <c r="C1219" s="109" t="s">
        <v>1492</v>
      </c>
      <c r="D1219" s="109" t="s">
        <v>1493</v>
      </c>
      <c r="E1219" s="110" t="s">
        <v>56</v>
      </c>
      <c r="F1219" s="110">
        <v>1.0</v>
      </c>
      <c r="G1219" s="110">
        <v>1453.42</v>
      </c>
      <c r="H1219" s="11"/>
      <c r="I1219" s="108"/>
      <c r="J1219" s="108"/>
      <c r="K1219" s="108"/>
      <c r="L1219" s="108"/>
      <c r="M1219" s="111"/>
      <c r="N1219" s="112"/>
      <c r="O1219" s="111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  <c r="AD1219" s="108"/>
      <c r="AE1219" s="108"/>
      <c r="AF1219" s="108"/>
      <c r="AG1219" s="108"/>
      <c r="AH1219" s="108"/>
    </row>
    <row r="1220">
      <c r="A1220" s="108"/>
      <c r="B1220" s="108"/>
      <c r="C1220" s="109" t="s">
        <v>1494</v>
      </c>
      <c r="D1220" s="109" t="s">
        <v>1495</v>
      </c>
      <c r="E1220" s="110" t="s">
        <v>56</v>
      </c>
      <c r="F1220" s="110">
        <v>1.0</v>
      </c>
      <c r="G1220" s="110">
        <v>1593.78</v>
      </c>
      <c r="H1220" s="11"/>
      <c r="I1220" s="108"/>
      <c r="J1220" s="108"/>
      <c r="K1220" s="108"/>
      <c r="L1220" s="108"/>
      <c r="M1220" s="111"/>
      <c r="N1220" s="112"/>
      <c r="O1220" s="111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  <c r="AD1220" s="108"/>
      <c r="AE1220" s="108"/>
      <c r="AF1220" s="108"/>
      <c r="AG1220" s="108"/>
      <c r="AH1220" s="108"/>
    </row>
    <row r="1221">
      <c r="A1221" s="108"/>
      <c r="B1221" s="108"/>
      <c r="C1221" s="109" t="s">
        <v>1496</v>
      </c>
      <c r="D1221" s="109" t="s">
        <v>1497</v>
      </c>
      <c r="E1221" s="110" t="s">
        <v>56</v>
      </c>
      <c r="F1221" s="110">
        <v>1.0</v>
      </c>
      <c r="G1221" s="110">
        <v>1958.86</v>
      </c>
      <c r="H1221" s="11"/>
      <c r="I1221" s="108"/>
      <c r="J1221" s="108"/>
      <c r="K1221" s="108"/>
      <c r="L1221" s="108"/>
      <c r="M1221" s="111"/>
      <c r="N1221" s="112"/>
      <c r="O1221" s="111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  <c r="AD1221" s="108"/>
      <c r="AE1221" s="108"/>
      <c r="AF1221" s="108"/>
      <c r="AG1221" s="108"/>
      <c r="AH1221" s="108"/>
    </row>
    <row r="1222">
      <c r="A1222" s="108"/>
      <c r="B1222" s="108"/>
      <c r="C1222" s="109" t="s">
        <v>1498</v>
      </c>
      <c r="D1222" s="109" t="s">
        <v>1499</v>
      </c>
      <c r="E1222" s="110" t="s">
        <v>56</v>
      </c>
      <c r="F1222" s="110">
        <v>1.0</v>
      </c>
      <c r="G1222" s="110">
        <v>3.8</v>
      </c>
      <c r="H1222" s="11"/>
      <c r="I1222" s="108"/>
      <c r="J1222" s="108"/>
      <c r="K1222" s="108"/>
      <c r="L1222" s="108"/>
      <c r="M1222" s="111"/>
      <c r="N1222" s="112"/>
      <c r="O1222" s="111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  <c r="AD1222" s="108"/>
      <c r="AE1222" s="108"/>
      <c r="AF1222" s="108"/>
      <c r="AG1222" s="108"/>
      <c r="AH1222" s="108"/>
    </row>
    <row r="1223">
      <c r="A1223" s="108"/>
      <c r="B1223" s="108"/>
      <c r="C1223" s="109" t="s">
        <v>1500</v>
      </c>
      <c r="D1223" s="109" t="s">
        <v>1501</v>
      </c>
      <c r="E1223" s="110" t="s">
        <v>56</v>
      </c>
      <c r="F1223" s="110">
        <v>1.0</v>
      </c>
      <c r="G1223" s="110">
        <v>1.22</v>
      </c>
      <c r="H1223" s="11"/>
      <c r="I1223" s="108"/>
      <c r="J1223" s="108"/>
      <c r="K1223" s="108"/>
      <c r="L1223" s="108"/>
      <c r="M1223" s="111"/>
      <c r="N1223" s="112"/>
      <c r="O1223" s="111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  <c r="AD1223" s="108"/>
      <c r="AE1223" s="108"/>
      <c r="AF1223" s="108"/>
      <c r="AG1223" s="108"/>
      <c r="AH1223" s="108"/>
    </row>
    <row r="1224">
      <c r="A1224" s="108"/>
      <c r="B1224" s="108"/>
      <c r="C1224" s="109" t="s">
        <v>1502</v>
      </c>
      <c r="D1224" s="109" t="s">
        <v>1503</v>
      </c>
      <c r="E1224" s="110" t="s">
        <v>56</v>
      </c>
      <c r="F1224" s="110">
        <v>1.0</v>
      </c>
      <c r="G1224" s="110">
        <v>1.72</v>
      </c>
      <c r="H1224" s="11"/>
      <c r="I1224" s="108"/>
      <c r="J1224" s="108"/>
      <c r="K1224" s="108"/>
      <c r="L1224" s="108"/>
      <c r="M1224" s="111"/>
      <c r="N1224" s="112"/>
      <c r="O1224" s="111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  <c r="AD1224" s="108"/>
      <c r="AE1224" s="108"/>
      <c r="AF1224" s="108"/>
      <c r="AG1224" s="108"/>
      <c r="AH1224" s="108"/>
    </row>
    <row r="1225">
      <c r="A1225" s="108"/>
      <c r="B1225" s="108"/>
      <c r="C1225" s="109" t="s">
        <v>1504</v>
      </c>
      <c r="D1225" s="109" t="s">
        <v>1505</v>
      </c>
      <c r="E1225" s="110" t="s">
        <v>56</v>
      </c>
      <c r="F1225" s="110">
        <v>1.0</v>
      </c>
      <c r="G1225" s="110">
        <v>6.41</v>
      </c>
      <c r="H1225" s="11"/>
      <c r="I1225" s="108"/>
      <c r="J1225" s="108"/>
      <c r="K1225" s="108"/>
      <c r="L1225" s="108"/>
      <c r="M1225" s="111"/>
      <c r="N1225" s="112"/>
      <c r="O1225" s="111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  <c r="AD1225" s="108"/>
      <c r="AE1225" s="108"/>
      <c r="AF1225" s="108"/>
      <c r="AG1225" s="108"/>
      <c r="AH1225" s="108"/>
    </row>
    <row r="1226">
      <c r="A1226" s="108"/>
      <c r="B1226" s="108"/>
      <c r="C1226" s="109" t="s">
        <v>1506</v>
      </c>
      <c r="D1226" s="109" t="s">
        <v>1507</v>
      </c>
      <c r="E1226" s="110" t="s">
        <v>56</v>
      </c>
      <c r="F1226" s="110">
        <v>1.0</v>
      </c>
      <c r="G1226" s="110">
        <v>0.0</v>
      </c>
      <c r="H1226" s="11"/>
      <c r="I1226" s="108"/>
      <c r="J1226" s="108"/>
      <c r="K1226" s="108"/>
      <c r="L1226" s="108"/>
      <c r="M1226" s="111"/>
      <c r="N1226" s="112"/>
      <c r="O1226" s="111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  <c r="AD1226" s="108"/>
      <c r="AE1226" s="108"/>
      <c r="AF1226" s="108"/>
      <c r="AG1226" s="108"/>
      <c r="AH1226" s="108"/>
    </row>
    <row r="1227">
      <c r="A1227" s="108"/>
      <c r="B1227" s="108"/>
      <c r="C1227" s="109" t="s">
        <v>1508</v>
      </c>
      <c r="D1227" s="109" t="s">
        <v>1509</v>
      </c>
      <c r="E1227" s="110" t="s">
        <v>56</v>
      </c>
      <c r="F1227" s="110">
        <v>1.0</v>
      </c>
      <c r="G1227" s="110">
        <v>0.0</v>
      </c>
      <c r="H1227" s="11"/>
      <c r="I1227" s="108"/>
      <c r="J1227" s="108"/>
      <c r="K1227" s="108"/>
      <c r="L1227" s="108"/>
      <c r="M1227" s="111"/>
      <c r="N1227" s="112"/>
      <c r="O1227" s="111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  <c r="AD1227" s="108"/>
      <c r="AE1227" s="108"/>
      <c r="AF1227" s="108"/>
      <c r="AG1227" s="108"/>
      <c r="AH1227" s="108"/>
    </row>
    <row r="1228">
      <c r="A1228" s="108"/>
      <c r="B1228" s="108"/>
      <c r="C1228" s="109" t="s">
        <v>1510</v>
      </c>
      <c r="D1228" s="109" t="s">
        <v>1511</v>
      </c>
      <c r="E1228" s="110" t="s">
        <v>56</v>
      </c>
      <c r="F1228" s="110">
        <v>1.0</v>
      </c>
      <c r="G1228" s="110">
        <v>0.0</v>
      </c>
      <c r="H1228" s="11"/>
      <c r="I1228" s="108"/>
      <c r="J1228" s="108"/>
      <c r="K1228" s="108"/>
      <c r="L1228" s="108"/>
      <c r="M1228" s="111"/>
      <c r="N1228" s="112"/>
      <c r="O1228" s="111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  <c r="AD1228" s="108"/>
      <c r="AE1228" s="108"/>
      <c r="AF1228" s="108"/>
      <c r="AG1228" s="108"/>
      <c r="AH1228" s="108"/>
    </row>
    <row r="1229">
      <c r="A1229" s="108"/>
      <c r="B1229" s="108"/>
      <c r="C1229" s="109" t="s">
        <v>1512</v>
      </c>
      <c r="D1229" s="109" t="s">
        <v>1513</v>
      </c>
      <c r="E1229" s="110" t="s">
        <v>56</v>
      </c>
      <c r="F1229" s="110">
        <v>1.0</v>
      </c>
      <c r="G1229" s="110">
        <v>0.0</v>
      </c>
      <c r="H1229" s="11"/>
      <c r="I1229" s="108"/>
      <c r="J1229" s="108"/>
      <c r="K1229" s="108"/>
      <c r="L1229" s="108"/>
      <c r="M1229" s="111"/>
      <c r="N1229" s="112"/>
      <c r="O1229" s="111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  <c r="AD1229" s="108"/>
      <c r="AE1229" s="108"/>
      <c r="AF1229" s="108"/>
      <c r="AG1229" s="108"/>
      <c r="AH1229" s="108"/>
    </row>
    <row r="1230">
      <c r="A1230" s="108"/>
      <c r="B1230" s="108"/>
      <c r="C1230" s="109" t="s">
        <v>1514</v>
      </c>
      <c r="D1230" s="109" t="s">
        <v>1515</v>
      </c>
      <c r="E1230" s="110" t="s">
        <v>56</v>
      </c>
      <c r="F1230" s="110">
        <v>1.0</v>
      </c>
      <c r="G1230" s="110">
        <v>0.0</v>
      </c>
      <c r="H1230" s="11"/>
      <c r="I1230" s="108"/>
      <c r="J1230" s="108"/>
      <c r="K1230" s="108"/>
      <c r="L1230" s="108"/>
      <c r="M1230" s="111"/>
      <c r="N1230" s="112"/>
      <c r="O1230" s="111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  <c r="AD1230" s="108"/>
      <c r="AE1230" s="108"/>
      <c r="AF1230" s="108"/>
      <c r="AG1230" s="108"/>
      <c r="AH1230" s="108"/>
    </row>
    <row r="1231">
      <c r="A1231" s="108"/>
      <c r="B1231" s="108"/>
      <c r="C1231" s="109" t="s">
        <v>1516</v>
      </c>
      <c r="D1231" s="109" t="s">
        <v>1517</v>
      </c>
      <c r="E1231" s="110" t="s">
        <v>56</v>
      </c>
      <c r="F1231" s="110">
        <v>1.0</v>
      </c>
      <c r="G1231" s="110">
        <v>0.0</v>
      </c>
      <c r="H1231" s="11"/>
      <c r="I1231" s="108"/>
      <c r="J1231" s="108"/>
      <c r="K1231" s="108"/>
      <c r="L1231" s="108"/>
      <c r="M1231" s="111"/>
      <c r="N1231" s="112"/>
      <c r="O1231" s="111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  <c r="AD1231" s="108"/>
      <c r="AE1231" s="108"/>
      <c r="AF1231" s="108"/>
      <c r="AG1231" s="108"/>
      <c r="AH1231" s="108"/>
    </row>
    <row r="1232">
      <c r="A1232" s="108"/>
      <c r="B1232" s="108"/>
      <c r="C1232" s="109" t="s">
        <v>1518</v>
      </c>
      <c r="D1232" s="109" t="s">
        <v>1519</v>
      </c>
      <c r="E1232" s="110" t="s">
        <v>56</v>
      </c>
      <c r="F1232" s="110">
        <v>1.0</v>
      </c>
      <c r="G1232" s="110">
        <v>0.0</v>
      </c>
      <c r="H1232" s="11"/>
      <c r="I1232" s="108"/>
      <c r="J1232" s="108"/>
      <c r="K1232" s="108"/>
      <c r="L1232" s="108"/>
      <c r="M1232" s="111"/>
      <c r="N1232" s="112"/>
      <c r="O1232" s="111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  <c r="AD1232" s="108"/>
      <c r="AE1232" s="108"/>
      <c r="AF1232" s="108"/>
      <c r="AG1232" s="108"/>
      <c r="AH1232" s="108"/>
    </row>
    <row r="1233">
      <c r="A1233" s="108"/>
      <c r="B1233" s="108"/>
      <c r="C1233" s="109" t="s">
        <v>1520</v>
      </c>
      <c r="D1233" s="109" t="s">
        <v>1521</v>
      </c>
      <c r="E1233" s="110" t="s">
        <v>56</v>
      </c>
      <c r="F1233" s="110">
        <v>1.0</v>
      </c>
      <c r="G1233" s="110">
        <v>0.0</v>
      </c>
      <c r="H1233" s="11"/>
      <c r="I1233" s="108"/>
      <c r="J1233" s="108"/>
      <c r="K1233" s="108"/>
      <c r="L1233" s="108"/>
      <c r="M1233" s="111"/>
      <c r="N1233" s="112"/>
      <c r="O1233" s="111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  <c r="AD1233" s="108"/>
      <c r="AE1233" s="108"/>
      <c r="AF1233" s="108"/>
      <c r="AG1233" s="108"/>
      <c r="AH1233" s="108"/>
    </row>
    <row r="1234">
      <c r="A1234" s="108"/>
      <c r="B1234" s="108"/>
      <c r="C1234" s="109" t="s">
        <v>1522</v>
      </c>
      <c r="D1234" s="109" t="s">
        <v>1523</v>
      </c>
      <c r="E1234" s="110" t="s">
        <v>56</v>
      </c>
      <c r="F1234" s="110">
        <v>1.0</v>
      </c>
      <c r="G1234" s="110">
        <v>0.0</v>
      </c>
      <c r="H1234" s="11"/>
      <c r="I1234" s="108"/>
      <c r="J1234" s="108"/>
      <c r="K1234" s="108"/>
      <c r="L1234" s="108"/>
      <c r="M1234" s="111"/>
      <c r="N1234" s="112"/>
      <c r="O1234" s="111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  <c r="AD1234" s="108"/>
      <c r="AE1234" s="108"/>
      <c r="AF1234" s="108"/>
      <c r="AG1234" s="108"/>
      <c r="AH1234" s="108"/>
    </row>
    <row r="1235">
      <c r="A1235" s="108"/>
      <c r="B1235" s="108"/>
      <c r="C1235" s="109" t="s">
        <v>1524</v>
      </c>
      <c r="D1235" s="109" t="s">
        <v>1525</v>
      </c>
      <c r="E1235" s="110" t="s">
        <v>56</v>
      </c>
      <c r="F1235" s="110">
        <v>1.0</v>
      </c>
      <c r="G1235" s="110">
        <v>0.0</v>
      </c>
      <c r="H1235" s="11"/>
      <c r="I1235" s="108"/>
      <c r="J1235" s="108"/>
      <c r="K1235" s="108"/>
      <c r="L1235" s="108"/>
      <c r="M1235" s="111"/>
      <c r="N1235" s="112"/>
      <c r="O1235" s="111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  <c r="AD1235" s="108"/>
      <c r="AE1235" s="108"/>
      <c r="AF1235" s="108"/>
      <c r="AG1235" s="108"/>
      <c r="AH1235" s="108"/>
    </row>
    <row r="1236">
      <c r="A1236" s="108"/>
      <c r="B1236" s="108"/>
      <c r="C1236" s="109" t="s">
        <v>1526</v>
      </c>
      <c r="D1236" s="109" t="s">
        <v>1527</v>
      </c>
      <c r="E1236" s="110" t="s">
        <v>56</v>
      </c>
      <c r="F1236" s="110">
        <v>1.0</v>
      </c>
      <c r="G1236" s="110">
        <v>0.0</v>
      </c>
      <c r="H1236" s="11"/>
      <c r="I1236" s="108"/>
      <c r="J1236" s="108"/>
      <c r="K1236" s="108"/>
      <c r="L1236" s="108"/>
      <c r="M1236" s="111"/>
      <c r="N1236" s="112"/>
      <c r="O1236" s="111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  <c r="AD1236" s="108"/>
      <c r="AE1236" s="108"/>
      <c r="AF1236" s="108"/>
      <c r="AG1236" s="108"/>
      <c r="AH1236" s="108"/>
    </row>
    <row r="1237">
      <c r="A1237" s="108"/>
      <c r="B1237" s="108"/>
      <c r="C1237" s="109" t="s">
        <v>1528</v>
      </c>
      <c r="D1237" s="109" t="s">
        <v>1529</v>
      </c>
      <c r="E1237" s="110" t="s">
        <v>56</v>
      </c>
      <c r="F1237" s="110">
        <v>1.0</v>
      </c>
      <c r="G1237" s="110">
        <v>0.0</v>
      </c>
      <c r="H1237" s="11"/>
      <c r="I1237" s="108"/>
      <c r="J1237" s="108"/>
      <c r="K1237" s="108"/>
      <c r="L1237" s="108"/>
      <c r="M1237" s="111"/>
      <c r="N1237" s="112"/>
      <c r="O1237" s="111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  <c r="AD1237" s="108"/>
      <c r="AE1237" s="108"/>
      <c r="AF1237" s="108"/>
      <c r="AG1237" s="108"/>
      <c r="AH1237" s="108"/>
    </row>
    <row r="1238">
      <c r="A1238" s="108"/>
      <c r="B1238" s="108"/>
      <c r="C1238" s="109" t="s">
        <v>1530</v>
      </c>
      <c r="D1238" s="109" t="s">
        <v>1531</v>
      </c>
      <c r="E1238" s="110" t="s">
        <v>56</v>
      </c>
      <c r="F1238" s="110">
        <v>1.0</v>
      </c>
      <c r="G1238" s="110">
        <v>0.0</v>
      </c>
      <c r="H1238" s="11"/>
      <c r="I1238" s="108"/>
      <c r="J1238" s="108"/>
      <c r="K1238" s="108"/>
      <c r="L1238" s="108"/>
      <c r="M1238" s="111"/>
      <c r="N1238" s="112"/>
      <c r="O1238" s="111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  <c r="AD1238" s="108"/>
      <c r="AE1238" s="108"/>
      <c r="AF1238" s="108"/>
      <c r="AG1238" s="108"/>
      <c r="AH1238" s="108"/>
    </row>
    <row r="1239">
      <c r="A1239" s="108"/>
      <c r="B1239" s="108"/>
      <c r="C1239" s="109" t="s">
        <v>1532</v>
      </c>
      <c r="D1239" s="109" t="s">
        <v>1533</v>
      </c>
      <c r="E1239" s="110" t="s">
        <v>56</v>
      </c>
      <c r="F1239" s="110">
        <v>1.0</v>
      </c>
      <c r="G1239" s="110">
        <v>0.0</v>
      </c>
      <c r="H1239" s="11"/>
      <c r="I1239" s="108"/>
      <c r="J1239" s="108"/>
      <c r="K1239" s="108"/>
      <c r="L1239" s="108"/>
      <c r="M1239" s="111"/>
      <c r="N1239" s="112"/>
      <c r="O1239" s="111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  <c r="AD1239" s="108"/>
      <c r="AE1239" s="108"/>
      <c r="AF1239" s="108"/>
      <c r="AG1239" s="108"/>
      <c r="AH1239" s="108"/>
    </row>
    <row r="1240">
      <c r="A1240" s="108"/>
      <c r="B1240" s="108"/>
      <c r="C1240" s="109" t="s">
        <v>1534</v>
      </c>
      <c r="D1240" s="109" t="s">
        <v>1535</v>
      </c>
      <c r="E1240" s="110" t="s">
        <v>56</v>
      </c>
      <c r="F1240" s="110">
        <v>1.0</v>
      </c>
      <c r="G1240" s="110">
        <v>0.0</v>
      </c>
      <c r="H1240" s="11"/>
      <c r="I1240" s="108"/>
      <c r="J1240" s="108"/>
      <c r="K1240" s="108"/>
      <c r="L1240" s="108"/>
      <c r="M1240" s="111"/>
      <c r="N1240" s="112"/>
      <c r="O1240" s="111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  <c r="AD1240" s="108"/>
      <c r="AE1240" s="108"/>
      <c r="AF1240" s="108"/>
      <c r="AG1240" s="108"/>
      <c r="AH1240" s="108"/>
    </row>
    <row r="1241">
      <c r="A1241" s="108"/>
      <c r="B1241" s="108"/>
      <c r="C1241" s="109" t="s">
        <v>1536</v>
      </c>
      <c r="D1241" s="109" t="s">
        <v>1537</v>
      </c>
      <c r="E1241" s="110" t="s">
        <v>56</v>
      </c>
      <c r="F1241" s="110">
        <v>1.0</v>
      </c>
      <c r="G1241" s="110">
        <v>0.0</v>
      </c>
      <c r="H1241" s="11"/>
      <c r="I1241" s="108"/>
      <c r="J1241" s="108"/>
      <c r="K1241" s="108"/>
      <c r="L1241" s="108"/>
      <c r="M1241" s="111"/>
      <c r="N1241" s="112"/>
      <c r="O1241" s="111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  <c r="AD1241" s="108"/>
      <c r="AE1241" s="108"/>
      <c r="AF1241" s="108"/>
      <c r="AG1241" s="108"/>
      <c r="AH1241" s="108"/>
    </row>
    <row r="1242">
      <c r="A1242" s="108"/>
      <c r="B1242" s="108"/>
      <c r="C1242" s="109" t="s">
        <v>1538</v>
      </c>
      <c r="D1242" s="109" t="s">
        <v>1539</v>
      </c>
      <c r="E1242" s="110" t="s">
        <v>56</v>
      </c>
      <c r="F1242" s="110">
        <v>1.0</v>
      </c>
      <c r="G1242" s="110">
        <v>0.0</v>
      </c>
      <c r="H1242" s="11"/>
      <c r="I1242" s="108"/>
      <c r="J1242" s="108"/>
      <c r="K1242" s="108"/>
      <c r="L1242" s="108"/>
      <c r="M1242" s="111"/>
      <c r="N1242" s="112"/>
      <c r="O1242" s="111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  <c r="AD1242" s="108"/>
      <c r="AE1242" s="108"/>
      <c r="AF1242" s="108"/>
      <c r="AG1242" s="108"/>
      <c r="AH1242" s="108"/>
    </row>
    <row r="1243">
      <c r="A1243" s="108"/>
      <c r="B1243" s="108"/>
      <c r="C1243" s="109" t="s">
        <v>1540</v>
      </c>
      <c r="D1243" s="109" t="s">
        <v>1541</v>
      </c>
      <c r="E1243" s="110" t="s">
        <v>56</v>
      </c>
      <c r="F1243" s="110">
        <v>1.0</v>
      </c>
      <c r="G1243" s="110">
        <v>0.0</v>
      </c>
      <c r="H1243" s="11"/>
      <c r="I1243" s="108"/>
      <c r="J1243" s="108"/>
      <c r="K1243" s="108"/>
      <c r="L1243" s="108"/>
      <c r="M1243" s="111"/>
      <c r="N1243" s="112"/>
      <c r="O1243" s="111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  <c r="AD1243" s="108"/>
      <c r="AE1243" s="108"/>
      <c r="AF1243" s="108"/>
      <c r="AG1243" s="108"/>
      <c r="AH1243" s="108"/>
    </row>
    <row r="1244">
      <c r="A1244" s="108"/>
      <c r="B1244" s="108"/>
      <c r="C1244" s="109" t="s">
        <v>1542</v>
      </c>
      <c r="D1244" s="109" t="s">
        <v>1543</v>
      </c>
      <c r="E1244" s="110" t="s">
        <v>56</v>
      </c>
      <c r="F1244" s="110">
        <v>1.0</v>
      </c>
      <c r="G1244" s="110">
        <v>0.0</v>
      </c>
      <c r="H1244" s="11"/>
      <c r="I1244" s="108"/>
      <c r="J1244" s="108"/>
      <c r="K1244" s="108"/>
      <c r="L1244" s="108"/>
      <c r="M1244" s="111"/>
      <c r="N1244" s="112"/>
      <c r="O1244" s="111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  <c r="AD1244" s="108"/>
      <c r="AE1244" s="108"/>
      <c r="AF1244" s="108"/>
      <c r="AG1244" s="108"/>
      <c r="AH1244" s="108"/>
    </row>
    <row r="1245">
      <c r="A1245" s="108"/>
      <c r="B1245" s="108"/>
      <c r="C1245" s="109" t="s">
        <v>1544</v>
      </c>
      <c r="D1245" s="109" t="s">
        <v>1545</v>
      </c>
      <c r="E1245" s="110" t="s">
        <v>56</v>
      </c>
      <c r="F1245" s="110">
        <v>1.0</v>
      </c>
      <c r="G1245" s="110">
        <v>0.0</v>
      </c>
      <c r="H1245" s="11"/>
      <c r="I1245" s="108"/>
      <c r="J1245" s="108"/>
      <c r="K1245" s="108"/>
      <c r="L1245" s="108"/>
      <c r="M1245" s="111"/>
      <c r="N1245" s="112"/>
      <c r="O1245" s="111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  <c r="AD1245" s="108"/>
      <c r="AE1245" s="108"/>
      <c r="AF1245" s="108"/>
      <c r="AG1245" s="108"/>
      <c r="AH1245" s="108"/>
    </row>
    <row r="1246">
      <c r="A1246" s="108"/>
      <c r="B1246" s="108"/>
      <c r="C1246" s="109" t="s">
        <v>1546</v>
      </c>
      <c r="D1246" s="109" t="s">
        <v>1547</v>
      </c>
      <c r="E1246" s="110" t="s">
        <v>56</v>
      </c>
      <c r="F1246" s="110">
        <v>1.0</v>
      </c>
      <c r="G1246" s="110">
        <v>0.0</v>
      </c>
      <c r="H1246" s="11"/>
      <c r="I1246" s="108"/>
      <c r="J1246" s="108"/>
      <c r="K1246" s="108"/>
      <c r="L1246" s="108"/>
      <c r="M1246" s="111"/>
      <c r="N1246" s="112"/>
      <c r="O1246" s="111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  <c r="AD1246" s="108"/>
      <c r="AE1246" s="108"/>
      <c r="AF1246" s="108"/>
      <c r="AG1246" s="108"/>
      <c r="AH1246" s="108"/>
    </row>
    <row r="1247">
      <c r="A1247" s="108"/>
      <c r="B1247" s="108"/>
      <c r="C1247" s="109" t="s">
        <v>1548</v>
      </c>
      <c r="D1247" s="109" t="s">
        <v>1549</v>
      </c>
      <c r="E1247" s="110" t="s">
        <v>56</v>
      </c>
      <c r="F1247" s="110">
        <v>1.0</v>
      </c>
      <c r="G1247" s="110">
        <v>0.0</v>
      </c>
      <c r="H1247" s="11"/>
      <c r="I1247" s="108"/>
      <c r="J1247" s="108"/>
      <c r="K1247" s="108"/>
      <c r="L1247" s="108"/>
      <c r="M1247" s="111"/>
      <c r="N1247" s="112"/>
      <c r="O1247" s="111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  <c r="AD1247" s="108"/>
      <c r="AE1247" s="108"/>
      <c r="AF1247" s="108"/>
      <c r="AG1247" s="108"/>
      <c r="AH1247" s="108"/>
    </row>
    <row r="1248">
      <c r="A1248" s="108"/>
      <c r="B1248" s="108"/>
      <c r="C1248" s="109" t="s">
        <v>1550</v>
      </c>
      <c r="D1248" s="109" t="s">
        <v>1551</v>
      </c>
      <c r="E1248" s="110" t="s">
        <v>56</v>
      </c>
      <c r="F1248" s="110">
        <v>1.0</v>
      </c>
      <c r="G1248" s="110">
        <v>0.0</v>
      </c>
      <c r="H1248" s="11"/>
      <c r="I1248" s="108"/>
      <c r="J1248" s="108"/>
      <c r="K1248" s="108"/>
      <c r="L1248" s="108"/>
      <c r="M1248" s="111"/>
      <c r="N1248" s="112"/>
      <c r="O1248" s="111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  <c r="AD1248" s="108"/>
      <c r="AE1248" s="108"/>
      <c r="AF1248" s="108"/>
      <c r="AG1248" s="108"/>
      <c r="AH1248" s="108"/>
    </row>
    <row r="1249">
      <c r="A1249" s="108"/>
      <c r="B1249" s="108"/>
      <c r="C1249" s="109" t="s">
        <v>1552</v>
      </c>
      <c r="D1249" s="109" t="s">
        <v>1553</v>
      </c>
      <c r="E1249" s="110" t="s">
        <v>56</v>
      </c>
      <c r="F1249" s="110">
        <v>1.0</v>
      </c>
      <c r="G1249" s="110">
        <v>0.0</v>
      </c>
      <c r="H1249" s="11"/>
      <c r="I1249" s="108"/>
      <c r="J1249" s="108"/>
      <c r="K1249" s="108"/>
      <c r="L1249" s="108"/>
      <c r="M1249" s="111"/>
      <c r="N1249" s="112"/>
      <c r="O1249" s="111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  <c r="AD1249" s="108"/>
      <c r="AE1249" s="108"/>
      <c r="AF1249" s="108"/>
      <c r="AG1249" s="108"/>
      <c r="AH1249" s="108"/>
    </row>
    <row r="1250">
      <c r="A1250" s="108"/>
      <c r="B1250" s="108"/>
      <c r="C1250" s="109" t="s">
        <v>1554</v>
      </c>
      <c r="D1250" s="109" t="s">
        <v>1555</v>
      </c>
      <c r="E1250" s="110" t="s">
        <v>56</v>
      </c>
      <c r="F1250" s="110">
        <v>1.0</v>
      </c>
      <c r="G1250" s="110">
        <v>0.0</v>
      </c>
      <c r="H1250" s="11"/>
      <c r="I1250" s="108"/>
      <c r="J1250" s="108"/>
      <c r="K1250" s="108"/>
      <c r="L1250" s="108"/>
      <c r="M1250" s="111"/>
      <c r="N1250" s="112"/>
      <c r="O1250" s="111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  <c r="AD1250" s="108"/>
      <c r="AE1250" s="108"/>
      <c r="AF1250" s="108"/>
      <c r="AG1250" s="108"/>
      <c r="AH1250" s="108"/>
    </row>
    <row r="1251">
      <c r="A1251" s="108"/>
      <c r="B1251" s="108"/>
      <c r="C1251" s="109" t="s">
        <v>1556</v>
      </c>
      <c r="D1251" s="109" t="s">
        <v>1557</v>
      </c>
      <c r="E1251" s="110" t="s">
        <v>56</v>
      </c>
      <c r="F1251" s="110">
        <v>1.0</v>
      </c>
      <c r="G1251" s="110">
        <v>0.0</v>
      </c>
      <c r="H1251" s="11"/>
      <c r="I1251" s="108"/>
      <c r="J1251" s="108"/>
      <c r="K1251" s="108"/>
      <c r="L1251" s="108"/>
      <c r="M1251" s="111"/>
      <c r="N1251" s="112"/>
      <c r="O1251" s="111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  <c r="AD1251" s="108"/>
      <c r="AE1251" s="108"/>
      <c r="AF1251" s="108"/>
      <c r="AG1251" s="108"/>
      <c r="AH1251" s="108"/>
    </row>
    <row r="1252">
      <c r="A1252" s="108"/>
      <c r="B1252" s="108"/>
      <c r="C1252" s="109" t="s">
        <v>1558</v>
      </c>
      <c r="D1252" s="109" t="s">
        <v>1559</v>
      </c>
      <c r="E1252" s="110" t="s">
        <v>56</v>
      </c>
      <c r="F1252" s="110">
        <v>1.0</v>
      </c>
      <c r="G1252" s="110">
        <v>0.0</v>
      </c>
      <c r="H1252" s="11"/>
      <c r="I1252" s="108"/>
      <c r="J1252" s="108"/>
      <c r="K1252" s="108"/>
      <c r="L1252" s="108"/>
      <c r="M1252" s="111"/>
      <c r="N1252" s="112"/>
      <c r="O1252" s="111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  <c r="AD1252" s="108"/>
      <c r="AE1252" s="108"/>
      <c r="AF1252" s="108"/>
      <c r="AG1252" s="108"/>
      <c r="AH1252" s="108"/>
    </row>
    <row r="1253">
      <c r="A1253" s="108"/>
      <c r="B1253" s="108"/>
      <c r="C1253" s="109" t="s">
        <v>1560</v>
      </c>
      <c r="D1253" s="109" t="s">
        <v>1561</v>
      </c>
      <c r="E1253" s="110" t="s">
        <v>56</v>
      </c>
      <c r="F1253" s="110">
        <v>1.0</v>
      </c>
      <c r="G1253" s="110">
        <v>0.0</v>
      </c>
      <c r="H1253" s="11"/>
      <c r="I1253" s="108"/>
      <c r="J1253" s="108"/>
      <c r="K1253" s="108"/>
      <c r="L1253" s="108"/>
      <c r="M1253" s="111"/>
      <c r="N1253" s="112"/>
      <c r="O1253" s="111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  <c r="AD1253" s="108"/>
      <c r="AE1253" s="108"/>
      <c r="AF1253" s="108"/>
      <c r="AG1253" s="108"/>
      <c r="AH1253" s="108"/>
    </row>
    <row r="1254">
      <c r="A1254" s="108"/>
      <c r="B1254" s="108"/>
      <c r="C1254" s="109" t="s">
        <v>1562</v>
      </c>
      <c r="D1254" s="109" t="s">
        <v>1563</v>
      </c>
      <c r="E1254" s="110" t="s">
        <v>56</v>
      </c>
      <c r="F1254" s="110">
        <v>1.0</v>
      </c>
      <c r="G1254" s="110">
        <v>0.0</v>
      </c>
      <c r="H1254" s="11"/>
      <c r="I1254" s="108"/>
      <c r="J1254" s="108"/>
      <c r="K1254" s="108"/>
      <c r="L1254" s="108"/>
      <c r="M1254" s="111"/>
      <c r="N1254" s="112"/>
      <c r="O1254" s="111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  <c r="AD1254" s="108"/>
      <c r="AE1254" s="108"/>
      <c r="AF1254" s="108"/>
      <c r="AG1254" s="108"/>
      <c r="AH1254" s="108"/>
    </row>
    <row r="1255">
      <c r="A1255" s="108"/>
      <c r="B1255" s="108"/>
      <c r="C1255" s="109" t="s">
        <v>1564</v>
      </c>
      <c r="D1255" s="109" t="s">
        <v>1565</v>
      </c>
      <c r="E1255" s="110" t="s">
        <v>56</v>
      </c>
      <c r="F1255" s="110">
        <v>1.0</v>
      </c>
      <c r="G1255" s="110">
        <v>0.0</v>
      </c>
      <c r="H1255" s="11"/>
      <c r="I1255" s="108"/>
      <c r="J1255" s="108"/>
      <c r="K1255" s="108"/>
      <c r="L1255" s="108"/>
      <c r="M1255" s="111"/>
      <c r="N1255" s="112"/>
      <c r="O1255" s="111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  <c r="AD1255" s="108"/>
      <c r="AE1255" s="108"/>
      <c r="AF1255" s="108"/>
      <c r="AG1255" s="108"/>
      <c r="AH1255" s="108"/>
    </row>
    <row r="1256">
      <c r="A1256" s="108"/>
      <c r="B1256" s="108"/>
      <c r="C1256" s="109" t="s">
        <v>1566</v>
      </c>
      <c r="D1256" s="109" t="s">
        <v>1567</v>
      </c>
      <c r="E1256" s="110" t="s">
        <v>56</v>
      </c>
      <c r="F1256" s="110">
        <v>1.0</v>
      </c>
      <c r="G1256" s="110">
        <v>0.0</v>
      </c>
      <c r="H1256" s="11"/>
      <c r="I1256" s="108"/>
      <c r="J1256" s="108"/>
      <c r="K1256" s="108"/>
      <c r="L1256" s="108"/>
      <c r="M1256" s="111"/>
      <c r="N1256" s="112"/>
      <c r="O1256" s="111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  <c r="AD1256" s="108"/>
      <c r="AE1256" s="108"/>
      <c r="AF1256" s="108"/>
      <c r="AG1256" s="108"/>
      <c r="AH1256" s="108"/>
    </row>
    <row r="1257">
      <c r="A1257" s="108"/>
      <c r="B1257" s="108"/>
      <c r="C1257" s="109" t="s">
        <v>1568</v>
      </c>
      <c r="D1257" s="109" t="s">
        <v>1569</v>
      </c>
      <c r="E1257" s="110" t="s">
        <v>56</v>
      </c>
      <c r="F1257" s="110">
        <v>1.0</v>
      </c>
      <c r="G1257" s="110">
        <v>0.0</v>
      </c>
      <c r="H1257" s="11"/>
      <c r="I1257" s="108"/>
      <c r="J1257" s="108"/>
      <c r="K1257" s="108"/>
      <c r="L1257" s="108"/>
      <c r="M1257" s="111"/>
      <c r="N1257" s="112"/>
      <c r="O1257" s="111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  <c r="AD1257" s="108"/>
      <c r="AE1257" s="108"/>
      <c r="AF1257" s="108"/>
      <c r="AG1257" s="108"/>
      <c r="AH1257" s="108"/>
    </row>
    <row r="1258">
      <c r="A1258" s="108"/>
      <c r="B1258" s="108"/>
      <c r="C1258" s="109" t="s">
        <v>1570</v>
      </c>
      <c r="D1258" s="109" t="s">
        <v>1571</v>
      </c>
      <c r="E1258" s="110" t="s">
        <v>56</v>
      </c>
      <c r="F1258" s="110">
        <v>1.0</v>
      </c>
      <c r="G1258" s="110">
        <v>0.0</v>
      </c>
      <c r="H1258" s="11"/>
      <c r="I1258" s="108"/>
      <c r="J1258" s="108"/>
      <c r="K1258" s="108"/>
      <c r="L1258" s="108"/>
      <c r="M1258" s="111"/>
      <c r="N1258" s="112"/>
      <c r="O1258" s="111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  <c r="AD1258" s="108"/>
      <c r="AE1258" s="108"/>
      <c r="AF1258" s="108"/>
      <c r="AG1258" s="108"/>
      <c r="AH1258" s="108"/>
    </row>
    <row r="1259">
      <c r="A1259" s="108"/>
      <c r="B1259" s="108"/>
      <c r="C1259" s="109" t="s">
        <v>1572</v>
      </c>
      <c r="D1259" s="109" t="s">
        <v>1573</v>
      </c>
      <c r="E1259" s="110" t="s">
        <v>56</v>
      </c>
      <c r="F1259" s="110">
        <v>1.0</v>
      </c>
      <c r="G1259" s="110">
        <v>0.0</v>
      </c>
      <c r="H1259" s="11"/>
      <c r="I1259" s="108"/>
      <c r="J1259" s="108"/>
      <c r="K1259" s="108"/>
      <c r="L1259" s="108"/>
      <c r="M1259" s="111"/>
      <c r="N1259" s="112"/>
      <c r="O1259" s="111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  <c r="AD1259" s="108"/>
      <c r="AE1259" s="108"/>
      <c r="AF1259" s="108"/>
      <c r="AG1259" s="108"/>
      <c r="AH1259" s="108"/>
    </row>
    <row r="1260">
      <c r="A1260" s="108"/>
      <c r="B1260" s="108"/>
      <c r="C1260" s="109" t="s">
        <v>1574</v>
      </c>
      <c r="D1260" s="109" t="s">
        <v>1575</v>
      </c>
      <c r="E1260" s="110" t="s">
        <v>56</v>
      </c>
      <c r="F1260" s="110">
        <v>1.0</v>
      </c>
      <c r="G1260" s="110">
        <v>0.0</v>
      </c>
      <c r="H1260" s="11"/>
      <c r="I1260" s="108"/>
      <c r="J1260" s="108"/>
      <c r="K1260" s="108"/>
      <c r="L1260" s="108"/>
      <c r="M1260" s="111"/>
      <c r="N1260" s="112"/>
      <c r="O1260" s="111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  <c r="AD1260" s="108"/>
      <c r="AE1260" s="108"/>
      <c r="AF1260" s="108"/>
      <c r="AG1260" s="108"/>
      <c r="AH1260" s="108"/>
    </row>
    <row r="1261">
      <c r="A1261" s="108"/>
      <c r="B1261" s="108"/>
      <c r="C1261" s="109" t="s">
        <v>1576</v>
      </c>
      <c r="D1261" s="109" t="s">
        <v>1577</v>
      </c>
      <c r="E1261" s="110" t="s">
        <v>56</v>
      </c>
      <c r="F1261" s="110">
        <v>1.0</v>
      </c>
      <c r="G1261" s="110">
        <v>0.0</v>
      </c>
      <c r="H1261" s="11"/>
      <c r="I1261" s="108"/>
      <c r="J1261" s="108"/>
      <c r="K1261" s="108"/>
      <c r="L1261" s="108"/>
      <c r="M1261" s="111"/>
      <c r="N1261" s="112"/>
      <c r="O1261" s="111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  <c r="AD1261" s="108"/>
      <c r="AE1261" s="108"/>
      <c r="AF1261" s="108"/>
      <c r="AG1261" s="108"/>
      <c r="AH1261" s="108"/>
    </row>
    <row r="1262">
      <c r="A1262" s="108"/>
      <c r="B1262" s="108"/>
      <c r="C1262" s="109" t="s">
        <v>1578</v>
      </c>
      <c r="D1262" s="109" t="s">
        <v>1579</v>
      </c>
      <c r="E1262" s="110" t="s">
        <v>56</v>
      </c>
      <c r="F1262" s="110">
        <v>1.0</v>
      </c>
      <c r="G1262" s="110">
        <v>0.0</v>
      </c>
      <c r="H1262" s="11"/>
      <c r="I1262" s="108"/>
      <c r="J1262" s="108"/>
      <c r="K1262" s="108"/>
      <c r="L1262" s="108"/>
      <c r="M1262" s="111"/>
      <c r="N1262" s="112"/>
      <c r="O1262" s="111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  <c r="AD1262" s="108"/>
      <c r="AE1262" s="108"/>
      <c r="AF1262" s="108"/>
      <c r="AG1262" s="108"/>
      <c r="AH1262" s="108"/>
    </row>
    <row r="1263">
      <c r="A1263" s="108"/>
      <c r="B1263" s="108"/>
      <c r="C1263" s="109" t="s">
        <v>1580</v>
      </c>
      <c r="D1263" s="109" t="s">
        <v>1581</v>
      </c>
      <c r="E1263" s="110" t="s">
        <v>56</v>
      </c>
      <c r="F1263" s="110">
        <v>1.0</v>
      </c>
      <c r="G1263" s="110">
        <v>0.0</v>
      </c>
      <c r="H1263" s="11"/>
      <c r="I1263" s="108"/>
      <c r="J1263" s="108"/>
      <c r="K1263" s="108"/>
      <c r="L1263" s="108"/>
      <c r="M1263" s="111"/>
      <c r="N1263" s="112"/>
      <c r="O1263" s="111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  <c r="AD1263" s="108"/>
      <c r="AE1263" s="108"/>
      <c r="AF1263" s="108"/>
      <c r="AG1263" s="108"/>
      <c r="AH1263" s="108"/>
    </row>
    <row r="1264">
      <c r="A1264" s="108"/>
      <c r="B1264" s="108"/>
      <c r="C1264" s="109" t="s">
        <v>1582</v>
      </c>
      <c r="D1264" s="109" t="s">
        <v>1583</v>
      </c>
      <c r="E1264" s="110" t="s">
        <v>56</v>
      </c>
      <c r="F1264" s="110">
        <v>1.0</v>
      </c>
      <c r="G1264" s="110">
        <v>0.0</v>
      </c>
      <c r="H1264" s="11"/>
      <c r="I1264" s="108"/>
      <c r="J1264" s="108"/>
      <c r="K1264" s="108"/>
      <c r="L1264" s="108"/>
      <c r="M1264" s="111"/>
      <c r="N1264" s="112"/>
      <c r="O1264" s="111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  <c r="AD1264" s="108"/>
      <c r="AE1264" s="108"/>
      <c r="AF1264" s="108"/>
      <c r="AG1264" s="108"/>
      <c r="AH1264" s="108"/>
    </row>
    <row r="1265">
      <c r="A1265" s="108"/>
      <c r="B1265" s="108"/>
      <c r="C1265" s="109" t="s">
        <v>1584</v>
      </c>
      <c r="D1265" s="109" t="s">
        <v>1585</v>
      </c>
      <c r="E1265" s="110" t="s">
        <v>56</v>
      </c>
      <c r="F1265" s="110">
        <v>1.0</v>
      </c>
      <c r="G1265" s="110">
        <v>0.0</v>
      </c>
      <c r="H1265" s="11"/>
      <c r="I1265" s="108"/>
      <c r="J1265" s="108"/>
      <c r="K1265" s="108"/>
      <c r="L1265" s="108"/>
      <c r="M1265" s="111"/>
      <c r="N1265" s="112"/>
      <c r="O1265" s="111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  <c r="AD1265" s="108"/>
      <c r="AE1265" s="108"/>
      <c r="AF1265" s="108"/>
      <c r="AG1265" s="108"/>
      <c r="AH1265" s="108"/>
    </row>
    <row r="1266">
      <c r="A1266" s="108"/>
      <c r="B1266" s="108"/>
      <c r="C1266" s="109" t="s">
        <v>1586</v>
      </c>
      <c r="D1266" s="109" t="s">
        <v>1587</v>
      </c>
      <c r="E1266" s="110" t="s">
        <v>56</v>
      </c>
      <c r="F1266" s="110">
        <v>1.0</v>
      </c>
      <c r="G1266" s="110">
        <v>0.0</v>
      </c>
      <c r="H1266" s="11"/>
      <c r="I1266" s="108"/>
      <c r="J1266" s="108"/>
      <c r="K1266" s="108"/>
      <c r="L1266" s="108"/>
      <c r="M1266" s="111"/>
      <c r="N1266" s="112"/>
      <c r="O1266" s="111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  <c r="AD1266" s="108"/>
      <c r="AE1266" s="108"/>
      <c r="AF1266" s="108"/>
      <c r="AG1266" s="108"/>
      <c r="AH1266" s="108"/>
    </row>
    <row r="1267">
      <c r="A1267" s="108"/>
      <c r="B1267" s="108"/>
      <c r="C1267" s="109" t="s">
        <v>1588</v>
      </c>
      <c r="D1267" s="109" t="s">
        <v>1589</v>
      </c>
      <c r="E1267" s="110" t="s">
        <v>56</v>
      </c>
      <c r="F1267" s="110">
        <v>1.0</v>
      </c>
      <c r="G1267" s="110">
        <v>0.0</v>
      </c>
      <c r="H1267" s="11"/>
      <c r="I1267" s="108"/>
      <c r="J1267" s="108"/>
      <c r="K1267" s="108"/>
      <c r="L1267" s="108"/>
      <c r="M1267" s="111"/>
      <c r="N1267" s="112"/>
      <c r="O1267" s="111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  <c r="AD1267" s="108"/>
      <c r="AE1267" s="108"/>
      <c r="AF1267" s="108"/>
      <c r="AG1267" s="108"/>
      <c r="AH1267" s="108"/>
    </row>
    <row r="1268">
      <c r="A1268" s="108"/>
      <c r="B1268" s="108"/>
      <c r="C1268" s="109" t="s">
        <v>1590</v>
      </c>
      <c r="D1268" s="109" t="s">
        <v>1591</v>
      </c>
      <c r="E1268" s="110" t="s">
        <v>56</v>
      </c>
      <c r="F1268" s="110">
        <v>1.0</v>
      </c>
      <c r="G1268" s="110">
        <v>0.0</v>
      </c>
      <c r="H1268" s="11"/>
      <c r="I1268" s="108"/>
      <c r="J1268" s="108"/>
      <c r="K1268" s="108"/>
      <c r="L1268" s="108"/>
      <c r="M1268" s="111"/>
      <c r="N1268" s="112"/>
      <c r="O1268" s="111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  <c r="AD1268" s="108"/>
      <c r="AE1268" s="108"/>
      <c r="AF1268" s="108"/>
      <c r="AG1268" s="108"/>
      <c r="AH1268" s="108"/>
    </row>
    <row r="1269">
      <c r="A1269" s="108"/>
      <c r="B1269" s="108"/>
      <c r="C1269" s="109" t="s">
        <v>1592</v>
      </c>
      <c r="D1269" s="109" t="s">
        <v>1593</v>
      </c>
      <c r="E1269" s="110" t="s">
        <v>56</v>
      </c>
      <c r="F1269" s="110">
        <v>1.0</v>
      </c>
      <c r="G1269" s="110">
        <v>0.0</v>
      </c>
      <c r="H1269" s="11"/>
      <c r="I1269" s="108"/>
      <c r="J1269" s="108"/>
      <c r="K1269" s="108"/>
      <c r="L1269" s="108"/>
      <c r="M1269" s="111"/>
      <c r="N1269" s="112"/>
      <c r="O1269" s="111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  <c r="AD1269" s="108"/>
      <c r="AE1269" s="108"/>
      <c r="AF1269" s="108"/>
      <c r="AG1269" s="108"/>
      <c r="AH1269" s="108"/>
    </row>
    <row r="1270">
      <c r="A1270" s="108"/>
      <c r="B1270" s="108"/>
      <c r="C1270" s="109" t="s">
        <v>1594</v>
      </c>
      <c r="D1270" s="109" t="s">
        <v>1595</v>
      </c>
      <c r="E1270" s="110" t="s">
        <v>56</v>
      </c>
      <c r="F1270" s="110">
        <v>1.0</v>
      </c>
      <c r="G1270" s="110">
        <v>0.0</v>
      </c>
      <c r="H1270" s="11"/>
      <c r="I1270" s="108"/>
      <c r="J1270" s="108"/>
      <c r="K1270" s="108"/>
      <c r="L1270" s="108"/>
      <c r="M1270" s="111"/>
      <c r="N1270" s="112"/>
      <c r="O1270" s="111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  <c r="AD1270" s="108"/>
      <c r="AE1270" s="108"/>
      <c r="AF1270" s="108"/>
      <c r="AG1270" s="108"/>
      <c r="AH1270" s="108"/>
    </row>
    <row r="1271">
      <c r="A1271" s="108"/>
      <c r="B1271" s="108"/>
      <c r="C1271" s="109" t="s">
        <v>1596</v>
      </c>
      <c r="D1271" s="109" t="s">
        <v>1597</v>
      </c>
      <c r="E1271" s="110" t="s">
        <v>56</v>
      </c>
      <c r="F1271" s="110">
        <v>1.0</v>
      </c>
      <c r="G1271" s="110">
        <v>0.0</v>
      </c>
      <c r="H1271" s="11"/>
      <c r="I1271" s="108"/>
      <c r="J1271" s="108"/>
      <c r="K1271" s="108"/>
      <c r="L1271" s="108"/>
      <c r="M1271" s="111"/>
      <c r="N1271" s="112"/>
      <c r="O1271" s="111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  <c r="AD1271" s="108"/>
      <c r="AE1271" s="108"/>
      <c r="AF1271" s="108"/>
      <c r="AG1271" s="108"/>
      <c r="AH1271" s="108"/>
    </row>
    <row r="1272">
      <c r="A1272" s="108"/>
      <c r="B1272" s="108"/>
      <c r="C1272" s="109" t="s">
        <v>1598</v>
      </c>
      <c r="D1272" s="109" t="s">
        <v>1599</v>
      </c>
      <c r="E1272" s="110" t="s">
        <v>56</v>
      </c>
      <c r="F1272" s="110">
        <v>1.0</v>
      </c>
      <c r="G1272" s="110">
        <v>0.0</v>
      </c>
      <c r="H1272" s="11"/>
      <c r="I1272" s="108"/>
      <c r="J1272" s="108"/>
      <c r="K1272" s="108"/>
      <c r="L1272" s="108"/>
      <c r="M1272" s="111"/>
      <c r="N1272" s="112"/>
      <c r="O1272" s="111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  <c r="AD1272" s="108"/>
      <c r="AE1272" s="108"/>
      <c r="AF1272" s="108"/>
      <c r="AG1272" s="108"/>
      <c r="AH1272" s="108"/>
    </row>
    <row r="1273">
      <c r="A1273" s="108"/>
      <c r="B1273" s="108"/>
      <c r="C1273" s="109" t="s">
        <v>1600</v>
      </c>
      <c r="D1273" s="109" t="s">
        <v>1601</v>
      </c>
      <c r="E1273" s="110" t="s">
        <v>56</v>
      </c>
      <c r="F1273" s="110">
        <v>1.0</v>
      </c>
      <c r="G1273" s="110">
        <v>0.0</v>
      </c>
      <c r="H1273" s="11"/>
      <c r="I1273" s="108"/>
      <c r="J1273" s="108"/>
      <c r="K1273" s="108"/>
      <c r="L1273" s="108"/>
      <c r="M1273" s="111"/>
      <c r="N1273" s="112"/>
      <c r="O1273" s="111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  <c r="AD1273" s="108"/>
      <c r="AE1273" s="108"/>
      <c r="AF1273" s="108"/>
      <c r="AG1273" s="108"/>
      <c r="AH1273" s="108"/>
    </row>
    <row r="1274">
      <c r="A1274" s="108"/>
      <c r="B1274" s="108"/>
      <c r="C1274" s="109" t="s">
        <v>1602</v>
      </c>
      <c r="D1274" s="109" t="s">
        <v>1603</v>
      </c>
      <c r="E1274" s="110" t="s">
        <v>56</v>
      </c>
      <c r="F1274" s="110">
        <v>1.0</v>
      </c>
      <c r="G1274" s="110">
        <v>0.0</v>
      </c>
      <c r="H1274" s="11"/>
      <c r="I1274" s="108"/>
      <c r="J1274" s="108"/>
      <c r="K1274" s="108"/>
      <c r="L1274" s="108"/>
      <c r="M1274" s="111"/>
      <c r="N1274" s="112"/>
      <c r="O1274" s="111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  <c r="AD1274" s="108"/>
      <c r="AE1274" s="108"/>
      <c r="AF1274" s="108"/>
      <c r="AG1274" s="108"/>
      <c r="AH1274" s="108"/>
    </row>
    <row r="1275">
      <c r="A1275" s="108"/>
      <c r="B1275" s="108"/>
      <c r="C1275" s="109" t="s">
        <v>1604</v>
      </c>
      <c r="D1275" s="109" t="s">
        <v>1605</v>
      </c>
      <c r="E1275" s="110" t="s">
        <v>56</v>
      </c>
      <c r="F1275" s="110">
        <v>1.0</v>
      </c>
      <c r="G1275" s="110">
        <v>0.0</v>
      </c>
      <c r="H1275" s="11"/>
      <c r="I1275" s="108"/>
      <c r="J1275" s="108"/>
      <c r="K1275" s="108"/>
      <c r="L1275" s="108"/>
      <c r="M1275" s="111"/>
      <c r="N1275" s="112"/>
      <c r="O1275" s="111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  <c r="AD1275" s="108"/>
      <c r="AE1275" s="108"/>
      <c r="AF1275" s="108"/>
      <c r="AG1275" s="108"/>
      <c r="AH1275" s="108"/>
    </row>
    <row r="1276">
      <c r="A1276" s="108"/>
      <c r="B1276" s="108"/>
      <c r="C1276" s="109" t="s">
        <v>1606</v>
      </c>
      <c r="D1276" s="109" t="s">
        <v>1607</v>
      </c>
      <c r="E1276" s="110" t="s">
        <v>56</v>
      </c>
      <c r="F1276" s="110">
        <v>1.0</v>
      </c>
      <c r="G1276" s="110">
        <v>0.0</v>
      </c>
      <c r="H1276" s="11"/>
      <c r="I1276" s="108"/>
      <c r="J1276" s="108"/>
      <c r="K1276" s="108"/>
      <c r="L1276" s="108"/>
      <c r="M1276" s="111"/>
      <c r="N1276" s="112"/>
      <c r="O1276" s="111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  <c r="AD1276" s="108"/>
      <c r="AE1276" s="108"/>
      <c r="AF1276" s="108"/>
      <c r="AG1276" s="108"/>
      <c r="AH1276" s="108"/>
    </row>
    <row r="1277">
      <c r="A1277" s="108"/>
      <c r="B1277" s="108"/>
      <c r="C1277" s="109" t="s">
        <v>1608</v>
      </c>
      <c r="D1277" s="109" t="s">
        <v>1609</v>
      </c>
      <c r="E1277" s="110" t="s">
        <v>56</v>
      </c>
      <c r="F1277" s="110">
        <v>1.0</v>
      </c>
      <c r="G1277" s="110">
        <v>0.0</v>
      </c>
      <c r="H1277" s="11"/>
      <c r="I1277" s="108"/>
      <c r="J1277" s="108"/>
      <c r="K1277" s="108"/>
      <c r="L1277" s="108"/>
      <c r="M1277" s="111"/>
      <c r="N1277" s="112"/>
      <c r="O1277" s="111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  <c r="AD1277" s="108"/>
      <c r="AE1277" s="108"/>
      <c r="AF1277" s="108"/>
      <c r="AG1277" s="108"/>
      <c r="AH1277" s="108"/>
    </row>
    <row r="1278">
      <c r="A1278" s="108"/>
      <c r="B1278" s="108"/>
      <c r="C1278" s="109" t="s">
        <v>1610</v>
      </c>
      <c r="D1278" s="109" t="s">
        <v>1611</v>
      </c>
      <c r="E1278" s="110" t="s">
        <v>56</v>
      </c>
      <c r="F1278" s="110">
        <v>1.0</v>
      </c>
      <c r="G1278" s="110">
        <v>0.0</v>
      </c>
      <c r="H1278" s="11"/>
      <c r="I1278" s="108"/>
      <c r="J1278" s="108"/>
      <c r="K1278" s="108"/>
      <c r="L1278" s="108"/>
      <c r="M1278" s="111"/>
      <c r="N1278" s="112"/>
      <c r="O1278" s="111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  <c r="AD1278" s="108"/>
      <c r="AE1278" s="108"/>
      <c r="AF1278" s="108"/>
      <c r="AG1278" s="108"/>
      <c r="AH1278" s="108"/>
    </row>
    <row r="1279">
      <c r="A1279" s="108"/>
      <c r="B1279" s="108"/>
      <c r="C1279" s="109" t="s">
        <v>1612</v>
      </c>
      <c r="D1279" s="109" t="s">
        <v>1613</v>
      </c>
      <c r="E1279" s="110" t="s">
        <v>56</v>
      </c>
      <c r="F1279" s="110">
        <v>1.0</v>
      </c>
      <c r="G1279" s="110">
        <v>0.0</v>
      </c>
      <c r="H1279" s="11"/>
      <c r="I1279" s="108"/>
      <c r="J1279" s="108"/>
      <c r="K1279" s="108"/>
      <c r="L1279" s="108"/>
      <c r="M1279" s="111"/>
      <c r="N1279" s="112"/>
      <c r="O1279" s="111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  <c r="AD1279" s="108"/>
      <c r="AE1279" s="108"/>
      <c r="AF1279" s="108"/>
      <c r="AG1279" s="108"/>
      <c r="AH1279" s="108"/>
    </row>
    <row r="1280">
      <c r="A1280" s="108"/>
      <c r="B1280" s="108"/>
      <c r="C1280" s="109" t="s">
        <v>1614</v>
      </c>
      <c r="D1280" s="109" t="s">
        <v>1615</v>
      </c>
      <c r="E1280" s="110" t="s">
        <v>56</v>
      </c>
      <c r="F1280" s="110">
        <v>1.0</v>
      </c>
      <c r="G1280" s="110">
        <v>0.0</v>
      </c>
      <c r="H1280" s="11"/>
      <c r="I1280" s="108"/>
      <c r="J1280" s="108"/>
      <c r="K1280" s="108"/>
      <c r="L1280" s="108"/>
      <c r="M1280" s="111"/>
      <c r="N1280" s="112"/>
      <c r="O1280" s="111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  <c r="AD1280" s="108"/>
      <c r="AE1280" s="108"/>
      <c r="AF1280" s="108"/>
      <c r="AG1280" s="108"/>
      <c r="AH1280" s="108"/>
    </row>
    <row r="1281">
      <c r="A1281" s="108"/>
      <c r="B1281" s="108"/>
      <c r="C1281" s="109" t="s">
        <v>1616</v>
      </c>
      <c r="D1281" s="109" t="s">
        <v>1617</v>
      </c>
      <c r="E1281" s="110" t="s">
        <v>56</v>
      </c>
      <c r="F1281" s="110">
        <v>1.0</v>
      </c>
      <c r="G1281" s="110">
        <v>0.0</v>
      </c>
      <c r="H1281" s="11"/>
      <c r="I1281" s="108"/>
      <c r="J1281" s="108"/>
      <c r="K1281" s="108"/>
      <c r="L1281" s="108"/>
      <c r="M1281" s="111"/>
      <c r="N1281" s="112"/>
      <c r="O1281" s="111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  <c r="AG1281" s="108"/>
      <c r="AH1281" s="108"/>
    </row>
    <row r="1282">
      <c r="A1282" s="108"/>
      <c r="B1282" s="108"/>
      <c r="C1282" s="109" t="s">
        <v>1618</v>
      </c>
      <c r="D1282" s="109" t="s">
        <v>1619</v>
      </c>
      <c r="E1282" s="110" t="s">
        <v>56</v>
      </c>
      <c r="F1282" s="110">
        <v>1.0</v>
      </c>
      <c r="G1282" s="110">
        <v>0.0</v>
      </c>
      <c r="H1282" s="11"/>
      <c r="I1282" s="108"/>
      <c r="J1282" s="108"/>
      <c r="K1282" s="108"/>
      <c r="L1282" s="108"/>
      <c r="M1282" s="111"/>
      <c r="N1282" s="112"/>
      <c r="O1282" s="111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  <c r="AD1282" s="108"/>
      <c r="AE1282" s="108"/>
      <c r="AF1282" s="108"/>
      <c r="AG1282" s="108"/>
      <c r="AH1282" s="108"/>
    </row>
    <row r="1283">
      <c r="A1283" s="108"/>
      <c r="B1283" s="108"/>
      <c r="C1283" s="109" t="s">
        <v>1620</v>
      </c>
      <c r="D1283" s="109" t="s">
        <v>1621</v>
      </c>
      <c r="E1283" s="110" t="s">
        <v>56</v>
      </c>
      <c r="F1283" s="110">
        <v>1.0</v>
      </c>
      <c r="G1283" s="110">
        <v>0.0</v>
      </c>
      <c r="H1283" s="11"/>
      <c r="I1283" s="108"/>
      <c r="J1283" s="108"/>
      <c r="K1283" s="108"/>
      <c r="L1283" s="108"/>
      <c r="M1283" s="111"/>
      <c r="N1283" s="112"/>
      <c r="O1283" s="111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  <c r="AE1283" s="108"/>
      <c r="AF1283" s="108"/>
      <c r="AG1283" s="108"/>
      <c r="AH1283" s="108"/>
    </row>
    <row r="1284">
      <c r="A1284" s="108"/>
      <c r="B1284" s="108"/>
      <c r="C1284" s="109" t="s">
        <v>1622</v>
      </c>
      <c r="D1284" s="109" t="s">
        <v>1623</v>
      </c>
      <c r="E1284" s="110" t="s">
        <v>56</v>
      </c>
      <c r="F1284" s="110">
        <v>1.0</v>
      </c>
      <c r="G1284" s="110">
        <v>0.0</v>
      </c>
      <c r="H1284" s="11"/>
      <c r="I1284" s="108"/>
      <c r="J1284" s="108"/>
      <c r="K1284" s="108"/>
      <c r="L1284" s="108"/>
      <c r="M1284" s="111"/>
      <c r="N1284" s="112"/>
      <c r="O1284" s="111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  <c r="AD1284" s="108"/>
      <c r="AE1284" s="108"/>
      <c r="AF1284" s="108"/>
      <c r="AG1284" s="108"/>
      <c r="AH1284" s="108"/>
    </row>
    <row r="1285">
      <c r="A1285" s="108"/>
      <c r="B1285" s="108"/>
      <c r="C1285" s="109" t="s">
        <v>1624</v>
      </c>
      <c r="D1285" s="109" t="s">
        <v>1625</v>
      </c>
      <c r="E1285" s="110" t="s">
        <v>56</v>
      </c>
      <c r="F1285" s="110">
        <v>1.0</v>
      </c>
      <c r="G1285" s="110">
        <v>0.0</v>
      </c>
      <c r="H1285" s="11"/>
      <c r="I1285" s="108"/>
      <c r="J1285" s="108"/>
      <c r="K1285" s="108"/>
      <c r="L1285" s="108"/>
      <c r="M1285" s="111"/>
      <c r="N1285" s="112"/>
      <c r="O1285" s="111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  <c r="AD1285" s="108"/>
      <c r="AE1285" s="108"/>
      <c r="AF1285" s="108"/>
      <c r="AG1285" s="108"/>
      <c r="AH1285" s="108"/>
    </row>
    <row r="1286">
      <c r="A1286" s="108"/>
      <c r="B1286" s="108"/>
      <c r="C1286" s="109" t="s">
        <v>1626</v>
      </c>
      <c r="D1286" s="109" t="s">
        <v>1627</v>
      </c>
      <c r="E1286" s="110" t="s">
        <v>56</v>
      </c>
      <c r="F1286" s="110">
        <v>1.0</v>
      </c>
      <c r="G1286" s="110">
        <v>0.0</v>
      </c>
      <c r="H1286" s="11"/>
      <c r="I1286" s="108"/>
      <c r="J1286" s="108"/>
      <c r="K1286" s="108"/>
      <c r="L1286" s="108"/>
      <c r="M1286" s="111"/>
      <c r="N1286" s="112"/>
      <c r="O1286" s="111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  <c r="AD1286" s="108"/>
      <c r="AE1286" s="108"/>
      <c r="AF1286" s="108"/>
      <c r="AG1286" s="108"/>
      <c r="AH1286" s="108"/>
    </row>
    <row r="1287">
      <c r="A1287" s="108"/>
      <c r="B1287" s="108"/>
      <c r="C1287" s="109" t="s">
        <v>1628</v>
      </c>
      <c r="D1287" s="109" t="s">
        <v>1629</v>
      </c>
      <c r="E1287" s="110" t="s">
        <v>56</v>
      </c>
      <c r="F1287" s="110">
        <v>1.0</v>
      </c>
      <c r="G1287" s="110">
        <v>0.0</v>
      </c>
      <c r="H1287" s="11"/>
      <c r="I1287" s="108"/>
      <c r="J1287" s="108"/>
      <c r="K1287" s="108"/>
      <c r="L1287" s="108"/>
      <c r="M1287" s="111"/>
      <c r="N1287" s="112"/>
      <c r="O1287" s="111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  <c r="AD1287" s="108"/>
      <c r="AE1287" s="108"/>
      <c r="AF1287" s="108"/>
      <c r="AG1287" s="108"/>
      <c r="AH1287" s="108"/>
    </row>
    <row r="1288">
      <c r="A1288" s="108"/>
      <c r="B1288" s="108"/>
      <c r="C1288" s="109" t="s">
        <v>1630</v>
      </c>
      <c r="D1288" s="109" t="s">
        <v>1631</v>
      </c>
      <c r="E1288" s="110" t="s">
        <v>56</v>
      </c>
      <c r="F1288" s="110">
        <v>1.0</v>
      </c>
      <c r="G1288" s="110">
        <v>0.0</v>
      </c>
      <c r="H1288" s="11"/>
      <c r="I1288" s="108"/>
      <c r="J1288" s="108"/>
      <c r="K1288" s="108"/>
      <c r="L1288" s="108"/>
      <c r="M1288" s="111"/>
      <c r="N1288" s="112"/>
      <c r="O1288" s="111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  <c r="AD1288" s="108"/>
      <c r="AE1288" s="108"/>
      <c r="AF1288" s="108"/>
      <c r="AG1288" s="108"/>
      <c r="AH1288" s="108"/>
    </row>
    <row r="1289">
      <c r="A1289" s="108"/>
      <c r="B1289" s="108"/>
      <c r="C1289" s="109" t="s">
        <v>1632</v>
      </c>
      <c r="D1289" s="109" t="s">
        <v>1633</v>
      </c>
      <c r="E1289" s="110" t="s">
        <v>56</v>
      </c>
      <c r="F1289" s="110">
        <v>1.0</v>
      </c>
      <c r="G1289" s="110">
        <v>0.0</v>
      </c>
      <c r="H1289" s="11"/>
      <c r="I1289" s="108"/>
      <c r="J1289" s="108"/>
      <c r="K1289" s="108"/>
      <c r="L1289" s="108"/>
      <c r="M1289" s="111"/>
      <c r="N1289" s="112"/>
      <c r="O1289" s="111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  <c r="AD1289" s="108"/>
      <c r="AE1289" s="108"/>
      <c r="AF1289" s="108"/>
      <c r="AG1289" s="108"/>
      <c r="AH1289" s="108"/>
    </row>
    <row r="1290">
      <c r="A1290" s="108"/>
      <c r="B1290" s="108"/>
      <c r="C1290" s="109" t="s">
        <v>1634</v>
      </c>
      <c r="D1290" s="109" t="s">
        <v>1635</v>
      </c>
      <c r="E1290" s="110" t="s">
        <v>56</v>
      </c>
      <c r="F1290" s="110">
        <v>1.0</v>
      </c>
      <c r="G1290" s="110">
        <v>0.0</v>
      </c>
      <c r="H1290" s="11"/>
      <c r="I1290" s="108"/>
      <c r="J1290" s="108"/>
      <c r="K1290" s="108"/>
      <c r="L1290" s="108"/>
      <c r="M1290" s="111"/>
      <c r="N1290" s="112"/>
      <c r="O1290" s="111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  <c r="AD1290" s="108"/>
      <c r="AE1290" s="108"/>
      <c r="AF1290" s="108"/>
      <c r="AG1290" s="108"/>
      <c r="AH1290" s="108"/>
    </row>
    <row r="1291">
      <c r="A1291" s="108"/>
      <c r="B1291" s="108"/>
      <c r="C1291" s="109" t="s">
        <v>1636</v>
      </c>
      <c r="D1291" s="109" t="s">
        <v>1637</v>
      </c>
      <c r="E1291" s="110" t="s">
        <v>56</v>
      </c>
      <c r="F1291" s="110">
        <v>1.0</v>
      </c>
      <c r="G1291" s="110">
        <v>0.0</v>
      </c>
      <c r="H1291" s="11"/>
      <c r="I1291" s="108"/>
      <c r="J1291" s="108"/>
      <c r="K1291" s="108"/>
      <c r="L1291" s="108"/>
      <c r="M1291" s="111"/>
      <c r="N1291" s="112"/>
      <c r="O1291" s="111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  <c r="AD1291" s="108"/>
      <c r="AE1291" s="108"/>
      <c r="AF1291" s="108"/>
      <c r="AG1291" s="108"/>
      <c r="AH1291" s="108"/>
    </row>
    <row r="1292">
      <c r="A1292" s="108"/>
      <c r="B1292" s="108"/>
      <c r="C1292" s="109" t="s">
        <v>1638</v>
      </c>
      <c r="D1292" s="109" t="s">
        <v>1639</v>
      </c>
      <c r="E1292" s="110" t="s">
        <v>56</v>
      </c>
      <c r="F1292" s="110">
        <v>1.0</v>
      </c>
      <c r="G1292" s="110">
        <v>0.0</v>
      </c>
      <c r="H1292" s="11"/>
      <c r="I1292" s="108"/>
      <c r="J1292" s="108"/>
      <c r="K1292" s="108"/>
      <c r="L1292" s="108"/>
      <c r="M1292" s="111"/>
      <c r="N1292" s="112"/>
      <c r="O1292" s="111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  <c r="AD1292" s="108"/>
      <c r="AE1292" s="108"/>
      <c r="AF1292" s="108"/>
      <c r="AG1292" s="108"/>
      <c r="AH1292" s="108"/>
    </row>
    <row r="1293">
      <c r="A1293" s="108"/>
      <c r="B1293" s="108"/>
      <c r="C1293" s="109" t="s">
        <v>1640</v>
      </c>
      <c r="D1293" s="109" t="s">
        <v>1641</v>
      </c>
      <c r="E1293" s="110" t="s">
        <v>56</v>
      </c>
      <c r="F1293" s="110">
        <v>1.0</v>
      </c>
      <c r="G1293" s="110">
        <v>0.0</v>
      </c>
      <c r="H1293" s="11"/>
      <c r="I1293" s="108"/>
      <c r="J1293" s="108"/>
      <c r="K1293" s="108"/>
      <c r="L1293" s="108"/>
      <c r="M1293" s="111"/>
      <c r="N1293" s="112"/>
      <c r="O1293" s="111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  <c r="AG1293" s="108"/>
      <c r="AH1293" s="108"/>
    </row>
    <row r="1294">
      <c r="A1294" s="108"/>
      <c r="B1294" s="108"/>
      <c r="C1294" s="109" t="s">
        <v>1642</v>
      </c>
      <c r="D1294" s="109" t="s">
        <v>1643</v>
      </c>
      <c r="E1294" s="110" t="s">
        <v>56</v>
      </c>
      <c r="F1294" s="110">
        <v>1.0</v>
      </c>
      <c r="G1294" s="110">
        <v>0.0</v>
      </c>
      <c r="H1294" s="11"/>
      <c r="I1294" s="108"/>
      <c r="J1294" s="108"/>
      <c r="K1294" s="108"/>
      <c r="L1294" s="108"/>
      <c r="M1294" s="111"/>
      <c r="N1294" s="112"/>
      <c r="O1294" s="111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  <c r="AD1294" s="108"/>
      <c r="AE1294" s="108"/>
      <c r="AF1294" s="108"/>
      <c r="AG1294" s="108"/>
      <c r="AH1294" s="108"/>
    </row>
    <row r="1295">
      <c r="A1295" s="108"/>
      <c r="B1295" s="108"/>
      <c r="C1295" s="109" t="s">
        <v>1644</v>
      </c>
      <c r="D1295" s="109" t="s">
        <v>1645</v>
      </c>
      <c r="E1295" s="110" t="s">
        <v>56</v>
      </c>
      <c r="F1295" s="110">
        <v>1.0</v>
      </c>
      <c r="G1295" s="110">
        <v>0.0</v>
      </c>
      <c r="H1295" s="11"/>
      <c r="I1295" s="108"/>
      <c r="J1295" s="108"/>
      <c r="K1295" s="108"/>
      <c r="L1295" s="108"/>
      <c r="M1295" s="111"/>
      <c r="N1295" s="112"/>
      <c r="O1295" s="111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  <c r="AD1295" s="108"/>
      <c r="AE1295" s="108"/>
      <c r="AF1295" s="108"/>
      <c r="AG1295" s="108"/>
      <c r="AH1295" s="108"/>
    </row>
    <row r="1296">
      <c r="A1296" s="108"/>
      <c r="B1296" s="108"/>
      <c r="C1296" s="109" t="s">
        <v>1646</v>
      </c>
      <c r="D1296" s="109" t="s">
        <v>1647</v>
      </c>
      <c r="E1296" s="110" t="s">
        <v>56</v>
      </c>
      <c r="F1296" s="110">
        <v>1.0</v>
      </c>
      <c r="G1296" s="110">
        <v>0.0</v>
      </c>
      <c r="H1296" s="11"/>
      <c r="I1296" s="108"/>
      <c r="J1296" s="108"/>
      <c r="K1296" s="108"/>
      <c r="L1296" s="108"/>
      <c r="M1296" s="111"/>
      <c r="N1296" s="112"/>
      <c r="O1296" s="111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  <c r="AD1296" s="108"/>
      <c r="AE1296" s="108"/>
      <c r="AF1296" s="108"/>
      <c r="AG1296" s="108"/>
      <c r="AH1296" s="108"/>
    </row>
    <row r="1297">
      <c r="A1297" s="108"/>
      <c r="B1297" s="108"/>
      <c r="C1297" s="109" t="s">
        <v>1648</v>
      </c>
      <c r="D1297" s="109" t="s">
        <v>1649</v>
      </c>
      <c r="E1297" s="110" t="s">
        <v>56</v>
      </c>
      <c r="F1297" s="110">
        <v>1.0</v>
      </c>
      <c r="G1297" s="110">
        <v>0.0</v>
      </c>
      <c r="H1297" s="11"/>
      <c r="I1297" s="108"/>
      <c r="J1297" s="108"/>
      <c r="K1297" s="108"/>
      <c r="L1297" s="108"/>
      <c r="M1297" s="111"/>
      <c r="N1297" s="112"/>
      <c r="O1297" s="111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  <c r="AD1297" s="108"/>
      <c r="AE1297" s="108"/>
      <c r="AF1297" s="108"/>
      <c r="AG1297" s="108"/>
      <c r="AH1297" s="108"/>
    </row>
    <row r="1298">
      <c r="A1298" s="108"/>
      <c r="B1298" s="108"/>
      <c r="C1298" s="109" t="s">
        <v>1650</v>
      </c>
      <c r="D1298" s="109" t="s">
        <v>1651</v>
      </c>
      <c r="E1298" s="110" t="s">
        <v>56</v>
      </c>
      <c r="F1298" s="110">
        <v>1.0</v>
      </c>
      <c r="G1298" s="110">
        <v>0.0</v>
      </c>
      <c r="H1298" s="11"/>
      <c r="I1298" s="108"/>
      <c r="J1298" s="108"/>
      <c r="K1298" s="108"/>
      <c r="L1298" s="108"/>
      <c r="M1298" s="111"/>
      <c r="N1298" s="112"/>
      <c r="O1298" s="111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  <c r="AD1298" s="108"/>
      <c r="AE1298" s="108"/>
      <c r="AF1298" s="108"/>
      <c r="AG1298" s="108"/>
      <c r="AH1298" s="108"/>
    </row>
    <row r="1299">
      <c r="A1299" s="108"/>
      <c r="B1299" s="108"/>
      <c r="C1299" s="109" t="s">
        <v>1652</v>
      </c>
      <c r="D1299" s="109" t="s">
        <v>1653</v>
      </c>
      <c r="E1299" s="110" t="s">
        <v>56</v>
      </c>
      <c r="F1299" s="110">
        <v>1.0</v>
      </c>
      <c r="G1299" s="110">
        <v>0.0</v>
      </c>
      <c r="H1299" s="11"/>
      <c r="I1299" s="108"/>
      <c r="J1299" s="108"/>
      <c r="K1299" s="108"/>
      <c r="L1299" s="108"/>
      <c r="M1299" s="111"/>
      <c r="N1299" s="112"/>
      <c r="O1299" s="111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  <c r="AD1299" s="108"/>
      <c r="AE1299" s="108"/>
      <c r="AF1299" s="108"/>
      <c r="AG1299" s="108"/>
      <c r="AH1299" s="108"/>
    </row>
    <row r="1300">
      <c r="A1300" s="108"/>
      <c r="B1300" s="108"/>
      <c r="C1300" s="109" t="s">
        <v>1654</v>
      </c>
      <c r="D1300" s="109" t="s">
        <v>1655</v>
      </c>
      <c r="E1300" s="110" t="s">
        <v>56</v>
      </c>
      <c r="F1300" s="110">
        <v>1.0</v>
      </c>
      <c r="G1300" s="110">
        <v>0.0</v>
      </c>
      <c r="H1300" s="11"/>
      <c r="I1300" s="108"/>
      <c r="J1300" s="108"/>
      <c r="K1300" s="108"/>
      <c r="L1300" s="108"/>
      <c r="M1300" s="111"/>
      <c r="N1300" s="112"/>
      <c r="O1300" s="111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  <c r="AD1300" s="108"/>
      <c r="AE1300" s="108"/>
      <c r="AF1300" s="108"/>
      <c r="AG1300" s="108"/>
      <c r="AH1300" s="108"/>
    </row>
    <row r="1301">
      <c r="A1301" s="108"/>
      <c r="B1301" s="108"/>
      <c r="C1301" s="109" t="s">
        <v>1656</v>
      </c>
      <c r="D1301" s="109" t="s">
        <v>1657</v>
      </c>
      <c r="E1301" s="110" t="s">
        <v>56</v>
      </c>
      <c r="F1301" s="110">
        <v>1.0</v>
      </c>
      <c r="G1301" s="110">
        <v>70.9</v>
      </c>
      <c r="H1301" s="11"/>
      <c r="I1301" s="108"/>
      <c r="J1301" s="108"/>
      <c r="K1301" s="108"/>
      <c r="L1301" s="108"/>
      <c r="M1301" s="111"/>
      <c r="N1301" s="112"/>
      <c r="O1301" s="111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  <c r="AD1301" s="108"/>
      <c r="AE1301" s="108"/>
      <c r="AF1301" s="108"/>
      <c r="AG1301" s="108"/>
      <c r="AH1301" s="108"/>
    </row>
    <row r="1302">
      <c r="A1302" s="108"/>
      <c r="B1302" s="108"/>
      <c r="C1302" s="109" t="s">
        <v>1658</v>
      </c>
      <c r="D1302" s="109" t="s">
        <v>1659</v>
      </c>
      <c r="E1302" s="110" t="s">
        <v>56</v>
      </c>
      <c r="F1302" s="110">
        <v>1.0</v>
      </c>
      <c r="G1302" s="110">
        <v>0.0</v>
      </c>
      <c r="H1302" s="11"/>
      <c r="I1302" s="108"/>
      <c r="J1302" s="108"/>
      <c r="K1302" s="108"/>
      <c r="L1302" s="108"/>
      <c r="M1302" s="111"/>
      <c r="N1302" s="112"/>
      <c r="O1302" s="111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  <c r="AD1302" s="108"/>
      <c r="AE1302" s="108"/>
      <c r="AF1302" s="108"/>
      <c r="AG1302" s="108"/>
      <c r="AH1302" s="108"/>
    </row>
    <row r="1303">
      <c r="A1303" s="108"/>
      <c r="B1303" s="108"/>
      <c r="C1303" s="109" t="s">
        <v>1660</v>
      </c>
      <c r="D1303" s="109" t="s">
        <v>1661</v>
      </c>
      <c r="E1303" s="110" t="s">
        <v>56</v>
      </c>
      <c r="F1303" s="110">
        <v>1.0</v>
      </c>
      <c r="G1303" s="110">
        <v>0.0</v>
      </c>
      <c r="H1303" s="11"/>
      <c r="I1303" s="108"/>
      <c r="J1303" s="108"/>
      <c r="K1303" s="108"/>
      <c r="L1303" s="108"/>
      <c r="M1303" s="111"/>
      <c r="N1303" s="112"/>
      <c r="O1303" s="111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  <c r="AD1303" s="108"/>
      <c r="AE1303" s="108"/>
      <c r="AF1303" s="108"/>
      <c r="AG1303" s="108"/>
      <c r="AH1303" s="108"/>
    </row>
    <row r="1304">
      <c r="A1304" s="108"/>
      <c r="B1304" s="108"/>
      <c r="C1304" s="109" t="s">
        <v>1662</v>
      </c>
      <c r="D1304" s="109" t="s">
        <v>1663</v>
      </c>
      <c r="E1304" s="110" t="s">
        <v>56</v>
      </c>
      <c r="F1304" s="110">
        <v>1.0</v>
      </c>
      <c r="G1304" s="110">
        <v>0.0</v>
      </c>
      <c r="H1304" s="11"/>
      <c r="I1304" s="108"/>
      <c r="J1304" s="108"/>
      <c r="K1304" s="108"/>
      <c r="L1304" s="108"/>
      <c r="M1304" s="111"/>
      <c r="N1304" s="112"/>
      <c r="O1304" s="111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  <c r="AD1304" s="108"/>
      <c r="AE1304" s="108"/>
      <c r="AF1304" s="108"/>
      <c r="AG1304" s="108"/>
      <c r="AH1304" s="108"/>
    </row>
    <row r="1305">
      <c r="A1305" s="108"/>
      <c r="B1305" s="108"/>
      <c r="C1305" s="109" t="s">
        <v>1664</v>
      </c>
      <c r="D1305" s="109" t="s">
        <v>1665</v>
      </c>
      <c r="E1305" s="110" t="s">
        <v>56</v>
      </c>
      <c r="F1305" s="110">
        <v>1.0</v>
      </c>
      <c r="G1305" s="110">
        <v>0.0</v>
      </c>
      <c r="H1305" s="11"/>
      <c r="I1305" s="108"/>
      <c r="J1305" s="108"/>
      <c r="K1305" s="108"/>
      <c r="L1305" s="108"/>
      <c r="M1305" s="111"/>
      <c r="N1305" s="112"/>
      <c r="O1305" s="111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  <c r="AD1305" s="108"/>
      <c r="AE1305" s="108"/>
      <c r="AF1305" s="108"/>
      <c r="AG1305" s="108"/>
      <c r="AH1305" s="108"/>
    </row>
    <row r="1306">
      <c r="A1306" s="108"/>
      <c r="B1306" s="108"/>
      <c r="C1306" s="109" t="s">
        <v>1666</v>
      </c>
      <c r="D1306" s="109" t="s">
        <v>1667</v>
      </c>
      <c r="E1306" s="110" t="s">
        <v>56</v>
      </c>
      <c r="F1306" s="110">
        <v>1.0</v>
      </c>
      <c r="G1306" s="110">
        <v>161.27</v>
      </c>
      <c r="H1306" s="11"/>
      <c r="I1306" s="108"/>
      <c r="J1306" s="108"/>
      <c r="K1306" s="108"/>
      <c r="L1306" s="108"/>
      <c r="M1306" s="111"/>
      <c r="N1306" s="112"/>
      <c r="O1306" s="111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  <c r="AE1306" s="108"/>
      <c r="AF1306" s="108"/>
      <c r="AG1306" s="108"/>
      <c r="AH1306" s="108"/>
    </row>
    <row r="1307">
      <c r="A1307" s="108"/>
      <c r="B1307" s="108"/>
      <c r="C1307" s="109" t="s">
        <v>1668</v>
      </c>
      <c r="D1307" s="109" t="s">
        <v>1669</v>
      </c>
      <c r="E1307" s="110" t="s">
        <v>56</v>
      </c>
      <c r="F1307" s="110">
        <v>1.0</v>
      </c>
      <c r="G1307" s="110">
        <v>0.0</v>
      </c>
      <c r="H1307" s="11"/>
      <c r="I1307" s="108"/>
      <c r="J1307" s="108"/>
      <c r="K1307" s="108"/>
      <c r="L1307" s="108"/>
      <c r="M1307" s="111"/>
      <c r="N1307" s="112"/>
      <c r="O1307" s="111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  <c r="AE1307" s="108"/>
      <c r="AF1307" s="108"/>
      <c r="AG1307" s="108"/>
      <c r="AH1307" s="108"/>
    </row>
    <row r="1308">
      <c r="A1308" s="108"/>
      <c r="B1308" s="108"/>
      <c r="C1308" s="109" t="s">
        <v>1670</v>
      </c>
      <c r="D1308" s="109" t="s">
        <v>1671</v>
      </c>
      <c r="E1308" s="110" t="s">
        <v>56</v>
      </c>
      <c r="F1308" s="110">
        <v>1.0</v>
      </c>
      <c r="G1308" s="110">
        <v>0.0</v>
      </c>
      <c r="H1308" s="11"/>
      <c r="I1308" s="108"/>
      <c r="J1308" s="108"/>
      <c r="K1308" s="108"/>
      <c r="L1308" s="108"/>
      <c r="M1308" s="111"/>
      <c r="N1308" s="112"/>
      <c r="O1308" s="111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  <c r="AE1308" s="108"/>
      <c r="AF1308" s="108"/>
      <c r="AG1308" s="108"/>
      <c r="AH1308" s="108"/>
    </row>
    <row r="1309">
      <c r="A1309" s="108"/>
      <c r="B1309" s="108"/>
      <c r="C1309" s="109" t="s">
        <v>1672</v>
      </c>
      <c r="D1309" s="109" t="s">
        <v>1673</v>
      </c>
      <c r="E1309" s="110" t="s">
        <v>56</v>
      </c>
      <c r="F1309" s="110">
        <v>1.0</v>
      </c>
      <c r="G1309" s="110">
        <v>0.0</v>
      </c>
      <c r="H1309" s="11"/>
      <c r="I1309" s="108"/>
      <c r="J1309" s="108"/>
      <c r="K1309" s="108"/>
      <c r="L1309" s="108"/>
      <c r="M1309" s="111"/>
      <c r="N1309" s="112"/>
      <c r="O1309" s="111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  <c r="AE1309" s="108"/>
      <c r="AF1309" s="108"/>
      <c r="AG1309" s="108"/>
      <c r="AH1309" s="108"/>
    </row>
    <row r="1310">
      <c r="A1310" s="108"/>
      <c r="B1310" s="108"/>
      <c r="C1310" s="109" t="s">
        <v>1674</v>
      </c>
      <c r="D1310" s="109" t="s">
        <v>1675</v>
      </c>
      <c r="E1310" s="110" t="s">
        <v>56</v>
      </c>
      <c r="F1310" s="110">
        <v>1.0</v>
      </c>
      <c r="G1310" s="110">
        <v>0.0</v>
      </c>
      <c r="H1310" s="11"/>
      <c r="I1310" s="108"/>
      <c r="J1310" s="108"/>
      <c r="K1310" s="108"/>
      <c r="L1310" s="108"/>
      <c r="M1310" s="111"/>
      <c r="N1310" s="112"/>
      <c r="O1310" s="111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  <c r="AE1310" s="108"/>
      <c r="AF1310" s="108"/>
      <c r="AG1310" s="108"/>
      <c r="AH1310" s="108"/>
    </row>
    <row r="1311">
      <c r="A1311" s="108"/>
      <c r="B1311" s="108"/>
      <c r="C1311" s="109" t="s">
        <v>1676</v>
      </c>
      <c r="D1311" s="109" t="s">
        <v>1677</v>
      </c>
      <c r="E1311" s="110" t="s">
        <v>56</v>
      </c>
      <c r="F1311" s="110">
        <v>1.0</v>
      </c>
      <c r="G1311" s="110">
        <v>0.0</v>
      </c>
      <c r="H1311" s="11"/>
      <c r="I1311" s="108"/>
      <c r="J1311" s="108"/>
      <c r="K1311" s="108"/>
      <c r="L1311" s="108"/>
      <c r="M1311" s="111"/>
      <c r="N1311" s="112"/>
      <c r="O1311" s="111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  <c r="AE1311" s="108"/>
      <c r="AF1311" s="108"/>
      <c r="AG1311" s="108"/>
      <c r="AH1311" s="108"/>
    </row>
    <row r="1312">
      <c r="A1312" s="108"/>
      <c r="B1312" s="108"/>
      <c r="C1312" s="109" t="s">
        <v>1678</v>
      </c>
      <c r="D1312" s="109" t="s">
        <v>1679</v>
      </c>
      <c r="E1312" s="110" t="s">
        <v>56</v>
      </c>
      <c r="F1312" s="110">
        <v>1.0</v>
      </c>
      <c r="G1312" s="110">
        <v>0.0</v>
      </c>
      <c r="H1312" s="11"/>
      <c r="I1312" s="108"/>
      <c r="J1312" s="108"/>
      <c r="K1312" s="108"/>
      <c r="L1312" s="108"/>
      <c r="M1312" s="111"/>
      <c r="N1312" s="112"/>
      <c r="O1312" s="111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  <c r="AE1312" s="108"/>
      <c r="AF1312" s="108"/>
      <c r="AG1312" s="108"/>
      <c r="AH1312" s="108"/>
    </row>
    <row r="1313">
      <c r="A1313" s="108"/>
      <c r="B1313" s="108"/>
      <c r="C1313" s="109" t="s">
        <v>1680</v>
      </c>
      <c r="D1313" s="109" t="s">
        <v>1681</v>
      </c>
      <c r="E1313" s="110" t="s">
        <v>56</v>
      </c>
      <c r="F1313" s="110">
        <v>1.0</v>
      </c>
      <c r="G1313" s="110">
        <v>2.0</v>
      </c>
      <c r="H1313" s="11"/>
      <c r="I1313" s="108"/>
      <c r="J1313" s="108"/>
      <c r="K1313" s="108"/>
      <c r="L1313" s="108"/>
      <c r="M1313" s="111"/>
      <c r="N1313" s="112"/>
      <c r="O1313" s="111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  <c r="AE1313" s="108"/>
      <c r="AF1313" s="108"/>
      <c r="AG1313" s="108"/>
      <c r="AH1313" s="108"/>
    </row>
    <row r="1314">
      <c r="A1314" s="108"/>
      <c r="B1314" s="108"/>
      <c r="C1314" s="109" t="s">
        <v>1682</v>
      </c>
      <c r="D1314" s="109" t="s">
        <v>1683</v>
      </c>
      <c r="E1314" s="110" t="s">
        <v>56</v>
      </c>
      <c r="F1314" s="110">
        <v>1.0</v>
      </c>
      <c r="G1314" s="110">
        <v>0.0</v>
      </c>
      <c r="H1314" s="11"/>
      <c r="I1314" s="108"/>
      <c r="J1314" s="108"/>
      <c r="K1314" s="108"/>
      <c r="L1314" s="108"/>
      <c r="M1314" s="111"/>
      <c r="N1314" s="112"/>
      <c r="O1314" s="111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  <c r="AE1314" s="108"/>
      <c r="AF1314" s="108"/>
      <c r="AG1314" s="108"/>
      <c r="AH1314" s="108"/>
    </row>
    <row r="1315">
      <c r="A1315" s="108"/>
      <c r="B1315" s="108"/>
      <c r="C1315" s="109" t="s">
        <v>1684</v>
      </c>
      <c r="D1315" s="109" t="s">
        <v>1685</v>
      </c>
      <c r="E1315" s="110" t="s">
        <v>56</v>
      </c>
      <c r="F1315" s="110">
        <v>1.0</v>
      </c>
      <c r="G1315" s="110">
        <v>192.0</v>
      </c>
      <c r="H1315" s="11"/>
      <c r="I1315" s="108"/>
      <c r="J1315" s="108"/>
      <c r="K1315" s="108"/>
      <c r="L1315" s="108"/>
      <c r="M1315" s="111"/>
      <c r="N1315" s="112"/>
      <c r="O1315" s="111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  <c r="AD1315" s="108"/>
      <c r="AE1315" s="108"/>
      <c r="AF1315" s="108"/>
      <c r="AG1315" s="108"/>
      <c r="AH1315" s="108"/>
    </row>
    <row r="1316">
      <c r="A1316" s="108"/>
      <c r="B1316" s="108"/>
      <c r="C1316" s="109" t="s">
        <v>1686</v>
      </c>
      <c r="D1316" s="109" t="s">
        <v>1687</v>
      </c>
      <c r="E1316" s="110" t="s">
        <v>56</v>
      </c>
      <c r="F1316" s="110">
        <v>1.0</v>
      </c>
      <c r="G1316" s="110">
        <v>0.0</v>
      </c>
      <c r="H1316" s="11"/>
      <c r="I1316" s="108"/>
      <c r="J1316" s="108"/>
      <c r="K1316" s="108"/>
      <c r="L1316" s="108"/>
      <c r="M1316" s="111"/>
      <c r="N1316" s="112"/>
      <c r="O1316" s="111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  <c r="AD1316" s="108"/>
      <c r="AE1316" s="108"/>
      <c r="AF1316" s="108"/>
      <c r="AG1316" s="108"/>
      <c r="AH1316" s="108"/>
    </row>
    <row r="1317">
      <c r="A1317" s="108"/>
      <c r="B1317" s="108"/>
      <c r="C1317" s="109" t="s">
        <v>1688</v>
      </c>
      <c r="D1317" s="109" t="s">
        <v>1689</v>
      </c>
      <c r="E1317" s="110" t="s">
        <v>56</v>
      </c>
      <c r="F1317" s="110">
        <v>1.0</v>
      </c>
      <c r="G1317" s="110">
        <v>0.0</v>
      </c>
      <c r="H1317" s="11"/>
      <c r="I1317" s="108"/>
      <c r="J1317" s="108"/>
      <c r="K1317" s="108"/>
      <c r="L1317" s="108"/>
      <c r="M1317" s="111"/>
      <c r="N1317" s="112"/>
      <c r="O1317" s="111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  <c r="AD1317" s="108"/>
      <c r="AE1317" s="108"/>
      <c r="AF1317" s="108"/>
      <c r="AG1317" s="108"/>
      <c r="AH1317" s="108"/>
    </row>
    <row r="1318">
      <c r="A1318" s="108"/>
      <c r="B1318" s="108"/>
      <c r="C1318" s="109" t="s">
        <v>1690</v>
      </c>
      <c r="D1318" s="109" t="s">
        <v>1691</v>
      </c>
      <c r="E1318" s="110" t="s">
        <v>56</v>
      </c>
      <c r="F1318" s="110">
        <v>1.0</v>
      </c>
      <c r="G1318" s="110">
        <v>0.0</v>
      </c>
      <c r="H1318" s="11"/>
      <c r="I1318" s="108"/>
      <c r="J1318" s="108"/>
      <c r="K1318" s="108"/>
      <c r="L1318" s="108"/>
      <c r="M1318" s="111"/>
      <c r="N1318" s="112"/>
      <c r="O1318" s="111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  <c r="AD1318" s="108"/>
      <c r="AE1318" s="108"/>
      <c r="AF1318" s="108"/>
      <c r="AG1318" s="108"/>
      <c r="AH1318" s="108"/>
    </row>
    <row r="1319">
      <c r="A1319" s="108"/>
      <c r="B1319" s="108"/>
      <c r="C1319" s="109" t="s">
        <v>1692</v>
      </c>
      <c r="D1319" s="109" t="s">
        <v>1693</v>
      </c>
      <c r="E1319" s="110" t="s">
        <v>56</v>
      </c>
      <c r="F1319" s="110">
        <v>1.0</v>
      </c>
      <c r="G1319" s="110">
        <v>0.0</v>
      </c>
      <c r="H1319" s="11"/>
      <c r="I1319" s="108"/>
      <c r="J1319" s="108"/>
      <c r="K1319" s="108"/>
      <c r="L1319" s="108"/>
      <c r="M1319" s="111"/>
      <c r="N1319" s="112"/>
      <c r="O1319" s="111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  <c r="AD1319" s="108"/>
      <c r="AE1319" s="108"/>
      <c r="AF1319" s="108"/>
      <c r="AG1319" s="108"/>
      <c r="AH1319" s="108"/>
    </row>
    <row r="1320">
      <c r="A1320" s="108"/>
      <c r="B1320" s="108"/>
      <c r="C1320" s="109" t="s">
        <v>1694</v>
      </c>
      <c r="D1320" s="109" t="s">
        <v>1695</v>
      </c>
      <c r="E1320" s="110" t="s">
        <v>56</v>
      </c>
      <c r="F1320" s="110">
        <v>1.0</v>
      </c>
      <c r="G1320" s="110">
        <v>0.0</v>
      </c>
      <c r="H1320" s="11"/>
      <c r="I1320" s="108"/>
      <c r="J1320" s="108"/>
      <c r="K1320" s="108"/>
      <c r="L1320" s="108"/>
      <c r="M1320" s="111"/>
      <c r="N1320" s="112"/>
      <c r="O1320" s="111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  <c r="AD1320" s="108"/>
      <c r="AE1320" s="108"/>
      <c r="AF1320" s="108"/>
      <c r="AG1320" s="108"/>
      <c r="AH1320" s="108"/>
    </row>
    <row r="1321">
      <c r="A1321" s="108"/>
      <c r="B1321" s="108"/>
      <c r="C1321" s="109" t="s">
        <v>1696</v>
      </c>
      <c r="D1321" s="109" t="s">
        <v>1697</v>
      </c>
      <c r="E1321" s="110" t="s">
        <v>56</v>
      </c>
      <c r="F1321" s="110">
        <v>1.0</v>
      </c>
      <c r="G1321" s="110">
        <v>0.0</v>
      </c>
      <c r="H1321" s="11"/>
      <c r="I1321" s="108"/>
      <c r="J1321" s="108"/>
      <c r="K1321" s="108"/>
      <c r="L1321" s="108"/>
      <c r="M1321" s="111"/>
      <c r="N1321" s="112"/>
      <c r="O1321" s="111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  <c r="AD1321" s="108"/>
      <c r="AE1321" s="108"/>
      <c r="AF1321" s="108"/>
      <c r="AG1321" s="108"/>
      <c r="AH1321" s="108"/>
    </row>
    <row r="1322">
      <c r="A1322" s="108"/>
      <c r="B1322" s="108"/>
      <c r="C1322" s="109" t="s">
        <v>1698</v>
      </c>
      <c r="D1322" s="109" t="s">
        <v>1699</v>
      </c>
      <c r="E1322" s="110" t="s">
        <v>56</v>
      </c>
      <c r="F1322" s="110">
        <v>1.0</v>
      </c>
      <c r="G1322" s="110">
        <v>0.0</v>
      </c>
      <c r="H1322" s="11"/>
      <c r="I1322" s="108"/>
      <c r="J1322" s="108"/>
      <c r="K1322" s="108"/>
      <c r="L1322" s="108"/>
      <c r="M1322" s="111"/>
      <c r="N1322" s="112"/>
      <c r="O1322" s="111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  <c r="AD1322" s="108"/>
      <c r="AE1322" s="108"/>
      <c r="AF1322" s="108"/>
      <c r="AG1322" s="108"/>
      <c r="AH1322" s="108"/>
    </row>
    <row r="1323">
      <c r="A1323" s="108"/>
      <c r="B1323" s="108"/>
      <c r="C1323" s="109" t="s">
        <v>1700</v>
      </c>
      <c r="D1323" s="109" t="s">
        <v>1701</v>
      </c>
      <c r="E1323" s="110" t="s">
        <v>56</v>
      </c>
      <c r="F1323" s="110">
        <v>1.0</v>
      </c>
      <c r="G1323" s="110">
        <v>0.0</v>
      </c>
      <c r="H1323" s="11"/>
      <c r="I1323" s="108"/>
      <c r="J1323" s="108"/>
      <c r="K1323" s="108"/>
      <c r="L1323" s="108"/>
      <c r="M1323" s="111"/>
      <c r="N1323" s="112"/>
      <c r="O1323" s="111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  <c r="AD1323" s="108"/>
      <c r="AE1323" s="108"/>
      <c r="AF1323" s="108"/>
      <c r="AG1323" s="108"/>
      <c r="AH1323" s="108"/>
    </row>
    <row r="1324">
      <c r="A1324" s="108"/>
      <c r="B1324" s="108"/>
      <c r="C1324" s="109" t="s">
        <v>1702</v>
      </c>
      <c r="D1324" s="109" t="s">
        <v>1703</v>
      </c>
      <c r="E1324" s="110" t="s">
        <v>56</v>
      </c>
      <c r="F1324" s="110">
        <v>1.0</v>
      </c>
      <c r="G1324" s="110">
        <v>0.0</v>
      </c>
      <c r="H1324" s="11"/>
      <c r="I1324" s="108"/>
      <c r="J1324" s="108"/>
      <c r="K1324" s="108"/>
      <c r="L1324" s="108"/>
      <c r="M1324" s="111"/>
      <c r="N1324" s="112"/>
      <c r="O1324" s="111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  <c r="AD1324" s="108"/>
      <c r="AE1324" s="108"/>
      <c r="AF1324" s="108"/>
      <c r="AG1324" s="108"/>
      <c r="AH1324" s="108"/>
    </row>
    <row r="1325">
      <c r="A1325" s="108"/>
      <c r="B1325" s="108"/>
      <c r="C1325" s="109" t="s">
        <v>1704</v>
      </c>
      <c r="D1325" s="109" t="s">
        <v>1705</v>
      </c>
      <c r="E1325" s="110" t="s">
        <v>56</v>
      </c>
      <c r="F1325" s="110">
        <v>1.0</v>
      </c>
      <c r="G1325" s="110">
        <v>0.0</v>
      </c>
      <c r="H1325" s="11"/>
      <c r="I1325" s="108"/>
      <c r="J1325" s="108"/>
      <c r="K1325" s="108"/>
      <c r="L1325" s="108"/>
      <c r="M1325" s="111"/>
      <c r="N1325" s="112"/>
      <c r="O1325" s="111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  <c r="AD1325" s="108"/>
      <c r="AE1325" s="108"/>
      <c r="AF1325" s="108"/>
      <c r="AG1325" s="108"/>
      <c r="AH1325" s="108"/>
    </row>
    <row r="1326">
      <c r="A1326" s="108"/>
      <c r="B1326" s="108"/>
      <c r="C1326" s="109" t="s">
        <v>1706</v>
      </c>
      <c r="D1326" s="109" t="s">
        <v>1707</v>
      </c>
      <c r="E1326" s="110" t="s">
        <v>56</v>
      </c>
      <c r="F1326" s="110">
        <v>1.0</v>
      </c>
      <c r="G1326" s="110">
        <v>335.0</v>
      </c>
      <c r="H1326" s="11"/>
      <c r="I1326" s="108"/>
      <c r="J1326" s="108"/>
      <c r="K1326" s="108"/>
      <c r="L1326" s="108"/>
      <c r="M1326" s="111"/>
      <c r="N1326" s="112"/>
      <c r="O1326" s="111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  <c r="AD1326" s="108"/>
      <c r="AE1326" s="108"/>
      <c r="AF1326" s="108"/>
      <c r="AG1326" s="108"/>
      <c r="AH1326" s="108"/>
    </row>
    <row r="1327">
      <c r="A1327" s="108"/>
      <c r="B1327" s="108"/>
      <c r="C1327" s="109" t="s">
        <v>1708</v>
      </c>
      <c r="D1327" s="109" t="s">
        <v>1709</v>
      </c>
      <c r="E1327" s="110" t="s">
        <v>56</v>
      </c>
      <c r="F1327" s="110">
        <v>1.0</v>
      </c>
      <c r="G1327" s="110">
        <v>0.0</v>
      </c>
      <c r="H1327" s="11"/>
      <c r="I1327" s="108"/>
      <c r="J1327" s="108"/>
      <c r="K1327" s="108"/>
      <c r="L1327" s="108"/>
      <c r="M1327" s="111"/>
      <c r="N1327" s="112"/>
      <c r="O1327" s="111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  <c r="AD1327" s="108"/>
      <c r="AE1327" s="108"/>
      <c r="AF1327" s="108"/>
      <c r="AG1327" s="108"/>
      <c r="AH1327" s="108"/>
    </row>
    <row r="1328">
      <c r="A1328" s="108"/>
      <c r="B1328" s="108"/>
      <c r="C1328" s="109" t="s">
        <v>1710</v>
      </c>
      <c r="D1328" s="109" t="s">
        <v>1711</v>
      </c>
      <c r="E1328" s="110" t="s">
        <v>56</v>
      </c>
      <c r="F1328" s="110">
        <v>1.0</v>
      </c>
      <c r="G1328" s="110">
        <v>0.0</v>
      </c>
      <c r="H1328" s="11"/>
      <c r="I1328" s="108"/>
      <c r="J1328" s="108"/>
      <c r="K1328" s="108"/>
      <c r="L1328" s="108"/>
      <c r="M1328" s="111"/>
      <c r="N1328" s="112"/>
      <c r="O1328" s="111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  <c r="AD1328" s="108"/>
      <c r="AE1328" s="108"/>
      <c r="AF1328" s="108"/>
      <c r="AG1328" s="108"/>
      <c r="AH1328" s="108"/>
    </row>
    <row r="1329">
      <c r="A1329" s="108"/>
      <c r="B1329" s="108"/>
      <c r="C1329" s="109" t="s">
        <v>1712</v>
      </c>
      <c r="D1329" s="109" t="s">
        <v>1713</v>
      </c>
      <c r="E1329" s="110" t="s">
        <v>56</v>
      </c>
      <c r="F1329" s="110">
        <v>1.0</v>
      </c>
      <c r="G1329" s="110">
        <v>0.0</v>
      </c>
      <c r="H1329" s="11"/>
      <c r="I1329" s="108"/>
      <c r="J1329" s="108"/>
      <c r="K1329" s="108"/>
      <c r="L1329" s="108"/>
      <c r="M1329" s="111"/>
      <c r="N1329" s="112"/>
      <c r="O1329" s="111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  <c r="AD1329" s="108"/>
      <c r="AE1329" s="108"/>
      <c r="AF1329" s="108"/>
      <c r="AG1329" s="108"/>
      <c r="AH1329" s="108"/>
    </row>
    <row r="1330">
      <c r="A1330" s="108"/>
      <c r="B1330" s="108"/>
      <c r="C1330" s="109" t="s">
        <v>1714</v>
      </c>
      <c r="D1330" s="109" t="s">
        <v>1715</v>
      </c>
      <c r="E1330" s="110" t="s">
        <v>56</v>
      </c>
      <c r="F1330" s="110">
        <v>1.0</v>
      </c>
      <c r="G1330" s="110">
        <v>0.0</v>
      </c>
      <c r="H1330" s="11"/>
      <c r="I1330" s="108"/>
      <c r="J1330" s="108"/>
      <c r="K1330" s="108"/>
      <c r="L1330" s="108"/>
      <c r="M1330" s="111"/>
      <c r="N1330" s="112"/>
      <c r="O1330" s="111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  <c r="AD1330" s="108"/>
      <c r="AE1330" s="108"/>
      <c r="AF1330" s="108"/>
      <c r="AG1330" s="108"/>
      <c r="AH1330" s="108"/>
    </row>
    <row r="1331">
      <c r="A1331" s="108"/>
      <c r="B1331" s="108"/>
      <c r="C1331" s="109" t="s">
        <v>1716</v>
      </c>
      <c r="D1331" s="109" t="s">
        <v>1717</v>
      </c>
      <c r="E1331" s="110" t="s">
        <v>56</v>
      </c>
      <c r="F1331" s="110">
        <v>1.0</v>
      </c>
      <c r="G1331" s="110">
        <v>0.0</v>
      </c>
      <c r="H1331" s="11"/>
      <c r="I1331" s="108"/>
      <c r="J1331" s="108"/>
      <c r="K1331" s="108"/>
      <c r="L1331" s="108"/>
      <c r="M1331" s="111"/>
      <c r="N1331" s="112"/>
      <c r="O1331" s="111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  <c r="AD1331" s="108"/>
      <c r="AE1331" s="108"/>
      <c r="AF1331" s="108"/>
      <c r="AG1331" s="108"/>
      <c r="AH1331" s="108"/>
    </row>
    <row r="1332">
      <c r="A1332" s="108"/>
      <c r="B1332" s="108"/>
      <c r="C1332" s="109" t="s">
        <v>1718</v>
      </c>
      <c r="D1332" s="109" t="s">
        <v>1719</v>
      </c>
      <c r="E1332" s="110" t="s">
        <v>56</v>
      </c>
      <c r="F1332" s="110">
        <v>1.0</v>
      </c>
      <c r="G1332" s="110">
        <v>0.0</v>
      </c>
      <c r="H1332" s="11"/>
      <c r="I1332" s="108"/>
      <c r="J1332" s="108"/>
      <c r="K1332" s="108"/>
      <c r="L1332" s="108"/>
      <c r="M1332" s="111"/>
      <c r="N1332" s="112"/>
      <c r="O1332" s="111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  <c r="AD1332" s="108"/>
      <c r="AE1332" s="108"/>
      <c r="AF1332" s="108"/>
      <c r="AG1332" s="108"/>
      <c r="AH1332" s="108"/>
    </row>
    <row r="1333">
      <c r="A1333" s="108"/>
      <c r="B1333" s="108"/>
      <c r="C1333" s="109" t="s">
        <v>1720</v>
      </c>
      <c r="D1333" s="109" t="s">
        <v>1721</v>
      </c>
      <c r="E1333" s="110" t="s">
        <v>56</v>
      </c>
      <c r="F1333" s="110">
        <v>1.0</v>
      </c>
      <c r="G1333" s="110">
        <v>54.51</v>
      </c>
      <c r="H1333" s="11"/>
      <c r="I1333" s="108"/>
      <c r="J1333" s="108"/>
      <c r="K1333" s="108"/>
      <c r="L1333" s="108"/>
      <c r="M1333" s="111"/>
      <c r="N1333" s="112"/>
      <c r="O1333" s="111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  <c r="AD1333" s="108"/>
      <c r="AE1333" s="108"/>
      <c r="AF1333" s="108"/>
      <c r="AG1333" s="108"/>
      <c r="AH1333" s="108"/>
    </row>
    <row r="1334">
      <c r="A1334" s="108"/>
      <c r="B1334" s="108"/>
      <c r="C1334" s="109" t="s">
        <v>1722</v>
      </c>
      <c r="D1334" s="109" t="s">
        <v>1723</v>
      </c>
      <c r="E1334" s="110" t="s">
        <v>56</v>
      </c>
      <c r="F1334" s="110">
        <v>1.0</v>
      </c>
      <c r="G1334" s="110">
        <v>0.0</v>
      </c>
      <c r="H1334" s="11"/>
      <c r="I1334" s="108"/>
      <c r="J1334" s="108"/>
      <c r="K1334" s="108"/>
      <c r="L1334" s="108"/>
      <c r="M1334" s="111"/>
      <c r="N1334" s="112"/>
      <c r="O1334" s="111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  <c r="AD1334" s="108"/>
      <c r="AE1334" s="108"/>
      <c r="AF1334" s="108"/>
      <c r="AG1334" s="108"/>
      <c r="AH1334" s="108"/>
    </row>
    <row r="1335">
      <c r="A1335" s="108"/>
      <c r="B1335" s="108"/>
      <c r="C1335" s="109" t="s">
        <v>1724</v>
      </c>
      <c r="D1335" s="109" t="s">
        <v>1725</v>
      </c>
      <c r="E1335" s="110" t="s">
        <v>56</v>
      </c>
      <c r="F1335" s="110">
        <v>1.0</v>
      </c>
      <c r="G1335" s="110">
        <v>0.0</v>
      </c>
      <c r="H1335" s="11"/>
      <c r="I1335" s="108"/>
      <c r="J1335" s="108"/>
      <c r="K1335" s="108"/>
      <c r="L1335" s="108"/>
      <c r="M1335" s="111"/>
      <c r="N1335" s="112"/>
      <c r="O1335" s="111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  <c r="AD1335" s="108"/>
      <c r="AE1335" s="108"/>
      <c r="AF1335" s="108"/>
      <c r="AG1335" s="108"/>
      <c r="AH1335" s="108"/>
    </row>
    <row r="1336">
      <c r="A1336" s="108"/>
      <c r="B1336" s="108"/>
      <c r="C1336" s="109" t="s">
        <v>1726</v>
      </c>
      <c r="D1336" s="109" t="s">
        <v>1727</v>
      </c>
      <c r="E1336" s="110" t="s">
        <v>56</v>
      </c>
      <c r="F1336" s="110">
        <v>1.0</v>
      </c>
      <c r="G1336" s="110">
        <v>0.0</v>
      </c>
      <c r="H1336" s="11"/>
      <c r="I1336" s="108"/>
      <c r="J1336" s="108"/>
      <c r="K1336" s="108"/>
      <c r="L1336" s="108"/>
      <c r="M1336" s="111"/>
      <c r="N1336" s="112"/>
      <c r="O1336" s="111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  <c r="AD1336" s="108"/>
      <c r="AE1336" s="108"/>
      <c r="AF1336" s="108"/>
      <c r="AG1336" s="108"/>
      <c r="AH1336" s="108"/>
    </row>
    <row r="1337">
      <c r="A1337" s="108"/>
      <c r="B1337" s="108"/>
      <c r="C1337" s="109" t="s">
        <v>1728</v>
      </c>
      <c r="D1337" s="109" t="s">
        <v>1729</v>
      </c>
      <c r="E1337" s="110" t="s">
        <v>56</v>
      </c>
      <c r="F1337" s="110">
        <v>1.0</v>
      </c>
      <c r="G1337" s="110">
        <v>0.0</v>
      </c>
      <c r="H1337" s="11"/>
      <c r="I1337" s="108"/>
      <c r="J1337" s="108"/>
      <c r="K1337" s="108"/>
      <c r="L1337" s="108"/>
      <c r="M1337" s="111"/>
      <c r="N1337" s="112"/>
      <c r="O1337" s="111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  <c r="AD1337" s="108"/>
      <c r="AE1337" s="108"/>
      <c r="AF1337" s="108"/>
      <c r="AG1337" s="108"/>
      <c r="AH1337" s="108"/>
    </row>
    <row r="1338">
      <c r="A1338" s="108"/>
      <c r="B1338" s="108"/>
      <c r="C1338" s="109" t="s">
        <v>1730</v>
      </c>
      <c r="D1338" s="109" t="s">
        <v>1731</v>
      </c>
      <c r="E1338" s="110" t="s">
        <v>56</v>
      </c>
      <c r="F1338" s="110">
        <v>1.0</v>
      </c>
      <c r="G1338" s="110">
        <v>0.0</v>
      </c>
      <c r="H1338" s="11"/>
      <c r="I1338" s="108"/>
      <c r="J1338" s="108"/>
      <c r="K1338" s="108"/>
      <c r="L1338" s="108"/>
      <c r="M1338" s="111"/>
      <c r="N1338" s="112"/>
      <c r="O1338" s="111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  <c r="AD1338" s="108"/>
      <c r="AE1338" s="108"/>
      <c r="AF1338" s="108"/>
      <c r="AG1338" s="108"/>
      <c r="AH1338" s="108"/>
    </row>
    <row r="1339">
      <c r="A1339" s="108"/>
      <c r="B1339" s="108"/>
      <c r="C1339" s="109" t="s">
        <v>1732</v>
      </c>
      <c r="D1339" s="109" t="s">
        <v>1733</v>
      </c>
      <c r="E1339" s="110" t="s">
        <v>56</v>
      </c>
      <c r="F1339" s="110">
        <v>1.0</v>
      </c>
      <c r="G1339" s="110">
        <v>0.0</v>
      </c>
      <c r="H1339" s="11"/>
      <c r="I1339" s="108"/>
      <c r="J1339" s="108"/>
      <c r="K1339" s="108"/>
      <c r="L1339" s="108"/>
      <c r="M1339" s="111"/>
      <c r="N1339" s="112"/>
      <c r="O1339" s="111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  <c r="AD1339" s="108"/>
      <c r="AE1339" s="108"/>
      <c r="AF1339" s="108"/>
      <c r="AG1339" s="108"/>
      <c r="AH1339" s="108"/>
    </row>
    <row r="1340">
      <c r="A1340" s="108"/>
      <c r="B1340" s="108"/>
      <c r="C1340" s="109" t="s">
        <v>1734</v>
      </c>
      <c r="D1340" s="109" t="s">
        <v>1735</v>
      </c>
      <c r="E1340" s="110" t="s">
        <v>56</v>
      </c>
      <c r="F1340" s="110">
        <v>1.0</v>
      </c>
      <c r="G1340" s="110">
        <v>0.0</v>
      </c>
      <c r="H1340" s="11"/>
      <c r="I1340" s="108"/>
      <c r="J1340" s="108"/>
      <c r="K1340" s="108"/>
      <c r="L1340" s="108"/>
      <c r="M1340" s="111"/>
      <c r="N1340" s="112"/>
      <c r="O1340" s="111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  <c r="AE1340" s="108"/>
      <c r="AF1340" s="108"/>
      <c r="AG1340" s="108"/>
      <c r="AH1340" s="108"/>
    </row>
    <row r="1341">
      <c r="A1341" s="108"/>
      <c r="B1341" s="108"/>
      <c r="C1341" s="109" t="s">
        <v>1736</v>
      </c>
      <c r="D1341" s="109" t="s">
        <v>1737</v>
      </c>
      <c r="E1341" s="110" t="s">
        <v>56</v>
      </c>
      <c r="F1341" s="110">
        <v>1.0</v>
      </c>
      <c r="G1341" s="110">
        <v>0.0</v>
      </c>
      <c r="H1341" s="11"/>
      <c r="I1341" s="108"/>
      <c r="J1341" s="108"/>
      <c r="K1341" s="108"/>
      <c r="L1341" s="108"/>
      <c r="M1341" s="111"/>
      <c r="N1341" s="112"/>
      <c r="O1341" s="111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  <c r="AD1341" s="108"/>
      <c r="AE1341" s="108"/>
      <c r="AF1341" s="108"/>
      <c r="AG1341" s="108"/>
      <c r="AH1341" s="108"/>
    </row>
    <row r="1342">
      <c r="A1342" s="108"/>
      <c r="B1342" s="108"/>
      <c r="C1342" s="109" t="s">
        <v>1738</v>
      </c>
      <c r="D1342" s="109" t="s">
        <v>1739</v>
      </c>
      <c r="E1342" s="110" t="s">
        <v>56</v>
      </c>
      <c r="F1342" s="110">
        <v>1.0</v>
      </c>
      <c r="G1342" s="110">
        <v>0.0</v>
      </c>
      <c r="H1342" s="11"/>
      <c r="I1342" s="108"/>
      <c r="J1342" s="108"/>
      <c r="K1342" s="108"/>
      <c r="L1342" s="108"/>
      <c r="M1342" s="111"/>
      <c r="N1342" s="112"/>
      <c r="O1342" s="111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  <c r="AE1342" s="108"/>
      <c r="AF1342" s="108"/>
      <c r="AG1342" s="108"/>
      <c r="AH1342" s="108"/>
    </row>
    <row r="1343">
      <c r="A1343" s="108"/>
      <c r="B1343" s="108"/>
      <c r="C1343" s="109" t="s">
        <v>1740</v>
      </c>
      <c r="D1343" s="109" t="s">
        <v>1741</v>
      </c>
      <c r="E1343" s="110" t="s">
        <v>56</v>
      </c>
      <c r="F1343" s="110">
        <v>1.0</v>
      </c>
      <c r="G1343" s="110">
        <v>0.0</v>
      </c>
      <c r="H1343" s="11"/>
      <c r="I1343" s="108"/>
      <c r="J1343" s="108"/>
      <c r="K1343" s="108"/>
      <c r="L1343" s="108"/>
      <c r="M1343" s="111"/>
      <c r="N1343" s="112"/>
      <c r="O1343" s="111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  <c r="AE1343" s="108"/>
      <c r="AF1343" s="108"/>
      <c r="AG1343" s="108"/>
      <c r="AH1343" s="108"/>
    </row>
    <row r="1344">
      <c r="A1344" s="108"/>
      <c r="B1344" s="108"/>
      <c r="C1344" s="109" t="s">
        <v>1742</v>
      </c>
      <c r="D1344" s="109" t="s">
        <v>1743</v>
      </c>
      <c r="E1344" s="110" t="s">
        <v>56</v>
      </c>
      <c r="F1344" s="110">
        <v>1.0</v>
      </c>
      <c r="G1344" s="110">
        <v>0.0</v>
      </c>
      <c r="H1344" s="11"/>
      <c r="I1344" s="108"/>
      <c r="J1344" s="108"/>
      <c r="K1344" s="108"/>
      <c r="L1344" s="108"/>
      <c r="M1344" s="111"/>
      <c r="N1344" s="112"/>
      <c r="O1344" s="111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  <c r="AE1344" s="108"/>
      <c r="AF1344" s="108"/>
      <c r="AG1344" s="108"/>
      <c r="AH1344" s="108"/>
    </row>
    <row r="1345">
      <c r="A1345" s="108"/>
      <c r="B1345" s="108"/>
      <c r="C1345" s="109" t="s">
        <v>1744</v>
      </c>
      <c r="D1345" s="109" t="s">
        <v>1745</v>
      </c>
      <c r="E1345" s="110" t="s">
        <v>56</v>
      </c>
      <c r="F1345" s="110">
        <v>1.0</v>
      </c>
      <c r="G1345" s="110">
        <v>0.0</v>
      </c>
      <c r="H1345" s="11"/>
      <c r="I1345" s="108"/>
      <c r="J1345" s="108"/>
      <c r="K1345" s="108"/>
      <c r="L1345" s="108"/>
      <c r="M1345" s="111"/>
      <c r="N1345" s="112"/>
      <c r="O1345" s="111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  <c r="AE1345" s="108"/>
      <c r="AF1345" s="108"/>
      <c r="AG1345" s="108"/>
      <c r="AH1345" s="108"/>
    </row>
    <row r="1346">
      <c r="A1346" s="108"/>
      <c r="B1346" s="108"/>
      <c r="C1346" s="109" t="s">
        <v>1746</v>
      </c>
      <c r="D1346" s="109" t="s">
        <v>1747</v>
      </c>
      <c r="E1346" s="110" t="s">
        <v>56</v>
      </c>
      <c r="F1346" s="110">
        <v>1.0</v>
      </c>
      <c r="G1346" s="110">
        <v>0.0</v>
      </c>
      <c r="H1346" s="11"/>
      <c r="I1346" s="108"/>
      <c r="J1346" s="108"/>
      <c r="K1346" s="108"/>
      <c r="L1346" s="108"/>
      <c r="M1346" s="111"/>
      <c r="N1346" s="112"/>
      <c r="O1346" s="111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  <c r="AE1346" s="108"/>
      <c r="AF1346" s="108"/>
      <c r="AG1346" s="108"/>
      <c r="AH1346" s="108"/>
    </row>
    <row r="1347">
      <c r="A1347" s="108"/>
      <c r="B1347" s="108"/>
      <c r="C1347" s="109" t="s">
        <v>1452</v>
      </c>
      <c r="D1347" s="109" t="s">
        <v>1748</v>
      </c>
      <c r="E1347" s="110" t="s">
        <v>56</v>
      </c>
      <c r="F1347" s="110">
        <v>1.0</v>
      </c>
      <c r="G1347" s="110">
        <v>24.0</v>
      </c>
      <c r="H1347" s="11"/>
      <c r="I1347" s="108"/>
      <c r="J1347" s="108"/>
      <c r="K1347" s="108"/>
      <c r="L1347" s="108"/>
      <c r="M1347" s="111"/>
      <c r="N1347" s="112"/>
      <c r="O1347" s="111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  <c r="AE1347" s="108"/>
      <c r="AF1347" s="108"/>
      <c r="AG1347" s="108"/>
      <c r="AH1347" s="108"/>
    </row>
    <row r="1348">
      <c r="A1348" s="108"/>
      <c r="B1348" s="108"/>
      <c r="C1348" s="109" t="s">
        <v>1749</v>
      </c>
      <c r="D1348" s="109" t="s">
        <v>1750</v>
      </c>
      <c r="E1348" s="110" t="s">
        <v>56</v>
      </c>
      <c r="F1348" s="110">
        <v>1.0</v>
      </c>
      <c r="G1348" s="110">
        <v>0.0</v>
      </c>
      <c r="H1348" s="11"/>
      <c r="I1348" s="108"/>
      <c r="J1348" s="108"/>
      <c r="K1348" s="108"/>
      <c r="L1348" s="108"/>
      <c r="M1348" s="111"/>
      <c r="N1348" s="112"/>
      <c r="O1348" s="111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  <c r="AE1348" s="108"/>
      <c r="AF1348" s="108"/>
      <c r="AG1348" s="108"/>
      <c r="AH1348" s="108"/>
    </row>
    <row r="1349">
      <c r="A1349" s="108"/>
      <c r="B1349" s="108"/>
      <c r="C1349" s="109" t="s">
        <v>1751</v>
      </c>
      <c r="D1349" s="109" t="s">
        <v>1752</v>
      </c>
      <c r="E1349" s="110" t="s">
        <v>56</v>
      </c>
      <c r="F1349" s="110">
        <v>1.0</v>
      </c>
      <c r="G1349" s="110">
        <v>14.5</v>
      </c>
      <c r="H1349" s="11"/>
      <c r="I1349" s="108"/>
      <c r="J1349" s="108"/>
      <c r="K1349" s="108"/>
      <c r="L1349" s="108"/>
      <c r="M1349" s="111"/>
      <c r="N1349" s="112"/>
      <c r="O1349" s="111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  <c r="AE1349" s="108"/>
      <c r="AF1349" s="108"/>
      <c r="AG1349" s="108"/>
      <c r="AH1349" s="108"/>
    </row>
    <row r="1350">
      <c r="A1350" s="108"/>
      <c r="B1350" s="108"/>
      <c r="C1350" s="109" t="s">
        <v>1753</v>
      </c>
      <c r="D1350" s="109" t="s">
        <v>1754</v>
      </c>
      <c r="E1350" s="110" t="s">
        <v>56</v>
      </c>
      <c r="F1350" s="110">
        <v>1.0</v>
      </c>
      <c r="G1350" s="110">
        <v>0.0</v>
      </c>
      <c r="H1350" s="11"/>
      <c r="I1350" s="108"/>
      <c r="J1350" s="108"/>
      <c r="K1350" s="108"/>
      <c r="L1350" s="108"/>
      <c r="M1350" s="111"/>
      <c r="N1350" s="112"/>
      <c r="O1350" s="111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  <c r="AE1350" s="108"/>
      <c r="AF1350" s="108"/>
      <c r="AG1350" s="108"/>
      <c r="AH1350" s="108"/>
    </row>
    <row r="1351">
      <c r="A1351" s="108"/>
      <c r="B1351" s="108"/>
      <c r="C1351" s="109" t="s">
        <v>1755</v>
      </c>
      <c r="D1351" s="109" t="s">
        <v>1756</v>
      </c>
      <c r="E1351" s="110" t="s">
        <v>56</v>
      </c>
      <c r="F1351" s="110">
        <v>1.0</v>
      </c>
      <c r="G1351" s="110">
        <v>0.0</v>
      </c>
      <c r="H1351" s="11"/>
      <c r="I1351" s="108"/>
      <c r="J1351" s="108"/>
      <c r="K1351" s="108"/>
      <c r="L1351" s="108"/>
      <c r="M1351" s="111"/>
      <c r="N1351" s="112"/>
      <c r="O1351" s="111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  <c r="AE1351" s="108"/>
      <c r="AF1351" s="108"/>
      <c r="AG1351" s="108"/>
      <c r="AH1351" s="108"/>
    </row>
    <row r="1352">
      <c r="A1352" s="108"/>
      <c r="B1352" s="108"/>
      <c r="C1352" s="109" t="s">
        <v>1757</v>
      </c>
      <c r="D1352" s="109" t="s">
        <v>1758</v>
      </c>
      <c r="E1352" s="110" t="s">
        <v>56</v>
      </c>
      <c r="F1352" s="110">
        <v>1.0</v>
      </c>
      <c r="G1352" s="110">
        <v>0.0</v>
      </c>
      <c r="H1352" s="11"/>
      <c r="I1352" s="108"/>
      <c r="J1352" s="108"/>
      <c r="K1352" s="108"/>
      <c r="L1352" s="108"/>
      <c r="M1352" s="111"/>
      <c r="N1352" s="112"/>
      <c r="O1352" s="111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  <c r="AE1352" s="108"/>
      <c r="AF1352" s="108"/>
      <c r="AG1352" s="108"/>
      <c r="AH1352" s="108"/>
    </row>
    <row r="1353">
      <c r="A1353" s="108"/>
      <c r="B1353" s="108"/>
      <c r="C1353" s="109" t="s">
        <v>1759</v>
      </c>
      <c r="D1353" s="109" t="s">
        <v>1760</v>
      </c>
      <c r="E1353" s="110" t="s">
        <v>56</v>
      </c>
      <c r="F1353" s="110">
        <v>1.0</v>
      </c>
      <c r="G1353" s="110">
        <v>9.0</v>
      </c>
      <c r="H1353" s="11"/>
      <c r="I1353" s="108"/>
      <c r="J1353" s="108"/>
      <c r="K1353" s="108"/>
      <c r="L1353" s="108"/>
      <c r="M1353" s="111"/>
      <c r="N1353" s="112"/>
      <c r="O1353" s="111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  <c r="AE1353" s="108"/>
      <c r="AF1353" s="108"/>
      <c r="AG1353" s="108"/>
      <c r="AH1353" s="108"/>
    </row>
    <row r="1354">
      <c r="A1354" s="108"/>
      <c r="B1354" s="108"/>
      <c r="C1354" s="109" t="s">
        <v>1761</v>
      </c>
      <c r="D1354" s="109" t="s">
        <v>1762</v>
      </c>
      <c r="E1354" s="110" t="s">
        <v>56</v>
      </c>
      <c r="F1354" s="110">
        <v>1.0</v>
      </c>
      <c r="G1354" s="110">
        <v>0.0</v>
      </c>
      <c r="H1354" s="11"/>
      <c r="I1354" s="108"/>
      <c r="J1354" s="108"/>
      <c r="K1354" s="108"/>
      <c r="L1354" s="108"/>
      <c r="M1354" s="111"/>
      <c r="N1354" s="112"/>
      <c r="O1354" s="111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  <c r="AD1354" s="108"/>
      <c r="AE1354" s="108"/>
      <c r="AF1354" s="108"/>
      <c r="AG1354" s="108"/>
      <c r="AH1354" s="108"/>
    </row>
    <row r="1355">
      <c r="A1355" s="108"/>
      <c r="B1355" s="108"/>
      <c r="C1355" s="109" t="s">
        <v>1763</v>
      </c>
      <c r="D1355" s="109" t="s">
        <v>1764</v>
      </c>
      <c r="E1355" s="110" t="s">
        <v>56</v>
      </c>
      <c r="F1355" s="110">
        <v>1.0</v>
      </c>
      <c r="G1355" s="110">
        <v>0.0</v>
      </c>
      <c r="H1355" s="11"/>
      <c r="I1355" s="108"/>
      <c r="J1355" s="108"/>
      <c r="K1355" s="108"/>
      <c r="L1355" s="108"/>
      <c r="M1355" s="111"/>
      <c r="N1355" s="112"/>
      <c r="O1355" s="111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  <c r="AD1355" s="108"/>
      <c r="AE1355" s="108"/>
      <c r="AF1355" s="108"/>
      <c r="AG1355" s="108"/>
      <c r="AH1355" s="108"/>
    </row>
    <row r="1356">
      <c r="A1356" s="108"/>
      <c r="B1356" s="108"/>
      <c r="C1356" s="109" t="s">
        <v>1765</v>
      </c>
      <c r="D1356" s="109" t="s">
        <v>1766</v>
      </c>
      <c r="E1356" s="110" t="s">
        <v>56</v>
      </c>
      <c r="F1356" s="110">
        <v>1.0</v>
      </c>
      <c r="G1356" s="110">
        <v>0.0</v>
      </c>
      <c r="H1356" s="11"/>
      <c r="I1356" s="108"/>
      <c r="J1356" s="108"/>
      <c r="K1356" s="108"/>
      <c r="L1356" s="108"/>
      <c r="M1356" s="111"/>
      <c r="N1356" s="112"/>
      <c r="O1356" s="111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  <c r="AD1356" s="108"/>
      <c r="AE1356" s="108"/>
      <c r="AF1356" s="108"/>
      <c r="AG1356" s="108"/>
      <c r="AH1356" s="108"/>
    </row>
    <row r="1357">
      <c r="A1357" s="108"/>
      <c r="B1357" s="108"/>
      <c r="C1357" s="109" t="s">
        <v>1767</v>
      </c>
      <c r="D1357" s="109" t="s">
        <v>1768</v>
      </c>
      <c r="E1357" s="110" t="s">
        <v>56</v>
      </c>
      <c r="F1357" s="110">
        <v>1.0</v>
      </c>
      <c r="G1357" s="110">
        <v>0.0</v>
      </c>
      <c r="H1357" s="11"/>
      <c r="I1357" s="108"/>
      <c r="J1357" s="108"/>
      <c r="K1357" s="108"/>
      <c r="L1357" s="108"/>
      <c r="M1357" s="111"/>
      <c r="N1357" s="112"/>
      <c r="O1357" s="111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  <c r="AD1357" s="108"/>
      <c r="AE1357" s="108"/>
      <c r="AF1357" s="108"/>
      <c r="AG1357" s="108"/>
      <c r="AH1357" s="108"/>
    </row>
    <row r="1358">
      <c r="A1358" s="108"/>
      <c r="B1358" s="108"/>
      <c r="C1358" s="109" t="s">
        <v>1769</v>
      </c>
      <c r="D1358" s="109" t="s">
        <v>1770</v>
      </c>
      <c r="E1358" s="110" t="s">
        <v>56</v>
      </c>
      <c r="F1358" s="110">
        <v>1.0</v>
      </c>
      <c r="G1358" s="110">
        <v>0.0</v>
      </c>
      <c r="H1358" s="11"/>
      <c r="I1358" s="108"/>
      <c r="J1358" s="108"/>
      <c r="K1358" s="108"/>
      <c r="L1358" s="108"/>
      <c r="M1358" s="111"/>
      <c r="N1358" s="112"/>
      <c r="O1358" s="111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  <c r="AD1358" s="108"/>
      <c r="AE1358" s="108"/>
      <c r="AF1358" s="108"/>
      <c r="AG1358" s="108"/>
      <c r="AH1358" s="108"/>
    </row>
    <row r="1359">
      <c r="A1359" s="108"/>
      <c r="B1359" s="108"/>
      <c r="C1359" s="109" t="s">
        <v>1771</v>
      </c>
      <c r="D1359" s="109" t="s">
        <v>1772</v>
      </c>
      <c r="E1359" s="110" t="s">
        <v>56</v>
      </c>
      <c r="F1359" s="110">
        <v>1.0</v>
      </c>
      <c r="G1359" s="110">
        <v>2.7</v>
      </c>
      <c r="H1359" s="11"/>
      <c r="I1359" s="108"/>
      <c r="J1359" s="108"/>
      <c r="K1359" s="108"/>
      <c r="L1359" s="108"/>
      <c r="M1359" s="111"/>
      <c r="N1359" s="112"/>
      <c r="O1359" s="111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  <c r="AD1359" s="108"/>
      <c r="AE1359" s="108"/>
      <c r="AF1359" s="108"/>
      <c r="AG1359" s="108"/>
      <c r="AH1359" s="108"/>
    </row>
    <row r="1360">
      <c r="A1360" s="108"/>
      <c r="B1360" s="108"/>
      <c r="C1360" s="109" t="s">
        <v>1773</v>
      </c>
      <c r="D1360" s="109" t="s">
        <v>1774</v>
      </c>
      <c r="E1360" s="110" t="s">
        <v>56</v>
      </c>
      <c r="F1360" s="110">
        <v>1.0</v>
      </c>
      <c r="G1360" s="110">
        <v>0.0</v>
      </c>
      <c r="H1360" s="11"/>
      <c r="I1360" s="108"/>
      <c r="J1360" s="108"/>
      <c r="K1360" s="108"/>
      <c r="L1360" s="108"/>
      <c r="M1360" s="111"/>
      <c r="N1360" s="112"/>
      <c r="O1360" s="111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  <c r="AD1360" s="108"/>
      <c r="AE1360" s="108"/>
      <c r="AF1360" s="108"/>
      <c r="AG1360" s="108"/>
      <c r="AH1360" s="108"/>
    </row>
    <row r="1361">
      <c r="A1361" s="108"/>
      <c r="B1361" s="108"/>
      <c r="C1361" s="109" t="s">
        <v>1775</v>
      </c>
      <c r="D1361" s="109" t="s">
        <v>1776</v>
      </c>
      <c r="E1361" s="110" t="s">
        <v>56</v>
      </c>
      <c r="F1361" s="110">
        <v>1.0</v>
      </c>
      <c r="G1361" s="110">
        <v>0.0</v>
      </c>
      <c r="H1361" s="11"/>
      <c r="I1361" s="108"/>
      <c r="J1361" s="108"/>
      <c r="K1361" s="108"/>
      <c r="L1361" s="108"/>
      <c r="M1361" s="111"/>
      <c r="N1361" s="112"/>
      <c r="O1361" s="111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  <c r="AD1361" s="108"/>
      <c r="AE1361" s="108"/>
      <c r="AF1361" s="108"/>
      <c r="AG1361" s="108"/>
      <c r="AH1361" s="108"/>
    </row>
    <row r="1362">
      <c r="A1362" s="108"/>
      <c r="B1362" s="108"/>
      <c r="C1362" s="109" t="s">
        <v>1777</v>
      </c>
      <c r="D1362" s="109" t="s">
        <v>1778</v>
      </c>
      <c r="E1362" s="110" t="s">
        <v>56</v>
      </c>
      <c r="F1362" s="110">
        <v>1.0</v>
      </c>
      <c r="G1362" s="110">
        <v>0.0</v>
      </c>
      <c r="H1362" s="11"/>
      <c r="I1362" s="108"/>
      <c r="J1362" s="108"/>
      <c r="K1362" s="108"/>
      <c r="L1362" s="108"/>
      <c r="M1362" s="111"/>
      <c r="N1362" s="112"/>
      <c r="O1362" s="111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  <c r="AD1362" s="108"/>
      <c r="AE1362" s="108"/>
      <c r="AF1362" s="108"/>
      <c r="AG1362" s="108"/>
      <c r="AH1362" s="108"/>
    </row>
    <row r="1363">
      <c r="A1363" s="108"/>
      <c r="B1363" s="108"/>
      <c r="C1363" s="109" t="s">
        <v>1779</v>
      </c>
      <c r="D1363" s="109" t="s">
        <v>1780</v>
      </c>
      <c r="E1363" s="110" t="s">
        <v>56</v>
      </c>
      <c r="F1363" s="110">
        <v>1.0</v>
      </c>
      <c r="G1363" s="110">
        <v>0.0</v>
      </c>
      <c r="H1363" s="11"/>
      <c r="I1363" s="108"/>
      <c r="J1363" s="108"/>
      <c r="K1363" s="108"/>
      <c r="L1363" s="108"/>
      <c r="M1363" s="111"/>
      <c r="N1363" s="112"/>
      <c r="O1363" s="111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  <c r="AD1363" s="108"/>
      <c r="AE1363" s="108"/>
      <c r="AF1363" s="108"/>
      <c r="AG1363" s="108"/>
      <c r="AH1363" s="108"/>
    </row>
    <row r="1364">
      <c r="A1364" s="108"/>
      <c r="B1364" s="108"/>
      <c r="C1364" s="109" t="s">
        <v>1781</v>
      </c>
      <c r="D1364" s="109" t="s">
        <v>1782</v>
      </c>
      <c r="E1364" s="110" t="s">
        <v>56</v>
      </c>
      <c r="F1364" s="110">
        <v>1.0</v>
      </c>
      <c r="G1364" s="110">
        <v>0.0</v>
      </c>
      <c r="H1364" s="11"/>
      <c r="I1364" s="108"/>
      <c r="J1364" s="108"/>
      <c r="K1364" s="108"/>
      <c r="L1364" s="108"/>
      <c r="M1364" s="111"/>
      <c r="N1364" s="112"/>
      <c r="O1364" s="111"/>
      <c r="P1364" s="108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08"/>
      <c r="AC1364" s="108"/>
      <c r="AD1364" s="108"/>
      <c r="AE1364" s="108"/>
      <c r="AF1364" s="108"/>
      <c r="AG1364" s="108"/>
      <c r="AH1364" s="108"/>
    </row>
    <row r="1365">
      <c r="A1365" s="108"/>
      <c r="B1365" s="108"/>
      <c r="C1365" s="109" t="s">
        <v>1783</v>
      </c>
      <c r="D1365" s="109" t="s">
        <v>1784</v>
      </c>
      <c r="E1365" s="110" t="s">
        <v>56</v>
      </c>
      <c r="F1365" s="110">
        <v>1.0</v>
      </c>
      <c r="G1365" s="110">
        <v>0.0</v>
      </c>
      <c r="H1365" s="11"/>
      <c r="I1365" s="108"/>
      <c r="J1365" s="108"/>
      <c r="K1365" s="108"/>
      <c r="L1365" s="108"/>
      <c r="M1365" s="111"/>
      <c r="N1365" s="112"/>
      <c r="O1365" s="111"/>
      <c r="P1365" s="108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08"/>
      <c r="AC1365" s="108"/>
      <c r="AD1365" s="108"/>
      <c r="AE1365" s="108"/>
      <c r="AF1365" s="108"/>
      <c r="AG1365" s="108"/>
      <c r="AH1365" s="108"/>
    </row>
    <row r="1366">
      <c r="A1366" s="108"/>
      <c r="B1366" s="108"/>
      <c r="C1366" s="109" t="s">
        <v>1785</v>
      </c>
      <c r="D1366" s="109" t="s">
        <v>1784</v>
      </c>
      <c r="E1366" s="110" t="s">
        <v>56</v>
      </c>
      <c r="F1366" s="110">
        <v>1.0</v>
      </c>
      <c r="G1366" s="110">
        <v>0.0</v>
      </c>
      <c r="H1366" s="11"/>
      <c r="I1366" s="108"/>
      <c r="J1366" s="108"/>
      <c r="K1366" s="108"/>
      <c r="L1366" s="108"/>
      <c r="M1366" s="111"/>
      <c r="N1366" s="112"/>
      <c r="O1366" s="111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/>
      <c r="AC1366" s="108"/>
      <c r="AD1366" s="108"/>
      <c r="AE1366" s="108"/>
      <c r="AF1366" s="108"/>
      <c r="AG1366" s="108"/>
      <c r="AH1366" s="108"/>
    </row>
    <row r="1367">
      <c r="A1367" s="108"/>
      <c r="B1367" s="108"/>
      <c r="C1367" s="109" t="s">
        <v>1786</v>
      </c>
      <c r="D1367" s="109" t="s">
        <v>1787</v>
      </c>
      <c r="E1367" s="110" t="s">
        <v>56</v>
      </c>
      <c r="F1367" s="110">
        <v>1.0</v>
      </c>
      <c r="G1367" s="110">
        <v>0.0</v>
      </c>
      <c r="H1367" s="11"/>
      <c r="I1367" s="108"/>
      <c r="J1367" s="108"/>
      <c r="K1367" s="108"/>
      <c r="L1367" s="108"/>
      <c r="M1367" s="111"/>
      <c r="N1367" s="112"/>
      <c r="O1367" s="111"/>
      <c r="P1367" s="108"/>
      <c r="Q1367" s="108"/>
      <c r="R1367" s="108"/>
      <c r="S1367" s="108"/>
      <c r="T1367" s="108"/>
      <c r="U1367" s="108"/>
      <c r="V1367" s="108"/>
      <c r="W1367" s="108"/>
      <c r="X1367" s="108"/>
      <c r="Y1367" s="108"/>
      <c r="Z1367" s="108"/>
      <c r="AA1367" s="108"/>
      <c r="AB1367" s="108"/>
      <c r="AC1367" s="108"/>
      <c r="AD1367" s="108"/>
      <c r="AE1367" s="108"/>
      <c r="AF1367" s="108"/>
      <c r="AG1367" s="108"/>
      <c r="AH1367" s="108"/>
    </row>
    <row r="1368">
      <c r="A1368" s="108"/>
      <c r="B1368" s="108"/>
      <c r="C1368" s="109" t="s">
        <v>1788</v>
      </c>
      <c r="D1368" s="109" t="s">
        <v>1789</v>
      </c>
      <c r="E1368" s="110" t="s">
        <v>56</v>
      </c>
      <c r="F1368" s="110">
        <v>1.0</v>
      </c>
      <c r="G1368" s="110">
        <v>0.0</v>
      </c>
      <c r="H1368" s="11"/>
      <c r="I1368" s="108"/>
      <c r="J1368" s="108"/>
      <c r="K1368" s="108"/>
      <c r="L1368" s="108"/>
      <c r="M1368" s="111"/>
      <c r="N1368" s="112"/>
      <c r="O1368" s="111"/>
      <c r="P1368" s="108"/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08"/>
      <c r="AC1368" s="108"/>
      <c r="AD1368" s="108"/>
      <c r="AE1368" s="108"/>
      <c r="AF1368" s="108"/>
      <c r="AG1368" s="108"/>
      <c r="AH1368" s="108"/>
    </row>
    <row r="1369">
      <c r="A1369" s="108"/>
      <c r="B1369" s="108"/>
      <c r="C1369" s="109" t="s">
        <v>1790</v>
      </c>
      <c r="D1369" s="109" t="s">
        <v>1791</v>
      </c>
      <c r="E1369" s="110" t="s">
        <v>56</v>
      </c>
      <c r="F1369" s="110">
        <v>1.0</v>
      </c>
      <c r="G1369" s="110">
        <v>0.0</v>
      </c>
      <c r="H1369" s="11"/>
      <c r="I1369" s="108"/>
      <c r="J1369" s="108"/>
      <c r="K1369" s="108"/>
      <c r="L1369" s="108"/>
      <c r="M1369" s="111"/>
      <c r="N1369" s="112"/>
      <c r="O1369" s="111"/>
      <c r="P1369" s="108"/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08"/>
      <c r="AC1369" s="108"/>
      <c r="AD1369" s="108"/>
      <c r="AE1369" s="108"/>
      <c r="AF1369" s="108"/>
      <c r="AG1369" s="108"/>
      <c r="AH1369" s="108"/>
    </row>
    <row r="1370">
      <c r="A1370" s="108"/>
      <c r="B1370" s="108"/>
      <c r="C1370" s="109" t="s">
        <v>1792</v>
      </c>
      <c r="D1370" s="109" t="s">
        <v>1793</v>
      </c>
      <c r="E1370" s="110" t="s">
        <v>56</v>
      </c>
      <c r="F1370" s="110">
        <v>1.0</v>
      </c>
      <c r="G1370" s="110">
        <v>0.0</v>
      </c>
      <c r="H1370" s="11"/>
      <c r="I1370" s="108"/>
      <c r="J1370" s="108"/>
      <c r="K1370" s="108"/>
      <c r="L1370" s="108"/>
      <c r="M1370" s="111"/>
      <c r="N1370" s="112"/>
      <c r="O1370" s="111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/>
      <c r="AC1370" s="108"/>
      <c r="AD1370" s="108"/>
      <c r="AE1370" s="108"/>
      <c r="AF1370" s="108"/>
      <c r="AG1370" s="108"/>
      <c r="AH1370" s="108"/>
    </row>
    <row r="1371">
      <c r="A1371" s="108"/>
      <c r="B1371" s="108"/>
      <c r="C1371" s="109" t="s">
        <v>1794</v>
      </c>
      <c r="D1371" s="109" t="s">
        <v>1795</v>
      </c>
      <c r="E1371" s="110" t="s">
        <v>56</v>
      </c>
      <c r="F1371" s="110">
        <v>1.0</v>
      </c>
      <c r="G1371" s="110">
        <v>0.0</v>
      </c>
      <c r="H1371" s="11"/>
      <c r="I1371" s="108"/>
      <c r="J1371" s="108"/>
      <c r="K1371" s="108"/>
      <c r="L1371" s="108"/>
      <c r="M1371" s="111"/>
      <c r="N1371" s="112"/>
      <c r="O1371" s="111"/>
      <c r="P1371" s="108"/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08"/>
      <c r="AC1371" s="108"/>
      <c r="AD1371" s="108"/>
      <c r="AE1371" s="108"/>
      <c r="AF1371" s="108"/>
      <c r="AG1371" s="108"/>
      <c r="AH1371" s="108"/>
    </row>
    <row r="1372">
      <c r="A1372" s="108"/>
      <c r="B1372" s="108"/>
      <c r="C1372" s="109" t="s">
        <v>1796</v>
      </c>
      <c r="D1372" s="109" t="s">
        <v>1797</v>
      </c>
      <c r="E1372" s="110" t="s">
        <v>56</v>
      </c>
      <c r="F1372" s="110">
        <v>1.0</v>
      </c>
      <c r="G1372" s="110">
        <v>20.49</v>
      </c>
      <c r="H1372" s="11"/>
      <c r="I1372" s="108"/>
      <c r="J1372" s="108"/>
      <c r="K1372" s="108"/>
      <c r="L1372" s="108"/>
      <c r="M1372" s="111"/>
      <c r="N1372" s="112"/>
      <c r="O1372" s="111"/>
      <c r="P1372" s="108"/>
      <c r="Q1372" s="108"/>
      <c r="R1372" s="108"/>
      <c r="S1372" s="108"/>
      <c r="T1372" s="108"/>
      <c r="U1372" s="108"/>
      <c r="V1372" s="108"/>
      <c r="W1372" s="108"/>
      <c r="X1372" s="108"/>
      <c r="Y1372" s="108"/>
      <c r="Z1372" s="108"/>
      <c r="AA1372" s="108"/>
      <c r="AB1372" s="108"/>
      <c r="AC1372" s="108"/>
      <c r="AD1372" s="108"/>
      <c r="AE1372" s="108"/>
      <c r="AF1372" s="108"/>
      <c r="AG1372" s="108"/>
      <c r="AH1372" s="108"/>
    </row>
    <row r="1373">
      <c r="A1373" s="108"/>
      <c r="B1373" s="108"/>
      <c r="C1373" s="109" t="s">
        <v>1798</v>
      </c>
      <c r="D1373" s="109" t="s">
        <v>1799</v>
      </c>
      <c r="E1373" s="110" t="s">
        <v>56</v>
      </c>
      <c r="F1373" s="110">
        <v>1.0</v>
      </c>
      <c r="G1373" s="110">
        <v>0.52</v>
      </c>
      <c r="H1373" s="11"/>
      <c r="I1373" s="108"/>
      <c r="J1373" s="108"/>
      <c r="K1373" s="108"/>
      <c r="L1373" s="108"/>
      <c r="M1373" s="111"/>
      <c r="N1373" s="112"/>
      <c r="O1373" s="111"/>
      <c r="P1373" s="108"/>
      <c r="Q1373" s="108"/>
      <c r="R1373" s="108"/>
      <c r="S1373" s="108"/>
      <c r="T1373" s="108"/>
      <c r="U1373" s="108"/>
      <c r="V1373" s="108"/>
      <c r="W1373" s="108"/>
      <c r="X1373" s="108"/>
      <c r="Y1373" s="108"/>
      <c r="Z1373" s="108"/>
      <c r="AA1373" s="108"/>
      <c r="AB1373" s="108"/>
      <c r="AC1373" s="108"/>
      <c r="AD1373" s="108"/>
      <c r="AE1373" s="108"/>
      <c r="AF1373" s="108"/>
      <c r="AG1373" s="108"/>
      <c r="AH1373" s="108"/>
    </row>
    <row r="1374">
      <c r="A1374" s="108"/>
      <c r="B1374" s="108"/>
      <c r="C1374" s="109" t="s">
        <v>1800</v>
      </c>
      <c r="D1374" s="109" t="s">
        <v>1801</v>
      </c>
      <c r="E1374" s="110" t="s">
        <v>56</v>
      </c>
      <c r="F1374" s="110">
        <v>1.0</v>
      </c>
      <c r="G1374" s="110">
        <v>0.0</v>
      </c>
      <c r="H1374" s="11"/>
      <c r="I1374" s="108"/>
      <c r="J1374" s="108"/>
      <c r="K1374" s="108"/>
      <c r="L1374" s="108"/>
      <c r="M1374" s="111"/>
      <c r="N1374" s="112"/>
      <c r="O1374" s="111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/>
      <c r="AB1374" s="108"/>
      <c r="AC1374" s="108"/>
      <c r="AD1374" s="108"/>
      <c r="AE1374" s="108"/>
      <c r="AF1374" s="108"/>
      <c r="AG1374" s="108"/>
      <c r="AH1374" s="108"/>
    </row>
    <row r="1375">
      <c r="A1375" s="108"/>
      <c r="B1375" s="108"/>
      <c r="C1375" s="109" t="s">
        <v>1802</v>
      </c>
      <c r="D1375" s="109" t="s">
        <v>1023</v>
      </c>
      <c r="E1375" s="110" t="s">
        <v>56</v>
      </c>
      <c r="F1375" s="110">
        <v>1.0</v>
      </c>
      <c r="G1375" s="110">
        <v>0.0</v>
      </c>
      <c r="H1375" s="11"/>
      <c r="I1375" s="108"/>
      <c r="J1375" s="108"/>
      <c r="K1375" s="108"/>
      <c r="L1375" s="108"/>
      <c r="M1375" s="111"/>
      <c r="N1375" s="112"/>
      <c r="O1375" s="111"/>
      <c r="P1375" s="108"/>
      <c r="Q1375" s="108"/>
      <c r="R1375" s="108"/>
      <c r="S1375" s="108"/>
      <c r="T1375" s="108"/>
      <c r="U1375" s="108"/>
      <c r="V1375" s="108"/>
      <c r="W1375" s="108"/>
      <c r="X1375" s="108"/>
      <c r="Y1375" s="108"/>
      <c r="Z1375" s="108"/>
      <c r="AA1375" s="108"/>
      <c r="AB1375" s="108"/>
      <c r="AC1375" s="108"/>
      <c r="AD1375" s="108"/>
      <c r="AE1375" s="108"/>
      <c r="AF1375" s="108"/>
      <c r="AG1375" s="108"/>
      <c r="AH1375" s="108"/>
    </row>
    <row r="1376">
      <c r="A1376" s="108"/>
      <c r="B1376" s="108"/>
      <c r="C1376" s="109" t="s">
        <v>1803</v>
      </c>
      <c r="D1376" s="109" t="s">
        <v>1804</v>
      </c>
      <c r="E1376" s="110" t="s">
        <v>56</v>
      </c>
      <c r="F1376" s="110">
        <v>1.0</v>
      </c>
      <c r="G1376" s="110">
        <v>0.0</v>
      </c>
      <c r="H1376" s="11"/>
      <c r="I1376" s="108"/>
      <c r="J1376" s="108"/>
      <c r="K1376" s="108"/>
      <c r="L1376" s="108"/>
      <c r="M1376" s="111"/>
      <c r="N1376" s="112"/>
      <c r="O1376" s="111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/>
      <c r="AC1376" s="108"/>
      <c r="AD1376" s="108"/>
      <c r="AE1376" s="108"/>
      <c r="AF1376" s="108"/>
      <c r="AG1376" s="108"/>
      <c r="AH1376" s="108"/>
    </row>
    <row r="1377">
      <c r="A1377" s="108"/>
      <c r="B1377" s="108"/>
      <c r="C1377" s="109" t="s">
        <v>1805</v>
      </c>
      <c r="D1377" s="109" t="s">
        <v>1806</v>
      </c>
      <c r="E1377" s="110" t="s">
        <v>56</v>
      </c>
      <c r="F1377" s="110">
        <v>1.0</v>
      </c>
      <c r="G1377" s="110">
        <v>0.0</v>
      </c>
      <c r="H1377" s="11"/>
      <c r="I1377" s="108"/>
      <c r="J1377" s="108"/>
      <c r="K1377" s="108"/>
      <c r="L1377" s="108"/>
      <c r="M1377" s="111"/>
      <c r="N1377" s="112"/>
      <c r="O1377" s="111"/>
      <c r="P1377" s="108"/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08"/>
      <c r="AC1377" s="108"/>
      <c r="AD1377" s="108"/>
      <c r="AE1377" s="108"/>
      <c r="AF1377" s="108"/>
      <c r="AG1377" s="108"/>
      <c r="AH1377" s="108"/>
    </row>
    <row r="1378">
      <c r="A1378" s="108"/>
      <c r="B1378" s="108"/>
      <c r="C1378" s="109" t="s">
        <v>1807</v>
      </c>
      <c r="D1378" s="109" t="s">
        <v>1808</v>
      </c>
      <c r="E1378" s="110" t="s">
        <v>56</v>
      </c>
      <c r="F1378" s="110">
        <v>1.0</v>
      </c>
      <c r="G1378" s="110">
        <v>0.0</v>
      </c>
      <c r="H1378" s="11"/>
      <c r="I1378" s="108"/>
      <c r="J1378" s="108"/>
      <c r="K1378" s="108"/>
      <c r="L1378" s="108"/>
      <c r="M1378" s="111"/>
      <c r="N1378" s="112"/>
      <c r="O1378" s="111"/>
      <c r="P1378" s="108"/>
      <c r="Q1378" s="108"/>
      <c r="R1378" s="108"/>
      <c r="S1378" s="108"/>
      <c r="T1378" s="108"/>
      <c r="U1378" s="108"/>
      <c r="V1378" s="108"/>
      <c r="W1378" s="108"/>
      <c r="X1378" s="108"/>
      <c r="Y1378" s="108"/>
      <c r="Z1378" s="108"/>
      <c r="AA1378" s="108"/>
      <c r="AB1378" s="108"/>
      <c r="AC1378" s="108"/>
      <c r="AD1378" s="108"/>
      <c r="AE1378" s="108"/>
      <c r="AF1378" s="108"/>
      <c r="AG1378" s="108"/>
      <c r="AH1378" s="108"/>
    </row>
    <row r="1379">
      <c r="A1379" s="108"/>
      <c r="B1379" s="108"/>
      <c r="C1379" s="109" t="s">
        <v>1809</v>
      </c>
      <c r="D1379" s="109" t="s">
        <v>1810</v>
      </c>
      <c r="E1379" s="110" t="s">
        <v>56</v>
      </c>
      <c r="F1379" s="110">
        <v>1.0</v>
      </c>
      <c r="G1379" s="110">
        <v>0.0</v>
      </c>
      <c r="H1379" s="11"/>
      <c r="I1379" s="108"/>
      <c r="J1379" s="108"/>
      <c r="K1379" s="108"/>
      <c r="L1379" s="108"/>
      <c r="M1379" s="111"/>
      <c r="N1379" s="112"/>
      <c r="O1379" s="111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108"/>
      <c r="AG1379" s="108"/>
      <c r="AH1379" s="108"/>
    </row>
    <row r="1380">
      <c r="A1380" s="108"/>
      <c r="B1380" s="108"/>
      <c r="C1380" s="109" t="s">
        <v>1811</v>
      </c>
      <c r="D1380" s="109" t="s">
        <v>1812</v>
      </c>
      <c r="E1380" s="110" t="s">
        <v>56</v>
      </c>
      <c r="F1380" s="110">
        <v>1.0</v>
      </c>
      <c r="G1380" s="110">
        <v>135.0</v>
      </c>
      <c r="H1380" s="11"/>
      <c r="I1380" s="108"/>
      <c r="J1380" s="108"/>
      <c r="K1380" s="108"/>
      <c r="L1380" s="108"/>
      <c r="M1380" s="111"/>
      <c r="N1380" s="112"/>
      <c r="O1380" s="111"/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  <c r="AE1380" s="108"/>
      <c r="AF1380" s="108"/>
      <c r="AG1380" s="108"/>
      <c r="AH1380" s="108"/>
    </row>
    <row r="1381">
      <c r="A1381" s="108"/>
      <c r="B1381" s="108"/>
      <c r="C1381" s="109" t="s">
        <v>1813</v>
      </c>
      <c r="D1381" s="109" t="s">
        <v>1814</v>
      </c>
      <c r="E1381" s="110" t="s">
        <v>56</v>
      </c>
      <c r="F1381" s="110">
        <v>1.0</v>
      </c>
      <c r="G1381" s="110">
        <v>83.52</v>
      </c>
      <c r="H1381" s="11"/>
      <c r="I1381" s="108"/>
      <c r="J1381" s="108"/>
      <c r="K1381" s="108"/>
      <c r="L1381" s="108"/>
      <c r="M1381" s="111"/>
      <c r="N1381" s="112"/>
      <c r="O1381" s="111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  <c r="AE1381" s="108"/>
      <c r="AF1381" s="108"/>
      <c r="AG1381" s="108"/>
      <c r="AH1381" s="108"/>
    </row>
    <row r="1382">
      <c r="A1382" s="108"/>
      <c r="B1382" s="108"/>
      <c r="C1382" s="109" t="s">
        <v>1815</v>
      </c>
      <c r="D1382" s="109" t="s">
        <v>1816</v>
      </c>
      <c r="E1382" s="110" t="s">
        <v>56</v>
      </c>
      <c r="F1382" s="110">
        <v>1.0</v>
      </c>
      <c r="G1382" s="110">
        <v>0.0</v>
      </c>
      <c r="H1382" s="11"/>
      <c r="I1382" s="108"/>
      <c r="J1382" s="108"/>
      <c r="K1382" s="108"/>
      <c r="L1382" s="108"/>
      <c r="M1382" s="111"/>
      <c r="N1382" s="112"/>
      <c r="O1382" s="111"/>
      <c r="P1382" s="108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  <c r="AE1382" s="108"/>
      <c r="AF1382" s="108"/>
      <c r="AG1382" s="108"/>
      <c r="AH1382" s="108"/>
    </row>
    <row r="1383">
      <c r="A1383" s="108"/>
      <c r="B1383" s="108"/>
      <c r="C1383" s="109" t="s">
        <v>1817</v>
      </c>
      <c r="D1383" s="109" t="s">
        <v>1818</v>
      </c>
      <c r="E1383" s="110" t="s">
        <v>56</v>
      </c>
      <c r="F1383" s="110">
        <v>1.0</v>
      </c>
      <c r="G1383" s="110">
        <v>0.0</v>
      </c>
      <c r="H1383" s="11"/>
      <c r="I1383" s="108"/>
      <c r="J1383" s="108"/>
      <c r="K1383" s="108"/>
      <c r="L1383" s="108"/>
      <c r="M1383" s="111"/>
      <c r="N1383" s="112"/>
      <c r="O1383" s="111"/>
      <c r="P1383" s="108"/>
      <c r="Q1383" s="108"/>
      <c r="R1383" s="108"/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  <c r="AE1383" s="108"/>
      <c r="AF1383" s="108"/>
      <c r="AG1383" s="108"/>
      <c r="AH1383" s="108"/>
    </row>
    <row r="1384">
      <c r="A1384" s="108"/>
      <c r="B1384" s="108"/>
      <c r="C1384" s="109" t="s">
        <v>1819</v>
      </c>
      <c r="D1384" s="109" t="s">
        <v>1820</v>
      </c>
      <c r="E1384" s="110" t="s">
        <v>56</v>
      </c>
      <c r="F1384" s="110">
        <v>1.0</v>
      </c>
      <c r="G1384" s="110">
        <v>0.0</v>
      </c>
      <c r="H1384" s="11"/>
      <c r="I1384" s="108"/>
      <c r="J1384" s="108"/>
      <c r="K1384" s="108"/>
      <c r="L1384" s="108"/>
      <c r="M1384" s="111"/>
      <c r="N1384" s="112"/>
      <c r="O1384" s="111"/>
      <c r="P1384" s="108"/>
      <c r="Q1384" s="108"/>
      <c r="R1384" s="108"/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  <c r="AE1384" s="108"/>
      <c r="AF1384" s="108"/>
      <c r="AG1384" s="108"/>
      <c r="AH1384" s="108"/>
    </row>
    <row r="1385">
      <c r="A1385" s="108"/>
      <c r="B1385" s="108"/>
      <c r="C1385" s="109" t="s">
        <v>1821</v>
      </c>
      <c r="D1385" s="109" t="s">
        <v>1822</v>
      </c>
      <c r="E1385" s="110" t="s">
        <v>56</v>
      </c>
      <c r="F1385" s="110">
        <v>1.0</v>
      </c>
      <c r="G1385" s="110">
        <v>0.0</v>
      </c>
      <c r="H1385" s="11"/>
      <c r="I1385" s="108"/>
      <c r="J1385" s="108"/>
      <c r="K1385" s="108"/>
      <c r="L1385" s="108"/>
      <c r="M1385" s="111"/>
      <c r="N1385" s="112"/>
      <c r="O1385" s="111"/>
      <c r="P1385" s="108"/>
      <c r="Q1385" s="108"/>
      <c r="R1385" s="108"/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  <c r="AE1385" s="108"/>
      <c r="AF1385" s="108"/>
      <c r="AG1385" s="108"/>
      <c r="AH1385" s="108"/>
    </row>
    <row r="1386">
      <c r="A1386" s="108"/>
      <c r="B1386" s="108"/>
      <c r="C1386" s="109" t="s">
        <v>1823</v>
      </c>
      <c r="D1386" s="109" t="s">
        <v>1824</v>
      </c>
      <c r="E1386" s="110" t="s">
        <v>56</v>
      </c>
      <c r="F1386" s="110">
        <v>1.0</v>
      </c>
      <c r="G1386" s="110">
        <v>0.0</v>
      </c>
      <c r="H1386" s="11"/>
      <c r="I1386" s="108"/>
      <c r="J1386" s="108"/>
      <c r="K1386" s="108"/>
      <c r="L1386" s="108"/>
      <c r="M1386" s="111"/>
      <c r="N1386" s="112"/>
      <c r="O1386" s="111"/>
      <c r="P1386" s="108"/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  <c r="AE1386" s="108"/>
      <c r="AF1386" s="108"/>
      <c r="AG1386" s="108"/>
      <c r="AH1386" s="108"/>
    </row>
    <row r="1387">
      <c r="A1387" s="108"/>
      <c r="B1387" s="108"/>
      <c r="C1387" s="109" t="s">
        <v>1825</v>
      </c>
      <c r="D1387" s="109" t="s">
        <v>1826</v>
      </c>
      <c r="E1387" s="110" t="s">
        <v>56</v>
      </c>
      <c r="F1387" s="110">
        <v>1.0</v>
      </c>
      <c r="G1387" s="110">
        <v>16.0</v>
      </c>
      <c r="H1387" s="11"/>
      <c r="I1387" s="108"/>
      <c r="J1387" s="108"/>
      <c r="K1387" s="108"/>
      <c r="L1387" s="108"/>
      <c r="M1387" s="111"/>
      <c r="N1387" s="112"/>
      <c r="O1387" s="111"/>
      <c r="P1387" s="108"/>
      <c r="Q1387" s="108"/>
      <c r="R1387" s="108"/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  <c r="AE1387" s="108"/>
      <c r="AF1387" s="108"/>
      <c r="AG1387" s="108"/>
      <c r="AH1387" s="108"/>
    </row>
    <row r="1388">
      <c r="A1388" s="108"/>
      <c r="B1388" s="108"/>
      <c r="C1388" s="109" t="s">
        <v>1827</v>
      </c>
      <c r="D1388" s="109" t="s">
        <v>1828</v>
      </c>
      <c r="E1388" s="110" t="s">
        <v>56</v>
      </c>
      <c r="F1388" s="110">
        <v>1.0</v>
      </c>
      <c r="G1388" s="110">
        <v>25.0</v>
      </c>
      <c r="H1388" s="11"/>
      <c r="I1388" s="108"/>
      <c r="J1388" s="108"/>
      <c r="K1388" s="108"/>
      <c r="L1388" s="108"/>
      <c r="M1388" s="111"/>
      <c r="N1388" s="112"/>
      <c r="O1388" s="111"/>
      <c r="P1388" s="108"/>
      <c r="Q1388" s="108"/>
      <c r="R1388" s="108"/>
      <c r="S1388" s="108"/>
      <c r="T1388" s="108"/>
      <c r="U1388" s="108"/>
      <c r="V1388" s="108"/>
      <c r="W1388" s="108"/>
      <c r="X1388" s="108"/>
      <c r="Y1388" s="108"/>
      <c r="Z1388" s="108"/>
      <c r="AA1388" s="108"/>
      <c r="AB1388" s="108"/>
      <c r="AC1388" s="108"/>
      <c r="AD1388" s="108"/>
      <c r="AE1388" s="108"/>
      <c r="AF1388" s="108"/>
      <c r="AG1388" s="108"/>
      <c r="AH1388" s="108"/>
    </row>
    <row r="1389">
      <c r="A1389" s="108"/>
      <c r="B1389" s="108"/>
      <c r="C1389" s="109" t="s">
        <v>1829</v>
      </c>
      <c r="D1389" s="109" t="s">
        <v>1830</v>
      </c>
      <c r="E1389" s="110" t="s">
        <v>56</v>
      </c>
      <c r="F1389" s="110">
        <v>1.0</v>
      </c>
      <c r="G1389" s="110">
        <v>43.0</v>
      </c>
      <c r="H1389" s="11"/>
      <c r="I1389" s="108"/>
      <c r="J1389" s="108"/>
      <c r="K1389" s="108"/>
      <c r="L1389" s="108"/>
      <c r="M1389" s="111"/>
      <c r="N1389" s="112"/>
      <c r="O1389" s="111"/>
      <c r="P1389" s="108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08"/>
      <c r="AC1389" s="108"/>
      <c r="AD1389" s="108"/>
      <c r="AE1389" s="108"/>
      <c r="AF1389" s="108"/>
      <c r="AG1389" s="108"/>
      <c r="AH1389" s="108"/>
    </row>
    <row r="1390">
      <c r="A1390" s="108"/>
      <c r="B1390" s="108"/>
      <c r="C1390" s="109" t="s">
        <v>1831</v>
      </c>
      <c r="D1390" s="109" t="s">
        <v>1832</v>
      </c>
      <c r="E1390" s="110" t="s">
        <v>56</v>
      </c>
      <c r="F1390" s="110">
        <v>1.0</v>
      </c>
      <c r="G1390" s="110">
        <v>5.0</v>
      </c>
      <c r="H1390" s="11"/>
      <c r="I1390" s="108"/>
      <c r="J1390" s="108"/>
      <c r="K1390" s="108"/>
      <c r="L1390" s="108"/>
      <c r="M1390" s="111"/>
      <c r="N1390" s="112"/>
      <c r="O1390" s="111"/>
      <c r="P1390" s="108"/>
      <c r="Q1390" s="108"/>
      <c r="R1390" s="108"/>
      <c r="S1390" s="108"/>
      <c r="T1390" s="108"/>
      <c r="U1390" s="108"/>
      <c r="V1390" s="108"/>
      <c r="W1390" s="108"/>
      <c r="X1390" s="108"/>
      <c r="Y1390" s="108"/>
      <c r="Z1390" s="108"/>
      <c r="AA1390" s="108"/>
      <c r="AB1390" s="108"/>
      <c r="AC1390" s="108"/>
      <c r="AD1390" s="108"/>
      <c r="AE1390" s="108"/>
      <c r="AF1390" s="108"/>
      <c r="AG1390" s="108"/>
      <c r="AH1390" s="108"/>
    </row>
    <row r="1391">
      <c r="A1391" s="108"/>
      <c r="B1391" s="108"/>
      <c r="C1391" s="109" t="s">
        <v>1833</v>
      </c>
      <c r="D1391" s="109" t="s">
        <v>1834</v>
      </c>
      <c r="E1391" s="110" t="s">
        <v>56</v>
      </c>
      <c r="F1391" s="110">
        <v>1.0</v>
      </c>
      <c r="G1391" s="110">
        <v>4.15</v>
      </c>
      <c r="H1391" s="11"/>
      <c r="I1391" s="108"/>
      <c r="J1391" s="108"/>
      <c r="K1391" s="108"/>
      <c r="L1391" s="108"/>
      <c r="M1391" s="111"/>
      <c r="N1391" s="112"/>
      <c r="O1391" s="111"/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/>
      <c r="AB1391" s="108"/>
      <c r="AC1391" s="108"/>
      <c r="AD1391" s="108"/>
      <c r="AE1391" s="108"/>
      <c r="AF1391" s="108"/>
      <c r="AG1391" s="108"/>
      <c r="AH1391" s="108"/>
    </row>
    <row r="1392">
      <c r="A1392" s="108"/>
      <c r="B1392" s="108"/>
      <c r="C1392" s="109" t="s">
        <v>1835</v>
      </c>
      <c r="D1392" s="109" t="s">
        <v>1836</v>
      </c>
      <c r="E1392" s="110" t="s">
        <v>56</v>
      </c>
      <c r="F1392" s="110">
        <v>1.0</v>
      </c>
      <c r="G1392" s="110">
        <v>0.0</v>
      </c>
      <c r="H1392" s="11"/>
      <c r="I1392" s="108"/>
      <c r="J1392" s="108"/>
      <c r="K1392" s="108"/>
      <c r="L1392" s="108"/>
      <c r="M1392" s="111"/>
      <c r="N1392" s="112"/>
      <c r="O1392" s="111"/>
      <c r="P1392" s="108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08"/>
      <c r="AC1392" s="108"/>
      <c r="AD1392" s="108"/>
      <c r="AE1392" s="108"/>
      <c r="AF1392" s="108"/>
      <c r="AG1392" s="108"/>
      <c r="AH1392" s="108"/>
    </row>
    <row r="1393">
      <c r="A1393" s="108"/>
      <c r="B1393" s="108"/>
      <c r="C1393" s="109" t="s">
        <v>1837</v>
      </c>
      <c r="D1393" s="109" t="s">
        <v>1838</v>
      </c>
      <c r="E1393" s="110" t="s">
        <v>56</v>
      </c>
      <c r="F1393" s="110">
        <v>1.0</v>
      </c>
      <c r="G1393" s="110">
        <v>0.0</v>
      </c>
      <c r="H1393" s="11"/>
      <c r="I1393" s="108"/>
      <c r="J1393" s="108"/>
      <c r="K1393" s="108"/>
      <c r="L1393" s="108"/>
      <c r="M1393" s="111"/>
      <c r="N1393" s="112"/>
      <c r="O1393" s="111"/>
      <c r="P1393" s="108"/>
      <c r="Q1393" s="108"/>
      <c r="R1393" s="108"/>
      <c r="S1393" s="108"/>
      <c r="T1393" s="108"/>
      <c r="U1393" s="108"/>
      <c r="V1393" s="108"/>
      <c r="W1393" s="108"/>
      <c r="X1393" s="108"/>
      <c r="Y1393" s="108"/>
      <c r="Z1393" s="108"/>
      <c r="AA1393" s="108"/>
      <c r="AB1393" s="108"/>
      <c r="AC1393" s="108"/>
      <c r="AD1393" s="108"/>
      <c r="AE1393" s="108"/>
      <c r="AF1393" s="108"/>
      <c r="AG1393" s="108"/>
      <c r="AH1393" s="108"/>
    </row>
    <row r="1394">
      <c r="A1394" s="108"/>
      <c r="B1394" s="108"/>
      <c r="C1394" s="109" t="s">
        <v>1839</v>
      </c>
      <c r="D1394" s="109" t="s">
        <v>1840</v>
      </c>
      <c r="E1394" s="110" t="s">
        <v>56</v>
      </c>
      <c r="F1394" s="110">
        <v>1.0</v>
      </c>
      <c r="G1394" s="110">
        <v>0.0</v>
      </c>
      <c r="H1394" s="11"/>
      <c r="I1394" s="108"/>
      <c r="J1394" s="108"/>
      <c r="K1394" s="108"/>
      <c r="L1394" s="108"/>
      <c r="M1394" s="111"/>
      <c r="N1394" s="112"/>
      <c r="O1394" s="111"/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/>
      <c r="AB1394" s="108"/>
      <c r="AC1394" s="108"/>
      <c r="AD1394" s="108"/>
      <c r="AE1394" s="108"/>
      <c r="AF1394" s="108"/>
      <c r="AG1394" s="108"/>
      <c r="AH1394" s="108"/>
    </row>
    <row r="1395">
      <c r="A1395" s="108"/>
      <c r="B1395" s="108"/>
      <c r="C1395" s="109" t="s">
        <v>1841</v>
      </c>
      <c r="D1395" s="109" t="s">
        <v>1842</v>
      </c>
      <c r="E1395" s="110" t="s">
        <v>56</v>
      </c>
      <c r="F1395" s="110">
        <v>1.0</v>
      </c>
      <c r="G1395" s="110">
        <v>0.0</v>
      </c>
      <c r="H1395" s="11"/>
      <c r="I1395" s="108"/>
      <c r="J1395" s="108"/>
      <c r="K1395" s="108"/>
      <c r="L1395" s="108"/>
      <c r="M1395" s="111"/>
      <c r="N1395" s="112"/>
      <c r="O1395" s="111"/>
      <c r="P1395" s="108"/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08"/>
      <c r="AC1395" s="108"/>
      <c r="AD1395" s="108"/>
      <c r="AE1395" s="108"/>
      <c r="AF1395" s="108"/>
      <c r="AG1395" s="108"/>
      <c r="AH1395" s="108"/>
    </row>
    <row r="1396">
      <c r="A1396" s="108"/>
      <c r="B1396" s="108"/>
      <c r="C1396" s="109" t="s">
        <v>1843</v>
      </c>
      <c r="D1396" s="109" t="s">
        <v>1844</v>
      </c>
      <c r="E1396" s="110" t="s">
        <v>56</v>
      </c>
      <c r="F1396" s="110">
        <v>1.0</v>
      </c>
      <c r="G1396" s="110">
        <v>0.0</v>
      </c>
      <c r="H1396" s="11"/>
      <c r="I1396" s="108"/>
      <c r="J1396" s="108"/>
      <c r="K1396" s="108"/>
      <c r="L1396" s="108"/>
      <c r="M1396" s="111"/>
      <c r="N1396" s="112"/>
      <c r="O1396" s="111"/>
      <c r="P1396" s="108"/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08"/>
      <c r="AC1396" s="108"/>
      <c r="AD1396" s="108"/>
      <c r="AE1396" s="108"/>
      <c r="AF1396" s="108"/>
      <c r="AG1396" s="108"/>
      <c r="AH1396" s="108"/>
    </row>
    <row r="1397">
      <c r="A1397" s="108"/>
      <c r="B1397" s="108"/>
      <c r="C1397" s="109" t="s">
        <v>1845</v>
      </c>
      <c r="D1397" s="109" t="s">
        <v>1846</v>
      </c>
      <c r="E1397" s="110" t="s">
        <v>56</v>
      </c>
      <c r="F1397" s="110">
        <v>1.0</v>
      </c>
      <c r="G1397" s="110">
        <v>0.0</v>
      </c>
      <c r="H1397" s="11"/>
      <c r="I1397" s="108"/>
      <c r="J1397" s="108"/>
      <c r="K1397" s="108"/>
      <c r="L1397" s="108"/>
      <c r="M1397" s="111"/>
      <c r="N1397" s="112"/>
      <c r="O1397" s="111"/>
      <c r="P1397" s="108"/>
      <c r="Q1397" s="108"/>
      <c r="R1397" s="108"/>
      <c r="S1397" s="108"/>
      <c r="T1397" s="108"/>
      <c r="U1397" s="108"/>
      <c r="V1397" s="108"/>
      <c r="W1397" s="108"/>
      <c r="X1397" s="108"/>
      <c r="Y1397" s="108"/>
      <c r="Z1397" s="108"/>
      <c r="AA1397" s="108"/>
      <c r="AB1397" s="108"/>
      <c r="AC1397" s="108"/>
      <c r="AD1397" s="108"/>
      <c r="AE1397" s="108"/>
      <c r="AF1397" s="108"/>
      <c r="AG1397" s="108"/>
      <c r="AH1397" s="108"/>
    </row>
    <row r="1398">
      <c r="A1398" s="108"/>
      <c r="B1398" s="108"/>
      <c r="C1398" s="109" t="s">
        <v>1847</v>
      </c>
      <c r="D1398" s="109" t="s">
        <v>1848</v>
      </c>
      <c r="E1398" s="110" t="s">
        <v>56</v>
      </c>
      <c r="F1398" s="110">
        <v>1.0</v>
      </c>
      <c r="G1398" s="110">
        <v>0.0</v>
      </c>
      <c r="H1398" s="11"/>
      <c r="I1398" s="108"/>
      <c r="J1398" s="108"/>
      <c r="K1398" s="108"/>
      <c r="L1398" s="108"/>
      <c r="M1398" s="111"/>
      <c r="N1398" s="112"/>
      <c r="O1398" s="111"/>
      <c r="P1398" s="108"/>
      <c r="Q1398" s="108"/>
      <c r="R1398" s="108"/>
      <c r="S1398" s="108"/>
      <c r="T1398" s="108"/>
      <c r="U1398" s="108"/>
      <c r="V1398" s="108"/>
      <c r="W1398" s="108"/>
      <c r="X1398" s="108"/>
      <c r="Y1398" s="108"/>
      <c r="Z1398" s="108"/>
      <c r="AA1398" s="108"/>
      <c r="AB1398" s="108"/>
      <c r="AC1398" s="108"/>
      <c r="AD1398" s="108"/>
      <c r="AE1398" s="108"/>
      <c r="AF1398" s="108"/>
      <c r="AG1398" s="108"/>
      <c r="AH1398" s="108"/>
    </row>
    <row r="1399">
      <c r="A1399" s="108"/>
      <c r="B1399" s="108"/>
      <c r="C1399" s="109" t="s">
        <v>1849</v>
      </c>
      <c r="D1399" s="109" t="s">
        <v>1850</v>
      </c>
      <c r="E1399" s="110" t="s">
        <v>56</v>
      </c>
      <c r="F1399" s="110">
        <v>1.0</v>
      </c>
      <c r="G1399" s="110">
        <v>0.0</v>
      </c>
      <c r="H1399" s="11"/>
      <c r="I1399" s="108"/>
      <c r="J1399" s="108"/>
      <c r="K1399" s="108"/>
      <c r="L1399" s="108"/>
      <c r="M1399" s="111"/>
      <c r="N1399" s="112"/>
      <c r="O1399" s="111"/>
      <c r="P1399" s="108"/>
      <c r="Q1399" s="108"/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08"/>
      <c r="AC1399" s="108"/>
      <c r="AD1399" s="108"/>
      <c r="AE1399" s="108"/>
      <c r="AF1399" s="108"/>
      <c r="AG1399" s="108"/>
      <c r="AH1399" s="108"/>
    </row>
    <row r="1400">
      <c r="A1400" s="108"/>
      <c r="B1400" s="108"/>
      <c r="C1400" s="109" t="s">
        <v>1851</v>
      </c>
      <c r="D1400" s="109" t="s">
        <v>1852</v>
      </c>
      <c r="E1400" s="110" t="s">
        <v>56</v>
      </c>
      <c r="F1400" s="110">
        <v>1.0</v>
      </c>
      <c r="G1400" s="110">
        <v>0.0</v>
      </c>
      <c r="H1400" s="11"/>
      <c r="I1400" s="108"/>
      <c r="J1400" s="108"/>
      <c r="K1400" s="108"/>
      <c r="L1400" s="108"/>
      <c r="M1400" s="111"/>
      <c r="N1400" s="112"/>
      <c r="O1400" s="111"/>
      <c r="P1400" s="108"/>
      <c r="Q1400" s="108"/>
      <c r="R1400" s="108"/>
      <c r="S1400" s="108"/>
      <c r="T1400" s="108"/>
      <c r="U1400" s="108"/>
      <c r="V1400" s="108"/>
      <c r="W1400" s="108"/>
      <c r="X1400" s="108"/>
      <c r="Y1400" s="108"/>
      <c r="Z1400" s="108"/>
      <c r="AA1400" s="108"/>
      <c r="AB1400" s="108"/>
      <c r="AC1400" s="108"/>
      <c r="AD1400" s="108"/>
      <c r="AE1400" s="108"/>
      <c r="AF1400" s="108"/>
      <c r="AG1400" s="108"/>
      <c r="AH1400" s="108"/>
    </row>
    <row r="1401">
      <c r="A1401" s="108"/>
      <c r="B1401" s="108"/>
      <c r="C1401" s="109" t="s">
        <v>1853</v>
      </c>
      <c r="D1401" s="109" t="s">
        <v>1854</v>
      </c>
      <c r="E1401" s="110" t="s">
        <v>56</v>
      </c>
      <c r="F1401" s="110">
        <v>1.0</v>
      </c>
      <c r="G1401" s="110">
        <v>0.0</v>
      </c>
      <c r="H1401" s="11"/>
      <c r="I1401" s="108"/>
      <c r="J1401" s="108"/>
      <c r="K1401" s="108"/>
      <c r="L1401" s="108"/>
      <c r="M1401" s="111"/>
      <c r="N1401" s="112"/>
      <c r="O1401" s="111"/>
      <c r="P1401" s="108"/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08"/>
      <c r="AC1401" s="108"/>
      <c r="AD1401" s="108"/>
      <c r="AE1401" s="108"/>
      <c r="AF1401" s="108"/>
      <c r="AG1401" s="108"/>
      <c r="AH1401" s="108"/>
    </row>
    <row r="1402">
      <c r="A1402" s="108"/>
      <c r="B1402" s="108"/>
      <c r="C1402" s="109" t="s">
        <v>1855</v>
      </c>
      <c r="D1402" s="109" t="s">
        <v>1856</v>
      </c>
      <c r="E1402" s="110" t="s">
        <v>56</v>
      </c>
      <c r="F1402" s="110">
        <v>1.0</v>
      </c>
      <c r="G1402" s="110">
        <v>0.0</v>
      </c>
      <c r="H1402" s="11"/>
      <c r="I1402" s="108"/>
      <c r="J1402" s="108"/>
      <c r="K1402" s="108"/>
      <c r="L1402" s="108"/>
      <c r="M1402" s="111"/>
      <c r="N1402" s="112"/>
      <c r="O1402" s="111"/>
      <c r="P1402" s="108"/>
      <c r="Q1402" s="108"/>
      <c r="R1402" s="108"/>
      <c r="S1402" s="108"/>
      <c r="T1402" s="108"/>
      <c r="U1402" s="108"/>
      <c r="V1402" s="108"/>
      <c r="W1402" s="108"/>
      <c r="X1402" s="108"/>
      <c r="Y1402" s="108"/>
      <c r="Z1402" s="108"/>
      <c r="AA1402" s="108"/>
      <c r="AB1402" s="108"/>
      <c r="AC1402" s="108"/>
      <c r="AD1402" s="108"/>
      <c r="AE1402" s="108"/>
      <c r="AF1402" s="108"/>
      <c r="AG1402" s="108"/>
      <c r="AH1402" s="108"/>
    </row>
    <row r="1403">
      <c r="A1403" s="108"/>
      <c r="B1403" s="108"/>
      <c r="C1403" s="109" t="s">
        <v>1857</v>
      </c>
      <c r="D1403" s="109" t="s">
        <v>1858</v>
      </c>
      <c r="E1403" s="110" t="s">
        <v>56</v>
      </c>
      <c r="F1403" s="110">
        <v>1.0</v>
      </c>
      <c r="G1403" s="110">
        <v>0.0</v>
      </c>
      <c r="H1403" s="11"/>
      <c r="I1403" s="108"/>
      <c r="J1403" s="108"/>
      <c r="K1403" s="108"/>
      <c r="L1403" s="108"/>
      <c r="M1403" s="111"/>
      <c r="N1403" s="112"/>
      <c r="O1403" s="111"/>
      <c r="P1403" s="108"/>
      <c r="Q1403" s="108"/>
      <c r="R1403" s="108"/>
      <c r="S1403" s="108"/>
      <c r="T1403" s="108"/>
      <c r="U1403" s="108"/>
      <c r="V1403" s="108"/>
      <c r="W1403" s="108"/>
      <c r="X1403" s="108"/>
      <c r="Y1403" s="108"/>
      <c r="Z1403" s="108"/>
      <c r="AA1403" s="108"/>
      <c r="AB1403" s="108"/>
      <c r="AC1403" s="108"/>
      <c r="AD1403" s="108"/>
      <c r="AE1403" s="108"/>
      <c r="AF1403" s="108"/>
      <c r="AG1403" s="108"/>
      <c r="AH1403" s="108"/>
    </row>
    <row r="1404">
      <c r="A1404" s="108"/>
      <c r="B1404" s="108"/>
      <c r="C1404" s="109" t="s">
        <v>1859</v>
      </c>
      <c r="D1404" s="109" t="s">
        <v>1860</v>
      </c>
      <c r="E1404" s="110" t="s">
        <v>56</v>
      </c>
      <c r="F1404" s="110">
        <v>1.0</v>
      </c>
      <c r="G1404" s="110">
        <v>0.0</v>
      </c>
      <c r="H1404" s="11"/>
      <c r="I1404" s="108"/>
      <c r="J1404" s="108"/>
      <c r="K1404" s="108"/>
      <c r="L1404" s="108"/>
      <c r="M1404" s="111"/>
      <c r="N1404" s="112"/>
      <c r="O1404" s="111"/>
      <c r="P1404" s="108"/>
      <c r="Q1404" s="108"/>
      <c r="R1404" s="108"/>
      <c r="S1404" s="108"/>
      <c r="T1404" s="108"/>
      <c r="U1404" s="108"/>
      <c r="V1404" s="108"/>
      <c r="W1404" s="108"/>
      <c r="X1404" s="108"/>
      <c r="Y1404" s="108"/>
      <c r="Z1404" s="108"/>
      <c r="AA1404" s="108"/>
      <c r="AB1404" s="108"/>
      <c r="AC1404" s="108"/>
      <c r="AD1404" s="108"/>
      <c r="AE1404" s="108"/>
      <c r="AF1404" s="108"/>
      <c r="AG1404" s="108"/>
      <c r="AH1404" s="108"/>
    </row>
    <row r="1405">
      <c r="A1405" s="108"/>
      <c r="B1405" s="108"/>
      <c r="C1405" s="109" t="s">
        <v>1861</v>
      </c>
      <c r="D1405" s="109" t="s">
        <v>1862</v>
      </c>
      <c r="E1405" s="110" t="s">
        <v>56</v>
      </c>
      <c r="F1405" s="110">
        <v>1.0</v>
      </c>
      <c r="G1405" s="110">
        <v>0.0</v>
      </c>
      <c r="H1405" s="11"/>
      <c r="I1405" s="108"/>
      <c r="J1405" s="108"/>
      <c r="K1405" s="108"/>
      <c r="L1405" s="108"/>
      <c r="M1405" s="111"/>
      <c r="N1405" s="112"/>
      <c r="O1405" s="111"/>
      <c r="P1405" s="108"/>
      <c r="Q1405" s="108"/>
      <c r="R1405" s="108"/>
      <c r="S1405" s="108"/>
      <c r="T1405" s="108"/>
      <c r="U1405" s="108"/>
      <c r="V1405" s="108"/>
      <c r="W1405" s="108"/>
      <c r="X1405" s="108"/>
      <c r="Y1405" s="108"/>
      <c r="Z1405" s="108"/>
      <c r="AA1405" s="108"/>
      <c r="AB1405" s="108"/>
      <c r="AC1405" s="108"/>
      <c r="AD1405" s="108"/>
      <c r="AE1405" s="108"/>
      <c r="AF1405" s="108"/>
      <c r="AG1405" s="108"/>
      <c r="AH1405" s="108"/>
    </row>
    <row r="1406">
      <c r="A1406" s="108"/>
      <c r="B1406" s="108"/>
      <c r="C1406" s="109" t="s">
        <v>1863</v>
      </c>
      <c r="D1406" s="109" t="s">
        <v>1864</v>
      </c>
      <c r="E1406" s="110" t="s">
        <v>56</v>
      </c>
      <c r="F1406" s="110">
        <v>1.0</v>
      </c>
      <c r="G1406" s="110">
        <v>0.0</v>
      </c>
      <c r="H1406" s="11"/>
      <c r="I1406" s="108"/>
      <c r="J1406" s="108"/>
      <c r="K1406" s="108"/>
      <c r="L1406" s="108"/>
      <c r="M1406" s="111"/>
      <c r="N1406" s="112"/>
      <c r="O1406" s="111"/>
      <c r="P1406" s="108"/>
      <c r="Q1406" s="108"/>
      <c r="R1406" s="108"/>
      <c r="S1406" s="108"/>
      <c r="T1406" s="108"/>
      <c r="U1406" s="108"/>
      <c r="V1406" s="108"/>
      <c r="W1406" s="108"/>
      <c r="X1406" s="108"/>
      <c r="Y1406" s="108"/>
      <c r="Z1406" s="108"/>
      <c r="AA1406" s="108"/>
      <c r="AB1406" s="108"/>
      <c r="AC1406" s="108"/>
      <c r="AD1406" s="108"/>
      <c r="AE1406" s="108"/>
      <c r="AF1406" s="108"/>
      <c r="AG1406" s="108"/>
      <c r="AH1406" s="108"/>
    </row>
    <row r="1407">
      <c r="A1407" s="108"/>
      <c r="B1407" s="108"/>
      <c r="C1407" s="109" t="s">
        <v>1865</v>
      </c>
      <c r="D1407" s="109" t="s">
        <v>1866</v>
      </c>
      <c r="E1407" s="110" t="s">
        <v>56</v>
      </c>
      <c r="F1407" s="110">
        <v>1.0</v>
      </c>
      <c r="G1407" s="110">
        <v>0.0</v>
      </c>
      <c r="H1407" s="11"/>
      <c r="I1407" s="108"/>
      <c r="J1407" s="108"/>
      <c r="K1407" s="108"/>
      <c r="L1407" s="108"/>
      <c r="M1407" s="111"/>
      <c r="N1407" s="112"/>
      <c r="O1407" s="111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/>
      <c r="AB1407" s="108"/>
      <c r="AC1407" s="108"/>
      <c r="AD1407" s="108"/>
      <c r="AE1407" s="108"/>
      <c r="AF1407" s="108"/>
      <c r="AG1407" s="108"/>
      <c r="AH1407" s="108"/>
    </row>
    <row r="1408">
      <c r="A1408" s="108"/>
      <c r="B1408" s="108"/>
      <c r="C1408" s="109" t="s">
        <v>1867</v>
      </c>
      <c r="D1408" s="109" t="s">
        <v>1868</v>
      </c>
      <c r="E1408" s="110" t="s">
        <v>56</v>
      </c>
      <c r="F1408" s="110">
        <v>1.0</v>
      </c>
      <c r="G1408" s="110">
        <v>0.0</v>
      </c>
      <c r="H1408" s="11"/>
      <c r="I1408" s="108"/>
      <c r="J1408" s="108"/>
      <c r="K1408" s="108"/>
      <c r="L1408" s="108"/>
      <c r="M1408" s="111"/>
      <c r="N1408" s="112"/>
      <c r="O1408" s="111"/>
      <c r="P1408" s="108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08"/>
      <c r="AC1408" s="108"/>
      <c r="AD1408" s="108"/>
      <c r="AE1408" s="108"/>
      <c r="AF1408" s="108"/>
      <c r="AG1408" s="108"/>
      <c r="AH1408" s="108"/>
    </row>
    <row r="1409">
      <c r="A1409" s="108"/>
      <c r="B1409" s="108"/>
      <c r="C1409" s="109" t="s">
        <v>1869</v>
      </c>
      <c r="D1409" s="109" t="s">
        <v>1870</v>
      </c>
      <c r="E1409" s="110" t="s">
        <v>56</v>
      </c>
      <c r="F1409" s="110">
        <v>1.0</v>
      </c>
      <c r="G1409" s="110">
        <v>0.0</v>
      </c>
      <c r="H1409" s="11"/>
      <c r="I1409" s="108"/>
      <c r="J1409" s="108"/>
      <c r="K1409" s="108"/>
      <c r="L1409" s="108"/>
      <c r="M1409" s="111"/>
      <c r="N1409" s="112"/>
      <c r="O1409" s="111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08"/>
      <c r="AC1409" s="108"/>
      <c r="AD1409" s="108"/>
      <c r="AE1409" s="108"/>
      <c r="AF1409" s="108"/>
      <c r="AG1409" s="108"/>
      <c r="AH1409" s="108"/>
    </row>
    <row r="1410">
      <c r="A1410" s="108"/>
      <c r="B1410" s="108"/>
      <c r="C1410" s="109" t="s">
        <v>1871</v>
      </c>
      <c r="D1410" s="109" t="s">
        <v>1872</v>
      </c>
      <c r="E1410" s="110" t="s">
        <v>56</v>
      </c>
      <c r="F1410" s="110">
        <v>1.0</v>
      </c>
      <c r="G1410" s="110">
        <v>0.0</v>
      </c>
      <c r="H1410" s="11"/>
      <c r="I1410" s="108"/>
      <c r="J1410" s="108"/>
      <c r="K1410" s="108"/>
      <c r="L1410" s="108"/>
      <c r="M1410" s="111"/>
      <c r="N1410" s="112"/>
      <c r="O1410" s="111"/>
      <c r="P1410" s="108"/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08"/>
      <c r="AC1410" s="108"/>
      <c r="AD1410" s="108"/>
      <c r="AE1410" s="108"/>
      <c r="AF1410" s="108"/>
      <c r="AG1410" s="108"/>
      <c r="AH1410" s="108"/>
    </row>
    <row r="1411">
      <c r="A1411" s="108"/>
      <c r="B1411" s="108"/>
      <c r="C1411" s="109" t="s">
        <v>1873</v>
      </c>
      <c r="D1411" s="109" t="s">
        <v>1874</v>
      </c>
      <c r="E1411" s="110" t="s">
        <v>56</v>
      </c>
      <c r="F1411" s="110">
        <v>1.0</v>
      </c>
      <c r="G1411" s="110">
        <v>0.0</v>
      </c>
      <c r="H1411" s="11"/>
      <c r="I1411" s="108"/>
      <c r="J1411" s="108"/>
      <c r="K1411" s="108"/>
      <c r="L1411" s="108"/>
      <c r="M1411" s="111"/>
      <c r="N1411" s="112"/>
      <c r="O1411" s="111"/>
      <c r="P1411" s="108"/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08"/>
      <c r="AC1411" s="108"/>
      <c r="AD1411" s="108"/>
      <c r="AE1411" s="108"/>
      <c r="AF1411" s="108"/>
      <c r="AG1411" s="108"/>
      <c r="AH1411" s="108"/>
    </row>
    <row r="1412">
      <c r="A1412" s="108"/>
      <c r="B1412" s="108"/>
      <c r="C1412" s="109" t="s">
        <v>1875</v>
      </c>
      <c r="D1412" s="109" t="s">
        <v>1860</v>
      </c>
      <c r="E1412" s="110" t="s">
        <v>56</v>
      </c>
      <c r="F1412" s="110">
        <v>1.0</v>
      </c>
      <c r="G1412" s="110">
        <v>0.0</v>
      </c>
      <c r="H1412" s="11"/>
      <c r="I1412" s="108"/>
      <c r="J1412" s="108"/>
      <c r="K1412" s="108"/>
      <c r="L1412" s="108"/>
      <c r="M1412" s="111"/>
      <c r="N1412" s="112"/>
      <c r="O1412" s="111"/>
      <c r="P1412" s="108"/>
      <c r="Q1412" s="108"/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08"/>
      <c r="AC1412" s="108"/>
      <c r="AD1412" s="108"/>
      <c r="AE1412" s="108"/>
      <c r="AF1412" s="108"/>
      <c r="AG1412" s="108"/>
      <c r="AH1412" s="108"/>
    </row>
    <row r="1413">
      <c r="A1413" s="108"/>
      <c r="B1413" s="108"/>
      <c r="C1413" s="109" t="s">
        <v>1876</v>
      </c>
      <c r="D1413" s="109" t="s">
        <v>1877</v>
      </c>
      <c r="E1413" s="110" t="s">
        <v>56</v>
      </c>
      <c r="F1413" s="110">
        <v>1.0</v>
      </c>
      <c r="G1413" s="110">
        <v>0.0</v>
      </c>
      <c r="H1413" s="11"/>
      <c r="I1413" s="108"/>
      <c r="J1413" s="108"/>
      <c r="K1413" s="108"/>
      <c r="L1413" s="108"/>
      <c r="M1413" s="111"/>
      <c r="N1413" s="112"/>
      <c r="O1413" s="111"/>
      <c r="P1413" s="108"/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08"/>
      <c r="AC1413" s="108"/>
      <c r="AD1413" s="108"/>
      <c r="AE1413" s="108"/>
      <c r="AF1413" s="108"/>
      <c r="AG1413" s="108"/>
      <c r="AH1413" s="108"/>
    </row>
    <row r="1414">
      <c r="A1414" s="108"/>
      <c r="B1414" s="108"/>
      <c r="C1414" s="109" t="s">
        <v>1878</v>
      </c>
      <c r="D1414" s="109" t="s">
        <v>1879</v>
      </c>
      <c r="E1414" s="110" t="s">
        <v>56</v>
      </c>
      <c r="F1414" s="110">
        <v>1.0</v>
      </c>
      <c r="G1414" s="110">
        <v>0.0</v>
      </c>
      <c r="H1414" s="11"/>
      <c r="I1414" s="108"/>
      <c r="J1414" s="108"/>
      <c r="K1414" s="108"/>
      <c r="L1414" s="108"/>
      <c r="M1414" s="111"/>
      <c r="N1414" s="112"/>
      <c r="O1414" s="111"/>
      <c r="P1414" s="108"/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08"/>
      <c r="AC1414" s="108"/>
      <c r="AD1414" s="108"/>
      <c r="AE1414" s="108"/>
      <c r="AF1414" s="108"/>
      <c r="AG1414" s="108"/>
      <c r="AH1414" s="108"/>
    </row>
    <row r="1415">
      <c r="A1415" s="108"/>
      <c r="B1415" s="108"/>
      <c r="C1415" s="109" t="s">
        <v>1880</v>
      </c>
      <c r="D1415" s="109" t="s">
        <v>1881</v>
      </c>
      <c r="E1415" s="110" t="s">
        <v>56</v>
      </c>
      <c r="F1415" s="110">
        <v>1.0</v>
      </c>
      <c r="G1415" s="110">
        <v>0.0</v>
      </c>
      <c r="H1415" s="11"/>
      <c r="I1415" s="108"/>
      <c r="J1415" s="108"/>
      <c r="K1415" s="108"/>
      <c r="L1415" s="108"/>
      <c r="M1415" s="111"/>
      <c r="N1415" s="112"/>
      <c r="O1415" s="111"/>
      <c r="P1415" s="108"/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08"/>
      <c r="AC1415" s="108"/>
      <c r="AD1415" s="108"/>
      <c r="AE1415" s="108"/>
      <c r="AF1415" s="108"/>
      <c r="AG1415" s="108"/>
      <c r="AH1415" s="108"/>
    </row>
    <row r="1416">
      <c r="A1416" s="108"/>
      <c r="B1416" s="108"/>
      <c r="C1416" s="109" t="s">
        <v>1882</v>
      </c>
      <c r="D1416" s="109" t="s">
        <v>1883</v>
      </c>
      <c r="E1416" s="110" t="s">
        <v>56</v>
      </c>
      <c r="F1416" s="110">
        <v>1.0</v>
      </c>
      <c r="G1416" s="110">
        <v>0.0</v>
      </c>
      <c r="H1416" s="11"/>
      <c r="I1416" s="108"/>
      <c r="J1416" s="108"/>
      <c r="K1416" s="108"/>
      <c r="L1416" s="108"/>
      <c r="M1416" s="111"/>
      <c r="N1416" s="112"/>
      <c r="O1416" s="111"/>
      <c r="P1416" s="108"/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  <c r="AE1416" s="108"/>
      <c r="AF1416" s="108"/>
      <c r="AG1416" s="108"/>
      <c r="AH1416" s="108"/>
    </row>
    <row r="1417">
      <c r="A1417" s="108"/>
      <c r="B1417" s="108"/>
      <c r="C1417" s="109" t="s">
        <v>1884</v>
      </c>
      <c r="D1417" s="109" t="s">
        <v>1885</v>
      </c>
      <c r="E1417" s="110" t="s">
        <v>56</v>
      </c>
      <c r="F1417" s="110">
        <v>1.0</v>
      </c>
      <c r="G1417" s="110">
        <v>0.0</v>
      </c>
      <c r="H1417" s="11"/>
      <c r="I1417" s="108"/>
      <c r="J1417" s="108"/>
      <c r="K1417" s="108"/>
      <c r="L1417" s="108"/>
      <c r="M1417" s="111"/>
      <c r="N1417" s="112"/>
      <c r="O1417" s="111"/>
      <c r="P1417" s="108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08"/>
      <c r="AC1417" s="108"/>
      <c r="AD1417" s="108"/>
      <c r="AE1417" s="108"/>
      <c r="AF1417" s="108"/>
      <c r="AG1417" s="108"/>
      <c r="AH1417" s="108"/>
    </row>
    <row r="1418">
      <c r="A1418" s="108"/>
      <c r="B1418" s="108"/>
      <c r="C1418" s="109" t="s">
        <v>1886</v>
      </c>
      <c r="D1418" s="109" t="s">
        <v>1887</v>
      </c>
      <c r="E1418" s="110" t="s">
        <v>56</v>
      </c>
      <c r="F1418" s="110">
        <v>1.0</v>
      </c>
      <c r="G1418" s="110">
        <v>0.0</v>
      </c>
      <c r="H1418" s="11"/>
      <c r="I1418" s="108"/>
      <c r="J1418" s="108"/>
      <c r="K1418" s="108"/>
      <c r="L1418" s="108"/>
      <c r="M1418" s="111"/>
      <c r="N1418" s="112"/>
      <c r="O1418" s="111"/>
      <c r="P1418" s="108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08"/>
      <c r="AC1418" s="108"/>
      <c r="AD1418" s="108"/>
      <c r="AE1418" s="108"/>
      <c r="AF1418" s="108"/>
      <c r="AG1418" s="108"/>
      <c r="AH1418" s="108"/>
    </row>
    <row r="1419">
      <c r="A1419" s="108"/>
      <c r="B1419" s="108"/>
      <c r="C1419" s="109" t="s">
        <v>1888</v>
      </c>
      <c r="D1419" s="109" t="s">
        <v>1889</v>
      </c>
      <c r="E1419" s="110" t="s">
        <v>56</v>
      </c>
      <c r="F1419" s="110">
        <v>1.0</v>
      </c>
      <c r="G1419" s="110">
        <v>0.0</v>
      </c>
      <c r="H1419" s="11"/>
      <c r="I1419" s="108"/>
      <c r="J1419" s="108"/>
      <c r="K1419" s="108"/>
      <c r="L1419" s="108"/>
      <c r="M1419" s="111"/>
      <c r="N1419" s="112"/>
      <c r="O1419" s="111"/>
      <c r="P1419" s="108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08"/>
      <c r="AC1419" s="108"/>
      <c r="AD1419" s="108"/>
      <c r="AE1419" s="108"/>
      <c r="AF1419" s="108"/>
      <c r="AG1419" s="108"/>
      <c r="AH1419" s="108"/>
    </row>
    <row r="1420">
      <c r="A1420" s="108"/>
      <c r="B1420" s="108"/>
      <c r="C1420" s="109" t="s">
        <v>1890</v>
      </c>
      <c r="D1420" s="109" t="s">
        <v>1891</v>
      </c>
      <c r="E1420" s="110" t="s">
        <v>56</v>
      </c>
      <c r="F1420" s="110">
        <v>1.0</v>
      </c>
      <c r="G1420" s="110">
        <v>5.6</v>
      </c>
      <c r="H1420" s="11"/>
      <c r="I1420" s="108"/>
      <c r="J1420" s="108"/>
      <c r="K1420" s="108"/>
      <c r="L1420" s="108"/>
      <c r="M1420" s="111"/>
      <c r="N1420" s="112"/>
      <c r="O1420" s="111"/>
      <c r="P1420" s="108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08"/>
      <c r="AC1420" s="108"/>
      <c r="AD1420" s="108"/>
      <c r="AE1420" s="108"/>
      <c r="AF1420" s="108"/>
      <c r="AG1420" s="108"/>
      <c r="AH1420" s="108"/>
    </row>
    <row r="1421">
      <c r="A1421" s="108"/>
      <c r="B1421" s="108"/>
      <c r="C1421" s="109" t="s">
        <v>1892</v>
      </c>
      <c r="D1421" s="109" t="s">
        <v>1893</v>
      </c>
      <c r="E1421" s="110" t="s">
        <v>56</v>
      </c>
      <c r="F1421" s="110">
        <v>1.0</v>
      </c>
      <c r="G1421" s="110">
        <v>0.0</v>
      </c>
      <c r="H1421" s="11"/>
      <c r="I1421" s="108"/>
      <c r="J1421" s="108"/>
      <c r="K1421" s="108"/>
      <c r="L1421" s="108"/>
      <c r="M1421" s="111"/>
      <c r="N1421" s="112"/>
      <c r="O1421" s="111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/>
      <c r="AC1421" s="108"/>
      <c r="AD1421" s="108"/>
      <c r="AE1421" s="108"/>
      <c r="AF1421" s="108"/>
      <c r="AG1421" s="108"/>
      <c r="AH1421" s="108"/>
    </row>
    <row r="1422">
      <c r="A1422" s="108"/>
      <c r="B1422" s="108"/>
      <c r="C1422" s="109" t="s">
        <v>1894</v>
      </c>
      <c r="D1422" s="109" t="s">
        <v>1895</v>
      </c>
      <c r="E1422" s="110" t="s">
        <v>56</v>
      </c>
      <c r="F1422" s="110">
        <v>1.0</v>
      </c>
      <c r="G1422" s="110">
        <v>19.58</v>
      </c>
      <c r="H1422" s="11"/>
      <c r="I1422" s="108"/>
      <c r="J1422" s="108"/>
      <c r="K1422" s="108"/>
      <c r="L1422" s="108"/>
      <c r="M1422" s="111"/>
      <c r="N1422" s="112"/>
      <c r="O1422" s="111"/>
      <c r="P1422" s="108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08"/>
      <c r="AC1422" s="108"/>
      <c r="AD1422" s="108"/>
      <c r="AE1422" s="108"/>
      <c r="AF1422" s="108"/>
      <c r="AG1422" s="108"/>
      <c r="AH1422" s="108"/>
    </row>
    <row r="1423">
      <c r="A1423" s="108"/>
      <c r="B1423" s="108"/>
      <c r="C1423" s="109" t="s">
        <v>1896</v>
      </c>
      <c r="D1423" s="109" t="s">
        <v>1897</v>
      </c>
      <c r="E1423" s="110" t="s">
        <v>56</v>
      </c>
      <c r="F1423" s="110">
        <v>1.0</v>
      </c>
      <c r="G1423" s="110">
        <v>109.96</v>
      </c>
      <c r="H1423" s="11"/>
      <c r="I1423" s="108"/>
      <c r="J1423" s="108"/>
      <c r="K1423" s="108"/>
      <c r="L1423" s="108"/>
      <c r="M1423" s="111"/>
      <c r="N1423" s="112"/>
      <c r="O1423" s="111"/>
      <c r="P1423" s="108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08"/>
      <c r="AC1423" s="108"/>
      <c r="AD1423" s="108"/>
      <c r="AE1423" s="108"/>
      <c r="AF1423" s="108"/>
      <c r="AG1423" s="108"/>
      <c r="AH1423" s="108"/>
    </row>
    <row r="1424">
      <c r="A1424" s="108"/>
      <c r="B1424" s="108"/>
      <c r="C1424" s="109" t="s">
        <v>1898</v>
      </c>
      <c r="D1424" s="109" t="s">
        <v>1899</v>
      </c>
      <c r="E1424" s="110" t="s">
        <v>56</v>
      </c>
      <c r="F1424" s="110">
        <v>1.0</v>
      </c>
      <c r="G1424" s="110">
        <v>0.0</v>
      </c>
      <c r="H1424" s="11"/>
      <c r="I1424" s="108"/>
      <c r="J1424" s="108"/>
      <c r="K1424" s="108"/>
      <c r="L1424" s="108"/>
      <c r="M1424" s="111"/>
      <c r="N1424" s="112"/>
      <c r="O1424" s="111"/>
      <c r="P1424" s="108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08"/>
      <c r="AC1424" s="108"/>
      <c r="AD1424" s="108"/>
      <c r="AE1424" s="108"/>
      <c r="AF1424" s="108"/>
      <c r="AG1424" s="108"/>
      <c r="AH1424" s="108"/>
    </row>
    <row r="1425">
      <c r="A1425" s="108"/>
      <c r="B1425" s="108"/>
      <c r="C1425" s="109" t="s">
        <v>1900</v>
      </c>
      <c r="D1425" s="109" t="s">
        <v>1901</v>
      </c>
      <c r="E1425" s="110" t="s">
        <v>56</v>
      </c>
      <c r="F1425" s="110">
        <v>1.0</v>
      </c>
      <c r="G1425" s="110">
        <v>0.0</v>
      </c>
      <c r="H1425" s="11"/>
      <c r="I1425" s="108"/>
      <c r="J1425" s="108"/>
      <c r="K1425" s="108"/>
      <c r="L1425" s="108"/>
      <c r="M1425" s="111"/>
      <c r="N1425" s="112"/>
      <c r="O1425" s="111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08"/>
      <c r="AC1425" s="108"/>
      <c r="AD1425" s="108"/>
      <c r="AE1425" s="108"/>
      <c r="AF1425" s="108"/>
      <c r="AG1425" s="108"/>
      <c r="AH1425" s="108"/>
    </row>
    <row r="1426">
      <c r="A1426" s="108"/>
      <c r="B1426" s="108"/>
      <c r="C1426" s="109" t="s">
        <v>1902</v>
      </c>
      <c r="D1426" s="109" t="s">
        <v>1903</v>
      </c>
      <c r="E1426" s="110" t="s">
        <v>56</v>
      </c>
      <c r="F1426" s="110">
        <v>1.0</v>
      </c>
      <c r="G1426" s="110">
        <v>0.0</v>
      </c>
      <c r="H1426" s="11"/>
      <c r="I1426" s="108"/>
      <c r="J1426" s="108"/>
      <c r="K1426" s="108"/>
      <c r="L1426" s="108"/>
      <c r="M1426" s="111"/>
      <c r="N1426" s="112"/>
      <c r="O1426" s="111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  <c r="AE1426" s="108"/>
      <c r="AF1426" s="108"/>
      <c r="AG1426" s="108"/>
      <c r="AH1426" s="108"/>
    </row>
    <row r="1427">
      <c r="A1427" s="108"/>
      <c r="B1427" s="108"/>
      <c r="C1427" s="109" t="s">
        <v>1904</v>
      </c>
      <c r="D1427" s="109" t="s">
        <v>1905</v>
      </c>
      <c r="E1427" s="110" t="s">
        <v>56</v>
      </c>
      <c r="F1427" s="110">
        <v>1.0</v>
      </c>
      <c r="G1427" s="110">
        <v>0.0</v>
      </c>
      <c r="H1427" s="11"/>
      <c r="I1427" s="108"/>
      <c r="J1427" s="108"/>
      <c r="K1427" s="108"/>
      <c r="L1427" s="108"/>
      <c r="M1427" s="111"/>
      <c r="N1427" s="112"/>
      <c r="O1427" s="111"/>
      <c r="P1427" s="108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08"/>
      <c r="AC1427" s="108"/>
      <c r="AD1427" s="108"/>
      <c r="AE1427" s="108"/>
      <c r="AF1427" s="108"/>
      <c r="AG1427" s="108"/>
      <c r="AH1427" s="108"/>
    </row>
    <row r="1428">
      <c r="A1428" s="108"/>
      <c r="B1428" s="108"/>
      <c r="C1428" s="109" t="s">
        <v>1906</v>
      </c>
      <c r="D1428" s="109" t="s">
        <v>1907</v>
      </c>
      <c r="E1428" s="110" t="s">
        <v>56</v>
      </c>
      <c r="F1428" s="110">
        <v>1.0</v>
      </c>
      <c r="G1428" s="110">
        <v>0.0</v>
      </c>
      <c r="H1428" s="11"/>
      <c r="I1428" s="108"/>
      <c r="J1428" s="108"/>
      <c r="K1428" s="108"/>
      <c r="L1428" s="108"/>
      <c r="M1428" s="111"/>
      <c r="N1428" s="112"/>
      <c r="O1428" s="111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08"/>
      <c r="AC1428" s="108"/>
      <c r="AD1428" s="108"/>
      <c r="AE1428" s="108"/>
      <c r="AF1428" s="108"/>
      <c r="AG1428" s="108"/>
      <c r="AH1428" s="108"/>
    </row>
    <row r="1429">
      <c r="A1429" s="108"/>
      <c r="B1429" s="108"/>
      <c r="C1429" s="109" t="s">
        <v>1908</v>
      </c>
      <c r="D1429" s="109" t="s">
        <v>1909</v>
      </c>
      <c r="E1429" s="110" t="s">
        <v>56</v>
      </c>
      <c r="F1429" s="110">
        <v>1.0</v>
      </c>
      <c r="G1429" s="110">
        <v>0.0</v>
      </c>
      <c r="H1429" s="11"/>
      <c r="I1429" s="108"/>
      <c r="J1429" s="108"/>
      <c r="K1429" s="108"/>
      <c r="L1429" s="108"/>
      <c r="M1429" s="111"/>
      <c r="N1429" s="112"/>
      <c r="O1429" s="111"/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08"/>
      <c r="AC1429" s="108"/>
      <c r="AD1429" s="108"/>
      <c r="AE1429" s="108"/>
      <c r="AF1429" s="108"/>
      <c r="AG1429" s="108"/>
      <c r="AH1429" s="108"/>
    </row>
    <row r="1430">
      <c r="A1430" s="108"/>
      <c r="B1430" s="108"/>
      <c r="C1430" s="109" t="s">
        <v>1910</v>
      </c>
      <c r="D1430" s="109" t="s">
        <v>1911</v>
      </c>
      <c r="E1430" s="110" t="s">
        <v>56</v>
      </c>
      <c r="F1430" s="110">
        <v>1.0</v>
      </c>
      <c r="G1430" s="110">
        <v>12.25</v>
      </c>
      <c r="H1430" s="11"/>
      <c r="I1430" s="108"/>
      <c r="J1430" s="108"/>
      <c r="K1430" s="108"/>
      <c r="L1430" s="108"/>
      <c r="M1430" s="111"/>
      <c r="N1430" s="112"/>
      <c r="O1430" s="111"/>
      <c r="P1430" s="108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08"/>
      <c r="AC1430" s="108"/>
      <c r="AD1430" s="108"/>
      <c r="AE1430" s="108"/>
      <c r="AF1430" s="108"/>
      <c r="AG1430" s="108"/>
      <c r="AH1430" s="108"/>
    </row>
    <row r="1431">
      <c r="A1431" s="108"/>
      <c r="B1431" s="108"/>
      <c r="C1431" s="109" t="s">
        <v>1912</v>
      </c>
      <c r="D1431" s="109" t="s">
        <v>1913</v>
      </c>
      <c r="E1431" s="110" t="s">
        <v>56</v>
      </c>
      <c r="F1431" s="110">
        <v>1.0</v>
      </c>
      <c r="G1431" s="110">
        <v>0.0</v>
      </c>
      <c r="H1431" s="11"/>
      <c r="I1431" s="108"/>
      <c r="J1431" s="108"/>
      <c r="K1431" s="108"/>
      <c r="L1431" s="108"/>
      <c r="M1431" s="111"/>
      <c r="N1431" s="112"/>
      <c r="O1431" s="111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08"/>
      <c r="AC1431" s="108"/>
      <c r="AD1431" s="108"/>
      <c r="AE1431" s="108"/>
      <c r="AF1431" s="108"/>
      <c r="AG1431" s="108"/>
      <c r="AH1431" s="108"/>
    </row>
    <row r="1432">
      <c r="A1432" s="108"/>
      <c r="B1432" s="108"/>
      <c r="C1432" s="108"/>
      <c r="D1432" s="115"/>
      <c r="E1432" s="108"/>
      <c r="F1432" s="108"/>
      <c r="G1432" s="108"/>
      <c r="H1432" s="108"/>
      <c r="I1432" s="108"/>
      <c r="J1432" s="108"/>
      <c r="K1432" s="108"/>
      <c r="L1432" s="108"/>
      <c r="M1432" s="111"/>
      <c r="N1432" s="112"/>
      <c r="O1432" s="111"/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08"/>
      <c r="AC1432" s="108"/>
      <c r="AD1432" s="108"/>
      <c r="AE1432" s="108"/>
      <c r="AF1432" s="108"/>
      <c r="AG1432" s="108"/>
      <c r="AH1432" s="108"/>
    </row>
    <row r="1433">
      <c r="A1433" s="108"/>
      <c r="B1433" s="108"/>
      <c r="C1433" s="108"/>
      <c r="D1433" s="115"/>
      <c r="E1433" s="108"/>
      <c r="F1433" s="108"/>
      <c r="G1433" s="108"/>
      <c r="H1433" s="108"/>
      <c r="I1433" s="108"/>
      <c r="J1433" s="108"/>
      <c r="K1433" s="108"/>
      <c r="L1433" s="108"/>
      <c r="M1433" s="111"/>
      <c r="N1433" s="112"/>
      <c r="O1433" s="111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08"/>
      <c r="AC1433" s="108"/>
      <c r="AD1433" s="108"/>
      <c r="AE1433" s="108"/>
      <c r="AF1433" s="108"/>
      <c r="AG1433" s="108"/>
      <c r="AH1433" s="108"/>
    </row>
    <row r="1434">
      <c r="A1434" s="108"/>
      <c r="B1434" s="108"/>
      <c r="C1434" s="108"/>
      <c r="D1434" s="115"/>
      <c r="E1434" s="108"/>
      <c r="F1434" s="108"/>
      <c r="G1434" s="108"/>
      <c r="H1434" s="108"/>
      <c r="I1434" s="108"/>
      <c r="J1434" s="108"/>
      <c r="K1434" s="108"/>
      <c r="L1434" s="108"/>
      <c r="M1434" s="111"/>
      <c r="N1434" s="112"/>
      <c r="O1434" s="111"/>
      <c r="P1434" s="108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08"/>
      <c r="AC1434" s="108"/>
      <c r="AD1434" s="108"/>
      <c r="AE1434" s="108"/>
      <c r="AF1434" s="108"/>
      <c r="AG1434" s="108"/>
      <c r="AH1434" s="108"/>
    </row>
    <row r="1435">
      <c r="A1435" s="108"/>
      <c r="B1435" s="108"/>
      <c r="C1435" s="108"/>
      <c r="D1435" s="115"/>
      <c r="E1435" s="108"/>
      <c r="F1435" s="108"/>
      <c r="G1435" s="108"/>
      <c r="H1435" s="108"/>
      <c r="I1435" s="108"/>
      <c r="J1435" s="108"/>
      <c r="K1435" s="108"/>
      <c r="L1435" s="108"/>
      <c r="M1435" s="111"/>
      <c r="N1435" s="112"/>
      <c r="O1435" s="111"/>
      <c r="P1435" s="108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08"/>
      <c r="AC1435" s="108"/>
      <c r="AD1435" s="108"/>
      <c r="AE1435" s="108"/>
      <c r="AF1435" s="108"/>
      <c r="AG1435" s="108"/>
      <c r="AH1435" s="108"/>
    </row>
    <row r="1436">
      <c r="A1436" s="108"/>
      <c r="B1436" s="108"/>
      <c r="C1436" s="108"/>
      <c r="D1436" s="115"/>
      <c r="E1436" s="108"/>
      <c r="F1436" s="108"/>
      <c r="G1436" s="108"/>
      <c r="H1436" s="108"/>
      <c r="I1436" s="108"/>
      <c r="J1436" s="108"/>
      <c r="K1436" s="108"/>
      <c r="L1436" s="108"/>
      <c r="M1436" s="111"/>
      <c r="N1436" s="112"/>
      <c r="O1436" s="111"/>
      <c r="P1436" s="108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08"/>
      <c r="AC1436" s="108"/>
      <c r="AD1436" s="108"/>
      <c r="AE1436" s="108"/>
      <c r="AF1436" s="108"/>
      <c r="AG1436" s="108"/>
      <c r="AH1436" s="108"/>
    </row>
    <row r="1437">
      <c r="A1437" s="108"/>
      <c r="B1437" s="108"/>
      <c r="C1437" s="108"/>
      <c r="D1437" s="115"/>
      <c r="E1437" s="108"/>
      <c r="F1437" s="108"/>
      <c r="G1437" s="108"/>
      <c r="H1437" s="108"/>
      <c r="I1437" s="108"/>
      <c r="J1437" s="108"/>
      <c r="K1437" s="108"/>
      <c r="L1437" s="108"/>
      <c r="M1437" s="111"/>
      <c r="N1437" s="112"/>
      <c r="O1437" s="111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08"/>
      <c r="AC1437" s="108"/>
      <c r="AD1437" s="108"/>
      <c r="AE1437" s="108"/>
      <c r="AF1437" s="108"/>
      <c r="AG1437" s="108"/>
      <c r="AH1437" s="108"/>
    </row>
    <row r="1438">
      <c r="A1438" s="108"/>
      <c r="B1438" s="108"/>
      <c r="C1438" s="108"/>
      <c r="D1438" s="115"/>
      <c r="E1438" s="108"/>
      <c r="F1438" s="108"/>
      <c r="G1438" s="108"/>
      <c r="H1438" s="108"/>
      <c r="I1438" s="108"/>
      <c r="J1438" s="108"/>
      <c r="K1438" s="108"/>
      <c r="L1438" s="108"/>
      <c r="M1438" s="111"/>
      <c r="N1438" s="112"/>
      <c r="O1438" s="111"/>
      <c r="P1438" s="108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08"/>
      <c r="AC1438" s="108"/>
      <c r="AD1438" s="108"/>
      <c r="AE1438" s="108"/>
      <c r="AF1438" s="108"/>
      <c r="AG1438" s="108"/>
      <c r="AH1438" s="108"/>
    </row>
    <row r="1439">
      <c r="A1439" s="108"/>
      <c r="B1439" s="108"/>
      <c r="C1439" s="108"/>
      <c r="D1439" s="115"/>
      <c r="E1439" s="108"/>
      <c r="F1439" s="108"/>
      <c r="G1439" s="108"/>
      <c r="H1439" s="108"/>
      <c r="I1439" s="108"/>
      <c r="J1439" s="108"/>
      <c r="K1439" s="108"/>
      <c r="L1439" s="108"/>
      <c r="M1439" s="111"/>
      <c r="N1439" s="112"/>
      <c r="O1439" s="111"/>
      <c r="P1439" s="108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08"/>
      <c r="AC1439" s="108"/>
      <c r="AD1439" s="108"/>
      <c r="AE1439" s="108"/>
      <c r="AF1439" s="108"/>
      <c r="AG1439" s="108"/>
      <c r="AH1439" s="108"/>
    </row>
    <row r="1440">
      <c r="A1440" s="108"/>
      <c r="B1440" s="108"/>
      <c r="C1440" s="108"/>
      <c r="D1440" s="115"/>
      <c r="E1440" s="108"/>
      <c r="F1440" s="108"/>
      <c r="G1440" s="108"/>
      <c r="H1440" s="108"/>
      <c r="I1440" s="108"/>
      <c r="J1440" s="108"/>
      <c r="K1440" s="108"/>
      <c r="L1440" s="108"/>
      <c r="M1440" s="111"/>
      <c r="N1440" s="112"/>
      <c r="O1440" s="111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  <c r="AE1440" s="108"/>
      <c r="AF1440" s="108"/>
      <c r="AG1440" s="108"/>
      <c r="AH1440" s="108"/>
    </row>
    <row r="1441">
      <c r="A1441" s="108"/>
      <c r="B1441" s="108"/>
      <c r="C1441" s="108"/>
      <c r="D1441" s="115"/>
      <c r="E1441" s="108"/>
      <c r="F1441" s="108"/>
      <c r="G1441" s="108"/>
      <c r="H1441" s="108"/>
      <c r="I1441" s="108"/>
      <c r="J1441" s="108"/>
      <c r="K1441" s="108"/>
      <c r="L1441" s="108"/>
      <c r="M1441" s="111"/>
      <c r="N1441" s="112"/>
      <c r="O1441" s="111"/>
      <c r="P1441" s="108"/>
      <c r="Q1441" s="108"/>
      <c r="R1441" s="108"/>
      <c r="S1441" s="108"/>
      <c r="T1441" s="108"/>
      <c r="U1441" s="108"/>
      <c r="V1441" s="108"/>
      <c r="W1441" s="108"/>
      <c r="X1441" s="108"/>
      <c r="Y1441" s="108"/>
      <c r="Z1441" s="108"/>
      <c r="AA1441" s="108"/>
      <c r="AB1441" s="108"/>
      <c r="AC1441" s="108"/>
      <c r="AD1441" s="108"/>
      <c r="AE1441" s="108"/>
      <c r="AF1441" s="108"/>
      <c r="AG1441" s="108"/>
      <c r="AH1441" s="108"/>
    </row>
    <row r="1442">
      <c r="A1442" s="108"/>
      <c r="B1442" s="108"/>
      <c r="C1442" s="108"/>
      <c r="D1442" s="115"/>
      <c r="E1442" s="108"/>
      <c r="F1442" s="108"/>
      <c r="G1442" s="108"/>
      <c r="H1442" s="108"/>
      <c r="I1442" s="108"/>
      <c r="J1442" s="108"/>
      <c r="K1442" s="108"/>
      <c r="L1442" s="108"/>
      <c r="M1442" s="111"/>
      <c r="N1442" s="112"/>
      <c r="O1442" s="111"/>
      <c r="P1442" s="108"/>
      <c r="Q1442" s="108"/>
      <c r="R1442" s="108"/>
      <c r="S1442" s="108"/>
      <c r="T1442" s="108"/>
      <c r="U1442" s="108"/>
      <c r="V1442" s="108"/>
      <c r="W1442" s="108"/>
      <c r="X1442" s="108"/>
      <c r="Y1442" s="108"/>
      <c r="Z1442" s="108"/>
      <c r="AA1442" s="108"/>
      <c r="AB1442" s="108"/>
      <c r="AC1442" s="108"/>
      <c r="AD1442" s="108"/>
      <c r="AE1442" s="108"/>
      <c r="AF1442" s="108"/>
      <c r="AG1442" s="108"/>
      <c r="AH1442" s="108"/>
    </row>
    <row r="1443">
      <c r="A1443" s="108"/>
      <c r="B1443" s="108"/>
      <c r="C1443" s="108"/>
      <c r="D1443" s="115"/>
      <c r="E1443" s="108"/>
      <c r="F1443" s="108"/>
      <c r="G1443" s="108"/>
      <c r="H1443" s="108"/>
      <c r="I1443" s="108"/>
      <c r="J1443" s="108"/>
      <c r="K1443" s="108"/>
      <c r="L1443" s="108"/>
      <c r="M1443" s="111"/>
      <c r="N1443" s="112"/>
      <c r="O1443" s="111"/>
      <c r="P1443" s="108"/>
      <c r="Q1443" s="108"/>
      <c r="R1443" s="108"/>
      <c r="S1443" s="108"/>
      <c r="T1443" s="108"/>
      <c r="U1443" s="108"/>
      <c r="V1443" s="108"/>
      <c r="W1443" s="108"/>
      <c r="X1443" s="108"/>
      <c r="Y1443" s="108"/>
      <c r="Z1443" s="108"/>
      <c r="AA1443" s="108"/>
      <c r="AB1443" s="108"/>
      <c r="AC1443" s="108"/>
      <c r="AD1443" s="108"/>
      <c r="AE1443" s="108"/>
      <c r="AF1443" s="108"/>
      <c r="AG1443" s="108"/>
      <c r="AH1443" s="108"/>
    </row>
    <row r="1444">
      <c r="A1444" s="108"/>
      <c r="B1444" s="108"/>
      <c r="C1444" s="108"/>
      <c r="D1444" s="115"/>
      <c r="E1444" s="108"/>
      <c r="F1444" s="108"/>
      <c r="G1444" s="108"/>
      <c r="H1444" s="108"/>
      <c r="I1444" s="108"/>
      <c r="J1444" s="108"/>
      <c r="K1444" s="108"/>
      <c r="L1444" s="108"/>
      <c r="M1444" s="111"/>
      <c r="N1444" s="112"/>
      <c r="O1444" s="111"/>
      <c r="P1444" s="108"/>
      <c r="Q1444" s="108"/>
      <c r="R1444" s="108"/>
      <c r="S1444" s="108"/>
      <c r="T1444" s="108"/>
      <c r="U1444" s="108"/>
      <c r="V1444" s="108"/>
      <c r="W1444" s="108"/>
      <c r="X1444" s="108"/>
      <c r="Y1444" s="108"/>
      <c r="Z1444" s="108"/>
      <c r="AA1444" s="108"/>
      <c r="AB1444" s="108"/>
      <c r="AC1444" s="108"/>
      <c r="AD1444" s="108"/>
      <c r="AE1444" s="108"/>
      <c r="AF1444" s="108"/>
      <c r="AG1444" s="108"/>
      <c r="AH1444" s="108"/>
    </row>
    <row r="1445">
      <c r="A1445" s="108"/>
      <c r="B1445" s="108"/>
      <c r="C1445" s="108"/>
      <c r="D1445" s="115"/>
      <c r="E1445" s="108"/>
      <c r="F1445" s="108"/>
      <c r="G1445" s="108"/>
      <c r="H1445" s="108"/>
      <c r="I1445" s="108"/>
      <c r="J1445" s="108"/>
      <c r="K1445" s="108"/>
      <c r="L1445" s="108"/>
      <c r="M1445" s="111"/>
      <c r="N1445" s="112"/>
      <c r="O1445" s="111"/>
      <c r="P1445" s="108"/>
      <c r="Q1445" s="108"/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/>
      <c r="AD1445" s="108"/>
      <c r="AE1445" s="108"/>
      <c r="AF1445" s="108"/>
      <c r="AG1445" s="108"/>
      <c r="AH1445" s="108"/>
    </row>
    <row r="1446">
      <c r="A1446" s="108"/>
      <c r="B1446" s="108"/>
      <c r="C1446" s="108"/>
      <c r="D1446" s="115"/>
      <c r="E1446" s="108"/>
      <c r="F1446" s="108"/>
      <c r="G1446" s="108"/>
      <c r="H1446" s="108"/>
      <c r="I1446" s="108"/>
      <c r="J1446" s="108"/>
      <c r="K1446" s="108"/>
      <c r="L1446" s="108"/>
      <c r="M1446" s="111"/>
      <c r="N1446" s="112"/>
      <c r="O1446" s="111"/>
      <c r="P1446" s="108"/>
      <c r="Q1446" s="108"/>
      <c r="R1446" s="108"/>
      <c r="S1446" s="108"/>
      <c r="T1446" s="108"/>
      <c r="U1446" s="108"/>
      <c r="V1446" s="108"/>
      <c r="W1446" s="108"/>
      <c r="X1446" s="108"/>
      <c r="Y1446" s="108"/>
      <c r="Z1446" s="108"/>
      <c r="AA1446" s="108"/>
      <c r="AB1446" s="108"/>
      <c r="AC1446" s="108"/>
      <c r="AD1446" s="108"/>
      <c r="AE1446" s="108"/>
      <c r="AF1446" s="108"/>
      <c r="AG1446" s="108"/>
      <c r="AH1446" s="108"/>
    </row>
    <row r="1447">
      <c r="A1447" s="108"/>
      <c r="B1447" s="108"/>
      <c r="C1447" s="108"/>
      <c r="D1447" s="115"/>
      <c r="E1447" s="108"/>
      <c r="F1447" s="108"/>
      <c r="G1447" s="108"/>
      <c r="H1447" s="108"/>
      <c r="I1447" s="108"/>
      <c r="J1447" s="108"/>
      <c r="K1447" s="108"/>
      <c r="L1447" s="108"/>
      <c r="M1447" s="111"/>
      <c r="N1447" s="112"/>
      <c r="O1447" s="111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  <c r="AE1447" s="108"/>
      <c r="AF1447" s="108"/>
      <c r="AG1447" s="108"/>
      <c r="AH1447" s="108"/>
    </row>
    <row r="1448">
      <c r="A1448" s="108"/>
      <c r="B1448" s="108"/>
      <c r="C1448" s="108"/>
      <c r="D1448" s="115"/>
      <c r="E1448" s="108"/>
      <c r="F1448" s="108"/>
      <c r="G1448" s="108"/>
      <c r="H1448" s="108"/>
      <c r="I1448" s="108"/>
      <c r="J1448" s="108"/>
      <c r="K1448" s="108"/>
      <c r="L1448" s="108"/>
      <c r="M1448" s="111"/>
      <c r="N1448" s="112"/>
      <c r="O1448" s="111"/>
      <c r="P1448" s="108"/>
      <c r="Q1448" s="108"/>
      <c r="R1448" s="108"/>
      <c r="S1448" s="108"/>
      <c r="T1448" s="108"/>
      <c r="U1448" s="108"/>
      <c r="V1448" s="108"/>
      <c r="W1448" s="108"/>
      <c r="X1448" s="108"/>
      <c r="Y1448" s="108"/>
      <c r="Z1448" s="108"/>
      <c r="AA1448" s="108"/>
      <c r="AB1448" s="108"/>
      <c r="AC1448" s="108"/>
      <c r="AD1448" s="108"/>
      <c r="AE1448" s="108"/>
      <c r="AF1448" s="108"/>
      <c r="AG1448" s="108"/>
      <c r="AH1448" s="108"/>
    </row>
    <row r="1449">
      <c r="A1449" s="108"/>
      <c r="B1449" s="108"/>
      <c r="C1449" s="108"/>
      <c r="D1449" s="115"/>
      <c r="E1449" s="108"/>
      <c r="F1449" s="108"/>
      <c r="G1449" s="108"/>
      <c r="H1449" s="108"/>
      <c r="I1449" s="108"/>
      <c r="J1449" s="108"/>
      <c r="K1449" s="108"/>
      <c r="L1449" s="108"/>
      <c r="M1449" s="111"/>
      <c r="N1449" s="112"/>
      <c r="O1449" s="111"/>
      <c r="P1449" s="108"/>
      <c r="Q1449" s="108"/>
      <c r="R1449" s="108"/>
      <c r="S1449" s="108"/>
      <c r="T1449" s="108"/>
      <c r="U1449" s="108"/>
      <c r="V1449" s="108"/>
      <c r="W1449" s="108"/>
      <c r="X1449" s="108"/>
      <c r="Y1449" s="108"/>
      <c r="Z1449" s="108"/>
      <c r="AA1449" s="108"/>
      <c r="AB1449" s="108"/>
      <c r="AC1449" s="108"/>
      <c r="AD1449" s="108"/>
      <c r="AE1449" s="108"/>
      <c r="AF1449" s="108"/>
      <c r="AG1449" s="108"/>
      <c r="AH1449" s="108"/>
    </row>
    <row r="1450">
      <c r="A1450" s="108"/>
      <c r="B1450" s="108"/>
      <c r="C1450" s="108"/>
      <c r="D1450" s="115"/>
      <c r="E1450" s="108"/>
      <c r="F1450" s="108"/>
      <c r="G1450" s="108"/>
      <c r="H1450" s="108"/>
      <c r="I1450" s="108"/>
      <c r="J1450" s="108"/>
      <c r="K1450" s="108"/>
      <c r="L1450" s="108"/>
      <c r="M1450" s="111"/>
      <c r="N1450" s="112"/>
      <c r="O1450" s="111"/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/>
      <c r="AB1450" s="108"/>
      <c r="AC1450" s="108"/>
      <c r="AD1450" s="108"/>
      <c r="AE1450" s="108"/>
      <c r="AF1450" s="108"/>
      <c r="AG1450" s="108"/>
      <c r="AH1450" s="108"/>
    </row>
    <row r="1451">
      <c r="A1451" s="108"/>
      <c r="B1451" s="108"/>
      <c r="C1451" s="108"/>
      <c r="D1451" s="115"/>
      <c r="E1451" s="108"/>
      <c r="F1451" s="108"/>
      <c r="G1451" s="108"/>
      <c r="H1451" s="108"/>
      <c r="I1451" s="108"/>
      <c r="J1451" s="108"/>
      <c r="K1451" s="108"/>
      <c r="L1451" s="108"/>
      <c r="M1451" s="111"/>
      <c r="N1451" s="112"/>
      <c r="O1451" s="111"/>
      <c r="P1451" s="108"/>
      <c r="Q1451" s="108"/>
      <c r="R1451" s="108"/>
      <c r="S1451" s="108"/>
      <c r="T1451" s="108"/>
      <c r="U1451" s="108"/>
      <c r="V1451" s="108"/>
      <c r="W1451" s="108"/>
      <c r="X1451" s="108"/>
      <c r="Y1451" s="108"/>
      <c r="Z1451" s="108"/>
      <c r="AA1451" s="108"/>
      <c r="AB1451" s="108"/>
      <c r="AC1451" s="108"/>
      <c r="AD1451" s="108"/>
      <c r="AE1451" s="108"/>
      <c r="AF1451" s="108"/>
      <c r="AG1451" s="108"/>
      <c r="AH1451" s="108"/>
    </row>
    <row r="1452">
      <c r="A1452" s="108"/>
      <c r="B1452" s="108"/>
      <c r="C1452" s="108"/>
      <c r="D1452" s="115"/>
      <c r="E1452" s="108"/>
      <c r="F1452" s="108"/>
      <c r="G1452" s="108"/>
      <c r="H1452" s="108"/>
      <c r="I1452" s="108"/>
      <c r="J1452" s="108"/>
      <c r="K1452" s="108"/>
      <c r="L1452" s="108"/>
      <c r="M1452" s="111"/>
      <c r="N1452" s="112"/>
      <c r="O1452" s="111"/>
      <c r="P1452" s="108"/>
      <c r="Q1452" s="108"/>
      <c r="R1452" s="108"/>
      <c r="S1452" s="108"/>
      <c r="T1452" s="108"/>
      <c r="U1452" s="108"/>
      <c r="V1452" s="108"/>
      <c r="W1452" s="108"/>
      <c r="X1452" s="108"/>
      <c r="Y1452" s="108"/>
      <c r="Z1452" s="108"/>
      <c r="AA1452" s="108"/>
      <c r="AB1452" s="108"/>
      <c r="AC1452" s="108"/>
      <c r="AD1452" s="108"/>
      <c r="AE1452" s="108"/>
      <c r="AF1452" s="108"/>
      <c r="AG1452" s="108"/>
      <c r="AH1452" s="108"/>
    </row>
    <row r="1453">
      <c r="A1453" s="108"/>
      <c r="B1453" s="108"/>
      <c r="C1453" s="108"/>
      <c r="D1453" s="115"/>
      <c r="E1453" s="108"/>
      <c r="F1453" s="108"/>
      <c r="G1453" s="108"/>
      <c r="H1453" s="108"/>
      <c r="I1453" s="108"/>
      <c r="J1453" s="108"/>
      <c r="K1453" s="108"/>
      <c r="L1453" s="108"/>
      <c r="M1453" s="111"/>
      <c r="N1453" s="112"/>
      <c r="O1453" s="111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  <c r="AE1453" s="108"/>
      <c r="AF1453" s="108"/>
      <c r="AG1453" s="108"/>
      <c r="AH1453" s="108"/>
    </row>
    <row r="1454">
      <c r="A1454" s="108"/>
      <c r="B1454" s="108"/>
      <c r="C1454" s="108"/>
      <c r="D1454" s="115"/>
      <c r="E1454" s="108"/>
      <c r="F1454" s="108"/>
      <c r="G1454" s="108"/>
      <c r="H1454" s="108"/>
      <c r="I1454" s="108"/>
      <c r="J1454" s="108"/>
      <c r="K1454" s="108"/>
      <c r="L1454" s="108"/>
      <c r="M1454" s="111"/>
      <c r="N1454" s="112"/>
      <c r="O1454" s="111"/>
      <c r="P1454" s="108"/>
      <c r="Q1454" s="108"/>
      <c r="R1454" s="108"/>
      <c r="S1454" s="108"/>
      <c r="T1454" s="108"/>
      <c r="U1454" s="108"/>
      <c r="V1454" s="108"/>
      <c r="W1454" s="108"/>
      <c r="X1454" s="108"/>
      <c r="Y1454" s="108"/>
      <c r="Z1454" s="108"/>
      <c r="AA1454" s="108"/>
      <c r="AB1454" s="108"/>
      <c r="AC1454" s="108"/>
      <c r="AD1454" s="108"/>
      <c r="AE1454" s="108"/>
      <c r="AF1454" s="108"/>
      <c r="AG1454" s="108"/>
      <c r="AH1454" s="108"/>
    </row>
    <row r="1455">
      <c r="A1455" s="108"/>
      <c r="B1455" s="108"/>
      <c r="C1455" s="108"/>
      <c r="D1455" s="115"/>
      <c r="E1455" s="108"/>
      <c r="F1455" s="108"/>
      <c r="G1455" s="108"/>
      <c r="H1455" s="108"/>
      <c r="I1455" s="108"/>
      <c r="J1455" s="108"/>
      <c r="K1455" s="108"/>
      <c r="L1455" s="108"/>
      <c r="M1455" s="111"/>
      <c r="N1455" s="112"/>
      <c r="O1455" s="111"/>
      <c r="P1455" s="108"/>
      <c r="Q1455" s="108"/>
      <c r="R1455" s="108"/>
      <c r="S1455" s="108"/>
      <c r="T1455" s="108"/>
      <c r="U1455" s="108"/>
      <c r="V1455" s="108"/>
      <c r="W1455" s="108"/>
      <c r="X1455" s="108"/>
      <c r="Y1455" s="108"/>
      <c r="Z1455" s="108"/>
      <c r="AA1455" s="108"/>
      <c r="AB1455" s="108"/>
      <c r="AC1455" s="108"/>
      <c r="AD1455" s="108"/>
      <c r="AE1455" s="108"/>
      <c r="AF1455" s="108"/>
      <c r="AG1455" s="108"/>
      <c r="AH1455" s="108"/>
    </row>
    <row r="1456">
      <c r="A1456" s="108"/>
      <c r="B1456" s="108"/>
      <c r="C1456" s="108"/>
      <c r="D1456" s="115"/>
      <c r="E1456" s="108"/>
      <c r="F1456" s="108"/>
      <c r="G1456" s="108"/>
      <c r="H1456" s="108"/>
      <c r="I1456" s="108"/>
      <c r="J1456" s="108"/>
      <c r="K1456" s="108"/>
      <c r="L1456" s="108"/>
      <c r="M1456" s="111"/>
      <c r="N1456" s="112"/>
      <c r="O1456" s="111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/>
      <c r="AB1456" s="108"/>
      <c r="AC1456" s="108"/>
      <c r="AD1456" s="108"/>
      <c r="AE1456" s="108"/>
      <c r="AF1456" s="108"/>
      <c r="AG1456" s="108"/>
      <c r="AH1456" s="108"/>
    </row>
    <row r="1457">
      <c r="A1457" s="108"/>
      <c r="B1457" s="108"/>
      <c r="C1457" s="108"/>
      <c r="D1457" s="115"/>
      <c r="E1457" s="108"/>
      <c r="F1457" s="108"/>
      <c r="G1457" s="108"/>
      <c r="H1457" s="108"/>
      <c r="I1457" s="108"/>
      <c r="J1457" s="108"/>
      <c r="K1457" s="108"/>
      <c r="L1457" s="108"/>
      <c r="M1457" s="111"/>
      <c r="N1457" s="112"/>
      <c r="O1457" s="111"/>
      <c r="P1457" s="108"/>
      <c r="Q1457" s="108"/>
      <c r="R1457" s="108"/>
      <c r="S1457" s="108"/>
      <c r="T1457" s="108"/>
      <c r="U1457" s="108"/>
      <c r="V1457" s="108"/>
      <c r="W1457" s="108"/>
      <c r="X1457" s="108"/>
      <c r="Y1457" s="108"/>
      <c r="Z1457" s="108"/>
      <c r="AA1457" s="108"/>
      <c r="AB1457" s="108"/>
      <c r="AC1457" s="108"/>
      <c r="AD1457" s="108"/>
      <c r="AE1457" s="108"/>
      <c r="AF1457" s="108"/>
      <c r="AG1457" s="108"/>
      <c r="AH1457" s="108"/>
    </row>
    <row r="1458">
      <c r="A1458" s="108"/>
      <c r="B1458" s="108"/>
      <c r="C1458" s="108"/>
      <c r="D1458" s="115"/>
      <c r="E1458" s="108"/>
      <c r="F1458" s="108"/>
      <c r="G1458" s="108"/>
      <c r="H1458" s="108"/>
      <c r="I1458" s="108"/>
      <c r="J1458" s="108"/>
      <c r="K1458" s="108"/>
      <c r="L1458" s="108"/>
      <c r="M1458" s="111"/>
      <c r="N1458" s="112"/>
      <c r="O1458" s="111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/>
      <c r="AB1458" s="108"/>
      <c r="AC1458" s="108"/>
      <c r="AD1458" s="108"/>
      <c r="AE1458" s="108"/>
      <c r="AF1458" s="108"/>
      <c r="AG1458" s="108"/>
      <c r="AH1458" s="108"/>
    </row>
    <row r="1459">
      <c r="A1459" s="108"/>
      <c r="B1459" s="108"/>
      <c r="C1459" s="108"/>
      <c r="D1459" s="115"/>
      <c r="E1459" s="108"/>
      <c r="F1459" s="108"/>
      <c r="G1459" s="108"/>
      <c r="H1459" s="108"/>
      <c r="I1459" s="108"/>
      <c r="J1459" s="108"/>
      <c r="K1459" s="108"/>
      <c r="L1459" s="108"/>
      <c r="M1459" s="111"/>
      <c r="N1459" s="112"/>
      <c r="O1459" s="111"/>
      <c r="P1459" s="108"/>
      <c r="Q1459" s="108"/>
      <c r="R1459" s="108"/>
      <c r="S1459" s="108"/>
      <c r="T1459" s="108"/>
      <c r="U1459" s="108"/>
      <c r="V1459" s="108"/>
      <c r="W1459" s="108"/>
      <c r="X1459" s="108"/>
      <c r="Y1459" s="108"/>
      <c r="Z1459" s="108"/>
      <c r="AA1459" s="108"/>
      <c r="AB1459" s="108"/>
      <c r="AC1459" s="108"/>
      <c r="AD1459" s="108"/>
      <c r="AE1459" s="108"/>
      <c r="AF1459" s="108"/>
      <c r="AG1459" s="108"/>
      <c r="AH1459" s="108"/>
    </row>
    <row r="1460">
      <c r="A1460" s="108"/>
      <c r="B1460" s="108"/>
      <c r="C1460" s="108"/>
      <c r="D1460" s="115"/>
      <c r="E1460" s="108"/>
      <c r="F1460" s="108"/>
      <c r="G1460" s="108"/>
      <c r="H1460" s="108"/>
      <c r="I1460" s="108"/>
      <c r="J1460" s="108"/>
      <c r="K1460" s="108"/>
      <c r="L1460" s="108"/>
      <c r="M1460" s="111"/>
      <c r="N1460" s="112"/>
      <c r="O1460" s="111"/>
      <c r="P1460" s="108"/>
      <c r="Q1460" s="108"/>
      <c r="R1460" s="108"/>
      <c r="S1460" s="108"/>
      <c r="T1460" s="108"/>
      <c r="U1460" s="108"/>
      <c r="V1460" s="108"/>
      <c r="W1460" s="108"/>
      <c r="X1460" s="108"/>
      <c r="Y1460" s="108"/>
      <c r="Z1460" s="108"/>
      <c r="AA1460" s="108"/>
      <c r="AB1460" s="108"/>
      <c r="AC1460" s="108"/>
      <c r="AD1460" s="108"/>
      <c r="AE1460" s="108"/>
      <c r="AF1460" s="108"/>
      <c r="AG1460" s="108"/>
      <c r="AH1460" s="108"/>
    </row>
    <row r="1461">
      <c r="A1461" s="108"/>
      <c r="B1461" s="108"/>
      <c r="C1461" s="108"/>
      <c r="D1461" s="115"/>
      <c r="E1461" s="108"/>
      <c r="F1461" s="108"/>
      <c r="G1461" s="108"/>
      <c r="H1461" s="108"/>
      <c r="I1461" s="108"/>
      <c r="J1461" s="108"/>
      <c r="K1461" s="108"/>
      <c r="L1461" s="108"/>
      <c r="M1461" s="111"/>
      <c r="N1461" s="112"/>
      <c r="O1461" s="111"/>
      <c r="P1461" s="108"/>
      <c r="Q1461" s="108"/>
      <c r="R1461" s="108"/>
      <c r="S1461" s="108"/>
      <c r="T1461" s="108"/>
      <c r="U1461" s="108"/>
      <c r="V1461" s="108"/>
      <c r="W1461" s="108"/>
      <c r="X1461" s="108"/>
      <c r="Y1461" s="108"/>
      <c r="Z1461" s="108"/>
      <c r="AA1461" s="108"/>
      <c r="AB1461" s="108"/>
      <c r="AC1461" s="108"/>
      <c r="AD1461" s="108"/>
      <c r="AE1461" s="108"/>
      <c r="AF1461" s="108"/>
      <c r="AG1461" s="108"/>
      <c r="AH1461" s="108"/>
    </row>
    <row r="1462">
      <c r="A1462" s="108"/>
      <c r="B1462" s="108"/>
      <c r="C1462" s="108"/>
      <c r="D1462" s="115"/>
      <c r="E1462" s="108"/>
      <c r="F1462" s="108"/>
      <c r="G1462" s="108"/>
      <c r="H1462" s="108"/>
      <c r="I1462" s="108"/>
      <c r="J1462" s="108"/>
      <c r="K1462" s="108"/>
      <c r="L1462" s="108"/>
      <c r="M1462" s="111"/>
      <c r="N1462" s="112"/>
      <c r="O1462" s="111"/>
      <c r="P1462" s="108"/>
      <c r="Q1462" s="108"/>
      <c r="R1462" s="108"/>
      <c r="S1462" s="108"/>
      <c r="T1462" s="108"/>
      <c r="U1462" s="108"/>
      <c r="V1462" s="108"/>
      <c r="W1462" s="108"/>
      <c r="X1462" s="108"/>
      <c r="Y1462" s="108"/>
      <c r="Z1462" s="108"/>
      <c r="AA1462" s="108"/>
      <c r="AB1462" s="108"/>
      <c r="AC1462" s="108"/>
      <c r="AD1462" s="108"/>
      <c r="AE1462" s="108"/>
      <c r="AF1462" s="108"/>
      <c r="AG1462" s="108"/>
      <c r="AH1462" s="108"/>
    </row>
    <row r="1463">
      <c r="A1463" s="108"/>
      <c r="B1463" s="108"/>
      <c r="C1463" s="108"/>
      <c r="D1463" s="115"/>
      <c r="E1463" s="108"/>
      <c r="F1463" s="108"/>
      <c r="G1463" s="108"/>
      <c r="H1463" s="108"/>
      <c r="I1463" s="108"/>
      <c r="J1463" s="108"/>
      <c r="K1463" s="108"/>
      <c r="L1463" s="108"/>
      <c r="M1463" s="111"/>
      <c r="N1463" s="112"/>
      <c r="O1463" s="111"/>
      <c r="P1463" s="108"/>
      <c r="Q1463" s="108"/>
      <c r="R1463" s="108"/>
      <c r="S1463" s="108"/>
      <c r="T1463" s="108"/>
      <c r="U1463" s="108"/>
      <c r="V1463" s="108"/>
      <c r="W1463" s="108"/>
      <c r="X1463" s="108"/>
      <c r="Y1463" s="108"/>
      <c r="Z1463" s="108"/>
      <c r="AA1463" s="108"/>
      <c r="AB1463" s="108"/>
      <c r="AC1463" s="108"/>
      <c r="AD1463" s="108"/>
      <c r="AE1463" s="108"/>
      <c r="AF1463" s="108"/>
      <c r="AG1463" s="108"/>
      <c r="AH1463" s="108"/>
    </row>
    <row r="1464">
      <c r="A1464" s="108"/>
      <c r="B1464" s="108"/>
      <c r="C1464" s="108"/>
      <c r="D1464" s="115"/>
      <c r="E1464" s="108"/>
      <c r="F1464" s="108"/>
      <c r="G1464" s="108"/>
      <c r="H1464" s="108"/>
      <c r="I1464" s="108"/>
      <c r="J1464" s="108"/>
      <c r="K1464" s="108"/>
      <c r="L1464" s="108"/>
      <c r="M1464" s="111"/>
      <c r="N1464" s="112"/>
      <c r="O1464" s="111"/>
      <c r="P1464" s="108"/>
      <c r="Q1464" s="108"/>
      <c r="R1464" s="108"/>
      <c r="S1464" s="108"/>
      <c r="T1464" s="108"/>
      <c r="U1464" s="108"/>
      <c r="V1464" s="108"/>
      <c r="W1464" s="108"/>
      <c r="X1464" s="108"/>
      <c r="Y1464" s="108"/>
      <c r="Z1464" s="108"/>
      <c r="AA1464" s="108"/>
      <c r="AB1464" s="108"/>
      <c r="AC1464" s="108"/>
      <c r="AD1464" s="108"/>
      <c r="AE1464" s="108"/>
      <c r="AF1464" s="108"/>
      <c r="AG1464" s="108"/>
      <c r="AH1464" s="108"/>
    </row>
    <row r="1465">
      <c r="A1465" s="108"/>
      <c r="B1465" s="108"/>
      <c r="C1465" s="108"/>
      <c r="D1465" s="115"/>
      <c r="E1465" s="108"/>
      <c r="F1465" s="108"/>
      <c r="G1465" s="108"/>
      <c r="H1465" s="108"/>
      <c r="I1465" s="108"/>
      <c r="J1465" s="108"/>
      <c r="K1465" s="108"/>
      <c r="L1465" s="108"/>
      <c r="M1465" s="111"/>
      <c r="N1465" s="112"/>
      <c r="O1465" s="111"/>
      <c r="P1465" s="108"/>
      <c r="Q1465" s="108"/>
      <c r="R1465" s="108"/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/>
      <c r="AC1465" s="108"/>
      <c r="AD1465" s="108"/>
      <c r="AE1465" s="108"/>
      <c r="AF1465" s="108"/>
      <c r="AG1465" s="108"/>
      <c r="AH1465" s="108"/>
    </row>
    <row r="1466">
      <c r="A1466" s="108"/>
      <c r="B1466" s="108"/>
      <c r="C1466" s="108"/>
      <c r="D1466" s="115"/>
      <c r="E1466" s="108"/>
      <c r="F1466" s="108"/>
      <c r="G1466" s="108"/>
      <c r="H1466" s="108"/>
      <c r="I1466" s="108"/>
      <c r="J1466" s="108"/>
      <c r="K1466" s="108"/>
      <c r="L1466" s="108"/>
      <c r="M1466" s="111"/>
      <c r="N1466" s="112"/>
      <c r="O1466" s="111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/>
      <c r="AB1466" s="108"/>
      <c r="AC1466" s="108"/>
      <c r="AD1466" s="108"/>
      <c r="AE1466" s="108"/>
      <c r="AF1466" s="108"/>
      <c r="AG1466" s="108"/>
      <c r="AH1466" s="108"/>
    </row>
    <row r="1467">
      <c r="A1467" s="108"/>
      <c r="B1467" s="108"/>
      <c r="C1467" s="108"/>
      <c r="D1467" s="115"/>
      <c r="E1467" s="108"/>
      <c r="F1467" s="108"/>
      <c r="G1467" s="108"/>
      <c r="H1467" s="108"/>
      <c r="I1467" s="108"/>
      <c r="J1467" s="108"/>
      <c r="K1467" s="108"/>
      <c r="L1467" s="108"/>
      <c r="M1467" s="111"/>
      <c r="N1467" s="112"/>
      <c r="O1467" s="111"/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/>
      <c r="AB1467" s="108"/>
      <c r="AC1467" s="108"/>
      <c r="AD1467" s="108"/>
      <c r="AE1467" s="108"/>
      <c r="AF1467" s="108"/>
      <c r="AG1467" s="108"/>
      <c r="AH1467" s="108"/>
    </row>
    <row r="1468">
      <c r="A1468" s="108"/>
      <c r="B1468" s="108"/>
      <c r="C1468" s="108"/>
      <c r="D1468" s="115"/>
      <c r="E1468" s="108"/>
      <c r="F1468" s="108"/>
      <c r="G1468" s="108"/>
      <c r="H1468" s="108"/>
      <c r="I1468" s="108"/>
      <c r="J1468" s="108"/>
      <c r="K1468" s="108"/>
      <c r="L1468" s="108"/>
      <c r="M1468" s="111"/>
      <c r="N1468" s="112"/>
      <c r="O1468" s="111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  <c r="AE1468" s="108"/>
      <c r="AF1468" s="108"/>
      <c r="AG1468" s="108"/>
      <c r="AH1468" s="108"/>
    </row>
    <row r="1469">
      <c r="A1469" s="108"/>
      <c r="B1469" s="108"/>
      <c r="C1469" s="108"/>
      <c r="D1469" s="115"/>
      <c r="E1469" s="108"/>
      <c r="F1469" s="108"/>
      <c r="G1469" s="108"/>
      <c r="H1469" s="108"/>
      <c r="I1469" s="108"/>
      <c r="J1469" s="108"/>
      <c r="K1469" s="108"/>
      <c r="L1469" s="108"/>
      <c r="M1469" s="111"/>
      <c r="N1469" s="112"/>
      <c r="O1469" s="111"/>
      <c r="P1469" s="108"/>
      <c r="Q1469" s="108"/>
      <c r="R1469" s="108"/>
      <c r="S1469" s="108"/>
      <c r="T1469" s="108"/>
      <c r="U1469" s="108"/>
      <c r="V1469" s="108"/>
      <c r="W1469" s="108"/>
      <c r="X1469" s="108"/>
      <c r="Y1469" s="108"/>
      <c r="Z1469" s="108"/>
      <c r="AA1469" s="108"/>
      <c r="AB1469" s="108"/>
      <c r="AC1469" s="108"/>
      <c r="AD1469" s="108"/>
      <c r="AE1469" s="108"/>
      <c r="AF1469" s="108"/>
      <c r="AG1469" s="108"/>
      <c r="AH1469" s="108"/>
    </row>
    <row r="1470">
      <c r="A1470" s="108"/>
      <c r="B1470" s="108"/>
      <c r="C1470" s="108"/>
      <c r="D1470" s="115"/>
      <c r="E1470" s="108"/>
      <c r="F1470" s="108"/>
      <c r="G1470" s="108"/>
      <c r="H1470" s="108"/>
      <c r="I1470" s="108"/>
      <c r="J1470" s="108"/>
      <c r="K1470" s="108"/>
      <c r="L1470" s="108"/>
      <c r="M1470" s="111"/>
      <c r="N1470" s="112"/>
      <c r="O1470" s="111"/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/>
      <c r="AB1470" s="108"/>
      <c r="AC1470" s="108"/>
      <c r="AD1470" s="108"/>
      <c r="AE1470" s="108"/>
      <c r="AF1470" s="108"/>
      <c r="AG1470" s="108"/>
      <c r="AH1470" s="108"/>
    </row>
    <row r="1471">
      <c r="A1471" s="108"/>
      <c r="B1471" s="108"/>
      <c r="C1471" s="108"/>
      <c r="D1471" s="115"/>
      <c r="E1471" s="108"/>
      <c r="F1471" s="108"/>
      <c r="G1471" s="108"/>
      <c r="H1471" s="108"/>
      <c r="I1471" s="108"/>
      <c r="J1471" s="108"/>
      <c r="K1471" s="108"/>
      <c r="L1471" s="108"/>
      <c r="M1471" s="111"/>
      <c r="N1471" s="112"/>
      <c r="O1471" s="111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  <c r="AE1471" s="108"/>
      <c r="AF1471" s="108"/>
      <c r="AG1471" s="108"/>
      <c r="AH1471" s="108"/>
    </row>
    <row r="1472">
      <c r="A1472" s="108"/>
      <c r="B1472" s="108"/>
      <c r="C1472" s="108"/>
      <c r="D1472" s="115"/>
      <c r="E1472" s="108"/>
      <c r="F1472" s="108"/>
      <c r="G1472" s="108"/>
      <c r="H1472" s="108"/>
      <c r="I1472" s="108"/>
      <c r="J1472" s="108"/>
      <c r="K1472" s="108"/>
      <c r="L1472" s="108"/>
      <c r="M1472" s="111"/>
      <c r="N1472" s="112"/>
      <c r="O1472" s="111"/>
      <c r="P1472" s="108"/>
      <c r="Q1472" s="108"/>
      <c r="R1472" s="108"/>
      <c r="S1472" s="108"/>
      <c r="T1472" s="108"/>
      <c r="U1472" s="108"/>
      <c r="V1472" s="108"/>
      <c r="W1472" s="108"/>
      <c r="X1472" s="108"/>
      <c r="Y1472" s="108"/>
      <c r="Z1472" s="108"/>
      <c r="AA1472" s="108"/>
      <c r="AB1472" s="108"/>
      <c r="AC1472" s="108"/>
      <c r="AD1472" s="108"/>
      <c r="AE1472" s="108"/>
      <c r="AF1472" s="108"/>
      <c r="AG1472" s="108"/>
      <c r="AH1472" s="108"/>
    </row>
    <row r="1473">
      <c r="A1473" s="108"/>
      <c r="B1473" s="108"/>
      <c r="C1473" s="108"/>
      <c r="D1473" s="115"/>
      <c r="E1473" s="108"/>
      <c r="F1473" s="108"/>
      <c r="G1473" s="108"/>
      <c r="H1473" s="108"/>
      <c r="I1473" s="108"/>
      <c r="J1473" s="108"/>
      <c r="K1473" s="108"/>
      <c r="L1473" s="108"/>
      <c r="M1473" s="111"/>
      <c r="N1473" s="112"/>
      <c r="O1473" s="111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/>
      <c r="AC1473" s="108"/>
      <c r="AD1473" s="108"/>
      <c r="AE1473" s="108"/>
      <c r="AF1473" s="108"/>
      <c r="AG1473" s="108"/>
      <c r="AH1473" s="108"/>
    </row>
    <row r="1474">
      <c r="A1474" s="108"/>
      <c r="B1474" s="108"/>
      <c r="C1474" s="108"/>
      <c r="D1474" s="115"/>
      <c r="E1474" s="108"/>
      <c r="F1474" s="108"/>
      <c r="G1474" s="108"/>
      <c r="H1474" s="108"/>
      <c r="I1474" s="108"/>
      <c r="J1474" s="108"/>
      <c r="K1474" s="108"/>
      <c r="L1474" s="108"/>
      <c r="M1474" s="111"/>
      <c r="N1474" s="112"/>
      <c r="O1474" s="111"/>
      <c r="P1474" s="108"/>
      <c r="Q1474" s="108"/>
      <c r="R1474" s="108"/>
      <c r="S1474" s="108"/>
      <c r="T1474" s="108"/>
      <c r="U1474" s="108"/>
      <c r="V1474" s="108"/>
      <c r="W1474" s="108"/>
      <c r="X1474" s="108"/>
      <c r="Y1474" s="108"/>
      <c r="Z1474" s="108"/>
      <c r="AA1474" s="108"/>
      <c r="AB1474" s="108"/>
      <c r="AC1474" s="108"/>
      <c r="AD1474" s="108"/>
      <c r="AE1474" s="108"/>
      <c r="AF1474" s="108"/>
      <c r="AG1474" s="108"/>
      <c r="AH1474" s="108"/>
    </row>
    <row r="1475">
      <c r="A1475" s="108"/>
      <c r="B1475" s="108"/>
      <c r="C1475" s="108"/>
      <c r="D1475" s="115"/>
      <c r="E1475" s="108"/>
      <c r="F1475" s="108"/>
      <c r="G1475" s="108"/>
      <c r="H1475" s="108"/>
      <c r="I1475" s="108"/>
      <c r="J1475" s="108"/>
      <c r="K1475" s="108"/>
      <c r="L1475" s="108"/>
      <c r="M1475" s="111"/>
      <c r="N1475" s="112"/>
      <c r="O1475" s="111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/>
      <c r="AC1475" s="108"/>
      <c r="AD1475" s="108"/>
      <c r="AE1475" s="108"/>
      <c r="AF1475" s="108"/>
      <c r="AG1475" s="108"/>
      <c r="AH1475" s="108"/>
    </row>
    <row r="1476">
      <c r="A1476" s="108"/>
      <c r="B1476" s="108"/>
      <c r="C1476" s="108"/>
      <c r="D1476" s="115"/>
      <c r="E1476" s="108"/>
      <c r="F1476" s="108"/>
      <c r="G1476" s="108"/>
      <c r="H1476" s="108"/>
      <c r="I1476" s="108"/>
      <c r="J1476" s="108"/>
      <c r="K1476" s="108"/>
      <c r="L1476" s="108"/>
      <c r="M1476" s="111"/>
      <c r="N1476" s="112"/>
      <c r="O1476" s="111"/>
      <c r="P1476" s="108"/>
      <c r="Q1476" s="108"/>
      <c r="R1476" s="108"/>
      <c r="S1476" s="108"/>
      <c r="T1476" s="108"/>
      <c r="U1476" s="108"/>
      <c r="V1476" s="108"/>
      <c r="W1476" s="108"/>
      <c r="X1476" s="108"/>
      <c r="Y1476" s="108"/>
      <c r="Z1476" s="108"/>
      <c r="AA1476" s="108"/>
      <c r="AB1476" s="108"/>
      <c r="AC1476" s="108"/>
      <c r="AD1476" s="108"/>
      <c r="AE1476" s="108"/>
      <c r="AF1476" s="108"/>
      <c r="AG1476" s="108"/>
      <c r="AH1476" s="108"/>
    </row>
    <row r="1477">
      <c r="A1477" s="108"/>
      <c r="B1477" s="108"/>
      <c r="C1477" s="108"/>
      <c r="D1477" s="115"/>
      <c r="E1477" s="108"/>
      <c r="F1477" s="108"/>
      <c r="G1477" s="108"/>
      <c r="H1477" s="108"/>
      <c r="I1477" s="108"/>
      <c r="J1477" s="108"/>
      <c r="K1477" s="108"/>
      <c r="L1477" s="108"/>
      <c r="M1477" s="111"/>
      <c r="N1477" s="112"/>
      <c r="O1477" s="111"/>
      <c r="P1477" s="108"/>
      <c r="Q1477" s="108"/>
      <c r="R1477" s="108"/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/>
      <c r="AC1477" s="108"/>
      <c r="AD1477" s="108"/>
      <c r="AE1477" s="108"/>
      <c r="AF1477" s="108"/>
      <c r="AG1477" s="108"/>
      <c r="AH1477" s="108"/>
    </row>
    <row r="1478">
      <c r="A1478" s="108"/>
      <c r="B1478" s="108"/>
      <c r="C1478" s="108"/>
      <c r="D1478" s="115"/>
      <c r="E1478" s="108"/>
      <c r="F1478" s="108"/>
      <c r="G1478" s="108"/>
      <c r="H1478" s="108"/>
      <c r="I1478" s="108"/>
      <c r="J1478" s="108"/>
      <c r="K1478" s="108"/>
      <c r="L1478" s="108"/>
      <c r="M1478" s="111"/>
      <c r="N1478" s="112"/>
      <c r="O1478" s="111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08"/>
      <c r="AE1478" s="108"/>
      <c r="AF1478" s="108"/>
      <c r="AG1478" s="108"/>
      <c r="AH1478" s="108"/>
    </row>
    <row r="1479">
      <c r="A1479" s="108"/>
      <c r="B1479" s="108"/>
      <c r="C1479" s="108"/>
      <c r="D1479" s="115"/>
      <c r="E1479" s="108"/>
      <c r="F1479" s="108"/>
      <c r="G1479" s="108"/>
      <c r="H1479" s="108"/>
      <c r="I1479" s="108"/>
      <c r="J1479" s="108"/>
      <c r="K1479" s="108"/>
      <c r="L1479" s="108"/>
      <c r="M1479" s="111"/>
      <c r="N1479" s="112"/>
      <c r="O1479" s="111"/>
      <c r="P1479" s="108"/>
      <c r="Q1479" s="108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08"/>
      <c r="AE1479" s="108"/>
      <c r="AF1479" s="108"/>
      <c r="AG1479" s="108"/>
      <c r="AH1479" s="108"/>
    </row>
    <row r="1480">
      <c r="A1480" s="108"/>
      <c r="B1480" s="108"/>
      <c r="C1480" s="108"/>
      <c r="D1480" s="115"/>
      <c r="E1480" s="108"/>
      <c r="F1480" s="108"/>
      <c r="G1480" s="108"/>
      <c r="H1480" s="108"/>
      <c r="I1480" s="108"/>
      <c r="J1480" s="108"/>
      <c r="K1480" s="108"/>
      <c r="L1480" s="108"/>
      <c r="M1480" s="111"/>
      <c r="N1480" s="112"/>
      <c r="O1480" s="111"/>
      <c r="P1480" s="108"/>
      <c r="Q1480" s="108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08"/>
      <c r="AE1480" s="108"/>
      <c r="AF1480" s="108"/>
      <c r="AG1480" s="108"/>
      <c r="AH1480" s="108"/>
    </row>
    <row r="1481">
      <c r="A1481" s="108"/>
      <c r="B1481" s="108"/>
      <c r="C1481" s="108"/>
      <c r="D1481" s="115"/>
      <c r="E1481" s="108"/>
      <c r="F1481" s="108"/>
      <c r="G1481" s="108"/>
      <c r="H1481" s="108"/>
      <c r="I1481" s="108"/>
      <c r="J1481" s="108"/>
      <c r="K1481" s="108"/>
      <c r="L1481" s="108"/>
      <c r="M1481" s="111"/>
      <c r="N1481" s="112"/>
      <c r="O1481" s="111"/>
      <c r="P1481" s="108"/>
      <c r="Q1481" s="108"/>
      <c r="R1481" s="108"/>
      <c r="S1481" s="108"/>
      <c r="T1481" s="108"/>
      <c r="U1481" s="108"/>
      <c r="V1481" s="108"/>
      <c r="W1481" s="108"/>
      <c r="X1481" s="108"/>
      <c r="Y1481" s="108"/>
      <c r="Z1481" s="108"/>
      <c r="AA1481" s="108"/>
      <c r="AB1481" s="108"/>
      <c r="AC1481" s="108"/>
      <c r="AD1481" s="108"/>
      <c r="AE1481" s="108"/>
      <c r="AF1481" s="108"/>
      <c r="AG1481" s="108"/>
      <c r="AH1481" s="108"/>
    </row>
    <row r="1482">
      <c r="A1482" s="108"/>
      <c r="B1482" s="108"/>
      <c r="C1482" s="108"/>
      <c r="D1482" s="115"/>
      <c r="E1482" s="108"/>
      <c r="F1482" s="108"/>
      <c r="G1482" s="108"/>
      <c r="H1482" s="108"/>
      <c r="I1482" s="108"/>
      <c r="J1482" s="108"/>
      <c r="K1482" s="108"/>
      <c r="L1482" s="108"/>
      <c r="M1482" s="111"/>
      <c r="N1482" s="112"/>
      <c r="O1482" s="111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/>
      <c r="AB1482" s="108"/>
      <c r="AC1482" s="108"/>
      <c r="AD1482" s="108"/>
      <c r="AE1482" s="108"/>
      <c r="AF1482" s="108"/>
      <c r="AG1482" s="108"/>
      <c r="AH1482" s="108"/>
    </row>
    <row r="1483">
      <c r="A1483" s="108"/>
      <c r="B1483" s="108"/>
      <c r="C1483" s="108"/>
      <c r="D1483" s="115"/>
      <c r="E1483" s="108"/>
      <c r="F1483" s="108"/>
      <c r="G1483" s="108"/>
      <c r="H1483" s="108"/>
      <c r="I1483" s="108"/>
      <c r="J1483" s="108"/>
      <c r="K1483" s="108"/>
      <c r="L1483" s="108"/>
      <c r="M1483" s="111"/>
      <c r="N1483" s="112"/>
      <c r="O1483" s="111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/>
      <c r="AC1483" s="108"/>
      <c r="AD1483" s="108"/>
      <c r="AE1483" s="108"/>
      <c r="AF1483" s="108"/>
      <c r="AG1483" s="108"/>
      <c r="AH1483" s="108"/>
    </row>
    <row r="1484">
      <c r="A1484" s="108"/>
      <c r="B1484" s="108"/>
      <c r="C1484" s="108"/>
      <c r="D1484" s="115"/>
      <c r="E1484" s="108"/>
      <c r="F1484" s="108"/>
      <c r="G1484" s="108"/>
      <c r="H1484" s="108"/>
      <c r="I1484" s="108"/>
      <c r="J1484" s="108"/>
      <c r="K1484" s="108"/>
      <c r="L1484" s="108"/>
      <c r="M1484" s="111"/>
      <c r="N1484" s="112"/>
      <c r="O1484" s="111"/>
      <c r="P1484" s="108"/>
      <c r="Q1484" s="108"/>
      <c r="R1484" s="108"/>
      <c r="S1484" s="108"/>
      <c r="T1484" s="108"/>
      <c r="U1484" s="108"/>
      <c r="V1484" s="108"/>
      <c r="W1484" s="108"/>
      <c r="X1484" s="108"/>
      <c r="Y1484" s="108"/>
      <c r="Z1484" s="108"/>
      <c r="AA1484" s="108"/>
      <c r="AB1484" s="108"/>
      <c r="AC1484" s="108"/>
      <c r="AD1484" s="108"/>
      <c r="AE1484" s="108"/>
      <c r="AF1484" s="108"/>
      <c r="AG1484" s="108"/>
      <c r="AH1484" s="108"/>
    </row>
    <row r="1485">
      <c r="A1485" s="108"/>
      <c r="B1485" s="108"/>
      <c r="C1485" s="108"/>
      <c r="D1485" s="115"/>
      <c r="E1485" s="108"/>
      <c r="F1485" s="108"/>
      <c r="G1485" s="108"/>
      <c r="H1485" s="108"/>
      <c r="I1485" s="108"/>
      <c r="J1485" s="108"/>
      <c r="K1485" s="108"/>
      <c r="L1485" s="108"/>
      <c r="M1485" s="111"/>
      <c r="N1485" s="112"/>
      <c r="O1485" s="111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/>
      <c r="AB1485" s="108"/>
      <c r="AC1485" s="108"/>
      <c r="AD1485" s="108"/>
      <c r="AE1485" s="108"/>
      <c r="AF1485" s="108"/>
      <c r="AG1485" s="108"/>
      <c r="AH1485" s="108"/>
    </row>
    <row r="1486">
      <c r="A1486" s="108"/>
      <c r="B1486" s="108"/>
      <c r="C1486" s="108"/>
      <c r="D1486" s="115"/>
      <c r="E1486" s="108"/>
      <c r="F1486" s="108"/>
      <c r="G1486" s="108"/>
      <c r="H1486" s="108"/>
      <c r="I1486" s="108"/>
      <c r="J1486" s="108"/>
      <c r="K1486" s="108"/>
      <c r="L1486" s="108"/>
      <c r="M1486" s="111"/>
      <c r="N1486" s="112"/>
      <c r="O1486" s="111"/>
      <c r="P1486" s="108"/>
      <c r="Q1486" s="108"/>
      <c r="R1486" s="108"/>
      <c r="S1486" s="108"/>
      <c r="T1486" s="108"/>
      <c r="U1486" s="108"/>
      <c r="V1486" s="108"/>
      <c r="W1486" s="108"/>
      <c r="X1486" s="108"/>
      <c r="Y1486" s="108"/>
      <c r="Z1486" s="108"/>
      <c r="AA1486" s="108"/>
      <c r="AB1486" s="108"/>
      <c r="AC1486" s="108"/>
      <c r="AD1486" s="108"/>
      <c r="AE1486" s="108"/>
      <c r="AF1486" s="108"/>
      <c r="AG1486" s="108"/>
      <c r="AH1486" s="108"/>
    </row>
    <row r="1487">
      <c r="A1487" s="108"/>
      <c r="B1487" s="108"/>
      <c r="C1487" s="108"/>
      <c r="D1487" s="115"/>
      <c r="E1487" s="108"/>
      <c r="F1487" s="108"/>
      <c r="G1487" s="108"/>
      <c r="H1487" s="108"/>
      <c r="I1487" s="108"/>
      <c r="J1487" s="108"/>
      <c r="K1487" s="108"/>
      <c r="L1487" s="108"/>
      <c r="M1487" s="111"/>
      <c r="N1487" s="112"/>
      <c r="O1487" s="111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/>
      <c r="AC1487" s="108"/>
      <c r="AD1487" s="108"/>
      <c r="AE1487" s="108"/>
      <c r="AF1487" s="108"/>
      <c r="AG1487" s="108"/>
      <c r="AH1487" s="108"/>
    </row>
    <row r="1488">
      <c r="A1488" s="108"/>
      <c r="B1488" s="108"/>
      <c r="C1488" s="108"/>
      <c r="D1488" s="115"/>
      <c r="E1488" s="108"/>
      <c r="F1488" s="108"/>
      <c r="G1488" s="108"/>
      <c r="H1488" s="108"/>
      <c r="I1488" s="108"/>
      <c r="J1488" s="108"/>
      <c r="K1488" s="108"/>
      <c r="L1488" s="108"/>
      <c r="M1488" s="111"/>
      <c r="N1488" s="112"/>
      <c r="O1488" s="111"/>
      <c r="P1488" s="108"/>
      <c r="Q1488" s="108"/>
      <c r="R1488" s="108"/>
      <c r="S1488" s="108"/>
      <c r="T1488" s="108"/>
      <c r="U1488" s="108"/>
      <c r="V1488" s="108"/>
      <c r="W1488" s="108"/>
      <c r="X1488" s="108"/>
      <c r="Y1488" s="108"/>
      <c r="Z1488" s="108"/>
      <c r="AA1488" s="108"/>
      <c r="AB1488" s="108"/>
      <c r="AC1488" s="108"/>
      <c r="AD1488" s="108"/>
      <c r="AE1488" s="108"/>
      <c r="AF1488" s="108"/>
      <c r="AG1488" s="108"/>
      <c r="AH1488" s="108"/>
    </row>
    <row r="1489">
      <c r="A1489" s="108"/>
      <c r="B1489" s="108"/>
      <c r="C1489" s="108"/>
      <c r="D1489" s="115"/>
      <c r="E1489" s="108"/>
      <c r="F1489" s="108"/>
      <c r="G1489" s="108"/>
      <c r="H1489" s="108"/>
      <c r="I1489" s="108"/>
      <c r="J1489" s="108"/>
      <c r="K1489" s="108"/>
      <c r="L1489" s="108"/>
      <c r="M1489" s="111"/>
      <c r="N1489" s="112"/>
      <c r="O1489" s="111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/>
      <c r="AC1489" s="108"/>
      <c r="AD1489" s="108"/>
      <c r="AE1489" s="108"/>
      <c r="AF1489" s="108"/>
      <c r="AG1489" s="108"/>
      <c r="AH1489" s="108"/>
    </row>
    <row r="1490">
      <c r="A1490" s="108"/>
      <c r="B1490" s="108"/>
      <c r="C1490" s="108"/>
      <c r="D1490" s="115"/>
      <c r="E1490" s="108"/>
      <c r="F1490" s="108"/>
      <c r="G1490" s="108"/>
      <c r="H1490" s="108"/>
      <c r="I1490" s="108"/>
      <c r="J1490" s="108"/>
      <c r="K1490" s="108"/>
      <c r="L1490" s="108"/>
      <c r="M1490" s="111"/>
      <c r="N1490" s="112"/>
      <c r="O1490" s="111"/>
      <c r="P1490" s="108"/>
      <c r="Q1490" s="108"/>
      <c r="R1490" s="108"/>
      <c r="S1490" s="108"/>
      <c r="T1490" s="108"/>
      <c r="U1490" s="108"/>
      <c r="V1490" s="108"/>
      <c r="W1490" s="108"/>
      <c r="X1490" s="108"/>
      <c r="Y1490" s="108"/>
      <c r="Z1490" s="108"/>
      <c r="AA1490" s="108"/>
      <c r="AB1490" s="108"/>
      <c r="AC1490" s="108"/>
      <c r="AD1490" s="108"/>
      <c r="AE1490" s="108"/>
      <c r="AF1490" s="108"/>
      <c r="AG1490" s="108"/>
      <c r="AH1490" s="108"/>
    </row>
    <row r="1491">
      <c r="A1491" s="108"/>
      <c r="B1491" s="108"/>
      <c r="C1491" s="108"/>
      <c r="D1491" s="115"/>
      <c r="E1491" s="108"/>
      <c r="F1491" s="108"/>
      <c r="G1491" s="108"/>
      <c r="H1491" s="108"/>
      <c r="I1491" s="108"/>
      <c r="J1491" s="108"/>
      <c r="K1491" s="108"/>
      <c r="L1491" s="108"/>
      <c r="M1491" s="111"/>
      <c r="N1491" s="112"/>
      <c r="O1491" s="111"/>
      <c r="P1491" s="108"/>
      <c r="Q1491" s="108"/>
      <c r="R1491" s="108"/>
      <c r="S1491" s="108"/>
      <c r="T1491" s="108"/>
      <c r="U1491" s="108"/>
      <c r="V1491" s="108"/>
      <c r="W1491" s="108"/>
      <c r="X1491" s="108"/>
      <c r="Y1491" s="108"/>
      <c r="Z1491" s="108"/>
      <c r="AA1491" s="108"/>
      <c r="AB1491" s="108"/>
      <c r="AC1491" s="108"/>
      <c r="AD1491" s="108"/>
      <c r="AE1491" s="108"/>
      <c r="AF1491" s="108"/>
      <c r="AG1491" s="108"/>
      <c r="AH1491" s="108"/>
    </row>
    <row r="1492">
      <c r="A1492" s="108"/>
      <c r="B1492" s="108"/>
      <c r="C1492" s="108"/>
      <c r="D1492" s="115"/>
      <c r="E1492" s="108"/>
      <c r="F1492" s="108"/>
      <c r="G1492" s="108"/>
      <c r="H1492" s="108"/>
      <c r="I1492" s="108"/>
      <c r="J1492" s="108"/>
      <c r="K1492" s="108"/>
      <c r="L1492" s="108"/>
      <c r="M1492" s="111"/>
      <c r="N1492" s="112"/>
      <c r="O1492" s="111"/>
      <c r="P1492" s="108"/>
      <c r="Q1492" s="108"/>
      <c r="R1492" s="108"/>
      <c r="S1492" s="108"/>
      <c r="T1492" s="108"/>
      <c r="U1492" s="108"/>
      <c r="V1492" s="108"/>
      <c r="W1492" s="108"/>
      <c r="X1492" s="108"/>
      <c r="Y1492" s="108"/>
      <c r="Z1492" s="108"/>
      <c r="AA1492" s="108"/>
      <c r="AB1492" s="108"/>
      <c r="AC1492" s="108"/>
      <c r="AD1492" s="108"/>
      <c r="AE1492" s="108"/>
      <c r="AF1492" s="108"/>
      <c r="AG1492" s="108"/>
      <c r="AH1492" s="108"/>
    </row>
    <row r="1493">
      <c r="A1493" s="108"/>
      <c r="B1493" s="108"/>
      <c r="C1493" s="108"/>
      <c r="D1493" s="115"/>
      <c r="E1493" s="108"/>
      <c r="F1493" s="108"/>
      <c r="G1493" s="108"/>
      <c r="H1493" s="108"/>
      <c r="I1493" s="108"/>
      <c r="J1493" s="108"/>
      <c r="K1493" s="108"/>
      <c r="L1493" s="108"/>
      <c r="M1493" s="111"/>
      <c r="N1493" s="112"/>
      <c r="O1493" s="111"/>
      <c r="P1493" s="108"/>
      <c r="Q1493" s="108"/>
      <c r="R1493" s="108"/>
      <c r="S1493" s="108"/>
      <c r="T1493" s="108"/>
      <c r="U1493" s="108"/>
      <c r="V1493" s="108"/>
      <c r="W1493" s="108"/>
      <c r="X1493" s="108"/>
      <c r="Y1493" s="108"/>
      <c r="Z1493" s="108"/>
      <c r="AA1493" s="108"/>
      <c r="AB1493" s="108"/>
      <c r="AC1493" s="108"/>
      <c r="AD1493" s="108"/>
      <c r="AE1493" s="108"/>
      <c r="AF1493" s="108"/>
      <c r="AG1493" s="108"/>
      <c r="AH1493" s="108"/>
    </row>
    <row r="1494">
      <c r="A1494" s="108"/>
      <c r="B1494" s="108"/>
      <c r="C1494" s="108"/>
      <c r="D1494" s="115"/>
      <c r="E1494" s="108"/>
      <c r="F1494" s="108"/>
      <c r="G1494" s="108"/>
      <c r="H1494" s="108"/>
      <c r="I1494" s="108"/>
      <c r="J1494" s="108"/>
      <c r="K1494" s="108"/>
      <c r="L1494" s="108"/>
      <c r="M1494" s="111"/>
      <c r="N1494" s="112"/>
      <c r="O1494" s="111"/>
      <c r="P1494" s="108"/>
      <c r="Q1494" s="108"/>
      <c r="R1494" s="108"/>
      <c r="S1494" s="108"/>
      <c r="T1494" s="108"/>
      <c r="U1494" s="108"/>
      <c r="V1494" s="108"/>
      <c r="W1494" s="108"/>
      <c r="X1494" s="108"/>
      <c r="Y1494" s="108"/>
      <c r="Z1494" s="108"/>
      <c r="AA1494" s="108"/>
      <c r="AB1494" s="108"/>
      <c r="AC1494" s="108"/>
      <c r="AD1494" s="108"/>
      <c r="AE1494" s="108"/>
      <c r="AF1494" s="108"/>
      <c r="AG1494" s="108"/>
      <c r="AH1494" s="108"/>
    </row>
    <row r="1495">
      <c r="A1495" s="108"/>
      <c r="B1495" s="108"/>
      <c r="C1495" s="108"/>
      <c r="D1495" s="115"/>
      <c r="E1495" s="108"/>
      <c r="F1495" s="108"/>
      <c r="G1495" s="108"/>
      <c r="H1495" s="108"/>
      <c r="I1495" s="108"/>
      <c r="J1495" s="108"/>
      <c r="K1495" s="108"/>
      <c r="L1495" s="108"/>
      <c r="M1495" s="111"/>
      <c r="N1495" s="112"/>
      <c r="O1495" s="111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/>
      <c r="AB1495" s="108"/>
      <c r="AC1495" s="108"/>
      <c r="AD1495" s="108"/>
      <c r="AE1495" s="108"/>
      <c r="AF1495" s="108"/>
      <c r="AG1495" s="108"/>
      <c r="AH1495" s="108"/>
    </row>
    <row r="1496">
      <c r="A1496" s="108"/>
      <c r="B1496" s="108"/>
      <c r="C1496" s="108"/>
      <c r="D1496" s="115"/>
      <c r="E1496" s="108"/>
      <c r="F1496" s="108"/>
      <c r="G1496" s="108"/>
      <c r="H1496" s="108"/>
      <c r="I1496" s="108"/>
      <c r="J1496" s="108"/>
      <c r="K1496" s="108"/>
      <c r="L1496" s="108"/>
      <c r="M1496" s="111"/>
      <c r="N1496" s="112"/>
      <c r="O1496" s="111"/>
      <c r="P1496" s="108"/>
      <c r="Q1496" s="108"/>
      <c r="R1496" s="108"/>
      <c r="S1496" s="108"/>
      <c r="T1496" s="108"/>
      <c r="U1496" s="108"/>
      <c r="V1496" s="108"/>
      <c r="W1496" s="108"/>
      <c r="X1496" s="108"/>
      <c r="Y1496" s="108"/>
      <c r="Z1496" s="108"/>
      <c r="AA1496" s="108"/>
      <c r="AB1496" s="108"/>
      <c r="AC1496" s="108"/>
      <c r="AD1496" s="108"/>
      <c r="AE1496" s="108"/>
      <c r="AF1496" s="108"/>
      <c r="AG1496" s="108"/>
      <c r="AH1496" s="108"/>
    </row>
    <row r="1497">
      <c r="A1497" s="108"/>
      <c r="B1497" s="108"/>
      <c r="C1497" s="108"/>
      <c r="D1497" s="115"/>
      <c r="E1497" s="108"/>
      <c r="F1497" s="108"/>
      <c r="G1497" s="108"/>
      <c r="H1497" s="108"/>
      <c r="I1497" s="108"/>
      <c r="J1497" s="108"/>
      <c r="K1497" s="108"/>
      <c r="L1497" s="108"/>
      <c r="M1497" s="111"/>
      <c r="N1497" s="112"/>
      <c r="O1497" s="111"/>
      <c r="P1497" s="108"/>
      <c r="Q1497" s="108"/>
      <c r="R1497" s="108"/>
      <c r="S1497" s="108"/>
      <c r="T1497" s="108"/>
      <c r="U1497" s="108"/>
      <c r="V1497" s="108"/>
      <c r="W1497" s="108"/>
      <c r="X1497" s="108"/>
      <c r="Y1497" s="108"/>
      <c r="Z1497" s="108"/>
      <c r="AA1497" s="108"/>
      <c r="AB1497" s="108"/>
      <c r="AC1497" s="108"/>
      <c r="AD1497" s="108"/>
      <c r="AE1497" s="108"/>
      <c r="AF1497" s="108"/>
      <c r="AG1497" s="108"/>
      <c r="AH1497" s="108"/>
    </row>
    <row r="1498">
      <c r="A1498" s="108"/>
      <c r="B1498" s="108"/>
      <c r="C1498" s="108"/>
      <c r="D1498" s="115"/>
      <c r="E1498" s="108"/>
      <c r="F1498" s="108"/>
      <c r="G1498" s="108"/>
      <c r="H1498" s="108"/>
      <c r="I1498" s="108"/>
      <c r="J1498" s="108"/>
      <c r="K1498" s="108"/>
      <c r="L1498" s="108"/>
      <c r="M1498" s="111"/>
      <c r="N1498" s="112"/>
      <c r="O1498" s="111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/>
      <c r="AB1498" s="108"/>
      <c r="AC1498" s="108"/>
      <c r="AD1498" s="108"/>
      <c r="AE1498" s="108"/>
      <c r="AF1498" s="108"/>
      <c r="AG1498" s="108"/>
      <c r="AH1498" s="108"/>
    </row>
    <row r="1499">
      <c r="A1499" s="108"/>
      <c r="B1499" s="108"/>
      <c r="C1499" s="108"/>
      <c r="D1499" s="115"/>
      <c r="E1499" s="108"/>
      <c r="F1499" s="108"/>
      <c r="G1499" s="108"/>
      <c r="H1499" s="108"/>
      <c r="I1499" s="108"/>
      <c r="J1499" s="108"/>
      <c r="K1499" s="108"/>
      <c r="L1499" s="108"/>
      <c r="M1499" s="111"/>
      <c r="N1499" s="112"/>
      <c r="O1499" s="111"/>
      <c r="P1499" s="108"/>
      <c r="Q1499" s="108"/>
      <c r="R1499" s="108"/>
      <c r="S1499" s="108"/>
      <c r="T1499" s="108"/>
      <c r="U1499" s="108"/>
      <c r="V1499" s="108"/>
      <c r="W1499" s="108"/>
      <c r="X1499" s="108"/>
      <c r="Y1499" s="108"/>
      <c r="Z1499" s="108"/>
      <c r="AA1499" s="108"/>
      <c r="AB1499" s="108"/>
      <c r="AC1499" s="108"/>
      <c r="AD1499" s="108"/>
      <c r="AE1499" s="108"/>
      <c r="AF1499" s="108"/>
      <c r="AG1499" s="108"/>
      <c r="AH1499" s="108"/>
    </row>
    <row r="1500">
      <c r="A1500" s="108"/>
      <c r="B1500" s="108"/>
      <c r="C1500" s="108"/>
      <c r="D1500" s="115"/>
      <c r="E1500" s="108"/>
      <c r="F1500" s="108"/>
      <c r="G1500" s="108"/>
      <c r="H1500" s="108"/>
      <c r="I1500" s="108"/>
      <c r="J1500" s="108"/>
      <c r="K1500" s="108"/>
      <c r="L1500" s="108"/>
      <c r="M1500" s="111"/>
      <c r="N1500" s="112"/>
      <c r="O1500" s="111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/>
      <c r="AC1500" s="108"/>
      <c r="AD1500" s="108"/>
      <c r="AE1500" s="108"/>
      <c r="AF1500" s="108"/>
      <c r="AG1500" s="108"/>
      <c r="AH1500" s="108"/>
    </row>
    <row r="1501">
      <c r="A1501" s="108"/>
      <c r="B1501" s="108"/>
      <c r="C1501" s="108"/>
      <c r="D1501" s="115"/>
      <c r="E1501" s="108"/>
      <c r="F1501" s="108"/>
      <c r="G1501" s="108"/>
      <c r="H1501" s="108"/>
      <c r="I1501" s="108"/>
      <c r="J1501" s="108"/>
      <c r="K1501" s="108"/>
      <c r="L1501" s="108"/>
      <c r="M1501" s="111"/>
      <c r="N1501" s="112"/>
      <c r="O1501" s="111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/>
      <c r="AB1501" s="108"/>
      <c r="AC1501" s="108"/>
      <c r="AD1501" s="108"/>
      <c r="AE1501" s="108"/>
      <c r="AF1501" s="108"/>
      <c r="AG1501" s="108"/>
      <c r="AH1501" s="108"/>
    </row>
    <row r="1502">
      <c r="A1502" s="108"/>
      <c r="B1502" s="108"/>
      <c r="C1502" s="108"/>
      <c r="D1502" s="115"/>
      <c r="E1502" s="108"/>
      <c r="F1502" s="108"/>
      <c r="G1502" s="108"/>
      <c r="H1502" s="108"/>
      <c r="I1502" s="108"/>
      <c r="J1502" s="108"/>
      <c r="K1502" s="108"/>
      <c r="L1502" s="108"/>
      <c r="M1502" s="111"/>
      <c r="N1502" s="112"/>
      <c r="O1502" s="111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/>
      <c r="AC1502" s="108"/>
      <c r="AD1502" s="108"/>
      <c r="AE1502" s="108"/>
      <c r="AF1502" s="108"/>
      <c r="AG1502" s="108"/>
      <c r="AH1502" s="108"/>
    </row>
    <row r="1503">
      <c r="A1503" s="108"/>
      <c r="B1503" s="108"/>
      <c r="C1503" s="108"/>
      <c r="D1503" s="115"/>
      <c r="E1503" s="108"/>
      <c r="F1503" s="108"/>
      <c r="G1503" s="108"/>
      <c r="H1503" s="108"/>
      <c r="I1503" s="108"/>
      <c r="J1503" s="108"/>
      <c r="K1503" s="108"/>
      <c r="L1503" s="108"/>
      <c r="M1503" s="111"/>
      <c r="N1503" s="112"/>
      <c r="O1503" s="111"/>
      <c r="P1503" s="108"/>
      <c r="Q1503" s="108"/>
      <c r="R1503" s="108"/>
      <c r="S1503" s="108"/>
      <c r="T1503" s="108"/>
      <c r="U1503" s="108"/>
      <c r="V1503" s="108"/>
      <c r="W1503" s="108"/>
      <c r="X1503" s="108"/>
      <c r="Y1503" s="108"/>
      <c r="Z1503" s="108"/>
      <c r="AA1503" s="108"/>
      <c r="AB1503" s="108"/>
      <c r="AC1503" s="108"/>
      <c r="AD1503" s="108"/>
      <c r="AE1503" s="108"/>
      <c r="AF1503" s="108"/>
      <c r="AG1503" s="108"/>
      <c r="AH1503" s="108"/>
    </row>
    <row r="1504">
      <c r="A1504" s="108"/>
      <c r="B1504" s="108"/>
      <c r="C1504" s="108"/>
      <c r="D1504" s="115"/>
      <c r="E1504" s="108"/>
      <c r="F1504" s="108"/>
      <c r="G1504" s="108"/>
      <c r="H1504" s="108"/>
      <c r="I1504" s="108"/>
      <c r="J1504" s="108"/>
      <c r="K1504" s="108"/>
      <c r="L1504" s="108"/>
      <c r="M1504" s="111"/>
      <c r="N1504" s="112"/>
      <c r="O1504" s="111"/>
      <c r="P1504" s="108"/>
      <c r="Q1504" s="108"/>
      <c r="R1504" s="108"/>
      <c r="S1504" s="108"/>
      <c r="T1504" s="108"/>
      <c r="U1504" s="108"/>
      <c r="V1504" s="108"/>
      <c r="W1504" s="108"/>
      <c r="X1504" s="108"/>
      <c r="Y1504" s="108"/>
      <c r="Z1504" s="108"/>
      <c r="AA1504" s="108"/>
      <c r="AB1504" s="108"/>
      <c r="AC1504" s="108"/>
      <c r="AD1504" s="108"/>
      <c r="AE1504" s="108"/>
      <c r="AF1504" s="108"/>
      <c r="AG1504" s="108"/>
      <c r="AH1504" s="108"/>
    </row>
    <row r="1505">
      <c r="A1505" s="108"/>
      <c r="B1505" s="108"/>
      <c r="C1505" s="108"/>
      <c r="D1505" s="115"/>
      <c r="E1505" s="108"/>
      <c r="F1505" s="108"/>
      <c r="G1505" s="108"/>
      <c r="H1505" s="108"/>
      <c r="I1505" s="108"/>
      <c r="J1505" s="108"/>
      <c r="K1505" s="108"/>
      <c r="L1505" s="108"/>
      <c r="M1505" s="111"/>
      <c r="N1505" s="112"/>
      <c r="O1505" s="111"/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/>
      <c r="AB1505" s="108"/>
      <c r="AC1505" s="108"/>
      <c r="AD1505" s="108"/>
      <c r="AE1505" s="108"/>
      <c r="AF1505" s="108"/>
      <c r="AG1505" s="108"/>
      <c r="AH1505" s="108"/>
    </row>
    <row r="1506">
      <c r="A1506" s="108"/>
      <c r="B1506" s="108"/>
      <c r="C1506" s="108"/>
      <c r="D1506" s="115"/>
      <c r="E1506" s="108"/>
      <c r="F1506" s="108"/>
      <c r="G1506" s="108"/>
      <c r="H1506" s="108"/>
      <c r="I1506" s="108"/>
      <c r="J1506" s="108"/>
      <c r="K1506" s="108"/>
      <c r="L1506" s="108"/>
      <c r="M1506" s="111"/>
      <c r="N1506" s="112"/>
      <c r="O1506" s="111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/>
      <c r="AC1506" s="108"/>
      <c r="AD1506" s="108"/>
      <c r="AE1506" s="108"/>
      <c r="AF1506" s="108"/>
      <c r="AG1506" s="108"/>
      <c r="AH1506" s="108"/>
    </row>
    <row r="1507">
      <c r="A1507" s="108"/>
      <c r="B1507" s="108"/>
      <c r="C1507" s="108"/>
      <c r="D1507" s="115"/>
      <c r="E1507" s="108"/>
      <c r="F1507" s="108"/>
      <c r="G1507" s="108"/>
      <c r="H1507" s="108"/>
      <c r="I1507" s="108"/>
      <c r="J1507" s="108"/>
      <c r="K1507" s="108"/>
      <c r="L1507" s="108"/>
      <c r="M1507" s="111"/>
      <c r="N1507" s="112"/>
      <c r="O1507" s="111"/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/>
      <c r="AB1507" s="108"/>
      <c r="AC1507" s="108"/>
      <c r="AD1507" s="108"/>
      <c r="AE1507" s="108"/>
      <c r="AF1507" s="108"/>
      <c r="AG1507" s="108"/>
      <c r="AH1507" s="108"/>
    </row>
    <row r="1508">
      <c r="A1508" s="108"/>
      <c r="B1508" s="108"/>
      <c r="C1508" s="108"/>
      <c r="D1508" s="115"/>
      <c r="E1508" s="108"/>
      <c r="F1508" s="108"/>
      <c r="G1508" s="108"/>
      <c r="H1508" s="108"/>
      <c r="I1508" s="108"/>
      <c r="J1508" s="108"/>
      <c r="K1508" s="108"/>
      <c r="L1508" s="108"/>
      <c r="M1508" s="111"/>
      <c r="N1508" s="112"/>
      <c r="O1508" s="111"/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/>
      <c r="AB1508" s="108"/>
      <c r="AC1508" s="108"/>
      <c r="AD1508" s="108"/>
      <c r="AE1508" s="108"/>
      <c r="AF1508" s="108"/>
      <c r="AG1508" s="108"/>
      <c r="AH1508" s="108"/>
    </row>
    <row r="1509">
      <c r="A1509" s="108"/>
      <c r="B1509" s="108"/>
      <c r="C1509" s="108"/>
      <c r="D1509" s="115"/>
      <c r="E1509" s="108"/>
      <c r="F1509" s="108"/>
      <c r="G1509" s="108"/>
      <c r="H1509" s="108"/>
      <c r="I1509" s="108"/>
      <c r="J1509" s="108"/>
      <c r="K1509" s="108"/>
      <c r="L1509" s="108"/>
      <c r="M1509" s="111"/>
      <c r="N1509" s="112"/>
      <c r="O1509" s="111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/>
      <c r="AB1509" s="108"/>
      <c r="AC1509" s="108"/>
      <c r="AD1509" s="108"/>
      <c r="AE1509" s="108"/>
      <c r="AF1509" s="108"/>
      <c r="AG1509" s="108"/>
      <c r="AH1509" s="108"/>
    </row>
    <row r="1510">
      <c r="A1510" s="108"/>
      <c r="B1510" s="108"/>
      <c r="C1510" s="108"/>
      <c r="D1510" s="115"/>
      <c r="E1510" s="108"/>
      <c r="F1510" s="108"/>
      <c r="G1510" s="108"/>
      <c r="H1510" s="108"/>
      <c r="I1510" s="108"/>
      <c r="J1510" s="108"/>
      <c r="K1510" s="108"/>
      <c r="L1510" s="108"/>
      <c r="M1510" s="111"/>
      <c r="N1510" s="112"/>
      <c r="O1510" s="111"/>
      <c r="P1510" s="108"/>
      <c r="Q1510" s="108"/>
      <c r="R1510" s="108"/>
      <c r="S1510" s="108"/>
      <c r="T1510" s="108"/>
      <c r="U1510" s="108"/>
      <c r="V1510" s="108"/>
      <c r="W1510" s="108"/>
      <c r="X1510" s="108"/>
      <c r="Y1510" s="108"/>
      <c r="Z1510" s="108"/>
      <c r="AA1510" s="108"/>
      <c r="AB1510" s="108"/>
      <c r="AC1510" s="108"/>
      <c r="AD1510" s="108"/>
      <c r="AE1510" s="108"/>
      <c r="AF1510" s="108"/>
      <c r="AG1510" s="108"/>
      <c r="AH1510" s="108"/>
    </row>
    <row r="1511">
      <c r="A1511" s="108"/>
      <c r="B1511" s="108"/>
      <c r="C1511" s="108"/>
      <c r="D1511" s="115"/>
      <c r="E1511" s="108"/>
      <c r="F1511" s="108"/>
      <c r="G1511" s="108"/>
      <c r="H1511" s="108"/>
      <c r="I1511" s="108"/>
      <c r="J1511" s="108"/>
      <c r="K1511" s="108"/>
      <c r="L1511" s="108"/>
      <c r="M1511" s="111"/>
      <c r="N1511" s="112"/>
      <c r="O1511" s="111"/>
      <c r="P1511" s="108"/>
      <c r="Q1511" s="108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  <c r="AE1511" s="108"/>
      <c r="AF1511" s="108"/>
      <c r="AG1511" s="108"/>
      <c r="AH1511" s="108"/>
    </row>
    <row r="1512">
      <c r="A1512" s="108"/>
      <c r="B1512" s="108"/>
      <c r="C1512" s="108"/>
      <c r="D1512" s="115"/>
      <c r="E1512" s="108"/>
      <c r="F1512" s="108"/>
      <c r="G1512" s="108"/>
      <c r="H1512" s="108"/>
      <c r="I1512" s="108"/>
      <c r="J1512" s="108"/>
      <c r="K1512" s="108"/>
      <c r="L1512" s="108"/>
      <c r="M1512" s="111"/>
      <c r="N1512" s="112"/>
      <c r="O1512" s="111"/>
      <c r="P1512" s="108"/>
      <c r="Q1512" s="108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08"/>
      <c r="AE1512" s="108"/>
      <c r="AF1512" s="108"/>
      <c r="AG1512" s="108"/>
      <c r="AH1512" s="108"/>
    </row>
    <row r="1513">
      <c r="A1513" s="108"/>
      <c r="B1513" s="108"/>
      <c r="C1513" s="108"/>
      <c r="D1513" s="115"/>
      <c r="E1513" s="108"/>
      <c r="F1513" s="108"/>
      <c r="G1513" s="108"/>
      <c r="H1513" s="108"/>
      <c r="I1513" s="108"/>
      <c r="J1513" s="108"/>
      <c r="K1513" s="108"/>
      <c r="L1513" s="108"/>
      <c r="M1513" s="111"/>
      <c r="N1513" s="112"/>
      <c r="O1513" s="111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  <c r="AE1513" s="108"/>
      <c r="AF1513" s="108"/>
      <c r="AG1513" s="108"/>
      <c r="AH1513" s="108"/>
    </row>
    <row r="1514">
      <c r="A1514" s="108"/>
      <c r="B1514" s="108"/>
      <c r="C1514" s="108"/>
      <c r="D1514" s="115"/>
      <c r="E1514" s="108"/>
      <c r="F1514" s="108"/>
      <c r="G1514" s="108"/>
      <c r="H1514" s="108"/>
      <c r="I1514" s="108"/>
      <c r="J1514" s="108"/>
      <c r="K1514" s="108"/>
      <c r="L1514" s="108"/>
      <c r="M1514" s="111"/>
      <c r="N1514" s="112"/>
      <c r="O1514" s="111"/>
      <c r="P1514" s="108"/>
      <c r="Q1514" s="108"/>
      <c r="R1514" s="108"/>
      <c r="S1514" s="108"/>
      <c r="T1514" s="108"/>
      <c r="U1514" s="108"/>
      <c r="V1514" s="108"/>
      <c r="W1514" s="108"/>
      <c r="X1514" s="108"/>
      <c r="Y1514" s="108"/>
      <c r="Z1514" s="108"/>
      <c r="AA1514" s="108"/>
      <c r="AB1514" s="108"/>
      <c r="AC1514" s="108"/>
      <c r="AD1514" s="108"/>
      <c r="AE1514" s="108"/>
      <c r="AF1514" s="108"/>
      <c r="AG1514" s="108"/>
      <c r="AH1514" s="108"/>
    </row>
    <row r="1515">
      <c r="A1515" s="108"/>
      <c r="B1515" s="108"/>
      <c r="C1515" s="108"/>
      <c r="D1515" s="115"/>
      <c r="E1515" s="108"/>
      <c r="F1515" s="108"/>
      <c r="G1515" s="108"/>
      <c r="H1515" s="108"/>
      <c r="I1515" s="108"/>
      <c r="J1515" s="108"/>
      <c r="K1515" s="108"/>
      <c r="L1515" s="108"/>
      <c r="M1515" s="111"/>
      <c r="N1515" s="112"/>
      <c r="O1515" s="111"/>
      <c r="P1515" s="108"/>
      <c r="Q1515" s="108"/>
      <c r="R1515" s="108"/>
      <c r="S1515" s="108"/>
      <c r="T1515" s="108"/>
      <c r="U1515" s="108"/>
      <c r="V1515" s="108"/>
      <c r="W1515" s="108"/>
      <c r="X1515" s="108"/>
      <c r="Y1515" s="108"/>
      <c r="Z1515" s="108"/>
      <c r="AA1515" s="108"/>
      <c r="AB1515" s="108"/>
      <c r="AC1515" s="108"/>
      <c r="AD1515" s="108"/>
      <c r="AE1515" s="108"/>
      <c r="AF1515" s="108"/>
      <c r="AG1515" s="108"/>
      <c r="AH1515" s="108"/>
    </row>
    <row r="1516">
      <c r="A1516" s="108"/>
      <c r="B1516" s="108"/>
      <c r="C1516" s="108"/>
      <c r="D1516" s="115"/>
      <c r="E1516" s="108"/>
      <c r="F1516" s="108"/>
      <c r="G1516" s="108"/>
      <c r="H1516" s="108"/>
      <c r="I1516" s="108"/>
      <c r="J1516" s="108"/>
      <c r="K1516" s="108"/>
      <c r="L1516" s="108"/>
      <c r="M1516" s="111"/>
      <c r="N1516" s="112"/>
      <c r="O1516" s="111"/>
      <c r="P1516" s="108"/>
      <c r="Q1516" s="108"/>
      <c r="R1516" s="108"/>
      <c r="S1516" s="108"/>
      <c r="T1516" s="108"/>
      <c r="U1516" s="108"/>
      <c r="V1516" s="108"/>
      <c r="W1516" s="108"/>
      <c r="X1516" s="108"/>
      <c r="Y1516" s="108"/>
      <c r="Z1516" s="108"/>
      <c r="AA1516" s="108"/>
      <c r="AB1516" s="108"/>
      <c r="AC1516" s="108"/>
      <c r="AD1516" s="108"/>
      <c r="AE1516" s="108"/>
      <c r="AF1516" s="108"/>
      <c r="AG1516" s="108"/>
      <c r="AH1516" s="108"/>
    </row>
    <row r="1517">
      <c r="A1517" s="108"/>
      <c r="B1517" s="108"/>
      <c r="C1517" s="108"/>
      <c r="D1517" s="115"/>
      <c r="E1517" s="108"/>
      <c r="F1517" s="108"/>
      <c r="G1517" s="108"/>
      <c r="H1517" s="108"/>
      <c r="I1517" s="108"/>
      <c r="J1517" s="108"/>
      <c r="K1517" s="108"/>
      <c r="L1517" s="108"/>
      <c r="M1517" s="111"/>
      <c r="N1517" s="112"/>
      <c r="O1517" s="111"/>
      <c r="P1517" s="108"/>
      <c r="Q1517" s="108"/>
      <c r="R1517" s="108"/>
      <c r="S1517" s="108"/>
      <c r="T1517" s="108"/>
      <c r="U1517" s="108"/>
      <c r="V1517" s="108"/>
      <c r="W1517" s="108"/>
      <c r="X1517" s="108"/>
      <c r="Y1517" s="108"/>
      <c r="Z1517" s="108"/>
      <c r="AA1517" s="108"/>
      <c r="AB1517" s="108"/>
      <c r="AC1517" s="108"/>
      <c r="AD1517" s="108"/>
      <c r="AE1517" s="108"/>
      <c r="AF1517" s="108"/>
      <c r="AG1517" s="108"/>
      <c r="AH1517" s="108"/>
    </row>
    <row r="1518">
      <c r="A1518" s="108"/>
      <c r="B1518" s="108"/>
      <c r="C1518" s="108"/>
      <c r="D1518" s="115"/>
      <c r="E1518" s="108"/>
      <c r="F1518" s="108"/>
      <c r="G1518" s="108"/>
      <c r="H1518" s="108"/>
      <c r="I1518" s="108"/>
      <c r="J1518" s="108"/>
      <c r="K1518" s="108"/>
      <c r="L1518" s="108"/>
      <c r="M1518" s="111"/>
      <c r="N1518" s="112"/>
      <c r="O1518" s="111"/>
      <c r="P1518" s="108"/>
      <c r="Q1518" s="108"/>
      <c r="R1518" s="108"/>
      <c r="S1518" s="108"/>
      <c r="T1518" s="108"/>
      <c r="U1518" s="108"/>
      <c r="V1518" s="108"/>
      <c r="W1518" s="108"/>
      <c r="X1518" s="108"/>
      <c r="Y1518" s="108"/>
      <c r="Z1518" s="108"/>
      <c r="AA1518" s="108"/>
      <c r="AB1518" s="108"/>
      <c r="AC1518" s="108"/>
      <c r="AD1518" s="108"/>
      <c r="AE1518" s="108"/>
      <c r="AF1518" s="108"/>
      <c r="AG1518" s="108"/>
      <c r="AH1518" s="108"/>
    </row>
    <row r="1519">
      <c r="A1519" s="108"/>
      <c r="B1519" s="108"/>
      <c r="C1519" s="108"/>
      <c r="D1519" s="115"/>
      <c r="E1519" s="108"/>
      <c r="F1519" s="108"/>
      <c r="G1519" s="108"/>
      <c r="H1519" s="108"/>
      <c r="I1519" s="108"/>
      <c r="J1519" s="108"/>
      <c r="K1519" s="108"/>
      <c r="L1519" s="108"/>
      <c r="M1519" s="111"/>
      <c r="N1519" s="112"/>
      <c r="O1519" s="111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/>
      <c r="AB1519" s="108"/>
      <c r="AC1519" s="108"/>
      <c r="AD1519" s="108"/>
      <c r="AE1519" s="108"/>
      <c r="AF1519" s="108"/>
      <c r="AG1519" s="108"/>
      <c r="AH1519" s="108"/>
    </row>
    <row r="1520">
      <c r="A1520" s="108"/>
      <c r="B1520" s="108"/>
      <c r="C1520" s="108"/>
      <c r="D1520" s="115"/>
      <c r="E1520" s="108"/>
      <c r="F1520" s="108"/>
      <c r="G1520" s="108"/>
      <c r="H1520" s="108"/>
      <c r="I1520" s="108"/>
      <c r="J1520" s="108"/>
      <c r="K1520" s="108"/>
      <c r="L1520" s="108"/>
      <c r="M1520" s="111"/>
      <c r="N1520" s="112"/>
      <c r="O1520" s="111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/>
      <c r="AC1520" s="108"/>
      <c r="AD1520" s="108"/>
      <c r="AE1520" s="108"/>
      <c r="AF1520" s="108"/>
      <c r="AG1520" s="108"/>
      <c r="AH1520" s="108"/>
    </row>
    <row r="1521">
      <c r="A1521" s="108"/>
      <c r="B1521" s="108"/>
      <c r="C1521" s="108"/>
      <c r="D1521" s="115"/>
      <c r="E1521" s="108"/>
      <c r="F1521" s="108"/>
      <c r="G1521" s="108"/>
      <c r="H1521" s="108"/>
      <c r="I1521" s="108"/>
      <c r="J1521" s="108"/>
      <c r="K1521" s="108"/>
      <c r="L1521" s="108"/>
      <c r="M1521" s="111"/>
      <c r="N1521" s="112"/>
      <c r="O1521" s="111"/>
      <c r="P1521" s="108"/>
      <c r="Q1521" s="108"/>
      <c r="R1521" s="108"/>
      <c r="S1521" s="108"/>
      <c r="T1521" s="108"/>
      <c r="U1521" s="108"/>
      <c r="V1521" s="108"/>
      <c r="W1521" s="108"/>
      <c r="X1521" s="108"/>
      <c r="Y1521" s="108"/>
      <c r="Z1521" s="108"/>
      <c r="AA1521" s="108"/>
      <c r="AB1521" s="108"/>
      <c r="AC1521" s="108"/>
      <c r="AD1521" s="108"/>
      <c r="AE1521" s="108"/>
      <c r="AF1521" s="108"/>
      <c r="AG1521" s="108"/>
      <c r="AH1521" s="108"/>
    </row>
    <row r="1522">
      <c r="A1522" s="108"/>
      <c r="B1522" s="108"/>
      <c r="C1522" s="108"/>
      <c r="D1522" s="115"/>
      <c r="E1522" s="108"/>
      <c r="F1522" s="108"/>
      <c r="G1522" s="108"/>
      <c r="H1522" s="108"/>
      <c r="I1522" s="108"/>
      <c r="J1522" s="108"/>
      <c r="K1522" s="108"/>
      <c r="L1522" s="108"/>
      <c r="M1522" s="111"/>
      <c r="N1522" s="112"/>
      <c r="O1522" s="111"/>
      <c r="P1522" s="108"/>
      <c r="Q1522" s="108"/>
      <c r="R1522" s="108"/>
      <c r="S1522" s="108"/>
      <c r="T1522" s="108"/>
      <c r="U1522" s="108"/>
      <c r="V1522" s="108"/>
      <c r="W1522" s="108"/>
      <c r="X1522" s="108"/>
      <c r="Y1522" s="108"/>
      <c r="Z1522" s="108"/>
      <c r="AA1522" s="108"/>
      <c r="AB1522" s="108"/>
      <c r="AC1522" s="108"/>
      <c r="AD1522" s="108"/>
      <c r="AE1522" s="108"/>
      <c r="AF1522" s="108"/>
      <c r="AG1522" s="108"/>
      <c r="AH1522" s="108"/>
    </row>
    <row r="1523">
      <c r="A1523" s="108"/>
      <c r="B1523" s="108"/>
      <c r="C1523" s="108"/>
      <c r="D1523" s="115"/>
      <c r="E1523" s="108"/>
      <c r="F1523" s="108"/>
      <c r="G1523" s="108"/>
      <c r="H1523" s="108"/>
      <c r="I1523" s="108"/>
      <c r="J1523" s="108"/>
      <c r="K1523" s="108"/>
      <c r="L1523" s="108"/>
      <c r="M1523" s="111"/>
      <c r="N1523" s="112"/>
      <c r="O1523" s="111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/>
      <c r="AB1523" s="108"/>
      <c r="AC1523" s="108"/>
      <c r="AD1523" s="108"/>
      <c r="AE1523" s="108"/>
      <c r="AF1523" s="108"/>
      <c r="AG1523" s="108"/>
      <c r="AH1523" s="108"/>
    </row>
    <row r="1524">
      <c r="A1524" s="108"/>
      <c r="B1524" s="108"/>
      <c r="C1524" s="108"/>
      <c r="D1524" s="115"/>
      <c r="E1524" s="108"/>
      <c r="F1524" s="108"/>
      <c r="G1524" s="108"/>
      <c r="H1524" s="108"/>
      <c r="I1524" s="108"/>
      <c r="J1524" s="108"/>
      <c r="K1524" s="108"/>
      <c r="L1524" s="108"/>
      <c r="M1524" s="111"/>
      <c r="N1524" s="112"/>
      <c r="O1524" s="111"/>
      <c r="P1524" s="108"/>
      <c r="Q1524" s="108"/>
      <c r="R1524" s="108"/>
      <c r="S1524" s="108"/>
      <c r="T1524" s="108"/>
      <c r="U1524" s="108"/>
      <c r="V1524" s="108"/>
      <c r="W1524" s="108"/>
      <c r="X1524" s="108"/>
      <c r="Y1524" s="108"/>
      <c r="Z1524" s="108"/>
      <c r="AA1524" s="108"/>
      <c r="AB1524" s="108"/>
      <c r="AC1524" s="108"/>
      <c r="AD1524" s="108"/>
      <c r="AE1524" s="108"/>
      <c r="AF1524" s="108"/>
      <c r="AG1524" s="108"/>
      <c r="AH1524" s="108"/>
    </row>
    <row r="1525">
      <c r="A1525" s="108"/>
      <c r="B1525" s="108"/>
      <c r="C1525" s="108"/>
      <c r="D1525" s="115"/>
      <c r="E1525" s="108"/>
      <c r="F1525" s="108"/>
      <c r="G1525" s="108"/>
      <c r="H1525" s="108"/>
      <c r="I1525" s="108"/>
      <c r="J1525" s="108"/>
      <c r="K1525" s="108"/>
      <c r="L1525" s="108"/>
      <c r="M1525" s="111"/>
      <c r="N1525" s="112"/>
      <c r="O1525" s="111"/>
      <c r="P1525" s="108"/>
      <c r="Q1525" s="108"/>
      <c r="R1525" s="108"/>
      <c r="S1525" s="108"/>
      <c r="T1525" s="108"/>
      <c r="U1525" s="108"/>
      <c r="V1525" s="108"/>
      <c r="W1525" s="108"/>
      <c r="X1525" s="108"/>
      <c r="Y1525" s="108"/>
      <c r="Z1525" s="108"/>
      <c r="AA1525" s="108"/>
      <c r="AB1525" s="108"/>
      <c r="AC1525" s="108"/>
      <c r="AD1525" s="108"/>
      <c r="AE1525" s="108"/>
      <c r="AF1525" s="108"/>
      <c r="AG1525" s="108"/>
      <c r="AH1525" s="108"/>
    </row>
    <row r="1526">
      <c r="A1526" s="108"/>
      <c r="B1526" s="108"/>
      <c r="C1526" s="108"/>
      <c r="D1526" s="115"/>
      <c r="E1526" s="108"/>
      <c r="F1526" s="108"/>
      <c r="G1526" s="108"/>
      <c r="H1526" s="108"/>
      <c r="I1526" s="108"/>
      <c r="J1526" s="108"/>
      <c r="K1526" s="108"/>
      <c r="L1526" s="108"/>
      <c r="M1526" s="111"/>
      <c r="N1526" s="112"/>
      <c r="O1526" s="111"/>
      <c r="P1526" s="108"/>
      <c r="Q1526" s="108"/>
      <c r="R1526" s="108"/>
      <c r="S1526" s="108"/>
      <c r="T1526" s="108"/>
      <c r="U1526" s="108"/>
      <c r="V1526" s="108"/>
      <c r="W1526" s="108"/>
      <c r="X1526" s="108"/>
      <c r="Y1526" s="108"/>
      <c r="Z1526" s="108"/>
      <c r="AA1526" s="108"/>
      <c r="AB1526" s="108"/>
      <c r="AC1526" s="108"/>
      <c r="AD1526" s="108"/>
      <c r="AE1526" s="108"/>
      <c r="AF1526" s="108"/>
      <c r="AG1526" s="108"/>
      <c r="AH1526" s="108"/>
    </row>
    <row r="1527">
      <c r="A1527" s="108"/>
      <c r="B1527" s="108"/>
      <c r="C1527" s="108"/>
      <c r="D1527" s="115"/>
      <c r="E1527" s="108"/>
      <c r="F1527" s="108"/>
      <c r="G1527" s="108"/>
      <c r="H1527" s="108"/>
      <c r="I1527" s="108"/>
      <c r="J1527" s="108"/>
      <c r="K1527" s="108"/>
      <c r="L1527" s="108"/>
      <c r="M1527" s="111"/>
      <c r="N1527" s="112"/>
      <c r="O1527" s="111"/>
      <c r="P1527" s="108"/>
      <c r="Q1527" s="108"/>
      <c r="R1527" s="108"/>
      <c r="S1527" s="108"/>
      <c r="T1527" s="108"/>
      <c r="U1527" s="108"/>
      <c r="V1527" s="108"/>
      <c r="W1527" s="108"/>
      <c r="X1527" s="108"/>
      <c r="Y1527" s="108"/>
      <c r="Z1527" s="108"/>
      <c r="AA1527" s="108"/>
      <c r="AB1527" s="108"/>
      <c r="AC1527" s="108"/>
      <c r="AD1527" s="108"/>
      <c r="AE1527" s="108"/>
      <c r="AF1527" s="108"/>
      <c r="AG1527" s="108"/>
      <c r="AH1527" s="108"/>
    </row>
    <row r="1528">
      <c r="A1528" s="108"/>
      <c r="B1528" s="108"/>
      <c r="C1528" s="108"/>
      <c r="D1528" s="115"/>
      <c r="E1528" s="108"/>
      <c r="F1528" s="108"/>
      <c r="G1528" s="108"/>
      <c r="H1528" s="108"/>
      <c r="I1528" s="108"/>
      <c r="J1528" s="108"/>
      <c r="K1528" s="108"/>
      <c r="L1528" s="108"/>
      <c r="M1528" s="111"/>
      <c r="N1528" s="112"/>
      <c r="O1528" s="111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/>
      <c r="AC1528" s="108"/>
      <c r="AD1528" s="108"/>
      <c r="AE1528" s="108"/>
      <c r="AF1528" s="108"/>
      <c r="AG1528" s="108"/>
      <c r="AH1528" s="108"/>
    </row>
    <row r="1529">
      <c r="A1529" s="108"/>
      <c r="B1529" s="108"/>
      <c r="C1529" s="108"/>
      <c r="D1529" s="115"/>
      <c r="E1529" s="108"/>
      <c r="F1529" s="108"/>
      <c r="G1529" s="108"/>
      <c r="H1529" s="108"/>
      <c r="I1529" s="108"/>
      <c r="J1529" s="108"/>
      <c r="K1529" s="108"/>
      <c r="L1529" s="108"/>
      <c r="M1529" s="111"/>
      <c r="N1529" s="112"/>
      <c r="O1529" s="111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/>
      <c r="AB1529" s="108"/>
      <c r="AC1529" s="108"/>
      <c r="AD1529" s="108"/>
      <c r="AE1529" s="108"/>
      <c r="AF1529" s="108"/>
      <c r="AG1529" s="108"/>
      <c r="AH1529" s="108"/>
    </row>
    <row r="1530">
      <c r="A1530" s="108"/>
      <c r="B1530" s="108"/>
      <c r="C1530" s="108"/>
      <c r="D1530" s="115"/>
      <c r="E1530" s="108"/>
      <c r="F1530" s="108"/>
      <c r="G1530" s="108"/>
      <c r="H1530" s="108"/>
      <c r="I1530" s="108"/>
      <c r="J1530" s="108"/>
      <c r="K1530" s="108"/>
      <c r="L1530" s="108"/>
      <c r="M1530" s="111"/>
      <c r="N1530" s="112"/>
      <c r="O1530" s="111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/>
      <c r="AB1530" s="108"/>
      <c r="AC1530" s="108"/>
      <c r="AD1530" s="108"/>
      <c r="AE1530" s="108"/>
      <c r="AF1530" s="108"/>
      <c r="AG1530" s="108"/>
      <c r="AH1530" s="108"/>
    </row>
    <row r="1531">
      <c r="A1531" s="108"/>
      <c r="B1531" s="108"/>
      <c r="C1531" s="108"/>
      <c r="D1531" s="115"/>
      <c r="E1531" s="108"/>
      <c r="F1531" s="108"/>
      <c r="G1531" s="108"/>
      <c r="H1531" s="108"/>
      <c r="I1531" s="108"/>
      <c r="J1531" s="108"/>
      <c r="K1531" s="108"/>
      <c r="L1531" s="108"/>
      <c r="M1531" s="111"/>
      <c r="N1531" s="112"/>
      <c r="O1531" s="111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  <c r="AE1531" s="108"/>
      <c r="AF1531" s="108"/>
      <c r="AG1531" s="108"/>
      <c r="AH1531" s="108"/>
    </row>
    <row r="1532">
      <c r="A1532" s="108"/>
      <c r="B1532" s="108"/>
      <c r="C1532" s="108"/>
      <c r="D1532" s="115"/>
      <c r="E1532" s="108"/>
      <c r="F1532" s="108"/>
      <c r="G1532" s="108"/>
      <c r="H1532" s="108"/>
      <c r="I1532" s="108"/>
      <c r="J1532" s="108"/>
      <c r="K1532" s="108"/>
      <c r="L1532" s="108"/>
      <c r="M1532" s="111"/>
      <c r="N1532" s="112"/>
      <c r="O1532" s="111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/>
      <c r="AC1532" s="108"/>
      <c r="AD1532" s="108"/>
      <c r="AE1532" s="108"/>
      <c r="AF1532" s="108"/>
      <c r="AG1532" s="108"/>
      <c r="AH1532" s="108"/>
    </row>
    <row r="1533">
      <c r="A1533" s="108"/>
      <c r="B1533" s="108"/>
      <c r="C1533" s="108"/>
      <c r="D1533" s="115"/>
      <c r="E1533" s="108"/>
      <c r="F1533" s="108"/>
      <c r="G1533" s="108"/>
      <c r="H1533" s="108"/>
      <c r="I1533" s="108"/>
      <c r="J1533" s="108"/>
      <c r="K1533" s="108"/>
      <c r="L1533" s="108"/>
      <c r="M1533" s="111"/>
      <c r="N1533" s="112"/>
      <c r="O1533" s="111"/>
      <c r="P1533" s="108"/>
      <c r="Q1533" s="108"/>
      <c r="R1533" s="108"/>
      <c r="S1533" s="108"/>
      <c r="T1533" s="108"/>
      <c r="U1533" s="108"/>
      <c r="V1533" s="108"/>
      <c r="W1533" s="108"/>
      <c r="X1533" s="108"/>
      <c r="Y1533" s="108"/>
      <c r="Z1533" s="108"/>
      <c r="AA1533" s="108"/>
      <c r="AB1533" s="108"/>
      <c r="AC1533" s="108"/>
      <c r="AD1533" s="108"/>
      <c r="AE1533" s="108"/>
      <c r="AF1533" s="108"/>
      <c r="AG1533" s="108"/>
      <c r="AH1533" s="108"/>
    </row>
    <row r="1534">
      <c r="A1534" s="108"/>
      <c r="B1534" s="108"/>
      <c r="C1534" s="108"/>
      <c r="D1534" s="115"/>
      <c r="E1534" s="108"/>
      <c r="F1534" s="108"/>
      <c r="G1534" s="108"/>
      <c r="H1534" s="108"/>
      <c r="I1534" s="108"/>
      <c r="J1534" s="108"/>
      <c r="K1534" s="108"/>
      <c r="L1534" s="108"/>
      <c r="M1534" s="111"/>
      <c r="N1534" s="112"/>
      <c r="O1534" s="111"/>
      <c r="P1534" s="108"/>
      <c r="Q1534" s="108"/>
      <c r="R1534" s="108"/>
      <c r="S1534" s="108"/>
      <c r="T1534" s="108"/>
      <c r="U1534" s="108"/>
      <c r="V1534" s="108"/>
      <c r="W1534" s="108"/>
      <c r="X1534" s="108"/>
      <c r="Y1534" s="108"/>
      <c r="Z1534" s="108"/>
      <c r="AA1534" s="108"/>
      <c r="AB1534" s="108"/>
      <c r="AC1534" s="108"/>
      <c r="AD1534" s="108"/>
      <c r="AE1534" s="108"/>
      <c r="AF1534" s="108"/>
      <c r="AG1534" s="108"/>
      <c r="AH1534" s="108"/>
    </row>
    <row r="1535">
      <c r="A1535" s="108"/>
      <c r="B1535" s="108"/>
      <c r="C1535" s="108"/>
      <c r="D1535" s="115"/>
      <c r="E1535" s="108"/>
      <c r="F1535" s="108"/>
      <c r="G1535" s="108"/>
      <c r="H1535" s="108"/>
      <c r="I1535" s="108"/>
      <c r="J1535" s="108"/>
      <c r="K1535" s="108"/>
      <c r="L1535" s="108"/>
      <c r="M1535" s="111"/>
      <c r="N1535" s="112"/>
      <c r="O1535" s="111"/>
      <c r="P1535" s="108"/>
      <c r="Q1535" s="108"/>
      <c r="R1535" s="108"/>
      <c r="S1535" s="108"/>
      <c r="T1535" s="108"/>
      <c r="U1535" s="108"/>
      <c r="V1535" s="108"/>
      <c r="W1535" s="108"/>
      <c r="X1535" s="108"/>
      <c r="Y1535" s="108"/>
      <c r="Z1535" s="108"/>
      <c r="AA1535" s="108"/>
      <c r="AB1535" s="108"/>
      <c r="AC1535" s="108"/>
      <c r="AD1535" s="108"/>
      <c r="AE1535" s="108"/>
      <c r="AF1535" s="108"/>
      <c r="AG1535" s="108"/>
      <c r="AH1535" s="108"/>
    </row>
    <row r="1536">
      <c r="A1536" s="108"/>
      <c r="B1536" s="108"/>
      <c r="C1536" s="108"/>
      <c r="D1536" s="115"/>
      <c r="E1536" s="108"/>
      <c r="F1536" s="108"/>
      <c r="G1536" s="108"/>
      <c r="H1536" s="108"/>
      <c r="I1536" s="108"/>
      <c r="J1536" s="108"/>
      <c r="K1536" s="108"/>
      <c r="L1536" s="108"/>
      <c r="M1536" s="111"/>
      <c r="N1536" s="112"/>
      <c r="O1536" s="111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  <c r="AE1536" s="108"/>
      <c r="AF1536" s="108"/>
      <c r="AG1536" s="108"/>
      <c r="AH1536" s="108"/>
    </row>
    <row r="1537">
      <c r="A1537" s="108"/>
      <c r="B1537" s="108"/>
      <c r="C1537" s="108"/>
      <c r="D1537" s="115"/>
      <c r="E1537" s="108"/>
      <c r="F1537" s="108"/>
      <c r="G1537" s="108"/>
      <c r="H1537" s="108"/>
      <c r="I1537" s="108"/>
      <c r="J1537" s="108"/>
      <c r="K1537" s="108"/>
      <c r="L1537" s="108"/>
      <c r="M1537" s="111"/>
      <c r="N1537" s="112"/>
      <c r="O1537" s="111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/>
      <c r="AB1537" s="108"/>
      <c r="AC1537" s="108"/>
      <c r="AD1537" s="108"/>
      <c r="AE1537" s="108"/>
      <c r="AF1537" s="108"/>
      <c r="AG1537" s="108"/>
      <c r="AH1537" s="108"/>
    </row>
    <row r="1538">
      <c r="A1538" s="108"/>
      <c r="B1538" s="108"/>
      <c r="C1538" s="108"/>
      <c r="D1538" s="115"/>
      <c r="E1538" s="108"/>
      <c r="F1538" s="108"/>
      <c r="G1538" s="108"/>
      <c r="H1538" s="108"/>
      <c r="I1538" s="108"/>
      <c r="J1538" s="108"/>
      <c r="K1538" s="108"/>
      <c r="L1538" s="108"/>
      <c r="M1538" s="111"/>
      <c r="N1538" s="112"/>
      <c r="O1538" s="111"/>
      <c r="P1538" s="108"/>
      <c r="Q1538" s="108"/>
      <c r="R1538" s="108"/>
      <c r="S1538" s="108"/>
      <c r="T1538" s="108"/>
      <c r="U1538" s="108"/>
      <c r="V1538" s="108"/>
      <c r="W1538" s="108"/>
      <c r="X1538" s="108"/>
      <c r="Y1538" s="108"/>
      <c r="Z1538" s="108"/>
      <c r="AA1538" s="108"/>
      <c r="AB1538" s="108"/>
      <c r="AC1538" s="108"/>
      <c r="AD1538" s="108"/>
      <c r="AE1538" s="108"/>
      <c r="AF1538" s="108"/>
      <c r="AG1538" s="108"/>
      <c r="AH1538" s="108"/>
    </row>
    <row r="1539">
      <c r="A1539" s="108"/>
      <c r="B1539" s="108"/>
      <c r="C1539" s="108"/>
      <c r="D1539" s="115"/>
      <c r="E1539" s="108"/>
      <c r="F1539" s="108"/>
      <c r="G1539" s="108"/>
      <c r="H1539" s="108"/>
      <c r="I1539" s="108"/>
      <c r="J1539" s="108"/>
      <c r="K1539" s="108"/>
      <c r="L1539" s="108"/>
      <c r="M1539" s="111"/>
      <c r="N1539" s="112"/>
      <c r="O1539" s="111"/>
      <c r="P1539" s="108"/>
      <c r="Q1539" s="108"/>
      <c r="R1539" s="108"/>
      <c r="S1539" s="108"/>
      <c r="T1539" s="108"/>
      <c r="U1539" s="108"/>
      <c r="V1539" s="108"/>
      <c r="W1539" s="108"/>
      <c r="X1539" s="108"/>
      <c r="Y1539" s="108"/>
      <c r="Z1539" s="108"/>
      <c r="AA1539" s="108"/>
      <c r="AB1539" s="108"/>
      <c r="AC1539" s="108"/>
      <c r="AD1539" s="108"/>
      <c r="AE1539" s="108"/>
      <c r="AF1539" s="108"/>
      <c r="AG1539" s="108"/>
      <c r="AH1539" s="108"/>
    </row>
    <row r="1540">
      <c r="A1540" s="108"/>
      <c r="B1540" s="108"/>
      <c r="C1540" s="108"/>
      <c r="D1540" s="115"/>
      <c r="E1540" s="108"/>
      <c r="F1540" s="108"/>
      <c r="G1540" s="108"/>
      <c r="H1540" s="108"/>
      <c r="I1540" s="108"/>
      <c r="J1540" s="108"/>
      <c r="K1540" s="108"/>
      <c r="L1540" s="108"/>
      <c r="M1540" s="111"/>
      <c r="N1540" s="112"/>
      <c r="O1540" s="111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  <c r="AE1540" s="108"/>
      <c r="AF1540" s="108"/>
      <c r="AG1540" s="108"/>
      <c r="AH1540" s="108"/>
    </row>
    <row r="1541">
      <c r="A1541" s="108"/>
      <c r="B1541" s="108"/>
      <c r="C1541" s="108"/>
      <c r="D1541" s="115"/>
      <c r="E1541" s="108"/>
      <c r="F1541" s="108"/>
      <c r="G1541" s="108"/>
      <c r="H1541" s="108"/>
      <c r="I1541" s="108"/>
      <c r="J1541" s="108"/>
      <c r="K1541" s="108"/>
      <c r="L1541" s="108"/>
      <c r="M1541" s="111"/>
      <c r="N1541" s="112"/>
      <c r="O1541" s="111"/>
      <c r="P1541" s="108"/>
      <c r="Q1541" s="108"/>
      <c r="R1541" s="108"/>
      <c r="S1541" s="108"/>
      <c r="T1541" s="108"/>
      <c r="U1541" s="108"/>
      <c r="V1541" s="108"/>
      <c r="W1541" s="108"/>
      <c r="X1541" s="108"/>
      <c r="Y1541" s="108"/>
      <c r="Z1541" s="108"/>
      <c r="AA1541" s="108"/>
      <c r="AB1541" s="108"/>
      <c r="AC1541" s="108"/>
      <c r="AD1541" s="108"/>
      <c r="AE1541" s="108"/>
      <c r="AF1541" s="108"/>
      <c r="AG1541" s="108"/>
      <c r="AH1541" s="108"/>
    </row>
    <row r="1542">
      <c r="A1542" s="108"/>
      <c r="B1542" s="108"/>
      <c r="C1542" s="108"/>
      <c r="D1542" s="115"/>
      <c r="E1542" s="108"/>
      <c r="F1542" s="108"/>
      <c r="G1542" s="108"/>
      <c r="H1542" s="108"/>
      <c r="I1542" s="108"/>
      <c r="J1542" s="108"/>
      <c r="K1542" s="108"/>
      <c r="L1542" s="108"/>
      <c r="M1542" s="111"/>
      <c r="N1542" s="112"/>
      <c r="O1542" s="111"/>
      <c r="P1542" s="108"/>
      <c r="Q1542" s="108"/>
      <c r="R1542" s="108"/>
      <c r="S1542" s="108"/>
      <c r="T1542" s="108"/>
      <c r="U1542" s="108"/>
      <c r="V1542" s="108"/>
      <c r="W1542" s="108"/>
      <c r="X1542" s="108"/>
      <c r="Y1542" s="108"/>
      <c r="Z1542" s="108"/>
      <c r="AA1542" s="108"/>
      <c r="AB1542" s="108"/>
      <c r="AC1542" s="108"/>
      <c r="AD1542" s="108"/>
      <c r="AE1542" s="108"/>
      <c r="AF1542" s="108"/>
      <c r="AG1542" s="108"/>
      <c r="AH1542" s="108"/>
    </row>
    <row r="1543">
      <c r="A1543" s="108"/>
      <c r="B1543" s="108"/>
      <c r="C1543" s="108"/>
      <c r="D1543" s="115"/>
      <c r="E1543" s="108"/>
      <c r="F1543" s="108"/>
      <c r="G1543" s="108"/>
      <c r="H1543" s="108"/>
      <c r="I1543" s="108"/>
      <c r="J1543" s="108"/>
      <c r="K1543" s="108"/>
      <c r="L1543" s="108"/>
      <c r="M1543" s="111"/>
      <c r="N1543" s="112"/>
      <c r="O1543" s="111"/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/>
      <c r="AB1543" s="108"/>
      <c r="AC1543" s="108"/>
      <c r="AD1543" s="108"/>
      <c r="AE1543" s="108"/>
      <c r="AF1543" s="108"/>
      <c r="AG1543" s="108"/>
      <c r="AH1543" s="108"/>
    </row>
    <row r="1544">
      <c r="A1544" s="108"/>
      <c r="B1544" s="108"/>
      <c r="C1544" s="108"/>
      <c r="D1544" s="115"/>
      <c r="E1544" s="108"/>
      <c r="F1544" s="108"/>
      <c r="G1544" s="108"/>
      <c r="H1544" s="108"/>
      <c r="I1544" s="108"/>
      <c r="J1544" s="108"/>
      <c r="K1544" s="108"/>
      <c r="L1544" s="108"/>
      <c r="M1544" s="111"/>
      <c r="N1544" s="112"/>
      <c r="O1544" s="111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  <c r="AE1544" s="108"/>
      <c r="AF1544" s="108"/>
      <c r="AG1544" s="108"/>
      <c r="AH1544" s="108"/>
    </row>
    <row r="1545">
      <c r="A1545" s="108"/>
      <c r="B1545" s="108"/>
      <c r="C1545" s="108"/>
      <c r="D1545" s="115"/>
      <c r="E1545" s="108"/>
      <c r="F1545" s="108"/>
      <c r="G1545" s="108"/>
      <c r="H1545" s="108"/>
      <c r="I1545" s="108"/>
      <c r="J1545" s="108"/>
      <c r="K1545" s="108"/>
      <c r="L1545" s="108"/>
      <c r="M1545" s="111"/>
      <c r="N1545" s="112"/>
      <c r="O1545" s="111"/>
      <c r="P1545" s="108"/>
      <c r="Q1545" s="108"/>
      <c r="R1545" s="108"/>
      <c r="S1545" s="108"/>
      <c r="T1545" s="108"/>
      <c r="U1545" s="108"/>
      <c r="V1545" s="108"/>
      <c r="W1545" s="108"/>
      <c r="X1545" s="108"/>
      <c r="Y1545" s="108"/>
      <c r="Z1545" s="108"/>
      <c r="AA1545" s="108"/>
      <c r="AB1545" s="108"/>
      <c r="AC1545" s="108"/>
      <c r="AD1545" s="108"/>
      <c r="AE1545" s="108"/>
      <c r="AF1545" s="108"/>
      <c r="AG1545" s="108"/>
      <c r="AH1545" s="108"/>
    </row>
    <row r="1546">
      <c r="A1546" s="108"/>
      <c r="B1546" s="108"/>
      <c r="C1546" s="108"/>
      <c r="D1546" s="115"/>
      <c r="E1546" s="108"/>
      <c r="F1546" s="108"/>
      <c r="G1546" s="108"/>
      <c r="H1546" s="108"/>
      <c r="I1546" s="108"/>
      <c r="J1546" s="108"/>
      <c r="K1546" s="108"/>
      <c r="L1546" s="108"/>
      <c r="M1546" s="111"/>
      <c r="N1546" s="112"/>
      <c r="O1546" s="111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  <c r="AE1546" s="108"/>
      <c r="AF1546" s="108"/>
      <c r="AG1546" s="108"/>
      <c r="AH1546" s="108"/>
    </row>
    <row r="1547">
      <c r="A1547" s="108"/>
      <c r="B1547" s="108"/>
      <c r="C1547" s="108"/>
      <c r="D1547" s="115"/>
      <c r="E1547" s="108"/>
      <c r="F1547" s="108"/>
      <c r="G1547" s="108"/>
      <c r="H1547" s="108"/>
      <c r="I1547" s="108"/>
      <c r="J1547" s="108"/>
      <c r="K1547" s="108"/>
      <c r="L1547" s="108"/>
      <c r="M1547" s="111"/>
      <c r="N1547" s="112"/>
      <c r="O1547" s="111"/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/>
      <c r="AC1547" s="108"/>
      <c r="AD1547" s="108"/>
      <c r="AE1547" s="108"/>
      <c r="AF1547" s="108"/>
      <c r="AG1547" s="108"/>
      <c r="AH1547" s="108"/>
    </row>
    <row r="1548">
      <c r="A1548" s="108"/>
      <c r="B1548" s="108"/>
      <c r="C1548" s="108"/>
      <c r="D1548" s="115"/>
      <c r="E1548" s="108"/>
      <c r="F1548" s="108"/>
      <c r="G1548" s="108"/>
      <c r="H1548" s="108"/>
      <c r="I1548" s="108"/>
      <c r="J1548" s="108"/>
      <c r="K1548" s="108"/>
      <c r="L1548" s="108"/>
      <c r="M1548" s="111"/>
      <c r="N1548" s="112"/>
      <c r="O1548" s="111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  <c r="AE1548" s="108"/>
      <c r="AF1548" s="108"/>
      <c r="AG1548" s="108"/>
      <c r="AH1548" s="108"/>
    </row>
    <row r="1549">
      <c r="A1549" s="108"/>
      <c r="B1549" s="108"/>
      <c r="C1549" s="108"/>
      <c r="D1549" s="115"/>
      <c r="E1549" s="108"/>
      <c r="F1549" s="108"/>
      <c r="G1549" s="108"/>
      <c r="H1549" s="108"/>
      <c r="I1549" s="108"/>
      <c r="J1549" s="108"/>
      <c r="K1549" s="108"/>
      <c r="L1549" s="108"/>
      <c r="M1549" s="111"/>
      <c r="N1549" s="112"/>
      <c r="O1549" s="111"/>
      <c r="P1549" s="108"/>
      <c r="Q1549" s="108"/>
      <c r="R1549" s="108"/>
      <c r="S1549" s="108"/>
      <c r="T1549" s="108"/>
      <c r="U1549" s="108"/>
      <c r="V1549" s="108"/>
      <c r="W1549" s="108"/>
      <c r="X1549" s="108"/>
      <c r="Y1549" s="108"/>
      <c r="Z1549" s="108"/>
      <c r="AA1549" s="108"/>
      <c r="AB1549" s="108"/>
      <c r="AC1549" s="108"/>
      <c r="AD1549" s="108"/>
      <c r="AE1549" s="108"/>
      <c r="AF1549" s="108"/>
      <c r="AG1549" s="108"/>
      <c r="AH1549" s="108"/>
    </row>
    <row r="1550">
      <c r="A1550" s="108"/>
      <c r="B1550" s="108"/>
      <c r="C1550" s="108"/>
      <c r="D1550" s="115"/>
      <c r="E1550" s="108"/>
      <c r="F1550" s="108"/>
      <c r="G1550" s="108"/>
      <c r="H1550" s="108"/>
      <c r="I1550" s="108"/>
      <c r="J1550" s="108"/>
      <c r="K1550" s="108"/>
      <c r="L1550" s="108"/>
      <c r="M1550" s="111"/>
      <c r="N1550" s="112"/>
      <c r="O1550" s="111"/>
      <c r="P1550" s="108"/>
      <c r="Q1550" s="108"/>
      <c r="R1550" s="108"/>
      <c r="S1550" s="108"/>
      <c r="T1550" s="108"/>
      <c r="U1550" s="108"/>
      <c r="V1550" s="108"/>
      <c r="W1550" s="108"/>
      <c r="X1550" s="108"/>
      <c r="Y1550" s="108"/>
      <c r="Z1550" s="108"/>
      <c r="AA1550" s="108"/>
      <c r="AB1550" s="108"/>
      <c r="AC1550" s="108"/>
      <c r="AD1550" s="108"/>
      <c r="AE1550" s="108"/>
      <c r="AF1550" s="108"/>
      <c r="AG1550" s="108"/>
      <c r="AH1550" s="108"/>
    </row>
    <row r="1551">
      <c r="A1551" s="108"/>
      <c r="B1551" s="108"/>
      <c r="C1551" s="108"/>
      <c r="D1551" s="115"/>
      <c r="E1551" s="108"/>
      <c r="F1551" s="108"/>
      <c r="G1551" s="108"/>
      <c r="H1551" s="108"/>
      <c r="I1551" s="108"/>
      <c r="J1551" s="108"/>
      <c r="K1551" s="108"/>
      <c r="L1551" s="108"/>
      <c r="M1551" s="111"/>
      <c r="N1551" s="112"/>
      <c r="O1551" s="111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/>
      <c r="AB1551" s="108"/>
      <c r="AC1551" s="108"/>
      <c r="AD1551" s="108"/>
      <c r="AE1551" s="108"/>
      <c r="AF1551" s="108"/>
      <c r="AG1551" s="108"/>
      <c r="AH1551" s="108"/>
    </row>
    <row r="1552">
      <c r="A1552" s="108"/>
      <c r="B1552" s="108"/>
      <c r="C1552" s="108"/>
      <c r="D1552" s="115"/>
      <c r="E1552" s="108"/>
      <c r="F1552" s="108"/>
      <c r="G1552" s="108"/>
      <c r="H1552" s="108"/>
      <c r="I1552" s="108"/>
      <c r="J1552" s="108"/>
      <c r="K1552" s="108"/>
      <c r="L1552" s="108"/>
      <c r="M1552" s="111"/>
      <c r="N1552" s="112"/>
      <c r="O1552" s="111"/>
      <c r="P1552" s="108"/>
      <c r="Q1552" s="108"/>
      <c r="R1552" s="108"/>
      <c r="S1552" s="108"/>
      <c r="T1552" s="108"/>
      <c r="U1552" s="108"/>
      <c r="V1552" s="108"/>
      <c r="W1552" s="108"/>
      <c r="X1552" s="108"/>
      <c r="Y1552" s="108"/>
      <c r="Z1552" s="108"/>
      <c r="AA1552" s="108"/>
      <c r="AB1552" s="108"/>
      <c r="AC1552" s="108"/>
      <c r="AD1552" s="108"/>
      <c r="AE1552" s="108"/>
      <c r="AF1552" s="108"/>
      <c r="AG1552" s="108"/>
      <c r="AH1552" s="108"/>
    </row>
    <row r="1553">
      <c r="A1553" s="108"/>
      <c r="B1553" s="108"/>
      <c r="C1553" s="108"/>
      <c r="D1553" s="115"/>
      <c r="E1553" s="108"/>
      <c r="F1553" s="108"/>
      <c r="G1553" s="108"/>
      <c r="H1553" s="108"/>
      <c r="I1553" s="108"/>
      <c r="J1553" s="108"/>
      <c r="K1553" s="108"/>
      <c r="L1553" s="108"/>
      <c r="M1553" s="111"/>
      <c r="N1553" s="112"/>
      <c r="O1553" s="111"/>
      <c r="P1553" s="108"/>
      <c r="Q1553" s="108"/>
      <c r="R1553" s="108"/>
      <c r="S1553" s="108"/>
      <c r="T1553" s="108"/>
      <c r="U1553" s="108"/>
      <c r="V1553" s="108"/>
      <c r="W1553" s="108"/>
      <c r="X1553" s="108"/>
      <c r="Y1553" s="108"/>
      <c r="Z1553" s="108"/>
      <c r="AA1553" s="108"/>
      <c r="AB1553" s="108"/>
      <c r="AC1553" s="108"/>
      <c r="AD1553" s="108"/>
      <c r="AE1553" s="108"/>
      <c r="AF1553" s="108"/>
      <c r="AG1553" s="108"/>
      <c r="AH1553" s="108"/>
    </row>
    <row r="1554">
      <c r="A1554" s="108"/>
      <c r="B1554" s="108"/>
      <c r="C1554" s="108"/>
      <c r="D1554" s="115"/>
      <c r="E1554" s="108"/>
      <c r="F1554" s="108"/>
      <c r="G1554" s="108"/>
      <c r="H1554" s="108"/>
      <c r="I1554" s="108"/>
      <c r="J1554" s="108"/>
      <c r="K1554" s="108"/>
      <c r="L1554" s="108"/>
      <c r="M1554" s="111"/>
      <c r="N1554" s="112"/>
      <c r="O1554" s="111"/>
      <c r="P1554" s="108"/>
      <c r="Q1554" s="108"/>
      <c r="R1554" s="108"/>
      <c r="S1554" s="108"/>
      <c r="T1554" s="108"/>
      <c r="U1554" s="108"/>
      <c r="V1554" s="108"/>
      <c r="W1554" s="108"/>
      <c r="X1554" s="108"/>
      <c r="Y1554" s="108"/>
      <c r="Z1554" s="108"/>
      <c r="AA1554" s="108"/>
      <c r="AB1554" s="108"/>
      <c r="AC1554" s="108"/>
      <c r="AD1554" s="108"/>
      <c r="AE1554" s="108"/>
      <c r="AF1554" s="108"/>
      <c r="AG1554" s="108"/>
      <c r="AH1554" s="108"/>
    </row>
    <row r="1555">
      <c r="A1555" s="108"/>
      <c r="B1555" s="108"/>
      <c r="C1555" s="108"/>
      <c r="D1555" s="115"/>
      <c r="E1555" s="108"/>
      <c r="F1555" s="108"/>
      <c r="G1555" s="108"/>
      <c r="H1555" s="108"/>
      <c r="I1555" s="108"/>
      <c r="J1555" s="108"/>
      <c r="K1555" s="108"/>
      <c r="L1555" s="108"/>
      <c r="M1555" s="111"/>
      <c r="N1555" s="112"/>
      <c r="O1555" s="111"/>
      <c r="P1555" s="108"/>
      <c r="Q1555" s="108"/>
      <c r="R1555" s="108"/>
      <c r="S1555" s="108"/>
      <c r="T1555" s="108"/>
      <c r="U1555" s="108"/>
      <c r="V1555" s="108"/>
      <c r="W1555" s="108"/>
      <c r="X1555" s="108"/>
      <c r="Y1555" s="108"/>
      <c r="Z1555" s="108"/>
      <c r="AA1555" s="108"/>
      <c r="AB1555" s="108"/>
      <c r="AC1555" s="108"/>
      <c r="AD1555" s="108"/>
      <c r="AE1555" s="108"/>
      <c r="AF1555" s="108"/>
      <c r="AG1555" s="108"/>
      <c r="AH1555" s="108"/>
    </row>
    <row r="1556">
      <c r="A1556" s="108"/>
      <c r="B1556" s="108"/>
      <c r="C1556" s="108"/>
      <c r="D1556" s="115"/>
      <c r="E1556" s="108"/>
      <c r="F1556" s="108"/>
      <c r="G1556" s="108"/>
      <c r="H1556" s="108"/>
      <c r="I1556" s="108"/>
      <c r="J1556" s="108"/>
      <c r="K1556" s="108"/>
      <c r="L1556" s="108"/>
      <c r="M1556" s="111"/>
      <c r="N1556" s="112"/>
      <c r="O1556" s="111"/>
      <c r="P1556" s="108"/>
      <c r="Q1556" s="108"/>
      <c r="R1556" s="108"/>
      <c r="S1556" s="108"/>
      <c r="T1556" s="108"/>
      <c r="U1556" s="108"/>
      <c r="V1556" s="108"/>
      <c r="W1556" s="108"/>
      <c r="X1556" s="108"/>
      <c r="Y1556" s="108"/>
      <c r="Z1556" s="108"/>
      <c r="AA1556" s="108"/>
      <c r="AB1556" s="108"/>
      <c r="AC1556" s="108"/>
      <c r="AD1556" s="108"/>
      <c r="AE1556" s="108"/>
      <c r="AF1556" s="108"/>
      <c r="AG1556" s="108"/>
      <c r="AH1556" s="108"/>
    </row>
    <row r="1557">
      <c r="A1557" s="108"/>
      <c r="B1557" s="108"/>
      <c r="C1557" s="108"/>
      <c r="D1557" s="115"/>
      <c r="E1557" s="108"/>
      <c r="F1557" s="108"/>
      <c r="G1557" s="108"/>
      <c r="H1557" s="108"/>
      <c r="I1557" s="108"/>
      <c r="J1557" s="108"/>
      <c r="K1557" s="108"/>
      <c r="L1557" s="108"/>
      <c r="M1557" s="111"/>
      <c r="N1557" s="112"/>
      <c r="O1557" s="111"/>
      <c r="P1557" s="108"/>
      <c r="Q1557" s="108"/>
      <c r="R1557" s="108"/>
      <c r="S1557" s="108"/>
      <c r="T1557" s="108"/>
      <c r="U1557" s="108"/>
      <c r="V1557" s="108"/>
      <c r="W1557" s="108"/>
      <c r="X1557" s="108"/>
      <c r="Y1557" s="108"/>
      <c r="Z1557" s="108"/>
      <c r="AA1557" s="108"/>
      <c r="AB1557" s="108"/>
      <c r="AC1557" s="108"/>
      <c r="AD1557" s="108"/>
      <c r="AE1557" s="108"/>
      <c r="AF1557" s="108"/>
      <c r="AG1557" s="108"/>
      <c r="AH1557" s="108"/>
    </row>
    <row r="1558">
      <c r="A1558" s="108"/>
      <c r="B1558" s="108"/>
      <c r="C1558" s="108"/>
      <c r="D1558" s="115"/>
      <c r="E1558" s="108"/>
      <c r="F1558" s="108"/>
      <c r="G1558" s="108"/>
      <c r="H1558" s="108"/>
      <c r="I1558" s="108"/>
      <c r="J1558" s="108"/>
      <c r="K1558" s="108"/>
      <c r="L1558" s="108"/>
      <c r="M1558" s="111"/>
      <c r="N1558" s="112"/>
      <c r="O1558" s="111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  <c r="AE1558" s="108"/>
      <c r="AF1558" s="108"/>
      <c r="AG1558" s="108"/>
      <c r="AH1558" s="108"/>
    </row>
    <row r="1559">
      <c r="A1559" s="108"/>
      <c r="B1559" s="108"/>
      <c r="C1559" s="108"/>
      <c r="D1559" s="115"/>
      <c r="E1559" s="108"/>
      <c r="F1559" s="108"/>
      <c r="G1559" s="108"/>
      <c r="H1559" s="108"/>
      <c r="I1559" s="108"/>
      <c r="J1559" s="108"/>
      <c r="K1559" s="108"/>
      <c r="L1559" s="108"/>
      <c r="M1559" s="111"/>
      <c r="N1559" s="112"/>
      <c r="O1559" s="111"/>
      <c r="P1559" s="108"/>
      <c r="Q1559" s="108"/>
      <c r="R1559" s="108"/>
      <c r="S1559" s="108"/>
      <c r="T1559" s="108"/>
      <c r="U1559" s="108"/>
      <c r="V1559" s="108"/>
      <c r="W1559" s="108"/>
      <c r="X1559" s="108"/>
      <c r="Y1559" s="108"/>
      <c r="Z1559" s="108"/>
      <c r="AA1559" s="108"/>
      <c r="AB1559" s="108"/>
      <c r="AC1559" s="108"/>
      <c r="AD1559" s="108"/>
      <c r="AE1559" s="108"/>
      <c r="AF1559" s="108"/>
      <c r="AG1559" s="108"/>
      <c r="AH1559" s="108"/>
    </row>
    <row r="1560">
      <c r="A1560" s="108"/>
      <c r="B1560" s="108"/>
      <c r="C1560" s="108"/>
      <c r="D1560" s="115"/>
      <c r="E1560" s="108"/>
      <c r="F1560" s="108"/>
      <c r="G1560" s="108"/>
      <c r="H1560" s="108"/>
      <c r="I1560" s="108"/>
      <c r="J1560" s="108"/>
      <c r="K1560" s="108"/>
      <c r="L1560" s="108"/>
      <c r="M1560" s="111"/>
      <c r="N1560" s="112"/>
      <c r="O1560" s="111"/>
      <c r="P1560" s="108"/>
      <c r="Q1560" s="108"/>
      <c r="R1560" s="108"/>
      <c r="S1560" s="108"/>
      <c r="T1560" s="108"/>
      <c r="U1560" s="108"/>
      <c r="V1560" s="108"/>
      <c r="W1560" s="108"/>
      <c r="X1560" s="108"/>
      <c r="Y1560" s="108"/>
      <c r="Z1560" s="108"/>
      <c r="AA1560" s="108"/>
      <c r="AB1560" s="108"/>
      <c r="AC1560" s="108"/>
      <c r="AD1560" s="108"/>
      <c r="AE1560" s="108"/>
      <c r="AF1560" s="108"/>
      <c r="AG1560" s="108"/>
      <c r="AH1560" s="108"/>
    </row>
    <row r="1561">
      <c r="A1561" s="108"/>
      <c r="B1561" s="108"/>
      <c r="C1561" s="108"/>
      <c r="D1561" s="115"/>
      <c r="E1561" s="108"/>
      <c r="F1561" s="108"/>
      <c r="G1561" s="108"/>
      <c r="H1561" s="108"/>
      <c r="I1561" s="108"/>
      <c r="J1561" s="108"/>
      <c r="K1561" s="108"/>
      <c r="L1561" s="108"/>
      <c r="M1561" s="111"/>
      <c r="N1561" s="112"/>
      <c r="O1561" s="111"/>
      <c r="P1561" s="108"/>
      <c r="Q1561" s="108"/>
      <c r="R1561" s="108"/>
      <c r="S1561" s="108"/>
      <c r="T1561" s="108"/>
      <c r="U1561" s="108"/>
      <c r="V1561" s="108"/>
      <c r="W1561" s="108"/>
      <c r="X1561" s="108"/>
      <c r="Y1561" s="108"/>
      <c r="Z1561" s="108"/>
      <c r="AA1561" s="108"/>
      <c r="AB1561" s="108"/>
      <c r="AC1561" s="108"/>
      <c r="AD1561" s="108"/>
      <c r="AE1561" s="108"/>
      <c r="AF1561" s="108"/>
      <c r="AG1561" s="108"/>
      <c r="AH1561" s="108"/>
    </row>
    <row r="1562">
      <c r="A1562" s="108"/>
      <c r="B1562" s="108"/>
      <c r="C1562" s="108"/>
      <c r="D1562" s="115"/>
      <c r="E1562" s="108"/>
      <c r="F1562" s="108"/>
      <c r="G1562" s="108"/>
      <c r="H1562" s="108"/>
      <c r="I1562" s="108"/>
      <c r="J1562" s="108"/>
      <c r="K1562" s="108"/>
      <c r="L1562" s="108"/>
      <c r="M1562" s="111"/>
      <c r="N1562" s="112"/>
      <c r="O1562" s="111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  <c r="AE1562" s="108"/>
      <c r="AF1562" s="108"/>
      <c r="AG1562" s="108"/>
      <c r="AH1562" s="108"/>
    </row>
    <row r="1563">
      <c r="A1563" s="108"/>
      <c r="B1563" s="108"/>
      <c r="C1563" s="108"/>
      <c r="D1563" s="115"/>
      <c r="E1563" s="108"/>
      <c r="F1563" s="108"/>
      <c r="G1563" s="108"/>
      <c r="H1563" s="108"/>
      <c r="I1563" s="108"/>
      <c r="J1563" s="108"/>
      <c r="K1563" s="108"/>
      <c r="L1563" s="108"/>
      <c r="M1563" s="111"/>
      <c r="N1563" s="112"/>
      <c r="O1563" s="111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/>
      <c r="AB1563" s="108"/>
      <c r="AC1563" s="108"/>
      <c r="AD1563" s="108"/>
      <c r="AE1563" s="108"/>
      <c r="AF1563" s="108"/>
      <c r="AG1563" s="108"/>
      <c r="AH1563" s="108"/>
    </row>
    <row r="1564">
      <c r="A1564" s="108"/>
      <c r="B1564" s="108"/>
      <c r="C1564" s="108"/>
      <c r="D1564" s="115"/>
      <c r="E1564" s="108"/>
      <c r="F1564" s="108"/>
      <c r="G1564" s="108"/>
      <c r="H1564" s="108"/>
      <c r="I1564" s="108"/>
      <c r="J1564" s="108"/>
      <c r="K1564" s="108"/>
      <c r="L1564" s="108"/>
      <c r="M1564" s="111"/>
      <c r="N1564" s="112"/>
      <c r="O1564" s="111"/>
      <c r="P1564" s="108"/>
      <c r="Q1564" s="108"/>
      <c r="R1564" s="108"/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/>
      <c r="AC1564" s="108"/>
      <c r="AD1564" s="108"/>
      <c r="AE1564" s="108"/>
      <c r="AF1564" s="108"/>
      <c r="AG1564" s="108"/>
      <c r="AH1564" s="108"/>
    </row>
    <row r="1565">
      <c r="A1565" s="108"/>
      <c r="B1565" s="108"/>
      <c r="C1565" s="108"/>
      <c r="D1565" s="115"/>
      <c r="E1565" s="108"/>
      <c r="F1565" s="108"/>
      <c r="G1565" s="108"/>
      <c r="H1565" s="108"/>
      <c r="I1565" s="108"/>
      <c r="J1565" s="108"/>
      <c r="K1565" s="108"/>
      <c r="L1565" s="108"/>
      <c r="M1565" s="111"/>
      <c r="N1565" s="112"/>
      <c r="O1565" s="111"/>
      <c r="P1565" s="108"/>
      <c r="Q1565" s="108"/>
      <c r="R1565" s="108"/>
      <c r="S1565" s="108"/>
      <c r="T1565" s="108"/>
      <c r="U1565" s="108"/>
      <c r="V1565" s="108"/>
      <c r="W1565" s="108"/>
      <c r="X1565" s="108"/>
      <c r="Y1565" s="108"/>
      <c r="Z1565" s="108"/>
      <c r="AA1565" s="108"/>
      <c r="AB1565" s="108"/>
      <c r="AC1565" s="108"/>
      <c r="AD1565" s="108"/>
      <c r="AE1565" s="108"/>
      <c r="AF1565" s="108"/>
      <c r="AG1565" s="108"/>
      <c r="AH1565" s="108"/>
    </row>
    <row r="1566">
      <c r="A1566" s="108"/>
      <c r="B1566" s="108"/>
      <c r="C1566" s="108"/>
      <c r="D1566" s="115"/>
      <c r="E1566" s="108"/>
      <c r="F1566" s="108"/>
      <c r="G1566" s="108"/>
      <c r="H1566" s="108"/>
      <c r="I1566" s="108"/>
      <c r="J1566" s="108"/>
      <c r="K1566" s="108"/>
      <c r="L1566" s="108"/>
      <c r="M1566" s="111"/>
      <c r="N1566" s="112"/>
      <c r="O1566" s="111"/>
      <c r="P1566" s="108"/>
      <c r="Q1566" s="108"/>
      <c r="R1566" s="108"/>
      <c r="S1566" s="108"/>
      <c r="T1566" s="108"/>
      <c r="U1566" s="108"/>
      <c r="V1566" s="108"/>
      <c r="W1566" s="108"/>
      <c r="X1566" s="108"/>
      <c r="Y1566" s="108"/>
      <c r="Z1566" s="108"/>
      <c r="AA1566" s="108"/>
      <c r="AB1566" s="108"/>
      <c r="AC1566" s="108"/>
      <c r="AD1566" s="108"/>
      <c r="AE1566" s="108"/>
      <c r="AF1566" s="108"/>
      <c r="AG1566" s="108"/>
      <c r="AH1566" s="108"/>
    </row>
    <row r="1567">
      <c r="A1567" s="108"/>
      <c r="B1567" s="108"/>
      <c r="C1567" s="108"/>
      <c r="D1567" s="115"/>
      <c r="E1567" s="108"/>
      <c r="F1567" s="108"/>
      <c r="G1567" s="108"/>
      <c r="H1567" s="108"/>
      <c r="I1567" s="108"/>
      <c r="J1567" s="108"/>
      <c r="K1567" s="108"/>
      <c r="L1567" s="108"/>
      <c r="M1567" s="111"/>
      <c r="N1567" s="112"/>
      <c r="O1567" s="111"/>
      <c r="P1567" s="108"/>
      <c r="Q1567" s="108"/>
      <c r="R1567" s="108"/>
      <c r="S1567" s="108"/>
      <c r="T1567" s="108"/>
      <c r="U1567" s="108"/>
      <c r="V1567" s="108"/>
      <c r="W1567" s="108"/>
      <c r="X1567" s="108"/>
      <c r="Y1567" s="108"/>
      <c r="Z1567" s="108"/>
      <c r="AA1567" s="108"/>
      <c r="AB1567" s="108"/>
      <c r="AC1567" s="108"/>
      <c r="AD1567" s="108"/>
      <c r="AE1567" s="108"/>
      <c r="AF1567" s="108"/>
      <c r="AG1567" s="108"/>
      <c r="AH1567" s="108"/>
    </row>
    <row r="1568">
      <c r="A1568" s="108"/>
      <c r="B1568" s="108"/>
      <c r="C1568" s="108"/>
      <c r="D1568" s="115"/>
      <c r="E1568" s="108"/>
      <c r="F1568" s="108"/>
      <c r="G1568" s="108"/>
      <c r="H1568" s="108"/>
      <c r="I1568" s="108"/>
      <c r="J1568" s="108"/>
      <c r="K1568" s="108"/>
      <c r="L1568" s="108"/>
      <c r="M1568" s="111"/>
      <c r="N1568" s="112"/>
      <c r="O1568" s="111"/>
      <c r="P1568" s="108"/>
      <c r="Q1568" s="108"/>
      <c r="R1568" s="108"/>
      <c r="S1568" s="108"/>
      <c r="T1568" s="108"/>
      <c r="U1568" s="108"/>
      <c r="V1568" s="108"/>
      <c r="W1568" s="108"/>
      <c r="X1568" s="108"/>
      <c r="Y1568" s="108"/>
      <c r="Z1568" s="108"/>
      <c r="AA1568" s="108"/>
      <c r="AB1568" s="108"/>
      <c r="AC1568" s="108"/>
      <c r="AD1568" s="108"/>
      <c r="AE1568" s="108"/>
      <c r="AF1568" s="108"/>
      <c r="AG1568" s="108"/>
      <c r="AH1568" s="108"/>
    </row>
    <row r="1569">
      <c r="A1569" s="108"/>
      <c r="B1569" s="108"/>
      <c r="C1569" s="108"/>
      <c r="D1569" s="115"/>
      <c r="E1569" s="108"/>
      <c r="F1569" s="108"/>
      <c r="G1569" s="108"/>
      <c r="H1569" s="108"/>
      <c r="I1569" s="108"/>
      <c r="J1569" s="108"/>
      <c r="K1569" s="108"/>
      <c r="L1569" s="108"/>
      <c r="M1569" s="111"/>
      <c r="N1569" s="112"/>
      <c r="O1569" s="111"/>
      <c r="P1569" s="108"/>
      <c r="Q1569" s="108"/>
      <c r="R1569" s="108"/>
      <c r="S1569" s="108"/>
      <c r="T1569" s="108"/>
      <c r="U1569" s="108"/>
      <c r="V1569" s="108"/>
      <c r="W1569" s="108"/>
      <c r="X1569" s="108"/>
      <c r="Y1569" s="108"/>
      <c r="Z1569" s="108"/>
      <c r="AA1569" s="108"/>
      <c r="AB1569" s="108"/>
      <c r="AC1569" s="108"/>
      <c r="AD1569" s="108"/>
      <c r="AE1569" s="108"/>
      <c r="AF1569" s="108"/>
      <c r="AG1569" s="108"/>
      <c r="AH1569" s="108"/>
    </row>
    <row r="1570">
      <c r="A1570" s="108"/>
      <c r="B1570" s="108"/>
      <c r="C1570" s="108"/>
      <c r="D1570" s="115"/>
      <c r="E1570" s="108"/>
      <c r="F1570" s="108"/>
      <c r="G1570" s="108"/>
      <c r="H1570" s="108"/>
      <c r="I1570" s="108"/>
      <c r="J1570" s="108"/>
      <c r="K1570" s="108"/>
      <c r="L1570" s="108"/>
      <c r="M1570" s="111"/>
      <c r="N1570" s="112"/>
      <c r="O1570" s="111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  <c r="AE1570" s="108"/>
      <c r="AF1570" s="108"/>
      <c r="AG1570" s="108"/>
      <c r="AH1570" s="108"/>
    </row>
    <row r="1571">
      <c r="A1571" s="108"/>
      <c r="B1571" s="108"/>
      <c r="C1571" s="108"/>
      <c r="D1571" s="115"/>
      <c r="E1571" s="108"/>
      <c r="F1571" s="108"/>
      <c r="G1571" s="108"/>
      <c r="H1571" s="108"/>
      <c r="I1571" s="108"/>
      <c r="J1571" s="108"/>
      <c r="K1571" s="108"/>
      <c r="L1571" s="108"/>
      <c r="M1571" s="111"/>
      <c r="N1571" s="112"/>
      <c r="O1571" s="111"/>
      <c r="P1571" s="108"/>
      <c r="Q1571" s="108"/>
      <c r="R1571" s="108"/>
      <c r="S1571" s="108"/>
      <c r="T1571" s="108"/>
      <c r="U1571" s="108"/>
      <c r="V1571" s="108"/>
      <c r="W1571" s="108"/>
      <c r="X1571" s="108"/>
      <c r="Y1571" s="108"/>
      <c r="Z1571" s="108"/>
      <c r="AA1571" s="108"/>
      <c r="AB1571" s="108"/>
      <c r="AC1571" s="108"/>
      <c r="AD1571" s="108"/>
      <c r="AE1571" s="108"/>
      <c r="AF1571" s="108"/>
      <c r="AG1571" s="108"/>
      <c r="AH1571" s="108"/>
    </row>
    <row r="1572">
      <c r="A1572" s="108"/>
      <c r="B1572" s="108"/>
      <c r="C1572" s="108"/>
      <c r="D1572" s="115"/>
      <c r="E1572" s="108"/>
      <c r="F1572" s="108"/>
      <c r="G1572" s="108"/>
      <c r="H1572" s="108"/>
      <c r="I1572" s="108"/>
      <c r="J1572" s="108"/>
      <c r="K1572" s="108"/>
      <c r="L1572" s="108"/>
      <c r="M1572" s="111"/>
      <c r="N1572" s="112"/>
      <c r="O1572" s="111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/>
      <c r="AB1572" s="108"/>
      <c r="AC1572" s="108"/>
      <c r="AD1572" s="108"/>
      <c r="AE1572" s="108"/>
      <c r="AF1572" s="108"/>
      <c r="AG1572" s="108"/>
      <c r="AH1572" s="108"/>
    </row>
    <row r="1573">
      <c r="A1573" s="108"/>
      <c r="B1573" s="108"/>
      <c r="C1573" s="108"/>
      <c r="D1573" s="115"/>
      <c r="E1573" s="108"/>
      <c r="F1573" s="108"/>
      <c r="G1573" s="108"/>
      <c r="H1573" s="108"/>
      <c r="I1573" s="108"/>
      <c r="J1573" s="108"/>
      <c r="K1573" s="108"/>
      <c r="L1573" s="108"/>
      <c r="M1573" s="111"/>
      <c r="N1573" s="112"/>
      <c r="O1573" s="111"/>
      <c r="P1573" s="108"/>
      <c r="Q1573" s="108"/>
      <c r="R1573" s="108"/>
      <c r="S1573" s="108"/>
      <c r="T1573" s="108"/>
      <c r="U1573" s="108"/>
      <c r="V1573" s="108"/>
      <c r="W1573" s="108"/>
      <c r="X1573" s="108"/>
      <c r="Y1573" s="108"/>
      <c r="Z1573" s="108"/>
      <c r="AA1573" s="108"/>
      <c r="AB1573" s="108"/>
      <c r="AC1573" s="108"/>
      <c r="AD1573" s="108"/>
      <c r="AE1573" s="108"/>
      <c r="AF1573" s="108"/>
      <c r="AG1573" s="108"/>
      <c r="AH1573" s="108"/>
    </row>
    <row r="1574">
      <c r="A1574" s="108"/>
      <c r="B1574" s="108"/>
      <c r="C1574" s="108"/>
      <c r="D1574" s="115"/>
      <c r="E1574" s="108"/>
      <c r="F1574" s="108"/>
      <c r="G1574" s="108"/>
      <c r="H1574" s="108"/>
      <c r="I1574" s="108"/>
      <c r="J1574" s="108"/>
      <c r="K1574" s="108"/>
      <c r="L1574" s="108"/>
      <c r="M1574" s="111"/>
      <c r="N1574" s="112"/>
      <c r="O1574" s="111"/>
      <c r="P1574" s="108"/>
      <c r="Q1574" s="108"/>
      <c r="R1574" s="108"/>
      <c r="S1574" s="108"/>
      <c r="T1574" s="108"/>
      <c r="U1574" s="108"/>
      <c r="V1574" s="108"/>
      <c r="W1574" s="108"/>
      <c r="X1574" s="108"/>
      <c r="Y1574" s="108"/>
      <c r="Z1574" s="108"/>
      <c r="AA1574" s="108"/>
      <c r="AB1574" s="108"/>
      <c r="AC1574" s="108"/>
      <c r="AD1574" s="108"/>
      <c r="AE1574" s="108"/>
      <c r="AF1574" s="108"/>
      <c r="AG1574" s="108"/>
      <c r="AH1574" s="108"/>
    </row>
    <row r="1575">
      <c r="A1575" s="108"/>
      <c r="B1575" s="108"/>
      <c r="C1575" s="108"/>
      <c r="D1575" s="115"/>
      <c r="E1575" s="108"/>
      <c r="F1575" s="108"/>
      <c r="G1575" s="108"/>
      <c r="H1575" s="108"/>
      <c r="I1575" s="108"/>
      <c r="J1575" s="108"/>
      <c r="K1575" s="108"/>
      <c r="L1575" s="108"/>
      <c r="M1575" s="111"/>
      <c r="N1575" s="112"/>
      <c r="O1575" s="111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/>
      <c r="AB1575" s="108"/>
      <c r="AC1575" s="108"/>
      <c r="AD1575" s="108"/>
      <c r="AE1575" s="108"/>
      <c r="AF1575" s="108"/>
      <c r="AG1575" s="108"/>
      <c r="AH1575" s="108"/>
    </row>
    <row r="1576">
      <c r="A1576" s="108"/>
      <c r="B1576" s="108"/>
      <c r="C1576" s="108"/>
      <c r="D1576" s="115"/>
      <c r="E1576" s="108"/>
      <c r="F1576" s="108"/>
      <c r="G1576" s="108"/>
      <c r="H1576" s="108"/>
      <c r="I1576" s="108"/>
      <c r="J1576" s="108"/>
      <c r="K1576" s="108"/>
      <c r="L1576" s="108"/>
      <c r="M1576" s="111"/>
      <c r="N1576" s="112"/>
      <c r="O1576" s="111"/>
      <c r="P1576" s="108"/>
      <c r="Q1576" s="108"/>
      <c r="R1576" s="108"/>
      <c r="S1576" s="108"/>
      <c r="T1576" s="108"/>
      <c r="U1576" s="108"/>
      <c r="V1576" s="108"/>
      <c r="W1576" s="108"/>
      <c r="X1576" s="108"/>
      <c r="Y1576" s="108"/>
      <c r="Z1576" s="108"/>
      <c r="AA1576" s="108"/>
      <c r="AB1576" s="108"/>
      <c r="AC1576" s="108"/>
      <c r="AD1576" s="108"/>
      <c r="AE1576" s="108"/>
      <c r="AF1576" s="108"/>
      <c r="AG1576" s="108"/>
      <c r="AH1576" s="108"/>
    </row>
    <row r="1577">
      <c r="A1577" s="108"/>
      <c r="B1577" s="108"/>
      <c r="C1577" s="108"/>
      <c r="D1577" s="115"/>
      <c r="E1577" s="108"/>
      <c r="F1577" s="108"/>
      <c r="G1577" s="108"/>
      <c r="H1577" s="108"/>
      <c r="I1577" s="108"/>
      <c r="J1577" s="108"/>
      <c r="K1577" s="108"/>
      <c r="L1577" s="108"/>
      <c r="M1577" s="111"/>
      <c r="N1577" s="112"/>
      <c r="O1577" s="111"/>
      <c r="P1577" s="108"/>
      <c r="Q1577" s="108"/>
      <c r="R1577" s="108"/>
      <c r="S1577" s="108"/>
      <c r="T1577" s="108"/>
      <c r="U1577" s="108"/>
      <c r="V1577" s="108"/>
      <c r="W1577" s="108"/>
      <c r="X1577" s="108"/>
      <c r="Y1577" s="108"/>
      <c r="Z1577" s="108"/>
      <c r="AA1577" s="108"/>
      <c r="AB1577" s="108"/>
      <c r="AC1577" s="108"/>
      <c r="AD1577" s="108"/>
      <c r="AE1577" s="108"/>
      <c r="AF1577" s="108"/>
      <c r="AG1577" s="108"/>
      <c r="AH1577" s="108"/>
    </row>
    <row r="1578">
      <c r="A1578" s="108"/>
      <c r="B1578" s="108"/>
      <c r="C1578" s="108"/>
      <c r="D1578" s="115"/>
      <c r="E1578" s="108"/>
      <c r="F1578" s="108"/>
      <c r="G1578" s="108"/>
      <c r="H1578" s="108"/>
      <c r="I1578" s="108"/>
      <c r="J1578" s="108"/>
      <c r="K1578" s="108"/>
      <c r="L1578" s="108"/>
      <c r="M1578" s="111"/>
      <c r="N1578" s="112"/>
      <c r="O1578" s="111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08"/>
      <c r="AE1578" s="108"/>
      <c r="AF1578" s="108"/>
      <c r="AG1578" s="108"/>
      <c r="AH1578" s="108"/>
    </row>
    <row r="1579">
      <c r="A1579" s="108"/>
      <c r="B1579" s="108"/>
      <c r="C1579" s="108"/>
      <c r="D1579" s="115"/>
      <c r="E1579" s="108"/>
      <c r="F1579" s="108"/>
      <c r="G1579" s="108"/>
      <c r="H1579" s="108"/>
      <c r="I1579" s="108"/>
      <c r="J1579" s="108"/>
      <c r="K1579" s="108"/>
      <c r="L1579" s="108"/>
      <c r="M1579" s="111"/>
      <c r="N1579" s="112"/>
      <c r="O1579" s="111"/>
      <c r="P1579" s="108"/>
      <c r="Q1579" s="108"/>
      <c r="R1579" s="108"/>
      <c r="S1579" s="108"/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08"/>
      <c r="AE1579" s="108"/>
      <c r="AF1579" s="108"/>
      <c r="AG1579" s="108"/>
      <c r="AH1579" s="108"/>
    </row>
    <row r="1580">
      <c r="A1580" s="108"/>
      <c r="B1580" s="108"/>
      <c r="C1580" s="108"/>
      <c r="D1580" s="115"/>
      <c r="E1580" s="108"/>
      <c r="F1580" s="108"/>
      <c r="G1580" s="108"/>
      <c r="H1580" s="108"/>
      <c r="I1580" s="108"/>
      <c r="J1580" s="108"/>
      <c r="K1580" s="108"/>
      <c r="L1580" s="108"/>
      <c r="M1580" s="111"/>
      <c r="N1580" s="112"/>
      <c r="O1580" s="111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  <c r="AE1580" s="108"/>
      <c r="AF1580" s="108"/>
      <c r="AG1580" s="108"/>
      <c r="AH1580" s="108"/>
    </row>
    <row r="1581">
      <c r="A1581" s="108"/>
      <c r="B1581" s="108"/>
      <c r="C1581" s="108"/>
      <c r="D1581" s="115"/>
      <c r="E1581" s="108"/>
      <c r="F1581" s="108"/>
      <c r="G1581" s="108"/>
      <c r="H1581" s="108"/>
      <c r="I1581" s="108"/>
      <c r="J1581" s="108"/>
      <c r="K1581" s="108"/>
      <c r="L1581" s="108"/>
      <c r="M1581" s="111"/>
      <c r="N1581" s="112"/>
      <c r="O1581" s="111"/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/>
      <c r="AB1581" s="108"/>
      <c r="AC1581" s="108"/>
      <c r="AD1581" s="108"/>
      <c r="AE1581" s="108"/>
      <c r="AF1581" s="108"/>
      <c r="AG1581" s="108"/>
      <c r="AH1581" s="108"/>
    </row>
    <row r="1582">
      <c r="A1582" s="108"/>
      <c r="B1582" s="108"/>
      <c r="C1582" s="108"/>
      <c r="D1582" s="115"/>
      <c r="E1582" s="108"/>
      <c r="F1582" s="108"/>
      <c r="G1582" s="108"/>
      <c r="H1582" s="108"/>
      <c r="I1582" s="108"/>
      <c r="J1582" s="108"/>
      <c r="K1582" s="108"/>
      <c r="L1582" s="108"/>
      <c r="M1582" s="111"/>
      <c r="N1582" s="112"/>
      <c r="O1582" s="111"/>
      <c r="P1582" s="108"/>
      <c r="Q1582" s="108"/>
      <c r="R1582" s="108"/>
      <c r="S1582" s="108"/>
      <c r="T1582" s="108"/>
      <c r="U1582" s="108"/>
      <c r="V1582" s="108"/>
      <c r="W1582" s="108"/>
      <c r="X1582" s="108"/>
      <c r="Y1582" s="108"/>
      <c r="Z1582" s="108"/>
      <c r="AA1582" s="108"/>
      <c r="AB1582" s="108"/>
      <c r="AC1582" s="108"/>
      <c r="AD1582" s="108"/>
      <c r="AE1582" s="108"/>
      <c r="AF1582" s="108"/>
      <c r="AG1582" s="108"/>
      <c r="AH1582" s="108"/>
    </row>
    <row r="1583">
      <c r="A1583" s="108"/>
      <c r="B1583" s="108"/>
      <c r="C1583" s="108"/>
      <c r="D1583" s="115"/>
      <c r="E1583" s="108"/>
      <c r="F1583" s="108"/>
      <c r="G1583" s="108"/>
      <c r="H1583" s="108"/>
      <c r="I1583" s="108"/>
      <c r="J1583" s="108"/>
      <c r="K1583" s="108"/>
      <c r="L1583" s="108"/>
      <c r="M1583" s="111"/>
      <c r="N1583" s="112"/>
      <c r="O1583" s="111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/>
      <c r="AB1583" s="108"/>
      <c r="AC1583" s="108"/>
      <c r="AD1583" s="108"/>
      <c r="AE1583" s="108"/>
      <c r="AF1583" s="108"/>
      <c r="AG1583" s="108"/>
      <c r="AH1583" s="108"/>
    </row>
    <row r="1584">
      <c r="A1584" s="108"/>
      <c r="B1584" s="108"/>
      <c r="C1584" s="108"/>
      <c r="D1584" s="115"/>
      <c r="E1584" s="108"/>
      <c r="F1584" s="108"/>
      <c r="G1584" s="108"/>
      <c r="H1584" s="108"/>
      <c r="I1584" s="108"/>
      <c r="J1584" s="108"/>
      <c r="K1584" s="108"/>
      <c r="L1584" s="108"/>
      <c r="M1584" s="111"/>
      <c r="N1584" s="112"/>
      <c r="O1584" s="111"/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/>
      <c r="AB1584" s="108"/>
      <c r="AC1584" s="108"/>
      <c r="AD1584" s="108"/>
      <c r="AE1584" s="108"/>
      <c r="AF1584" s="108"/>
      <c r="AG1584" s="108"/>
      <c r="AH1584" s="108"/>
    </row>
    <row r="1585">
      <c r="A1585" s="108"/>
      <c r="B1585" s="108"/>
      <c r="C1585" s="108"/>
      <c r="D1585" s="115"/>
      <c r="E1585" s="108"/>
      <c r="F1585" s="108"/>
      <c r="G1585" s="108"/>
      <c r="H1585" s="108"/>
      <c r="I1585" s="108"/>
      <c r="J1585" s="108"/>
      <c r="K1585" s="108"/>
      <c r="L1585" s="108"/>
      <c r="M1585" s="111"/>
      <c r="N1585" s="112"/>
      <c r="O1585" s="111"/>
      <c r="P1585" s="108"/>
      <c r="Q1585" s="108"/>
      <c r="R1585" s="108"/>
      <c r="S1585" s="108"/>
      <c r="T1585" s="108"/>
      <c r="U1585" s="108"/>
      <c r="V1585" s="108"/>
      <c r="W1585" s="108"/>
      <c r="X1585" s="108"/>
      <c r="Y1585" s="108"/>
      <c r="Z1585" s="108"/>
      <c r="AA1585" s="108"/>
      <c r="AB1585" s="108"/>
      <c r="AC1585" s="108"/>
      <c r="AD1585" s="108"/>
      <c r="AE1585" s="108"/>
      <c r="AF1585" s="108"/>
      <c r="AG1585" s="108"/>
      <c r="AH1585" s="108"/>
    </row>
    <row r="1586">
      <c r="A1586" s="108"/>
      <c r="B1586" s="108"/>
      <c r="C1586" s="108"/>
      <c r="D1586" s="115"/>
      <c r="E1586" s="108"/>
      <c r="F1586" s="108"/>
      <c r="G1586" s="108"/>
      <c r="H1586" s="108"/>
      <c r="I1586" s="108"/>
      <c r="J1586" s="108"/>
      <c r="K1586" s="108"/>
      <c r="L1586" s="108"/>
      <c r="M1586" s="111"/>
      <c r="N1586" s="112"/>
      <c r="O1586" s="111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/>
      <c r="AB1586" s="108"/>
      <c r="AC1586" s="108"/>
      <c r="AD1586" s="108"/>
      <c r="AE1586" s="108"/>
      <c r="AF1586" s="108"/>
      <c r="AG1586" s="108"/>
      <c r="AH1586" s="108"/>
    </row>
    <row r="1587">
      <c r="A1587" s="108"/>
      <c r="B1587" s="108"/>
      <c r="C1587" s="108"/>
      <c r="D1587" s="115"/>
      <c r="E1587" s="108"/>
      <c r="F1587" s="108"/>
      <c r="G1587" s="108"/>
      <c r="H1587" s="108"/>
      <c r="I1587" s="108"/>
      <c r="J1587" s="108"/>
      <c r="K1587" s="108"/>
      <c r="L1587" s="108"/>
      <c r="M1587" s="111"/>
      <c r="N1587" s="112"/>
      <c r="O1587" s="111"/>
      <c r="P1587" s="108"/>
      <c r="Q1587" s="108"/>
      <c r="R1587" s="108"/>
      <c r="S1587" s="108"/>
      <c r="T1587" s="108"/>
      <c r="U1587" s="108"/>
      <c r="V1587" s="108"/>
      <c r="W1587" s="108"/>
      <c r="X1587" s="108"/>
      <c r="Y1587" s="108"/>
      <c r="Z1587" s="108"/>
      <c r="AA1587" s="108"/>
      <c r="AB1587" s="108"/>
      <c r="AC1587" s="108"/>
      <c r="AD1587" s="108"/>
      <c r="AE1587" s="108"/>
      <c r="AF1587" s="108"/>
      <c r="AG1587" s="108"/>
      <c r="AH1587" s="108"/>
    </row>
    <row r="1588">
      <c r="A1588" s="108"/>
      <c r="B1588" s="108"/>
      <c r="C1588" s="108"/>
      <c r="D1588" s="115"/>
      <c r="E1588" s="108"/>
      <c r="F1588" s="108"/>
      <c r="G1588" s="108"/>
      <c r="H1588" s="108"/>
      <c r="I1588" s="108"/>
      <c r="J1588" s="108"/>
      <c r="K1588" s="108"/>
      <c r="L1588" s="108"/>
      <c r="M1588" s="111"/>
      <c r="N1588" s="112"/>
      <c r="O1588" s="111"/>
      <c r="P1588" s="108"/>
      <c r="Q1588" s="108"/>
      <c r="R1588" s="108"/>
      <c r="S1588" s="108"/>
      <c r="T1588" s="108"/>
      <c r="U1588" s="108"/>
      <c r="V1588" s="108"/>
      <c r="W1588" s="108"/>
      <c r="X1588" s="108"/>
      <c r="Y1588" s="108"/>
      <c r="Z1588" s="108"/>
      <c r="AA1588" s="108"/>
      <c r="AB1588" s="108"/>
      <c r="AC1588" s="108"/>
      <c r="AD1588" s="108"/>
      <c r="AE1588" s="108"/>
      <c r="AF1588" s="108"/>
      <c r="AG1588" s="108"/>
      <c r="AH1588" s="108"/>
    </row>
    <row r="1589">
      <c r="A1589" s="108"/>
      <c r="B1589" s="108"/>
      <c r="C1589" s="108"/>
      <c r="D1589" s="115"/>
      <c r="E1589" s="108"/>
      <c r="F1589" s="108"/>
      <c r="G1589" s="108"/>
      <c r="H1589" s="108"/>
      <c r="I1589" s="108"/>
      <c r="J1589" s="108"/>
      <c r="K1589" s="108"/>
      <c r="L1589" s="108"/>
      <c r="M1589" s="111"/>
      <c r="N1589" s="112"/>
      <c r="O1589" s="111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  <c r="AG1589" s="108"/>
      <c r="AH1589" s="108"/>
    </row>
    <row r="1590">
      <c r="A1590" s="108"/>
      <c r="B1590" s="108"/>
      <c r="C1590" s="108"/>
      <c r="D1590" s="115"/>
      <c r="E1590" s="108"/>
      <c r="F1590" s="108"/>
      <c r="G1590" s="108"/>
      <c r="H1590" s="108"/>
      <c r="I1590" s="108"/>
      <c r="J1590" s="108"/>
      <c r="K1590" s="108"/>
      <c r="L1590" s="108"/>
      <c r="M1590" s="111"/>
      <c r="N1590" s="112"/>
      <c r="O1590" s="111"/>
      <c r="P1590" s="108"/>
      <c r="Q1590" s="108"/>
      <c r="R1590" s="108"/>
      <c r="S1590" s="108"/>
      <c r="T1590" s="108"/>
      <c r="U1590" s="108"/>
      <c r="V1590" s="108"/>
      <c r="W1590" s="108"/>
      <c r="X1590" s="108"/>
      <c r="Y1590" s="108"/>
      <c r="Z1590" s="108"/>
      <c r="AA1590" s="108"/>
      <c r="AB1590" s="108"/>
      <c r="AC1590" s="108"/>
      <c r="AD1590" s="108"/>
      <c r="AE1590" s="108"/>
      <c r="AF1590" s="108"/>
      <c r="AG1590" s="108"/>
      <c r="AH1590" s="108"/>
    </row>
    <row r="1591">
      <c r="A1591" s="108"/>
      <c r="B1591" s="108"/>
      <c r="C1591" s="108"/>
      <c r="D1591" s="115"/>
      <c r="E1591" s="108"/>
      <c r="F1591" s="108"/>
      <c r="G1591" s="108"/>
      <c r="H1591" s="108"/>
      <c r="I1591" s="108"/>
      <c r="J1591" s="108"/>
      <c r="K1591" s="108"/>
      <c r="L1591" s="108"/>
      <c r="M1591" s="111"/>
      <c r="N1591" s="112"/>
      <c r="O1591" s="111"/>
      <c r="P1591" s="108"/>
      <c r="Q1591" s="108"/>
      <c r="R1591" s="108"/>
      <c r="S1591" s="108"/>
      <c r="T1591" s="108"/>
      <c r="U1591" s="108"/>
      <c r="V1591" s="108"/>
      <c r="W1591" s="108"/>
      <c r="X1591" s="108"/>
      <c r="Y1591" s="108"/>
      <c r="Z1591" s="108"/>
      <c r="AA1591" s="108"/>
      <c r="AB1591" s="108"/>
      <c r="AC1591" s="108"/>
      <c r="AD1591" s="108"/>
      <c r="AE1591" s="108"/>
      <c r="AF1591" s="108"/>
      <c r="AG1591" s="108"/>
      <c r="AH1591" s="108"/>
    </row>
    <row r="1592">
      <c r="A1592" s="108"/>
      <c r="B1592" s="108"/>
      <c r="C1592" s="108"/>
      <c r="D1592" s="115"/>
      <c r="E1592" s="108"/>
      <c r="F1592" s="108"/>
      <c r="G1592" s="108"/>
      <c r="H1592" s="108"/>
      <c r="I1592" s="108"/>
      <c r="J1592" s="108"/>
      <c r="K1592" s="108"/>
      <c r="L1592" s="108"/>
      <c r="M1592" s="111"/>
      <c r="N1592" s="112"/>
      <c r="O1592" s="111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  <c r="AE1592" s="108"/>
      <c r="AF1592" s="108"/>
      <c r="AG1592" s="108"/>
      <c r="AH1592" s="108"/>
    </row>
    <row r="1593">
      <c r="A1593" s="108"/>
      <c r="B1593" s="108"/>
      <c r="C1593" s="108"/>
      <c r="D1593" s="115"/>
      <c r="E1593" s="108"/>
      <c r="F1593" s="108"/>
      <c r="G1593" s="108"/>
      <c r="H1593" s="108"/>
      <c r="I1593" s="108"/>
      <c r="J1593" s="108"/>
      <c r="K1593" s="108"/>
      <c r="L1593" s="108"/>
      <c r="M1593" s="111"/>
      <c r="N1593" s="112"/>
      <c r="O1593" s="111"/>
      <c r="P1593" s="108"/>
      <c r="Q1593" s="108"/>
      <c r="R1593" s="108"/>
      <c r="S1593" s="108"/>
      <c r="T1593" s="108"/>
      <c r="U1593" s="108"/>
      <c r="V1593" s="108"/>
      <c r="W1593" s="108"/>
      <c r="X1593" s="108"/>
      <c r="Y1593" s="108"/>
      <c r="Z1593" s="108"/>
      <c r="AA1593" s="108"/>
      <c r="AB1593" s="108"/>
      <c r="AC1593" s="108"/>
      <c r="AD1593" s="108"/>
      <c r="AE1593" s="108"/>
      <c r="AF1593" s="108"/>
      <c r="AG1593" s="108"/>
      <c r="AH1593" s="108"/>
    </row>
    <row r="1594">
      <c r="A1594" s="108"/>
      <c r="B1594" s="108"/>
      <c r="C1594" s="108"/>
      <c r="D1594" s="115"/>
      <c r="E1594" s="108"/>
      <c r="F1594" s="108"/>
      <c r="G1594" s="108"/>
      <c r="H1594" s="108"/>
      <c r="I1594" s="108"/>
      <c r="J1594" s="108"/>
      <c r="K1594" s="108"/>
      <c r="L1594" s="108"/>
      <c r="M1594" s="111"/>
      <c r="N1594" s="112"/>
      <c r="O1594" s="111"/>
      <c r="P1594" s="108"/>
      <c r="Q1594" s="108"/>
      <c r="R1594" s="108"/>
      <c r="S1594" s="108"/>
      <c r="T1594" s="108"/>
      <c r="U1594" s="108"/>
      <c r="V1594" s="108"/>
      <c r="W1594" s="108"/>
      <c r="X1594" s="108"/>
      <c r="Y1594" s="108"/>
      <c r="Z1594" s="108"/>
      <c r="AA1594" s="108"/>
      <c r="AB1594" s="108"/>
      <c r="AC1594" s="108"/>
      <c r="AD1594" s="108"/>
      <c r="AE1594" s="108"/>
      <c r="AF1594" s="108"/>
      <c r="AG1594" s="108"/>
      <c r="AH1594" s="108"/>
    </row>
    <row r="1595">
      <c r="A1595" s="108"/>
      <c r="B1595" s="108"/>
      <c r="C1595" s="108"/>
      <c r="D1595" s="115"/>
      <c r="E1595" s="108"/>
      <c r="F1595" s="108"/>
      <c r="G1595" s="108"/>
      <c r="H1595" s="108"/>
      <c r="I1595" s="108"/>
      <c r="J1595" s="108"/>
      <c r="K1595" s="108"/>
      <c r="L1595" s="108"/>
      <c r="M1595" s="111"/>
      <c r="N1595" s="112"/>
      <c r="O1595" s="111"/>
      <c r="P1595" s="108"/>
      <c r="Q1595" s="108"/>
      <c r="R1595" s="108"/>
      <c r="S1595" s="108"/>
      <c r="T1595" s="108"/>
      <c r="U1595" s="108"/>
      <c r="V1595" s="108"/>
      <c r="W1595" s="108"/>
      <c r="X1595" s="108"/>
      <c r="Y1595" s="108"/>
      <c r="Z1595" s="108"/>
      <c r="AA1595" s="108"/>
      <c r="AB1595" s="108"/>
      <c r="AC1595" s="108"/>
      <c r="AD1595" s="108"/>
      <c r="AE1595" s="108"/>
      <c r="AF1595" s="108"/>
      <c r="AG1595" s="108"/>
      <c r="AH1595" s="108"/>
    </row>
    <row r="1596">
      <c r="A1596" s="108"/>
      <c r="B1596" s="108"/>
      <c r="C1596" s="108"/>
      <c r="D1596" s="115"/>
      <c r="E1596" s="108"/>
      <c r="F1596" s="108"/>
      <c r="G1596" s="108"/>
      <c r="H1596" s="108"/>
      <c r="I1596" s="108"/>
      <c r="J1596" s="108"/>
      <c r="K1596" s="108"/>
      <c r="L1596" s="108"/>
      <c r="M1596" s="111"/>
      <c r="N1596" s="112"/>
      <c r="O1596" s="111"/>
      <c r="P1596" s="108"/>
      <c r="Q1596" s="108"/>
      <c r="R1596" s="108"/>
      <c r="S1596" s="108"/>
      <c r="T1596" s="108"/>
      <c r="U1596" s="108"/>
      <c r="V1596" s="108"/>
      <c r="W1596" s="108"/>
      <c r="X1596" s="108"/>
      <c r="Y1596" s="108"/>
      <c r="Z1596" s="108"/>
      <c r="AA1596" s="108"/>
      <c r="AB1596" s="108"/>
      <c r="AC1596" s="108"/>
      <c r="AD1596" s="108"/>
      <c r="AE1596" s="108"/>
      <c r="AF1596" s="108"/>
      <c r="AG1596" s="108"/>
      <c r="AH1596" s="108"/>
    </row>
    <row r="1597">
      <c r="A1597" s="108"/>
      <c r="B1597" s="108"/>
      <c r="C1597" s="108"/>
      <c r="D1597" s="115"/>
      <c r="E1597" s="108"/>
      <c r="F1597" s="108"/>
      <c r="G1597" s="108"/>
      <c r="H1597" s="108"/>
      <c r="I1597" s="108"/>
      <c r="J1597" s="108"/>
      <c r="K1597" s="108"/>
      <c r="L1597" s="108"/>
      <c r="M1597" s="111"/>
      <c r="N1597" s="112"/>
      <c r="O1597" s="111"/>
      <c r="P1597" s="108"/>
      <c r="Q1597" s="108"/>
      <c r="R1597" s="108"/>
      <c r="S1597" s="108"/>
      <c r="T1597" s="108"/>
      <c r="U1597" s="108"/>
      <c r="V1597" s="108"/>
      <c r="W1597" s="108"/>
      <c r="X1597" s="108"/>
      <c r="Y1597" s="108"/>
      <c r="Z1597" s="108"/>
      <c r="AA1597" s="108"/>
      <c r="AB1597" s="108"/>
      <c r="AC1597" s="108"/>
      <c r="AD1597" s="108"/>
      <c r="AE1597" s="108"/>
      <c r="AF1597" s="108"/>
      <c r="AG1597" s="108"/>
      <c r="AH1597" s="108"/>
    </row>
    <row r="1598">
      <c r="A1598" s="108"/>
      <c r="B1598" s="108"/>
      <c r="C1598" s="108"/>
      <c r="D1598" s="115"/>
      <c r="E1598" s="108"/>
      <c r="F1598" s="108"/>
      <c r="G1598" s="108"/>
      <c r="H1598" s="108"/>
      <c r="I1598" s="108"/>
      <c r="J1598" s="108"/>
      <c r="K1598" s="108"/>
      <c r="L1598" s="108"/>
      <c r="M1598" s="111"/>
      <c r="N1598" s="112"/>
      <c r="O1598" s="111"/>
      <c r="P1598" s="108"/>
      <c r="Q1598" s="108"/>
      <c r="R1598" s="108"/>
      <c r="S1598" s="108"/>
      <c r="T1598" s="108"/>
      <c r="U1598" s="108"/>
      <c r="V1598" s="108"/>
      <c r="W1598" s="108"/>
      <c r="X1598" s="108"/>
      <c r="Y1598" s="108"/>
      <c r="Z1598" s="108"/>
      <c r="AA1598" s="108"/>
      <c r="AB1598" s="108"/>
      <c r="AC1598" s="108"/>
      <c r="AD1598" s="108"/>
      <c r="AE1598" s="108"/>
      <c r="AF1598" s="108"/>
      <c r="AG1598" s="108"/>
      <c r="AH1598" s="108"/>
    </row>
    <row r="1599">
      <c r="A1599" s="108"/>
      <c r="B1599" s="108"/>
      <c r="C1599" s="108"/>
      <c r="D1599" s="115"/>
      <c r="E1599" s="108"/>
      <c r="F1599" s="108"/>
      <c r="G1599" s="108"/>
      <c r="H1599" s="108"/>
      <c r="I1599" s="108"/>
      <c r="J1599" s="108"/>
      <c r="K1599" s="108"/>
      <c r="L1599" s="108"/>
      <c r="M1599" s="111"/>
      <c r="N1599" s="112"/>
      <c r="O1599" s="111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  <c r="AG1599" s="108"/>
      <c r="AH1599" s="108"/>
    </row>
    <row r="1600">
      <c r="A1600" s="108"/>
      <c r="B1600" s="108"/>
      <c r="C1600" s="108"/>
      <c r="D1600" s="115"/>
      <c r="E1600" s="108"/>
      <c r="F1600" s="108"/>
      <c r="G1600" s="108"/>
      <c r="H1600" s="108"/>
      <c r="I1600" s="108"/>
      <c r="J1600" s="108"/>
      <c r="K1600" s="108"/>
      <c r="L1600" s="108"/>
      <c r="M1600" s="111"/>
      <c r="N1600" s="112"/>
      <c r="O1600" s="111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  <c r="AG1600" s="108"/>
      <c r="AH1600" s="108"/>
    </row>
    <row r="1601">
      <c r="A1601" s="108"/>
      <c r="B1601" s="108"/>
      <c r="C1601" s="108"/>
      <c r="D1601" s="115"/>
      <c r="E1601" s="108"/>
      <c r="F1601" s="108"/>
      <c r="G1601" s="108"/>
      <c r="H1601" s="108"/>
      <c r="I1601" s="108"/>
      <c r="J1601" s="108"/>
      <c r="K1601" s="108"/>
      <c r="L1601" s="108"/>
      <c r="M1601" s="111"/>
      <c r="N1601" s="112"/>
      <c r="O1601" s="111"/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/>
      <c r="AC1601" s="108"/>
      <c r="AD1601" s="108"/>
      <c r="AE1601" s="108"/>
      <c r="AF1601" s="108"/>
      <c r="AG1601" s="108"/>
      <c r="AH1601" s="108"/>
    </row>
    <row r="1602">
      <c r="A1602" s="108"/>
      <c r="B1602" s="108"/>
      <c r="C1602" s="108"/>
      <c r="D1602" s="115"/>
      <c r="E1602" s="108"/>
      <c r="F1602" s="108"/>
      <c r="G1602" s="108"/>
      <c r="H1602" s="108"/>
      <c r="I1602" s="108"/>
      <c r="J1602" s="108"/>
      <c r="K1602" s="108"/>
      <c r="L1602" s="108"/>
      <c r="M1602" s="111"/>
      <c r="N1602" s="112"/>
      <c r="O1602" s="111"/>
      <c r="P1602" s="108"/>
      <c r="Q1602" s="108"/>
      <c r="R1602" s="108"/>
      <c r="S1602" s="108"/>
      <c r="T1602" s="108"/>
      <c r="U1602" s="108"/>
      <c r="V1602" s="108"/>
      <c r="W1602" s="108"/>
      <c r="X1602" s="108"/>
      <c r="Y1602" s="108"/>
      <c r="Z1602" s="108"/>
      <c r="AA1602" s="108"/>
      <c r="AB1602" s="108"/>
      <c r="AC1602" s="108"/>
      <c r="AD1602" s="108"/>
      <c r="AE1602" s="108"/>
      <c r="AF1602" s="108"/>
      <c r="AG1602" s="108"/>
      <c r="AH1602" s="108"/>
    </row>
    <row r="1603">
      <c r="A1603" s="108"/>
      <c r="B1603" s="108"/>
      <c r="C1603" s="108"/>
      <c r="D1603" s="115"/>
      <c r="E1603" s="108"/>
      <c r="F1603" s="108"/>
      <c r="G1603" s="108"/>
      <c r="H1603" s="108"/>
      <c r="I1603" s="108"/>
      <c r="J1603" s="108"/>
      <c r="K1603" s="108"/>
      <c r="L1603" s="108"/>
      <c r="M1603" s="111"/>
      <c r="N1603" s="112"/>
      <c r="O1603" s="111"/>
      <c r="P1603" s="108"/>
      <c r="Q1603" s="108"/>
      <c r="R1603" s="108"/>
      <c r="S1603" s="108"/>
      <c r="T1603" s="108"/>
      <c r="U1603" s="108"/>
      <c r="V1603" s="108"/>
      <c r="W1603" s="108"/>
      <c r="X1603" s="108"/>
      <c r="Y1603" s="108"/>
      <c r="Z1603" s="108"/>
      <c r="AA1603" s="108"/>
      <c r="AB1603" s="108"/>
      <c r="AC1603" s="108"/>
      <c r="AD1603" s="108"/>
      <c r="AE1603" s="108"/>
      <c r="AF1603" s="108"/>
      <c r="AG1603" s="108"/>
      <c r="AH1603" s="108"/>
    </row>
    <row r="1604">
      <c r="A1604" s="108"/>
      <c r="B1604" s="108"/>
      <c r="C1604" s="108"/>
      <c r="D1604" s="115"/>
      <c r="E1604" s="108"/>
      <c r="F1604" s="108"/>
      <c r="G1604" s="108"/>
      <c r="H1604" s="108"/>
      <c r="I1604" s="108"/>
      <c r="J1604" s="108"/>
      <c r="K1604" s="108"/>
      <c r="L1604" s="108"/>
      <c r="M1604" s="111"/>
      <c r="N1604" s="112"/>
      <c r="O1604" s="111"/>
      <c r="P1604" s="108"/>
      <c r="Q1604" s="108"/>
      <c r="R1604" s="108"/>
      <c r="S1604" s="108"/>
      <c r="T1604" s="108"/>
      <c r="U1604" s="108"/>
      <c r="V1604" s="108"/>
      <c r="W1604" s="108"/>
      <c r="X1604" s="108"/>
      <c r="Y1604" s="108"/>
      <c r="Z1604" s="108"/>
      <c r="AA1604" s="108"/>
      <c r="AB1604" s="108"/>
      <c r="AC1604" s="108"/>
      <c r="AD1604" s="108"/>
      <c r="AE1604" s="108"/>
      <c r="AF1604" s="108"/>
      <c r="AG1604" s="108"/>
      <c r="AH1604" s="108"/>
    </row>
    <row r="1605">
      <c r="A1605" s="108"/>
      <c r="B1605" s="108"/>
      <c r="C1605" s="108"/>
      <c r="D1605" s="115"/>
      <c r="E1605" s="108"/>
      <c r="F1605" s="108"/>
      <c r="G1605" s="108"/>
      <c r="H1605" s="108"/>
      <c r="I1605" s="108"/>
      <c r="J1605" s="108"/>
      <c r="K1605" s="108"/>
      <c r="L1605" s="108"/>
      <c r="M1605" s="111"/>
      <c r="N1605" s="112"/>
      <c r="O1605" s="111"/>
      <c r="P1605" s="108"/>
      <c r="Q1605" s="108"/>
      <c r="R1605" s="108"/>
      <c r="S1605" s="108"/>
      <c r="T1605" s="108"/>
      <c r="U1605" s="108"/>
      <c r="V1605" s="108"/>
      <c r="W1605" s="108"/>
      <c r="X1605" s="108"/>
      <c r="Y1605" s="108"/>
      <c r="Z1605" s="108"/>
      <c r="AA1605" s="108"/>
      <c r="AB1605" s="108"/>
      <c r="AC1605" s="108"/>
      <c r="AD1605" s="108"/>
      <c r="AE1605" s="108"/>
      <c r="AF1605" s="108"/>
      <c r="AG1605" s="108"/>
      <c r="AH1605" s="108"/>
    </row>
    <row r="1606">
      <c r="A1606" s="108"/>
      <c r="B1606" s="108"/>
      <c r="C1606" s="108"/>
      <c r="D1606" s="115"/>
      <c r="E1606" s="108"/>
      <c r="F1606" s="108"/>
      <c r="G1606" s="108"/>
      <c r="H1606" s="108"/>
      <c r="I1606" s="108"/>
      <c r="J1606" s="108"/>
      <c r="K1606" s="108"/>
      <c r="L1606" s="108"/>
      <c r="M1606" s="111"/>
      <c r="N1606" s="112"/>
      <c r="O1606" s="111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  <c r="AE1606" s="108"/>
      <c r="AF1606" s="108"/>
      <c r="AG1606" s="108"/>
      <c r="AH1606" s="108"/>
    </row>
    <row r="1607">
      <c r="A1607" s="108"/>
      <c r="B1607" s="108"/>
      <c r="C1607" s="108"/>
      <c r="D1607" s="115"/>
      <c r="E1607" s="108"/>
      <c r="F1607" s="108"/>
      <c r="G1607" s="108"/>
      <c r="H1607" s="108"/>
      <c r="I1607" s="108"/>
      <c r="J1607" s="108"/>
      <c r="K1607" s="108"/>
      <c r="L1607" s="108"/>
      <c r="M1607" s="111"/>
      <c r="N1607" s="112"/>
      <c r="O1607" s="111"/>
      <c r="P1607" s="108"/>
      <c r="Q1607" s="108"/>
      <c r="R1607" s="108"/>
      <c r="S1607" s="108"/>
      <c r="T1607" s="108"/>
      <c r="U1607" s="108"/>
      <c r="V1607" s="108"/>
      <c r="W1607" s="108"/>
      <c r="X1607" s="108"/>
      <c r="Y1607" s="108"/>
      <c r="Z1607" s="108"/>
      <c r="AA1607" s="108"/>
      <c r="AB1607" s="108"/>
      <c r="AC1607" s="108"/>
      <c r="AD1607" s="108"/>
      <c r="AE1607" s="108"/>
      <c r="AF1607" s="108"/>
      <c r="AG1607" s="108"/>
      <c r="AH1607" s="108"/>
    </row>
    <row r="1608">
      <c r="A1608" s="108"/>
      <c r="B1608" s="108"/>
      <c r="C1608" s="108"/>
      <c r="D1608" s="115"/>
      <c r="E1608" s="108"/>
      <c r="F1608" s="108"/>
      <c r="G1608" s="108"/>
      <c r="H1608" s="108"/>
      <c r="I1608" s="108"/>
      <c r="J1608" s="108"/>
      <c r="K1608" s="108"/>
      <c r="L1608" s="108"/>
      <c r="M1608" s="111"/>
      <c r="N1608" s="112"/>
      <c r="O1608" s="111"/>
      <c r="P1608" s="108"/>
      <c r="Q1608" s="108"/>
      <c r="R1608" s="108"/>
      <c r="S1608" s="108"/>
      <c r="T1608" s="108"/>
      <c r="U1608" s="108"/>
      <c r="V1608" s="108"/>
      <c r="W1608" s="108"/>
      <c r="X1608" s="108"/>
      <c r="Y1608" s="108"/>
      <c r="Z1608" s="108"/>
      <c r="AA1608" s="108"/>
      <c r="AB1608" s="108"/>
      <c r="AC1608" s="108"/>
      <c r="AD1608" s="108"/>
      <c r="AE1608" s="108"/>
      <c r="AF1608" s="108"/>
      <c r="AG1608" s="108"/>
      <c r="AH1608" s="108"/>
    </row>
    <row r="1609">
      <c r="A1609" s="108"/>
      <c r="B1609" s="108"/>
      <c r="C1609" s="108"/>
      <c r="D1609" s="115"/>
      <c r="E1609" s="108"/>
      <c r="F1609" s="108"/>
      <c r="G1609" s="108"/>
      <c r="H1609" s="108"/>
      <c r="I1609" s="108"/>
      <c r="J1609" s="108"/>
      <c r="K1609" s="108"/>
      <c r="L1609" s="108"/>
      <c r="M1609" s="111"/>
      <c r="N1609" s="112"/>
      <c r="O1609" s="111"/>
      <c r="P1609" s="108"/>
      <c r="Q1609" s="108"/>
      <c r="R1609" s="108"/>
      <c r="S1609" s="108"/>
      <c r="T1609" s="108"/>
      <c r="U1609" s="108"/>
      <c r="V1609" s="108"/>
      <c r="W1609" s="108"/>
      <c r="X1609" s="108"/>
      <c r="Y1609" s="108"/>
      <c r="Z1609" s="108"/>
      <c r="AA1609" s="108"/>
      <c r="AB1609" s="108"/>
      <c r="AC1609" s="108"/>
      <c r="AD1609" s="108"/>
      <c r="AE1609" s="108"/>
      <c r="AF1609" s="108"/>
      <c r="AG1609" s="108"/>
      <c r="AH1609" s="108"/>
    </row>
    <row r="1610">
      <c r="A1610" s="108"/>
      <c r="B1610" s="108"/>
      <c r="C1610" s="108"/>
      <c r="D1610" s="115"/>
      <c r="E1610" s="108"/>
      <c r="F1610" s="108"/>
      <c r="G1610" s="108"/>
      <c r="H1610" s="108"/>
      <c r="I1610" s="108"/>
      <c r="J1610" s="108"/>
      <c r="K1610" s="108"/>
      <c r="L1610" s="108"/>
      <c r="M1610" s="111"/>
      <c r="N1610" s="112"/>
      <c r="O1610" s="111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108"/>
      <c r="AE1610" s="108"/>
      <c r="AF1610" s="108"/>
      <c r="AG1610" s="108"/>
      <c r="AH1610" s="108"/>
    </row>
    <row r="1611">
      <c r="A1611" s="108"/>
      <c r="B1611" s="108"/>
      <c r="C1611" s="108"/>
      <c r="D1611" s="115"/>
      <c r="E1611" s="108"/>
      <c r="F1611" s="108"/>
      <c r="G1611" s="108"/>
      <c r="H1611" s="108"/>
      <c r="I1611" s="108"/>
      <c r="J1611" s="108"/>
      <c r="K1611" s="108"/>
      <c r="L1611" s="108"/>
      <c r="M1611" s="111"/>
      <c r="N1611" s="112"/>
      <c r="O1611" s="111"/>
      <c r="P1611" s="108"/>
      <c r="Q1611" s="108"/>
      <c r="R1611" s="108"/>
      <c r="S1611" s="108"/>
      <c r="T1611" s="108"/>
      <c r="U1611" s="108"/>
      <c r="V1611" s="108"/>
      <c r="W1611" s="108"/>
      <c r="X1611" s="108"/>
      <c r="Y1611" s="108"/>
      <c r="Z1611" s="108"/>
      <c r="AA1611" s="108"/>
      <c r="AB1611" s="108"/>
      <c r="AC1611" s="108"/>
      <c r="AD1611" s="108"/>
      <c r="AE1611" s="108"/>
      <c r="AF1611" s="108"/>
      <c r="AG1611" s="108"/>
      <c r="AH1611" s="108"/>
    </row>
    <row r="1612">
      <c r="A1612" s="108"/>
      <c r="B1612" s="108"/>
      <c r="C1612" s="108"/>
      <c r="D1612" s="115"/>
      <c r="E1612" s="108"/>
      <c r="F1612" s="108"/>
      <c r="G1612" s="108"/>
      <c r="H1612" s="108"/>
      <c r="I1612" s="108"/>
      <c r="J1612" s="108"/>
      <c r="K1612" s="108"/>
      <c r="L1612" s="108"/>
      <c r="M1612" s="111"/>
      <c r="N1612" s="112"/>
      <c r="O1612" s="111"/>
      <c r="P1612" s="108"/>
      <c r="Q1612" s="108"/>
      <c r="R1612" s="108"/>
      <c r="S1612" s="108"/>
      <c r="T1612" s="108"/>
      <c r="U1612" s="108"/>
      <c r="V1612" s="108"/>
      <c r="W1612" s="108"/>
      <c r="X1612" s="108"/>
      <c r="Y1612" s="108"/>
      <c r="Z1612" s="108"/>
      <c r="AA1612" s="108"/>
      <c r="AB1612" s="108"/>
      <c r="AC1612" s="108"/>
      <c r="AD1612" s="108"/>
      <c r="AE1612" s="108"/>
      <c r="AF1612" s="108"/>
      <c r="AG1612" s="108"/>
      <c r="AH1612" s="108"/>
    </row>
    <row r="1613">
      <c r="A1613" s="108"/>
      <c r="B1613" s="108"/>
      <c r="C1613" s="108"/>
      <c r="D1613" s="115"/>
      <c r="E1613" s="108"/>
      <c r="F1613" s="108"/>
      <c r="G1613" s="108"/>
      <c r="H1613" s="108"/>
      <c r="I1613" s="108"/>
      <c r="J1613" s="108"/>
      <c r="K1613" s="108"/>
      <c r="L1613" s="108"/>
      <c r="M1613" s="111"/>
      <c r="N1613" s="112"/>
      <c r="O1613" s="111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/>
      <c r="AB1613" s="108"/>
      <c r="AC1613" s="108"/>
      <c r="AD1613" s="108"/>
      <c r="AE1613" s="108"/>
      <c r="AF1613" s="108"/>
      <c r="AG1613" s="108"/>
      <c r="AH1613" s="108"/>
    </row>
    <row r="1614">
      <c r="A1614" s="108"/>
      <c r="B1614" s="108"/>
      <c r="C1614" s="108"/>
      <c r="D1614" s="115"/>
      <c r="E1614" s="108"/>
      <c r="F1614" s="108"/>
      <c r="G1614" s="108"/>
      <c r="H1614" s="108"/>
      <c r="I1614" s="108"/>
      <c r="J1614" s="108"/>
      <c r="K1614" s="108"/>
      <c r="L1614" s="108"/>
      <c r="M1614" s="111"/>
      <c r="N1614" s="112"/>
      <c r="O1614" s="111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  <c r="AE1614" s="108"/>
      <c r="AF1614" s="108"/>
      <c r="AG1614" s="108"/>
      <c r="AH1614" s="108"/>
    </row>
    <row r="1615">
      <c r="A1615" s="108"/>
      <c r="B1615" s="108"/>
      <c r="C1615" s="108"/>
      <c r="D1615" s="115"/>
      <c r="E1615" s="108"/>
      <c r="F1615" s="108"/>
      <c r="G1615" s="108"/>
      <c r="H1615" s="108"/>
      <c r="I1615" s="108"/>
      <c r="J1615" s="108"/>
      <c r="K1615" s="108"/>
      <c r="L1615" s="108"/>
      <c r="M1615" s="111"/>
      <c r="N1615" s="112"/>
      <c r="O1615" s="111"/>
      <c r="P1615" s="108"/>
      <c r="Q1615" s="108"/>
      <c r="R1615" s="108"/>
      <c r="S1615" s="108"/>
      <c r="T1615" s="108"/>
      <c r="U1615" s="108"/>
      <c r="V1615" s="108"/>
      <c r="W1615" s="108"/>
      <c r="X1615" s="108"/>
      <c r="Y1615" s="108"/>
      <c r="Z1615" s="108"/>
      <c r="AA1615" s="108"/>
      <c r="AB1615" s="108"/>
      <c r="AC1615" s="108"/>
      <c r="AD1615" s="108"/>
      <c r="AE1615" s="108"/>
      <c r="AF1615" s="108"/>
      <c r="AG1615" s="108"/>
      <c r="AH1615" s="108"/>
    </row>
    <row r="1616">
      <c r="A1616" s="108"/>
      <c r="B1616" s="108"/>
      <c r="C1616" s="108"/>
      <c r="D1616" s="115"/>
      <c r="E1616" s="108"/>
      <c r="F1616" s="108"/>
      <c r="G1616" s="108"/>
      <c r="H1616" s="108"/>
      <c r="I1616" s="108"/>
      <c r="J1616" s="108"/>
      <c r="K1616" s="108"/>
      <c r="L1616" s="108"/>
      <c r="M1616" s="111"/>
      <c r="N1616" s="112"/>
      <c r="O1616" s="111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  <c r="AE1616" s="108"/>
      <c r="AF1616" s="108"/>
      <c r="AG1616" s="108"/>
      <c r="AH1616" s="108"/>
    </row>
    <row r="1617">
      <c r="A1617" s="108"/>
      <c r="B1617" s="108"/>
      <c r="C1617" s="108"/>
      <c r="D1617" s="115"/>
      <c r="E1617" s="108"/>
      <c r="F1617" s="108"/>
      <c r="G1617" s="108"/>
      <c r="H1617" s="108"/>
      <c r="I1617" s="108"/>
      <c r="J1617" s="108"/>
      <c r="K1617" s="108"/>
      <c r="L1617" s="108"/>
      <c r="M1617" s="111"/>
      <c r="N1617" s="112"/>
      <c r="O1617" s="111"/>
      <c r="P1617" s="108"/>
      <c r="Q1617" s="108"/>
      <c r="R1617" s="108"/>
      <c r="S1617" s="108"/>
      <c r="T1617" s="108"/>
      <c r="U1617" s="108"/>
      <c r="V1617" s="108"/>
      <c r="W1617" s="108"/>
      <c r="X1617" s="108"/>
      <c r="Y1617" s="108"/>
      <c r="Z1617" s="108"/>
      <c r="AA1617" s="108"/>
      <c r="AB1617" s="108"/>
      <c r="AC1617" s="108"/>
      <c r="AD1617" s="108"/>
      <c r="AE1617" s="108"/>
      <c r="AF1617" s="108"/>
      <c r="AG1617" s="108"/>
      <c r="AH1617" s="108"/>
    </row>
    <row r="1618">
      <c r="A1618" s="108"/>
      <c r="B1618" s="108"/>
      <c r="C1618" s="108"/>
      <c r="D1618" s="115"/>
      <c r="E1618" s="108"/>
      <c r="F1618" s="108"/>
      <c r="G1618" s="108"/>
      <c r="H1618" s="108"/>
      <c r="I1618" s="108"/>
      <c r="J1618" s="108"/>
      <c r="K1618" s="108"/>
      <c r="L1618" s="108"/>
      <c r="M1618" s="111"/>
      <c r="N1618" s="112"/>
      <c r="O1618" s="111"/>
      <c r="P1618" s="108"/>
      <c r="Q1618" s="108"/>
      <c r="R1618" s="108"/>
      <c r="S1618" s="108"/>
      <c r="T1618" s="108"/>
      <c r="U1618" s="108"/>
      <c r="V1618" s="108"/>
      <c r="W1618" s="108"/>
      <c r="X1618" s="108"/>
      <c r="Y1618" s="108"/>
      <c r="Z1618" s="108"/>
      <c r="AA1618" s="108"/>
      <c r="AB1618" s="108"/>
      <c r="AC1618" s="108"/>
      <c r="AD1618" s="108"/>
      <c r="AE1618" s="108"/>
      <c r="AF1618" s="108"/>
      <c r="AG1618" s="108"/>
      <c r="AH1618" s="108"/>
    </row>
    <row r="1619">
      <c r="A1619" s="108"/>
      <c r="B1619" s="108"/>
      <c r="C1619" s="108"/>
      <c r="D1619" s="115"/>
      <c r="E1619" s="108"/>
      <c r="F1619" s="108"/>
      <c r="G1619" s="108"/>
      <c r="H1619" s="108"/>
      <c r="I1619" s="108"/>
      <c r="J1619" s="108"/>
      <c r="K1619" s="108"/>
      <c r="L1619" s="108"/>
      <c r="M1619" s="111"/>
      <c r="N1619" s="112"/>
      <c r="O1619" s="111"/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/>
      <c r="AB1619" s="108"/>
      <c r="AC1619" s="108"/>
      <c r="AD1619" s="108"/>
      <c r="AE1619" s="108"/>
      <c r="AF1619" s="108"/>
      <c r="AG1619" s="108"/>
      <c r="AH1619" s="108"/>
    </row>
    <row r="1620">
      <c r="A1620" s="108"/>
      <c r="B1620" s="108"/>
      <c r="C1620" s="108"/>
      <c r="D1620" s="115"/>
      <c r="E1620" s="108"/>
      <c r="F1620" s="108"/>
      <c r="G1620" s="108"/>
      <c r="H1620" s="108"/>
      <c r="I1620" s="108"/>
      <c r="J1620" s="108"/>
      <c r="K1620" s="108"/>
      <c r="L1620" s="108"/>
      <c r="M1620" s="111"/>
      <c r="N1620" s="112"/>
      <c r="O1620" s="111"/>
      <c r="P1620" s="108"/>
      <c r="Q1620" s="108"/>
      <c r="R1620" s="108"/>
      <c r="S1620" s="108"/>
      <c r="T1620" s="108"/>
      <c r="U1620" s="108"/>
      <c r="V1620" s="108"/>
      <c r="W1620" s="108"/>
      <c r="X1620" s="108"/>
      <c r="Y1620" s="108"/>
      <c r="Z1620" s="108"/>
      <c r="AA1620" s="108"/>
      <c r="AB1620" s="108"/>
      <c r="AC1620" s="108"/>
      <c r="AD1620" s="108"/>
      <c r="AE1620" s="108"/>
      <c r="AF1620" s="108"/>
      <c r="AG1620" s="108"/>
      <c r="AH1620" s="108"/>
    </row>
    <row r="1621">
      <c r="A1621" s="108"/>
      <c r="B1621" s="108"/>
      <c r="C1621" s="108"/>
      <c r="D1621" s="115"/>
      <c r="E1621" s="108"/>
      <c r="F1621" s="108"/>
      <c r="G1621" s="108"/>
      <c r="H1621" s="108"/>
      <c r="I1621" s="108"/>
      <c r="J1621" s="108"/>
      <c r="K1621" s="108"/>
      <c r="L1621" s="108"/>
      <c r="M1621" s="111"/>
      <c r="N1621" s="112"/>
      <c r="O1621" s="111"/>
      <c r="P1621" s="108"/>
      <c r="Q1621" s="108"/>
      <c r="R1621" s="108"/>
      <c r="S1621" s="108"/>
      <c r="T1621" s="108"/>
      <c r="U1621" s="108"/>
      <c r="V1621" s="108"/>
      <c r="W1621" s="108"/>
      <c r="X1621" s="108"/>
      <c r="Y1621" s="108"/>
      <c r="Z1621" s="108"/>
      <c r="AA1621" s="108"/>
      <c r="AB1621" s="108"/>
      <c r="AC1621" s="108"/>
      <c r="AD1621" s="108"/>
      <c r="AE1621" s="108"/>
      <c r="AF1621" s="108"/>
      <c r="AG1621" s="108"/>
      <c r="AH1621" s="108"/>
    </row>
    <row r="1622">
      <c r="A1622" s="108"/>
      <c r="B1622" s="108"/>
      <c r="C1622" s="108"/>
      <c r="D1622" s="115"/>
      <c r="E1622" s="108"/>
      <c r="F1622" s="108"/>
      <c r="G1622" s="108"/>
      <c r="H1622" s="108"/>
      <c r="I1622" s="108"/>
      <c r="J1622" s="108"/>
      <c r="K1622" s="108"/>
      <c r="L1622" s="108"/>
      <c r="M1622" s="111"/>
      <c r="N1622" s="112"/>
      <c r="O1622" s="111"/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/>
      <c r="AB1622" s="108"/>
      <c r="AC1622" s="108"/>
      <c r="AD1622" s="108"/>
      <c r="AE1622" s="108"/>
      <c r="AF1622" s="108"/>
      <c r="AG1622" s="108"/>
      <c r="AH1622" s="108"/>
    </row>
    <row r="1623">
      <c r="A1623" s="108"/>
      <c r="B1623" s="108"/>
      <c r="C1623" s="108"/>
      <c r="D1623" s="115"/>
      <c r="E1623" s="108"/>
      <c r="F1623" s="108"/>
      <c r="G1623" s="108"/>
      <c r="H1623" s="108"/>
      <c r="I1623" s="108"/>
      <c r="J1623" s="108"/>
      <c r="K1623" s="108"/>
      <c r="L1623" s="108"/>
      <c r="M1623" s="111"/>
      <c r="N1623" s="112"/>
      <c r="O1623" s="111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  <c r="AE1623" s="108"/>
      <c r="AF1623" s="108"/>
      <c r="AG1623" s="108"/>
      <c r="AH1623" s="108"/>
    </row>
    <row r="1624">
      <c r="A1624" s="108"/>
      <c r="B1624" s="108"/>
      <c r="C1624" s="108"/>
      <c r="D1624" s="115"/>
      <c r="E1624" s="108"/>
      <c r="F1624" s="108"/>
      <c r="G1624" s="108"/>
      <c r="H1624" s="108"/>
      <c r="I1624" s="108"/>
      <c r="J1624" s="108"/>
      <c r="K1624" s="108"/>
      <c r="L1624" s="108"/>
      <c r="M1624" s="111"/>
      <c r="N1624" s="112"/>
      <c r="O1624" s="111"/>
      <c r="P1624" s="108"/>
      <c r="Q1624" s="108"/>
      <c r="R1624" s="108"/>
      <c r="S1624" s="108"/>
      <c r="T1624" s="108"/>
      <c r="U1624" s="108"/>
      <c r="V1624" s="108"/>
      <c r="W1624" s="108"/>
      <c r="X1624" s="108"/>
      <c r="Y1624" s="108"/>
      <c r="Z1624" s="108"/>
      <c r="AA1624" s="108"/>
      <c r="AB1624" s="108"/>
      <c r="AC1624" s="108"/>
      <c r="AD1624" s="108"/>
      <c r="AE1624" s="108"/>
      <c r="AF1624" s="108"/>
      <c r="AG1624" s="108"/>
      <c r="AH1624" s="108"/>
    </row>
    <row r="1625">
      <c r="A1625" s="108"/>
      <c r="B1625" s="108"/>
      <c r="C1625" s="108"/>
      <c r="D1625" s="115"/>
      <c r="E1625" s="108"/>
      <c r="F1625" s="108"/>
      <c r="G1625" s="108"/>
      <c r="H1625" s="108"/>
      <c r="I1625" s="108"/>
      <c r="J1625" s="108"/>
      <c r="K1625" s="108"/>
      <c r="L1625" s="108"/>
      <c r="M1625" s="111"/>
      <c r="N1625" s="112"/>
      <c r="O1625" s="111"/>
      <c r="P1625" s="108"/>
      <c r="Q1625" s="108"/>
      <c r="R1625" s="108"/>
      <c r="S1625" s="108"/>
      <c r="T1625" s="108"/>
      <c r="U1625" s="108"/>
      <c r="V1625" s="108"/>
      <c r="W1625" s="108"/>
      <c r="X1625" s="108"/>
      <c r="Y1625" s="108"/>
      <c r="Z1625" s="108"/>
      <c r="AA1625" s="108"/>
      <c r="AB1625" s="108"/>
      <c r="AC1625" s="108"/>
      <c r="AD1625" s="108"/>
      <c r="AE1625" s="108"/>
      <c r="AF1625" s="108"/>
      <c r="AG1625" s="108"/>
      <c r="AH1625" s="108"/>
    </row>
    <row r="1626">
      <c r="A1626" s="108"/>
      <c r="B1626" s="108"/>
      <c r="C1626" s="108"/>
      <c r="D1626" s="115"/>
      <c r="E1626" s="108"/>
      <c r="F1626" s="108"/>
      <c r="G1626" s="108"/>
      <c r="H1626" s="108"/>
      <c r="I1626" s="108"/>
      <c r="J1626" s="108"/>
      <c r="K1626" s="108"/>
      <c r="L1626" s="108"/>
      <c r="M1626" s="111"/>
      <c r="N1626" s="112"/>
      <c r="O1626" s="111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/>
      <c r="AC1626" s="108"/>
      <c r="AD1626" s="108"/>
      <c r="AE1626" s="108"/>
      <c r="AF1626" s="108"/>
      <c r="AG1626" s="108"/>
      <c r="AH1626" s="108"/>
    </row>
    <row r="1627">
      <c r="A1627" s="108"/>
      <c r="B1627" s="108"/>
      <c r="C1627" s="108"/>
      <c r="D1627" s="115"/>
      <c r="E1627" s="108"/>
      <c r="F1627" s="108"/>
      <c r="G1627" s="108"/>
      <c r="H1627" s="108"/>
      <c r="I1627" s="108"/>
      <c r="J1627" s="108"/>
      <c r="K1627" s="108"/>
      <c r="L1627" s="108"/>
      <c r="M1627" s="111"/>
      <c r="N1627" s="112"/>
      <c r="O1627" s="111"/>
      <c r="P1627" s="108"/>
      <c r="Q1627" s="108"/>
      <c r="R1627" s="108"/>
      <c r="S1627" s="108"/>
      <c r="T1627" s="108"/>
      <c r="U1627" s="108"/>
      <c r="V1627" s="108"/>
      <c r="W1627" s="108"/>
      <c r="X1627" s="108"/>
      <c r="Y1627" s="108"/>
      <c r="Z1627" s="108"/>
      <c r="AA1627" s="108"/>
      <c r="AB1627" s="108"/>
      <c r="AC1627" s="108"/>
      <c r="AD1627" s="108"/>
      <c r="AE1627" s="108"/>
      <c r="AF1627" s="108"/>
      <c r="AG1627" s="108"/>
      <c r="AH1627" s="108"/>
    </row>
    <row r="1628">
      <c r="A1628" s="108"/>
      <c r="B1628" s="108"/>
      <c r="C1628" s="108"/>
      <c r="D1628" s="115"/>
      <c r="E1628" s="108"/>
      <c r="F1628" s="108"/>
      <c r="G1628" s="108"/>
      <c r="H1628" s="108"/>
      <c r="I1628" s="108"/>
      <c r="J1628" s="108"/>
      <c r="K1628" s="108"/>
      <c r="L1628" s="108"/>
      <c r="M1628" s="111"/>
      <c r="N1628" s="112"/>
      <c r="O1628" s="111"/>
      <c r="P1628" s="108"/>
      <c r="Q1628" s="108"/>
      <c r="R1628" s="108"/>
      <c r="S1628" s="108"/>
      <c r="T1628" s="108"/>
      <c r="U1628" s="108"/>
      <c r="V1628" s="108"/>
      <c r="W1628" s="108"/>
      <c r="X1628" s="108"/>
      <c r="Y1628" s="108"/>
      <c r="Z1628" s="108"/>
      <c r="AA1628" s="108"/>
      <c r="AB1628" s="108"/>
      <c r="AC1628" s="108"/>
      <c r="AD1628" s="108"/>
      <c r="AE1628" s="108"/>
      <c r="AF1628" s="108"/>
      <c r="AG1628" s="108"/>
      <c r="AH1628" s="108"/>
    </row>
    <row r="1629">
      <c r="A1629" s="108"/>
      <c r="B1629" s="108"/>
      <c r="C1629" s="108"/>
      <c r="D1629" s="115"/>
      <c r="E1629" s="108"/>
      <c r="F1629" s="108"/>
      <c r="G1629" s="108"/>
      <c r="H1629" s="108"/>
      <c r="I1629" s="108"/>
      <c r="J1629" s="108"/>
      <c r="K1629" s="108"/>
      <c r="L1629" s="108"/>
      <c r="M1629" s="111"/>
      <c r="N1629" s="112"/>
      <c r="O1629" s="111"/>
      <c r="P1629" s="108"/>
      <c r="Q1629" s="108"/>
      <c r="R1629" s="108"/>
      <c r="S1629" s="108"/>
      <c r="T1629" s="108"/>
      <c r="U1629" s="108"/>
      <c r="V1629" s="108"/>
      <c r="W1629" s="108"/>
      <c r="X1629" s="108"/>
      <c r="Y1629" s="108"/>
      <c r="Z1629" s="108"/>
      <c r="AA1629" s="108"/>
      <c r="AB1629" s="108"/>
      <c r="AC1629" s="108"/>
      <c r="AD1629" s="108"/>
      <c r="AE1629" s="108"/>
      <c r="AF1629" s="108"/>
      <c r="AG1629" s="108"/>
      <c r="AH1629" s="108"/>
    </row>
    <row r="1630">
      <c r="A1630" s="108"/>
      <c r="B1630" s="108"/>
      <c r="C1630" s="108"/>
      <c r="D1630" s="115"/>
      <c r="E1630" s="108"/>
      <c r="F1630" s="108"/>
      <c r="G1630" s="108"/>
      <c r="H1630" s="108"/>
      <c r="I1630" s="108"/>
      <c r="J1630" s="108"/>
      <c r="K1630" s="108"/>
      <c r="L1630" s="108"/>
      <c r="M1630" s="111"/>
      <c r="N1630" s="112"/>
      <c r="O1630" s="111"/>
      <c r="P1630" s="108"/>
      <c r="Q1630" s="108"/>
      <c r="R1630" s="108"/>
      <c r="S1630" s="108"/>
      <c r="T1630" s="108"/>
      <c r="U1630" s="108"/>
      <c r="V1630" s="108"/>
      <c r="W1630" s="108"/>
      <c r="X1630" s="108"/>
      <c r="Y1630" s="108"/>
      <c r="Z1630" s="108"/>
      <c r="AA1630" s="108"/>
      <c r="AB1630" s="108"/>
      <c r="AC1630" s="108"/>
      <c r="AD1630" s="108"/>
      <c r="AE1630" s="108"/>
      <c r="AF1630" s="108"/>
      <c r="AG1630" s="108"/>
      <c r="AH1630" s="108"/>
    </row>
    <row r="1631">
      <c r="A1631" s="108"/>
      <c r="B1631" s="108"/>
      <c r="C1631" s="108"/>
      <c r="D1631" s="115"/>
      <c r="E1631" s="108"/>
      <c r="F1631" s="108"/>
      <c r="G1631" s="108"/>
      <c r="H1631" s="108"/>
      <c r="I1631" s="108"/>
      <c r="J1631" s="108"/>
      <c r="K1631" s="108"/>
      <c r="L1631" s="108"/>
      <c r="M1631" s="111"/>
      <c r="N1631" s="112"/>
      <c r="O1631" s="111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/>
      <c r="AB1631" s="108"/>
      <c r="AC1631" s="108"/>
      <c r="AD1631" s="108"/>
      <c r="AE1631" s="108"/>
      <c r="AF1631" s="108"/>
      <c r="AG1631" s="108"/>
      <c r="AH1631" s="108"/>
    </row>
    <row r="1632">
      <c r="A1632" s="108"/>
      <c r="B1632" s="108"/>
      <c r="C1632" s="108"/>
      <c r="D1632" s="115"/>
      <c r="E1632" s="108"/>
      <c r="F1632" s="108"/>
      <c r="G1632" s="108"/>
      <c r="H1632" s="108"/>
      <c r="I1632" s="108"/>
      <c r="J1632" s="108"/>
      <c r="K1632" s="108"/>
      <c r="L1632" s="108"/>
      <c r="M1632" s="111"/>
      <c r="N1632" s="112"/>
      <c r="O1632" s="111"/>
      <c r="P1632" s="108"/>
      <c r="Q1632" s="108"/>
      <c r="R1632" s="108"/>
      <c r="S1632" s="108"/>
      <c r="T1632" s="108"/>
      <c r="U1632" s="108"/>
      <c r="V1632" s="108"/>
      <c r="W1632" s="108"/>
      <c r="X1632" s="108"/>
      <c r="Y1632" s="108"/>
      <c r="Z1632" s="108"/>
      <c r="AA1632" s="108"/>
      <c r="AB1632" s="108"/>
      <c r="AC1632" s="108"/>
      <c r="AD1632" s="108"/>
      <c r="AE1632" s="108"/>
      <c r="AF1632" s="108"/>
      <c r="AG1632" s="108"/>
      <c r="AH1632" s="108"/>
    </row>
    <row r="1633">
      <c r="A1633" s="108"/>
      <c r="B1633" s="108"/>
      <c r="C1633" s="108"/>
      <c r="D1633" s="115"/>
      <c r="E1633" s="108"/>
      <c r="F1633" s="108"/>
      <c r="G1633" s="108"/>
      <c r="H1633" s="108"/>
      <c r="I1633" s="108"/>
      <c r="J1633" s="108"/>
      <c r="K1633" s="108"/>
      <c r="L1633" s="108"/>
      <c r="M1633" s="111"/>
      <c r="N1633" s="112"/>
      <c r="O1633" s="111"/>
      <c r="P1633" s="108"/>
      <c r="Q1633" s="108"/>
      <c r="R1633" s="108"/>
      <c r="S1633" s="108"/>
      <c r="T1633" s="108"/>
      <c r="U1633" s="108"/>
      <c r="V1633" s="108"/>
      <c r="W1633" s="108"/>
      <c r="X1633" s="108"/>
      <c r="Y1633" s="108"/>
      <c r="Z1633" s="108"/>
      <c r="AA1633" s="108"/>
      <c r="AB1633" s="108"/>
      <c r="AC1633" s="108"/>
      <c r="AD1633" s="108"/>
      <c r="AE1633" s="108"/>
      <c r="AF1633" s="108"/>
      <c r="AG1633" s="108"/>
      <c r="AH1633" s="108"/>
    </row>
    <row r="1634">
      <c r="A1634" s="108"/>
      <c r="B1634" s="108"/>
      <c r="C1634" s="108"/>
      <c r="D1634" s="115"/>
      <c r="E1634" s="108"/>
      <c r="F1634" s="108"/>
      <c r="G1634" s="108"/>
      <c r="H1634" s="108"/>
      <c r="I1634" s="108"/>
      <c r="J1634" s="108"/>
      <c r="K1634" s="108"/>
      <c r="L1634" s="108"/>
      <c r="M1634" s="111"/>
      <c r="N1634" s="112"/>
      <c r="O1634" s="111"/>
      <c r="P1634" s="108"/>
      <c r="Q1634" s="108"/>
      <c r="R1634" s="108"/>
      <c r="S1634" s="108"/>
      <c r="T1634" s="108"/>
      <c r="U1634" s="108"/>
      <c r="V1634" s="108"/>
      <c r="W1634" s="108"/>
      <c r="X1634" s="108"/>
      <c r="Y1634" s="108"/>
      <c r="Z1634" s="108"/>
      <c r="AA1634" s="108"/>
      <c r="AB1634" s="108"/>
      <c r="AC1634" s="108"/>
      <c r="AD1634" s="108"/>
      <c r="AE1634" s="108"/>
      <c r="AF1634" s="108"/>
      <c r="AG1634" s="108"/>
      <c r="AH1634" s="108"/>
    </row>
    <row r="1635">
      <c r="A1635" s="108"/>
      <c r="B1635" s="108"/>
      <c r="C1635" s="108"/>
      <c r="D1635" s="115"/>
      <c r="E1635" s="108"/>
      <c r="F1635" s="108"/>
      <c r="G1635" s="108"/>
      <c r="H1635" s="108"/>
      <c r="I1635" s="108"/>
      <c r="J1635" s="108"/>
      <c r="K1635" s="108"/>
      <c r="L1635" s="108"/>
      <c r="M1635" s="111"/>
      <c r="N1635" s="112"/>
      <c r="O1635" s="111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  <c r="AE1635" s="108"/>
      <c r="AF1635" s="108"/>
      <c r="AG1635" s="108"/>
      <c r="AH1635" s="108"/>
    </row>
    <row r="1636">
      <c r="A1636" s="108"/>
      <c r="B1636" s="108"/>
      <c r="C1636" s="108"/>
      <c r="D1636" s="115"/>
      <c r="E1636" s="108"/>
      <c r="F1636" s="108"/>
      <c r="G1636" s="108"/>
      <c r="H1636" s="108"/>
      <c r="I1636" s="108"/>
      <c r="J1636" s="108"/>
      <c r="K1636" s="108"/>
      <c r="L1636" s="108"/>
      <c r="M1636" s="111"/>
      <c r="N1636" s="112"/>
      <c r="O1636" s="111"/>
      <c r="P1636" s="108"/>
      <c r="Q1636" s="108"/>
      <c r="R1636" s="108"/>
      <c r="S1636" s="108"/>
      <c r="T1636" s="108"/>
      <c r="U1636" s="108"/>
      <c r="V1636" s="108"/>
      <c r="W1636" s="108"/>
      <c r="X1636" s="108"/>
      <c r="Y1636" s="108"/>
      <c r="Z1636" s="108"/>
      <c r="AA1636" s="108"/>
      <c r="AB1636" s="108"/>
      <c r="AC1636" s="108"/>
      <c r="AD1636" s="108"/>
      <c r="AE1636" s="108"/>
      <c r="AF1636" s="108"/>
      <c r="AG1636" s="108"/>
      <c r="AH1636" s="108"/>
    </row>
    <row r="1637">
      <c r="A1637" s="108"/>
      <c r="B1637" s="108"/>
      <c r="C1637" s="108"/>
      <c r="D1637" s="115"/>
      <c r="E1637" s="108"/>
      <c r="F1637" s="108"/>
      <c r="G1637" s="108"/>
      <c r="H1637" s="108"/>
      <c r="I1637" s="108"/>
      <c r="J1637" s="108"/>
      <c r="K1637" s="108"/>
      <c r="L1637" s="108"/>
      <c r="M1637" s="111"/>
      <c r="N1637" s="112"/>
      <c r="O1637" s="111"/>
      <c r="P1637" s="108"/>
      <c r="Q1637" s="108"/>
      <c r="R1637" s="108"/>
      <c r="S1637" s="108"/>
      <c r="T1637" s="108"/>
      <c r="U1637" s="108"/>
      <c r="V1637" s="108"/>
      <c r="W1637" s="108"/>
      <c r="X1637" s="108"/>
      <c r="Y1637" s="108"/>
      <c r="Z1637" s="108"/>
      <c r="AA1637" s="108"/>
      <c r="AB1637" s="108"/>
      <c r="AC1637" s="108"/>
      <c r="AD1637" s="108"/>
      <c r="AE1637" s="108"/>
      <c r="AF1637" s="108"/>
      <c r="AG1637" s="108"/>
      <c r="AH1637" s="108"/>
    </row>
    <row r="1638">
      <c r="A1638" s="108"/>
      <c r="B1638" s="108"/>
      <c r="C1638" s="108"/>
      <c r="D1638" s="115"/>
      <c r="E1638" s="108"/>
      <c r="F1638" s="108"/>
      <c r="G1638" s="108"/>
      <c r="H1638" s="108"/>
      <c r="I1638" s="108"/>
      <c r="J1638" s="108"/>
      <c r="K1638" s="108"/>
      <c r="L1638" s="108"/>
      <c r="M1638" s="111"/>
      <c r="N1638" s="112"/>
      <c r="O1638" s="111"/>
      <c r="P1638" s="108"/>
      <c r="Q1638" s="108"/>
      <c r="R1638" s="108"/>
      <c r="S1638" s="108"/>
      <c r="T1638" s="108"/>
      <c r="U1638" s="108"/>
      <c r="V1638" s="108"/>
      <c r="W1638" s="108"/>
      <c r="X1638" s="108"/>
      <c r="Y1638" s="108"/>
      <c r="Z1638" s="108"/>
      <c r="AA1638" s="108"/>
      <c r="AB1638" s="108"/>
      <c r="AC1638" s="108"/>
      <c r="AD1638" s="108"/>
      <c r="AE1638" s="108"/>
      <c r="AF1638" s="108"/>
      <c r="AG1638" s="108"/>
      <c r="AH1638" s="108"/>
    </row>
    <row r="1639">
      <c r="A1639" s="108"/>
      <c r="B1639" s="108"/>
      <c r="C1639" s="108"/>
      <c r="D1639" s="115"/>
      <c r="E1639" s="108"/>
      <c r="F1639" s="108"/>
      <c r="G1639" s="108"/>
      <c r="H1639" s="108"/>
      <c r="I1639" s="108"/>
      <c r="J1639" s="108"/>
      <c r="K1639" s="108"/>
      <c r="L1639" s="108"/>
      <c r="M1639" s="111"/>
      <c r="N1639" s="112"/>
      <c r="O1639" s="111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  <c r="AE1639" s="108"/>
      <c r="AF1639" s="108"/>
      <c r="AG1639" s="108"/>
      <c r="AH1639" s="108"/>
    </row>
    <row r="1640">
      <c r="A1640" s="108"/>
      <c r="B1640" s="108"/>
      <c r="C1640" s="108"/>
      <c r="D1640" s="115"/>
      <c r="E1640" s="108"/>
      <c r="F1640" s="108"/>
      <c r="G1640" s="108"/>
      <c r="H1640" s="108"/>
      <c r="I1640" s="108"/>
      <c r="J1640" s="108"/>
      <c r="K1640" s="108"/>
      <c r="L1640" s="108"/>
      <c r="M1640" s="111"/>
      <c r="N1640" s="112"/>
      <c r="O1640" s="111"/>
      <c r="P1640" s="108"/>
      <c r="Q1640" s="108"/>
      <c r="R1640" s="108"/>
      <c r="S1640" s="108"/>
      <c r="T1640" s="108"/>
      <c r="U1640" s="108"/>
      <c r="V1640" s="108"/>
      <c r="W1640" s="108"/>
      <c r="X1640" s="108"/>
      <c r="Y1640" s="108"/>
      <c r="Z1640" s="108"/>
      <c r="AA1640" s="108"/>
      <c r="AB1640" s="108"/>
      <c r="AC1640" s="108"/>
      <c r="AD1640" s="108"/>
      <c r="AE1640" s="108"/>
      <c r="AF1640" s="108"/>
      <c r="AG1640" s="108"/>
      <c r="AH1640" s="108"/>
    </row>
    <row r="1641">
      <c r="A1641" s="108"/>
      <c r="B1641" s="108"/>
      <c r="C1641" s="108"/>
      <c r="D1641" s="115"/>
      <c r="E1641" s="108"/>
      <c r="F1641" s="108"/>
      <c r="G1641" s="108"/>
      <c r="H1641" s="108"/>
      <c r="I1641" s="108"/>
      <c r="J1641" s="108"/>
      <c r="K1641" s="108"/>
      <c r="L1641" s="108"/>
      <c r="M1641" s="111"/>
      <c r="N1641" s="112"/>
      <c r="O1641" s="111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/>
      <c r="AB1641" s="108"/>
      <c r="AC1641" s="108"/>
      <c r="AD1641" s="108"/>
      <c r="AE1641" s="108"/>
      <c r="AF1641" s="108"/>
      <c r="AG1641" s="108"/>
      <c r="AH1641" s="108"/>
    </row>
    <row r="1642">
      <c r="A1642" s="108"/>
      <c r="B1642" s="108"/>
      <c r="C1642" s="108"/>
      <c r="D1642" s="115"/>
      <c r="E1642" s="108"/>
      <c r="F1642" s="108"/>
      <c r="G1642" s="108"/>
      <c r="H1642" s="108"/>
      <c r="I1642" s="108"/>
      <c r="J1642" s="108"/>
      <c r="K1642" s="108"/>
      <c r="L1642" s="108"/>
      <c r="M1642" s="111"/>
      <c r="N1642" s="112"/>
      <c r="O1642" s="111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/>
      <c r="AC1642" s="108"/>
      <c r="AD1642" s="108"/>
      <c r="AE1642" s="108"/>
      <c r="AF1642" s="108"/>
      <c r="AG1642" s="108"/>
      <c r="AH1642" s="108"/>
    </row>
    <row r="1643">
      <c r="A1643" s="108"/>
      <c r="B1643" s="108"/>
      <c r="C1643" s="108"/>
      <c r="D1643" s="115"/>
      <c r="E1643" s="108"/>
      <c r="F1643" s="108"/>
      <c r="G1643" s="108"/>
      <c r="H1643" s="108"/>
      <c r="I1643" s="108"/>
      <c r="J1643" s="108"/>
      <c r="K1643" s="108"/>
      <c r="L1643" s="108"/>
      <c r="M1643" s="111"/>
      <c r="N1643" s="112"/>
      <c r="O1643" s="111"/>
      <c r="P1643" s="108"/>
      <c r="Q1643" s="108"/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/>
      <c r="AD1643" s="108"/>
      <c r="AE1643" s="108"/>
      <c r="AF1643" s="108"/>
      <c r="AG1643" s="108"/>
      <c r="AH1643" s="108"/>
    </row>
    <row r="1644">
      <c r="A1644" s="108"/>
      <c r="B1644" s="108"/>
      <c r="C1644" s="108"/>
      <c r="D1644" s="115"/>
      <c r="E1644" s="108"/>
      <c r="F1644" s="108"/>
      <c r="G1644" s="108"/>
      <c r="H1644" s="108"/>
      <c r="I1644" s="108"/>
      <c r="J1644" s="108"/>
      <c r="K1644" s="108"/>
      <c r="L1644" s="108"/>
      <c r="M1644" s="111"/>
      <c r="N1644" s="112"/>
      <c r="O1644" s="111"/>
      <c r="P1644" s="108"/>
      <c r="Q1644" s="108"/>
      <c r="R1644" s="108"/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/>
      <c r="AC1644" s="108"/>
      <c r="AD1644" s="108"/>
      <c r="AE1644" s="108"/>
      <c r="AF1644" s="108"/>
      <c r="AG1644" s="108"/>
      <c r="AH1644" s="108"/>
    </row>
    <row r="1645">
      <c r="A1645" s="108"/>
      <c r="B1645" s="108"/>
      <c r="C1645" s="108"/>
      <c r="D1645" s="115"/>
      <c r="E1645" s="108"/>
      <c r="F1645" s="108"/>
      <c r="G1645" s="108"/>
      <c r="H1645" s="108"/>
      <c r="I1645" s="108"/>
      <c r="J1645" s="108"/>
      <c r="K1645" s="108"/>
      <c r="L1645" s="108"/>
      <c r="M1645" s="111"/>
      <c r="N1645" s="112"/>
      <c r="O1645" s="111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08"/>
      <c r="AE1645" s="108"/>
      <c r="AF1645" s="108"/>
      <c r="AG1645" s="108"/>
      <c r="AH1645" s="108"/>
    </row>
    <row r="1646">
      <c r="A1646" s="108"/>
      <c r="B1646" s="108"/>
      <c r="C1646" s="108"/>
      <c r="D1646" s="115"/>
      <c r="E1646" s="108"/>
      <c r="F1646" s="108"/>
      <c r="G1646" s="108"/>
      <c r="H1646" s="108"/>
      <c r="I1646" s="108"/>
      <c r="J1646" s="108"/>
      <c r="K1646" s="108"/>
      <c r="L1646" s="108"/>
      <c r="M1646" s="111"/>
      <c r="N1646" s="112"/>
      <c r="O1646" s="111"/>
      <c r="P1646" s="108"/>
      <c r="Q1646" s="108"/>
      <c r="R1646" s="108"/>
      <c r="S1646" s="108"/>
      <c r="T1646" s="108"/>
      <c r="U1646" s="108"/>
      <c r="V1646" s="108"/>
      <c r="W1646" s="108"/>
      <c r="X1646" s="108"/>
      <c r="Y1646" s="108"/>
      <c r="Z1646" s="108"/>
      <c r="AA1646" s="108"/>
      <c r="AB1646" s="108"/>
      <c r="AC1646" s="108"/>
      <c r="AD1646" s="108"/>
      <c r="AE1646" s="108"/>
      <c r="AF1646" s="108"/>
      <c r="AG1646" s="108"/>
      <c r="AH1646" s="108"/>
    </row>
    <row r="1647">
      <c r="A1647" s="108"/>
      <c r="B1647" s="108"/>
      <c r="C1647" s="108"/>
      <c r="D1647" s="115"/>
      <c r="E1647" s="108"/>
      <c r="F1647" s="108"/>
      <c r="G1647" s="108"/>
      <c r="H1647" s="108"/>
      <c r="I1647" s="108"/>
      <c r="J1647" s="108"/>
      <c r="K1647" s="108"/>
      <c r="L1647" s="108"/>
      <c r="M1647" s="111"/>
      <c r="N1647" s="112"/>
      <c r="O1647" s="111"/>
      <c r="P1647" s="108"/>
      <c r="Q1647" s="108"/>
      <c r="R1647" s="108"/>
      <c r="S1647" s="108"/>
      <c r="T1647" s="108"/>
      <c r="U1647" s="108"/>
      <c r="V1647" s="108"/>
      <c r="W1647" s="108"/>
      <c r="X1647" s="108"/>
      <c r="Y1647" s="108"/>
      <c r="Z1647" s="108"/>
      <c r="AA1647" s="108"/>
      <c r="AB1647" s="108"/>
      <c r="AC1647" s="108"/>
      <c r="AD1647" s="108"/>
      <c r="AE1647" s="108"/>
      <c r="AF1647" s="108"/>
      <c r="AG1647" s="108"/>
      <c r="AH1647" s="108"/>
    </row>
    <row r="1648">
      <c r="A1648" s="108"/>
      <c r="B1648" s="108"/>
      <c r="C1648" s="108"/>
      <c r="D1648" s="115"/>
      <c r="E1648" s="108"/>
      <c r="F1648" s="108"/>
      <c r="G1648" s="108"/>
      <c r="H1648" s="108"/>
      <c r="I1648" s="108"/>
      <c r="J1648" s="108"/>
      <c r="K1648" s="108"/>
      <c r="L1648" s="108"/>
      <c r="M1648" s="111"/>
      <c r="N1648" s="112"/>
      <c r="O1648" s="111"/>
      <c r="P1648" s="108"/>
      <c r="Q1648" s="108"/>
      <c r="R1648" s="108"/>
      <c r="S1648" s="108"/>
      <c r="T1648" s="108"/>
      <c r="U1648" s="108"/>
      <c r="V1648" s="108"/>
      <c r="W1648" s="108"/>
      <c r="X1648" s="108"/>
      <c r="Y1648" s="108"/>
      <c r="Z1648" s="108"/>
      <c r="AA1648" s="108"/>
      <c r="AB1648" s="108"/>
      <c r="AC1648" s="108"/>
      <c r="AD1648" s="108"/>
      <c r="AE1648" s="108"/>
      <c r="AF1648" s="108"/>
      <c r="AG1648" s="108"/>
      <c r="AH1648" s="108"/>
    </row>
    <row r="1649">
      <c r="A1649" s="108"/>
      <c r="B1649" s="108"/>
      <c r="C1649" s="108"/>
      <c r="D1649" s="115"/>
      <c r="E1649" s="108"/>
      <c r="F1649" s="108"/>
      <c r="G1649" s="108"/>
      <c r="H1649" s="108"/>
      <c r="I1649" s="108"/>
      <c r="J1649" s="108"/>
      <c r="K1649" s="108"/>
      <c r="L1649" s="108"/>
      <c r="M1649" s="111"/>
      <c r="N1649" s="112"/>
      <c r="O1649" s="111"/>
      <c r="P1649" s="108"/>
      <c r="Q1649" s="108"/>
      <c r="R1649" s="108"/>
      <c r="S1649" s="108"/>
      <c r="T1649" s="108"/>
      <c r="U1649" s="108"/>
      <c r="V1649" s="108"/>
      <c r="W1649" s="108"/>
      <c r="X1649" s="108"/>
      <c r="Y1649" s="108"/>
      <c r="Z1649" s="108"/>
      <c r="AA1649" s="108"/>
      <c r="AB1649" s="108"/>
      <c r="AC1649" s="108"/>
      <c r="AD1649" s="108"/>
      <c r="AE1649" s="108"/>
      <c r="AF1649" s="108"/>
      <c r="AG1649" s="108"/>
      <c r="AH1649" s="108"/>
    </row>
    <row r="1650">
      <c r="A1650" s="108"/>
      <c r="B1650" s="108"/>
      <c r="C1650" s="108"/>
      <c r="D1650" s="115"/>
      <c r="E1650" s="108"/>
      <c r="F1650" s="108"/>
      <c r="G1650" s="108"/>
      <c r="H1650" s="108"/>
      <c r="I1650" s="108"/>
      <c r="J1650" s="108"/>
      <c r="K1650" s="108"/>
      <c r="L1650" s="108"/>
      <c r="M1650" s="111"/>
      <c r="N1650" s="112"/>
      <c r="O1650" s="111"/>
      <c r="P1650" s="108"/>
      <c r="Q1650" s="108"/>
      <c r="R1650" s="108"/>
      <c r="S1650" s="108"/>
      <c r="T1650" s="108"/>
      <c r="U1650" s="108"/>
      <c r="V1650" s="108"/>
      <c r="W1650" s="108"/>
      <c r="X1650" s="108"/>
      <c r="Y1650" s="108"/>
      <c r="Z1650" s="108"/>
      <c r="AA1650" s="108"/>
      <c r="AB1650" s="108"/>
      <c r="AC1650" s="108"/>
      <c r="AD1650" s="108"/>
      <c r="AE1650" s="108"/>
      <c r="AF1650" s="108"/>
      <c r="AG1650" s="108"/>
      <c r="AH1650" s="108"/>
    </row>
    <row r="1651">
      <c r="A1651" s="108"/>
      <c r="B1651" s="108"/>
      <c r="C1651" s="108"/>
      <c r="D1651" s="115"/>
      <c r="E1651" s="108"/>
      <c r="F1651" s="108"/>
      <c r="G1651" s="108"/>
      <c r="H1651" s="108"/>
      <c r="I1651" s="108"/>
      <c r="J1651" s="108"/>
      <c r="K1651" s="108"/>
      <c r="L1651" s="108"/>
      <c r="M1651" s="111"/>
      <c r="N1651" s="112"/>
      <c r="O1651" s="111"/>
      <c r="P1651" s="108"/>
      <c r="Q1651" s="108"/>
      <c r="R1651" s="108"/>
      <c r="S1651" s="108"/>
      <c r="T1651" s="108"/>
      <c r="U1651" s="108"/>
      <c r="V1651" s="108"/>
      <c r="W1651" s="108"/>
      <c r="X1651" s="108"/>
      <c r="Y1651" s="108"/>
      <c r="Z1651" s="108"/>
      <c r="AA1651" s="108"/>
      <c r="AB1651" s="108"/>
      <c r="AC1651" s="108"/>
      <c r="AD1651" s="108"/>
      <c r="AE1651" s="108"/>
      <c r="AF1651" s="108"/>
      <c r="AG1651" s="108"/>
      <c r="AH1651" s="108"/>
    </row>
    <row r="1652">
      <c r="A1652" s="108"/>
      <c r="B1652" s="108"/>
      <c r="C1652" s="108"/>
      <c r="D1652" s="115"/>
      <c r="E1652" s="108"/>
      <c r="F1652" s="108"/>
      <c r="G1652" s="108"/>
      <c r="H1652" s="108"/>
      <c r="I1652" s="108"/>
      <c r="J1652" s="108"/>
      <c r="K1652" s="108"/>
      <c r="L1652" s="108"/>
      <c r="M1652" s="111"/>
      <c r="N1652" s="112"/>
      <c r="O1652" s="111"/>
      <c r="P1652" s="108"/>
      <c r="Q1652" s="108"/>
      <c r="R1652" s="108"/>
      <c r="S1652" s="108"/>
      <c r="T1652" s="108"/>
      <c r="U1652" s="108"/>
      <c r="V1652" s="108"/>
      <c r="W1652" s="108"/>
      <c r="X1652" s="108"/>
      <c r="Y1652" s="108"/>
      <c r="Z1652" s="108"/>
      <c r="AA1652" s="108"/>
      <c r="AB1652" s="108"/>
      <c r="AC1652" s="108"/>
      <c r="AD1652" s="108"/>
      <c r="AE1652" s="108"/>
      <c r="AF1652" s="108"/>
      <c r="AG1652" s="108"/>
      <c r="AH1652" s="108"/>
    </row>
    <row r="1653">
      <c r="A1653" s="108"/>
      <c r="B1653" s="108"/>
      <c r="C1653" s="108"/>
      <c r="D1653" s="115"/>
      <c r="E1653" s="108"/>
      <c r="F1653" s="108"/>
      <c r="G1653" s="108"/>
      <c r="H1653" s="108"/>
      <c r="I1653" s="108"/>
      <c r="J1653" s="108"/>
      <c r="K1653" s="108"/>
      <c r="L1653" s="108"/>
      <c r="M1653" s="111"/>
      <c r="N1653" s="112"/>
      <c r="O1653" s="111"/>
      <c r="P1653" s="108"/>
      <c r="Q1653" s="108"/>
      <c r="R1653" s="108"/>
      <c r="S1653" s="108"/>
      <c r="T1653" s="108"/>
      <c r="U1653" s="108"/>
      <c r="V1653" s="108"/>
      <c r="W1653" s="108"/>
      <c r="X1653" s="108"/>
      <c r="Y1653" s="108"/>
      <c r="Z1653" s="108"/>
      <c r="AA1653" s="108"/>
      <c r="AB1653" s="108"/>
      <c r="AC1653" s="108"/>
      <c r="AD1653" s="108"/>
      <c r="AE1653" s="108"/>
      <c r="AF1653" s="108"/>
      <c r="AG1653" s="108"/>
      <c r="AH1653" s="108"/>
    </row>
    <row r="1654">
      <c r="A1654" s="108"/>
      <c r="B1654" s="108"/>
      <c r="C1654" s="108"/>
      <c r="D1654" s="115"/>
      <c r="E1654" s="108"/>
      <c r="F1654" s="108"/>
      <c r="G1654" s="108"/>
      <c r="H1654" s="108"/>
      <c r="I1654" s="108"/>
      <c r="J1654" s="108"/>
      <c r="K1654" s="108"/>
      <c r="L1654" s="108"/>
      <c r="M1654" s="111"/>
      <c r="N1654" s="112"/>
      <c r="O1654" s="111"/>
      <c r="P1654" s="108"/>
      <c r="Q1654" s="108"/>
      <c r="R1654" s="108"/>
      <c r="S1654" s="108"/>
      <c r="T1654" s="108"/>
      <c r="U1654" s="108"/>
      <c r="V1654" s="108"/>
      <c r="W1654" s="108"/>
      <c r="X1654" s="108"/>
      <c r="Y1654" s="108"/>
      <c r="Z1654" s="108"/>
      <c r="AA1654" s="108"/>
      <c r="AB1654" s="108"/>
      <c r="AC1654" s="108"/>
      <c r="AD1654" s="108"/>
      <c r="AE1654" s="108"/>
      <c r="AF1654" s="108"/>
      <c r="AG1654" s="108"/>
      <c r="AH1654" s="108"/>
    </row>
    <row r="1655">
      <c r="A1655" s="108"/>
      <c r="B1655" s="108"/>
      <c r="C1655" s="108"/>
      <c r="D1655" s="115"/>
      <c r="E1655" s="108"/>
      <c r="F1655" s="108"/>
      <c r="G1655" s="108"/>
      <c r="H1655" s="108"/>
      <c r="I1655" s="108"/>
      <c r="J1655" s="108"/>
      <c r="K1655" s="108"/>
      <c r="L1655" s="108"/>
      <c r="M1655" s="111"/>
      <c r="N1655" s="112"/>
      <c r="O1655" s="111"/>
      <c r="P1655" s="108"/>
      <c r="Q1655" s="108"/>
      <c r="R1655" s="108"/>
      <c r="S1655" s="108"/>
      <c r="T1655" s="108"/>
      <c r="U1655" s="108"/>
      <c r="V1655" s="108"/>
      <c r="W1655" s="108"/>
      <c r="X1655" s="108"/>
      <c r="Y1655" s="108"/>
      <c r="Z1655" s="108"/>
      <c r="AA1655" s="108"/>
      <c r="AB1655" s="108"/>
      <c r="AC1655" s="108"/>
      <c r="AD1655" s="108"/>
      <c r="AE1655" s="108"/>
      <c r="AF1655" s="108"/>
      <c r="AG1655" s="108"/>
      <c r="AH1655" s="108"/>
    </row>
    <row r="1656">
      <c r="A1656" s="108"/>
      <c r="B1656" s="108"/>
      <c r="C1656" s="108"/>
      <c r="D1656" s="115"/>
      <c r="E1656" s="108"/>
      <c r="F1656" s="108"/>
      <c r="G1656" s="108"/>
      <c r="H1656" s="108"/>
      <c r="I1656" s="108"/>
      <c r="J1656" s="108"/>
      <c r="K1656" s="108"/>
      <c r="L1656" s="108"/>
      <c r="M1656" s="111"/>
      <c r="N1656" s="112"/>
      <c r="O1656" s="111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/>
      <c r="AB1656" s="108"/>
      <c r="AC1656" s="108"/>
      <c r="AD1656" s="108"/>
      <c r="AE1656" s="108"/>
      <c r="AF1656" s="108"/>
      <c r="AG1656" s="108"/>
      <c r="AH1656" s="108"/>
    </row>
    <row r="1657">
      <c r="A1657" s="108"/>
      <c r="B1657" s="108"/>
      <c r="C1657" s="108"/>
      <c r="D1657" s="115"/>
      <c r="E1657" s="108"/>
      <c r="F1657" s="108"/>
      <c r="G1657" s="108"/>
      <c r="H1657" s="108"/>
      <c r="I1657" s="108"/>
      <c r="J1657" s="108"/>
      <c r="K1657" s="108"/>
      <c r="L1657" s="108"/>
      <c r="M1657" s="111"/>
      <c r="N1657" s="112"/>
      <c r="O1657" s="111"/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/>
      <c r="AB1657" s="108"/>
      <c r="AC1657" s="108"/>
      <c r="AD1657" s="108"/>
      <c r="AE1657" s="108"/>
      <c r="AF1657" s="108"/>
      <c r="AG1657" s="108"/>
      <c r="AH1657" s="108"/>
    </row>
    <row r="1658">
      <c r="A1658" s="108"/>
      <c r="B1658" s="108"/>
      <c r="C1658" s="108"/>
      <c r="D1658" s="115"/>
      <c r="E1658" s="108"/>
      <c r="F1658" s="108"/>
      <c r="G1658" s="108"/>
      <c r="H1658" s="108"/>
      <c r="I1658" s="108"/>
      <c r="J1658" s="108"/>
      <c r="K1658" s="108"/>
      <c r="L1658" s="108"/>
      <c r="M1658" s="111"/>
      <c r="N1658" s="112"/>
      <c r="O1658" s="111"/>
      <c r="P1658" s="108"/>
      <c r="Q1658" s="108"/>
      <c r="R1658" s="108"/>
      <c r="S1658" s="108"/>
      <c r="T1658" s="108"/>
      <c r="U1658" s="108"/>
      <c r="V1658" s="108"/>
      <c r="W1658" s="108"/>
      <c r="X1658" s="108"/>
      <c r="Y1658" s="108"/>
      <c r="Z1658" s="108"/>
      <c r="AA1658" s="108"/>
      <c r="AB1658" s="108"/>
      <c r="AC1658" s="108"/>
      <c r="AD1658" s="108"/>
      <c r="AE1658" s="108"/>
      <c r="AF1658" s="108"/>
      <c r="AG1658" s="108"/>
      <c r="AH1658" s="108"/>
    </row>
    <row r="1659">
      <c r="A1659" s="108"/>
      <c r="B1659" s="108"/>
      <c r="C1659" s="108"/>
      <c r="D1659" s="115"/>
      <c r="E1659" s="108"/>
      <c r="F1659" s="108"/>
      <c r="G1659" s="108"/>
      <c r="H1659" s="108"/>
      <c r="I1659" s="108"/>
      <c r="J1659" s="108"/>
      <c r="K1659" s="108"/>
      <c r="L1659" s="108"/>
      <c r="M1659" s="111"/>
      <c r="N1659" s="112"/>
      <c r="O1659" s="111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/>
      <c r="AB1659" s="108"/>
      <c r="AC1659" s="108"/>
      <c r="AD1659" s="108"/>
      <c r="AE1659" s="108"/>
      <c r="AF1659" s="108"/>
      <c r="AG1659" s="108"/>
      <c r="AH1659" s="108"/>
    </row>
    <row r="1660">
      <c r="A1660" s="108"/>
      <c r="B1660" s="108"/>
      <c r="C1660" s="108"/>
      <c r="D1660" s="115"/>
      <c r="E1660" s="108"/>
      <c r="F1660" s="108"/>
      <c r="G1660" s="108"/>
      <c r="H1660" s="108"/>
      <c r="I1660" s="108"/>
      <c r="J1660" s="108"/>
      <c r="K1660" s="108"/>
      <c r="L1660" s="108"/>
      <c r="M1660" s="111"/>
      <c r="N1660" s="112"/>
      <c r="O1660" s="111"/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/>
      <c r="AB1660" s="108"/>
      <c r="AC1660" s="108"/>
      <c r="AD1660" s="108"/>
      <c r="AE1660" s="108"/>
      <c r="AF1660" s="108"/>
      <c r="AG1660" s="108"/>
      <c r="AH1660" s="108"/>
    </row>
    <row r="1661">
      <c r="A1661" s="108"/>
      <c r="B1661" s="108"/>
      <c r="C1661" s="108"/>
      <c r="D1661" s="115"/>
      <c r="E1661" s="108"/>
      <c r="F1661" s="108"/>
      <c r="G1661" s="108"/>
      <c r="H1661" s="108"/>
      <c r="I1661" s="108"/>
      <c r="J1661" s="108"/>
      <c r="K1661" s="108"/>
      <c r="L1661" s="108"/>
      <c r="M1661" s="111"/>
      <c r="N1661" s="112"/>
      <c r="O1661" s="111"/>
      <c r="P1661" s="108"/>
      <c r="Q1661" s="108"/>
      <c r="R1661" s="108"/>
      <c r="S1661" s="108"/>
      <c r="T1661" s="108"/>
      <c r="U1661" s="108"/>
      <c r="V1661" s="108"/>
      <c r="W1661" s="108"/>
      <c r="X1661" s="108"/>
      <c r="Y1661" s="108"/>
      <c r="Z1661" s="108"/>
      <c r="AA1661" s="108"/>
      <c r="AB1661" s="108"/>
      <c r="AC1661" s="108"/>
      <c r="AD1661" s="108"/>
      <c r="AE1661" s="108"/>
      <c r="AF1661" s="108"/>
      <c r="AG1661" s="108"/>
      <c r="AH1661" s="108"/>
    </row>
    <row r="1662">
      <c r="A1662" s="108"/>
      <c r="B1662" s="108"/>
      <c r="C1662" s="108"/>
      <c r="D1662" s="115"/>
      <c r="E1662" s="108"/>
      <c r="F1662" s="108"/>
      <c r="G1662" s="108"/>
      <c r="H1662" s="108"/>
      <c r="I1662" s="108"/>
      <c r="J1662" s="108"/>
      <c r="K1662" s="108"/>
      <c r="L1662" s="108"/>
      <c r="M1662" s="111"/>
      <c r="N1662" s="112"/>
      <c r="O1662" s="111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/>
      <c r="AB1662" s="108"/>
      <c r="AC1662" s="108"/>
      <c r="AD1662" s="108"/>
      <c r="AE1662" s="108"/>
      <c r="AF1662" s="108"/>
      <c r="AG1662" s="108"/>
      <c r="AH1662" s="108"/>
    </row>
    <row r="1663">
      <c r="A1663" s="108"/>
      <c r="B1663" s="108"/>
      <c r="C1663" s="108"/>
      <c r="D1663" s="115"/>
      <c r="E1663" s="108"/>
      <c r="F1663" s="108"/>
      <c r="G1663" s="108"/>
      <c r="H1663" s="108"/>
      <c r="I1663" s="108"/>
      <c r="J1663" s="108"/>
      <c r="K1663" s="108"/>
      <c r="L1663" s="108"/>
      <c r="M1663" s="111"/>
      <c r="N1663" s="112"/>
      <c r="O1663" s="111"/>
      <c r="P1663" s="108"/>
      <c r="Q1663" s="108"/>
      <c r="R1663" s="108"/>
      <c r="S1663" s="108"/>
      <c r="T1663" s="108"/>
      <c r="U1663" s="108"/>
      <c r="V1663" s="108"/>
      <c r="W1663" s="108"/>
      <c r="X1663" s="108"/>
      <c r="Y1663" s="108"/>
      <c r="Z1663" s="108"/>
      <c r="AA1663" s="108"/>
      <c r="AB1663" s="108"/>
      <c r="AC1663" s="108"/>
      <c r="AD1663" s="108"/>
      <c r="AE1663" s="108"/>
      <c r="AF1663" s="108"/>
      <c r="AG1663" s="108"/>
      <c r="AH1663" s="108"/>
    </row>
    <row r="1664">
      <c r="A1664" s="108"/>
      <c r="B1664" s="108"/>
      <c r="C1664" s="108"/>
      <c r="D1664" s="115"/>
      <c r="E1664" s="108"/>
      <c r="F1664" s="108"/>
      <c r="G1664" s="108"/>
      <c r="H1664" s="108"/>
      <c r="I1664" s="108"/>
      <c r="J1664" s="108"/>
      <c r="K1664" s="108"/>
      <c r="L1664" s="108"/>
      <c r="M1664" s="111"/>
      <c r="N1664" s="112"/>
      <c r="O1664" s="111"/>
      <c r="P1664" s="108"/>
      <c r="Q1664" s="108"/>
      <c r="R1664" s="108"/>
      <c r="S1664" s="108"/>
      <c r="T1664" s="108"/>
      <c r="U1664" s="108"/>
      <c r="V1664" s="108"/>
      <c r="W1664" s="108"/>
      <c r="X1664" s="108"/>
      <c r="Y1664" s="108"/>
      <c r="Z1664" s="108"/>
      <c r="AA1664" s="108"/>
      <c r="AB1664" s="108"/>
      <c r="AC1664" s="108"/>
      <c r="AD1664" s="108"/>
      <c r="AE1664" s="108"/>
      <c r="AF1664" s="108"/>
      <c r="AG1664" s="108"/>
      <c r="AH1664" s="108"/>
    </row>
    <row r="1665">
      <c r="A1665" s="108"/>
      <c r="B1665" s="108"/>
      <c r="C1665" s="108"/>
      <c r="D1665" s="115"/>
      <c r="E1665" s="108"/>
      <c r="F1665" s="108"/>
      <c r="G1665" s="108"/>
      <c r="H1665" s="108"/>
      <c r="I1665" s="108"/>
      <c r="J1665" s="108"/>
      <c r="K1665" s="108"/>
      <c r="L1665" s="108"/>
      <c r="M1665" s="111"/>
      <c r="N1665" s="112"/>
      <c r="O1665" s="111"/>
      <c r="P1665" s="108"/>
      <c r="Q1665" s="108"/>
      <c r="R1665" s="108"/>
      <c r="S1665" s="108"/>
      <c r="T1665" s="108"/>
      <c r="U1665" s="108"/>
      <c r="V1665" s="108"/>
      <c r="W1665" s="108"/>
      <c r="X1665" s="108"/>
      <c r="Y1665" s="108"/>
      <c r="Z1665" s="108"/>
      <c r="AA1665" s="108"/>
      <c r="AB1665" s="108"/>
      <c r="AC1665" s="108"/>
      <c r="AD1665" s="108"/>
      <c r="AE1665" s="108"/>
      <c r="AF1665" s="108"/>
      <c r="AG1665" s="108"/>
      <c r="AH1665" s="108"/>
    </row>
    <row r="1666">
      <c r="A1666" s="108"/>
      <c r="B1666" s="108"/>
      <c r="C1666" s="108"/>
      <c r="D1666" s="115"/>
      <c r="E1666" s="108"/>
      <c r="F1666" s="108"/>
      <c r="G1666" s="108"/>
      <c r="H1666" s="108"/>
      <c r="I1666" s="108"/>
      <c r="J1666" s="108"/>
      <c r="K1666" s="108"/>
      <c r="L1666" s="108"/>
      <c r="M1666" s="111"/>
      <c r="N1666" s="112"/>
      <c r="O1666" s="111"/>
      <c r="P1666" s="108"/>
      <c r="Q1666" s="108"/>
      <c r="R1666" s="108"/>
      <c r="S1666" s="108"/>
      <c r="T1666" s="108"/>
      <c r="U1666" s="108"/>
      <c r="V1666" s="108"/>
      <c r="W1666" s="108"/>
      <c r="X1666" s="108"/>
      <c r="Y1666" s="108"/>
      <c r="Z1666" s="108"/>
      <c r="AA1666" s="108"/>
      <c r="AB1666" s="108"/>
      <c r="AC1666" s="108"/>
      <c r="AD1666" s="108"/>
      <c r="AE1666" s="108"/>
      <c r="AF1666" s="108"/>
      <c r="AG1666" s="108"/>
      <c r="AH1666" s="108"/>
    </row>
    <row r="1667">
      <c r="A1667" s="108"/>
      <c r="B1667" s="108"/>
      <c r="C1667" s="108"/>
      <c r="D1667" s="115"/>
      <c r="E1667" s="108"/>
      <c r="F1667" s="108"/>
      <c r="G1667" s="108"/>
      <c r="H1667" s="108"/>
      <c r="I1667" s="108"/>
      <c r="J1667" s="108"/>
      <c r="K1667" s="108"/>
      <c r="L1667" s="108"/>
      <c r="M1667" s="111"/>
      <c r="N1667" s="112"/>
      <c r="O1667" s="111"/>
      <c r="P1667" s="108"/>
      <c r="Q1667" s="108"/>
      <c r="R1667" s="108"/>
      <c r="S1667" s="108"/>
      <c r="T1667" s="108"/>
      <c r="U1667" s="108"/>
      <c r="V1667" s="108"/>
      <c r="W1667" s="108"/>
      <c r="X1667" s="108"/>
      <c r="Y1667" s="108"/>
      <c r="Z1667" s="108"/>
      <c r="AA1667" s="108"/>
      <c r="AB1667" s="108"/>
      <c r="AC1667" s="108"/>
      <c r="AD1667" s="108"/>
      <c r="AE1667" s="108"/>
      <c r="AF1667" s="108"/>
      <c r="AG1667" s="108"/>
      <c r="AH1667" s="108"/>
    </row>
    <row r="1668">
      <c r="A1668" s="108"/>
      <c r="B1668" s="108"/>
      <c r="C1668" s="108"/>
      <c r="D1668" s="115"/>
      <c r="E1668" s="108"/>
      <c r="F1668" s="108"/>
      <c r="G1668" s="108"/>
      <c r="H1668" s="108"/>
      <c r="I1668" s="108"/>
      <c r="J1668" s="108"/>
      <c r="K1668" s="108"/>
      <c r="L1668" s="108"/>
      <c r="M1668" s="111"/>
      <c r="N1668" s="112"/>
      <c r="O1668" s="111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/>
      <c r="AB1668" s="108"/>
      <c r="AC1668" s="108"/>
      <c r="AD1668" s="108"/>
      <c r="AE1668" s="108"/>
      <c r="AF1668" s="108"/>
      <c r="AG1668" s="108"/>
      <c r="AH1668" s="108"/>
    </row>
    <row r="1669">
      <c r="A1669" s="108"/>
      <c r="B1669" s="108"/>
      <c r="C1669" s="108"/>
      <c r="D1669" s="115"/>
      <c r="E1669" s="108"/>
      <c r="F1669" s="108"/>
      <c r="G1669" s="108"/>
      <c r="H1669" s="108"/>
      <c r="I1669" s="108"/>
      <c r="J1669" s="108"/>
      <c r="K1669" s="108"/>
      <c r="L1669" s="108"/>
      <c r="M1669" s="111"/>
      <c r="N1669" s="112"/>
      <c r="O1669" s="111"/>
      <c r="P1669" s="108"/>
      <c r="Q1669" s="108"/>
      <c r="R1669" s="108"/>
      <c r="S1669" s="108"/>
      <c r="T1669" s="108"/>
      <c r="U1669" s="108"/>
      <c r="V1669" s="108"/>
      <c r="W1669" s="108"/>
      <c r="X1669" s="108"/>
      <c r="Y1669" s="108"/>
      <c r="Z1669" s="108"/>
      <c r="AA1669" s="108"/>
      <c r="AB1669" s="108"/>
      <c r="AC1669" s="108"/>
      <c r="AD1669" s="108"/>
      <c r="AE1669" s="108"/>
      <c r="AF1669" s="108"/>
      <c r="AG1669" s="108"/>
      <c r="AH1669" s="108"/>
    </row>
    <row r="1670">
      <c r="A1670" s="108"/>
      <c r="B1670" s="108"/>
      <c r="C1670" s="108"/>
      <c r="D1670" s="115"/>
      <c r="E1670" s="108"/>
      <c r="F1670" s="108"/>
      <c r="G1670" s="108"/>
      <c r="H1670" s="108"/>
      <c r="I1670" s="108"/>
      <c r="J1670" s="108"/>
      <c r="K1670" s="108"/>
      <c r="L1670" s="108"/>
      <c r="M1670" s="111"/>
      <c r="N1670" s="112"/>
      <c r="O1670" s="111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/>
      <c r="AB1670" s="108"/>
      <c r="AC1670" s="108"/>
      <c r="AD1670" s="108"/>
      <c r="AE1670" s="108"/>
      <c r="AF1670" s="108"/>
      <c r="AG1670" s="108"/>
      <c r="AH1670" s="108"/>
    </row>
    <row r="1671">
      <c r="A1671" s="108"/>
      <c r="B1671" s="108"/>
      <c r="C1671" s="108"/>
      <c r="D1671" s="115"/>
      <c r="E1671" s="108"/>
      <c r="F1671" s="108"/>
      <c r="G1671" s="108"/>
      <c r="H1671" s="108"/>
      <c r="I1671" s="108"/>
      <c r="J1671" s="108"/>
      <c r="K1671" s="108"/>
      <c r="L1671" s="108"/>
      <c r="M1671" s="111"/>
      <c r="N1671" s="112"/>
      <c r="O1671" s="111"/>
      <c r="P1671" s="108"/>
      <c r="Q1671" s="108"/>
      <c r="R1671" s="108"/>
      <c r="S1671" s="108"/>
      <c r="T1671" s="108"/>
      <c r="U1671" s="108"/>
      <c r="V1671" s="108"/>
      <c r="W1671" s="108"/>
      <c r="X1671" s="108"/>
      <c r="Y1671" s="108"/>
      <c r="Z1671" s="108"/>
      <c r="AA1671" s="108"/>
      <c r="AB1671" s="108"/>
      <c r="AC1671" s="108"/>
      <c r="AD1671" s="108"/>
      <c r="AE1671" s="108"/>
      <c r="AF1671" s="108"/>
      <c r="AG1671" s="108"/>
      <c r="AH1671" s="108"/>
    </row>
    <row r="1672">
      <c r="A1672" s="108"/>
      <c r="B1672" s="108"/>
      <c r="C1672" s="108"/>
      <c r="D1672" s="115"/>
      <c r="E1672" s="108"/>
      <c r="F1672" s="108"/>
      <c r="G1672" s="108"/>
      <c r="H1672" s="108"/>
      <c r="I1672" s="108"/>
      <c r="J1672" s="108"/>
      <c r="K1672" s="108"/>
      <c r="L1672" s="108"/>
      <c r="M1672" s="111"/>
      <c r="N1672" s="112"/>
      <c r="O1672" s="111"/>
      <c r="P1672" s="108"/>
      <c r="Q1672" s="108"/>
      <c r="R1672" s="108"/>
      <c r="S1672" s="108"/>
      <c r="T1672" s="108"/>
      <c r="U1672" s="108"/>
      <c r="V1672" s="108"/>
      <c r="W1672" s="108"/>
      <c r="X1672" s="108"/>
      <c r="Y1672" s="108"/>
      <c r="Z1672" s="108"/>
      <c r="AA1672" s="108"/>
      <c r="AB1672" s="108"/>
      <c r="AC1672" s="108"/>
      <c r="AD1672" s="108"/>
      <c r="AE1672" s="108"/>
      <c r="AF1672" s="108"/>
      <c r="AG1672" s="108"/>
      <c r="AH1672" s="108"/>
    </row>
    <row r="1673">
      <c r="A1673" s="108"/>
      <c r="B1673" s="108"/>
      <c r="C1673" s="108"/>
      <c r="D1673" s="115"/>
      <c r="E1673" s="108"/>
      <c r="F1673" s="108"/>
      <c r="G1673" s="108"/>
      <c r="H1673" s="108"/>
      <c r="I1673" s="108"/>
      <c r="J1673" s="108"/>
      <c r="K1673" s="108"/>
      <c r="L1673" s="108"/>
      <c r="M1673" s="111"/>
      <c r="N1673" s="112"/>
      <c r="O1673" s="111"/>
      <c r="P1673" s="108"/>
      <c r="Q1673" s="108"/>
      <c r="R1673" s="108"/>
      <c r="S1673" s="108"/>
      <c r="T1673" s="108"/>
      <c r="U1673" s="108"/>
      <c r="V1673" s="108"/>
      <c r="W1673" s="108"/>
      <c r="X1673" s="108"/>
      <c r="Y1673" s="108"/>
      <c r="Z1673" s="108"/>
      <c r="AA1673" s="108"/>
      <c r="AB1673" s="108"/>
      <c r="AC1673" s="108"/>
      <c r="AD1673" s="108"/>
      <c r="AE1673" s="108"/>
      <c r="AF1673" s="108"/>
      <c r="AG1673" s="108"/>
      <c r="AH1673" s="108"/>
    </row>
    <row r="1674">
      <c r="A1674" s="108"/>
      <c r="B1674" s="108"/>
      <c r="C1674" s="108"/>
      <c r="D1674" s="115"/>
      <c r="E1674" s="108"/>
      <c r="F1674" s="108"/>
      <c r="G1674" s="108"/>
      <c r="H1674" s="108"/>
      <c r="I1674" s="108"/>
      <c r="J1674" s="108"/>
      <c r="K1674" s="108"/>
      <c r="L1674" s="108"/>
      <c r="M1674" s="111"/>
      <c r="N1674" s="112"/>
      <c r="O1674" s="111"/>
      <c r="P1674" s="108"/>
      <c r="Q1674" s="108"/>
      <c r="R1674" s="108"/>
      <c r="S1674" s="108"/>
      <c r="T1674" s="108"/>
      <c r="U1674" s="108"/>
      <c r="V1674" s="108"/>
      <c r="W1674" s="108"/>
      <c r="X1674" s="108"/>
      <c r="Y1674" s="108"/>
      <c r="Z1674" s="108"/>
      <c r="AA1674" s="108"/>
      <c r="AB1674" s="108"/>
      <c r="AC1674" s="108"/>
      <c r="AD1674" s="108"/>
      <c r="AE1674" s="108"/>
      <c r="AF1674" s="108"/>
      <c r="AG1674" s="108"/>
      <c r="AH1674" s="108"/>
    </row>
    <row r="1675">
      <c r="A1675" s="108"/>
      <c r="B1675" s="108"/>
      <c r="C1675" s="108"/>
      <c r="D1675" s="115"/>
      <c r="E1675" s="108"/>
      <c r="F1675" s="108"/>
      <c r="G1675" s="108"/>
      <c r="H1675" s="108"/>
      <c r="I1675" s="108"/>
      <c r="J1675" s="108"/>
      <c r="K1675" s="108"/>
      <c r="L1675" s="108"/>
      <c r="M1675" s="111"/>
      <c r="N1675" s="112"/>
      <c r="O1675" s="111"/>
      <c r="P1675" s="108"/>
      <c r="Q1675" s="108"/>
      <c r="R1675" s="108"/>
      <c r="S1675" s="108"/>
      <c r="T1675" s="108"/>
      <c r="U1675" s="108"/>
      <c r="V1675" s="108"/>
      <c r="W1675" s="108"/>
      <c r="X1675" s="108"/>
      <c r="Y1675" s="108"/>
      <c r="Z1675" s="108"/>
      <c r="AA1675" s="108"/>
      <c r="AB1675" s="108"/>
      <c r="AC1675" s="108"/>
      <c r="AD1675" s="108"/>
      <c r="AE1675" s="108"/>
      <c r="AF1675" s="108"/>
      <c r="AG1675" s="108"/>
      <c r="AH1675" s="108"/>
    </row>
    <row r="1676">
      <c r="A1676" s="108"/>
      <c r="B1676" s="108"/>
      <c r="C1676" s="108"/>
      <c r="D1676" s="115"/>
      <c r="E1676" s="108"/>
      <c r="F1676" s="108"/>
      <c r="G1676" s="108"/>
      <c r="H1676" s="108"/>
      <c r="I1676" s="108"/>
      <c r="J1676" s="108"/>
      <c r="K1676" s="108"/>
      <c r="L1676" s="108"/>
      <c r="M1676" s="111"/>
      <c r="N1676" s="112"/>
      <c r="O1676" s="111"/>
      <c r="P1676" s="108"/>
      <c r="Q1676" s="108"/>
      <c r="R1676" s="108"/>
      <c r="S1676" s="108"/>
      <c r="T1676" s="108"/>
      <c r="U1676" s="108"/>
      <c r="V1676" s="108"/>
      <c r="W1676" s="108"/>
      <c r="X1676" s="108"/>
      <c r="Y1676" s="108"/>
      <c r="Z1676" s="108"/>
      <c r="AA1676" s="108"/>
      <c r="AB1676" s="108"/>
      <c r="AC1676" s="108"/>
      <c r="AD1676" s="108"/>
      <c r="AE1676" s="108"/>
      <c r="AF1676" s="108"/>
      <c r="AG1676" s="108"/>
      <c r="AH1676" s="108"/>
    </row>
    <row r="1677">
      <c r="A1677" s="108"/>
      <c r="B1677" s="108"/>
      <c r="C1677" s="108"/>
      <c r="D1677" s="115"/>
      <c r="E1677" s="108"/>
      <c r="F1677" s="108"/>
      <c r="G1677" s="108"/>
      <c r="H1677" s="108"/>
      <c r="I1677" s="108"/>
      <c r="J1677" s="108"/>
      <c r="K1677" s="108"/>
      <c r="L1677" s="108"/>
      <c r="M1677" s="111"/>
      <c r="N1677" s="112"/>
      <c r="O1677" s="111"/>
      <c r="P1677" s="108"/>
      <c r="Q1677" s="108"/>
      <c r="R1677" s="108"/>
      <c r="S1677" s="108"/>
      <c r="T1677" s="108"/>
      <c r="U1677" s="108"/>
      <c r="V1677" s="108"/>
      <c r="W1677" s="108"/>
      <c r="X1677" s="108"/>
      <c r="Y1677" s="108"/>
      <c r="Z1677" s="108"/>
      <c r="AA1677" s="108"/>
      <c r="AB1677" s="108"/>
      <c r="AC1677" s="108"/>
      <c r="AD1677" s="108"/>
      <c r="AE1677" s="108"/>
      <c r="AF1677" s="108"/>
      <c r="AG1677" s="108"/>
      <c r="AH1677" s="108"/>
    </row>
    <row r="1678">
      <c r="A1678" s="108"/>
      <c r="B1678" s="108"/>
      <c r="C1678" s="108"/>
      <c r="D1678" s="115"/>
      <c r="E1678" s="108"/>
      <c r="F1678" s="108"/>
      <c r="G1678" s="108"/>
      <c r="H1678" s="108"/>
      <c r="I1678" s="108"/>
      <c r="J1678" s="108"/>
      <c r="K1678" s="108"/>
      <c r="L1678" s="108"/>
      <c r="M1678" s="111"/>
      <c r="N1678" s="112"/>
      <c r="O1678" s="111"/>
      <c r="P1678" s="108"/>
      <c r="Q1678" s="108"/>
      <c r="R1678" s="108"/>
      <c r="S1678" s="108"/>
      <c r="T1678" s="108"/>
      <c r="U1678" s="108"/>
      <c r="V1678" s="108"/>
      <c r="W1678" s="108"/>
      <c r="X1678" s="108"/>
      <c r="Y1678" s="108"/>
      <c r="Z1678" s="108"/>
      <c r="AA1678" s="108"/>
      <c r="AB1678" s="108"/>
      <c r="AC1678" s="108"/>
      <c r="AD1678" s="108"/>
      <c r="AE1678" s="108"/>
      <c r="AF1678" s="108"/>
      <c r="AG1678" s="108"/>
      <c r="AH1678" s="108"/>
    </row>
    <row r="1679">
      <c r="A1679" s="108"/>
      <c r="B1679" s="108"/>
      <c r="C1679" s="108"/>
      <c r="D1679" s="115"/>
      <c r="E1679" s="108"/>
      <c r="F1679" s="108"/>
      <c r="G1679" s="108"/>
      <c r="H1679" s="108"/>
      <c r="I1679" s="108"/>
      <c r="J1679" s="108"/>
      <c r="K1679" s="108"/>
      <c r="L1679" s="108"/>
      <c r="M1679" s="111"/>
      <c r="N1679" s="112"/>
      <c r="O1679" s="111"/>
      <c r="P1679" s="108"/>
      <c r="Q1679" s="108"/>
      <c r="R1679" s="108"/>
      <c r="S1679" s="108"/>
      <c r="T1679" s="108"/>
      <c r="U1679" s="108"/>
      <c r="V1679" s="108"/>
      <c r="W1679" s="108"/>
      <c r="X1679" s="108"/>
      <c r="Y1679" s="108"/>
      <c r="Z1679" s="108"/>
      <c r="AA1679" s="108"/>
      <c r="AB1679" s="108"/>
      <c r="AC1679" s="108"/>
      <c r="AD1679" s="108"/>
      <c r="AE1679" s="108"/>
      <c r="AF1679" s="108"/>
      <c r="AG1679" s="108"/>
      <c r="AH1679" s="108"/>
    </row>
    <row r="1680">
      <c r="A1680" s="108"/>
      <c r="B1680" s="108"/>
      <c r="C1680" s="108"/>
      <c r="D1680" s="115"/>
      <c r="E1680" s="108"/>
      <c r="F1680" s="108"/>
      <c r="G1680" s="108"/>
      <c r="H1680" s="108"/>
      <c r="I1680" s="108"/>
      <c r="J1680" s="108"/>
      <c r="K1680" s="108"/>
      <c r="L1680" s="108"/>
      <c r="M1680" s="111"/>
      <c r="N1680" s="112"/>
      <c r="O1680" s="111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  <c r="AE1680" s="108"/>
      <c r="AF1680" s="108"/>
      <c r="AG1680" s="108"/>
      <c r="AH1680" s="108"/>
    </row>
    <row r="1681">
      <c r="A1681" s="108"/>
      <c r="B1681" s="108"/>
      <c r="C1681" s="108"/>
      <c r="D1681" s="115"/>
      <c r="E1681" s="108"/>
      <c r="F1681" s="108"/>
      <c r="G1681" s="108"/>
      <c r="H1681" s="108"/>
      <c r="I1681" s="108"/>
      <c r="J1681" s="108"/>
      <c r="K1681" s="108"/>
      <c r="L1681" s="108"/>
      <c r="M1681" s="111"/>
      <c r="N1681" s="112"/>
      <c r="O1681" s="111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  <c r="AE1681" s="108"/>
      <c r="AF1681" s="108"/>
      <c r="AG1681" s="108"/>
      <c r="AH1681" s="108"/>
    </row>
    <row r="1682">
      <c r="A1682" s="108"/>
      <c r="B1682" s="108"/>
      <c r="C1682" s="108"/>
      <c r="D1682" s="115"/>
      <c r="E1682" s="108"/>
      <c r="F1682" s="108"/>
      <c r="G1682" s="108"/>
      <c r="H1682" s="108"/>
      <c r="I1682" s="108"/>
      <c r="J1682" s="108"/>
      <c r="K1682" s="108"/>
      <c r="L1682" s="108"/>
      <c r="M1682" s="111"/>
      <c r="N1682" s="112"/>
      <c r="O1682" s="111"/>
      <c r="P1682" s="108"/>
      <c r="Q1682" s="108"/>
      <c r="R1682" s="108"/>
      <c r="S1682" s="108"/>
      <c r="T1682" s="108"/>
      <c r="U1682" s="108"/>
      <c r="V1682" s="108"/>
      <c r="W1682" s="108"/>
      <c r="X1682" s="108"/>
      <c r="Y1682" s="108"/>
      <c r="Z1682" s="108"/>
      <c r="AA1682" s="108"/>
      <c r="AB1682" s="108"/>
      <c r="AC1682" s="108"/>
      <c r="AD1682" s="108"/>
      <c r="AE1682" s="108"/>
      <c r="AF1682" s="108"/>
      <c r="AG1682" s="108"/>
      <c r="AH1682" s="108"/>
    </row>
    <row r="1683">
      <c r="A1683" s="108"/>
      <c r="B1683" s="108"/>
      <c r="C1683" s="108"/>
      <c r="D1683" s="115"/>
      <c r="E1683" s="108"/>
      <c r="F1683" s="108"/>
      <c r="G1683" s="108"/>
      <c r="H1683" s="108"/>
      <c r="I1683" s="108"/>
      <c r="J1683" s="108"/>
      <c r="K1683" s="108"/>
      <c r="L1683" s="108"/>
      <c r="M1683" s="111"/>
      <c r="N1683" s="112"/>
      <c r="O1683" s="111"/>
      <c r="P1683" s="108"/>
      <c r="Q1683" s="108"/>
      <c r="R1683" s="108"/>
      <c r="S1683" s="108"/>
      <c r="T1683" s="108"/>
      <c r="U1683" s="108"/>
      <c r="V1683" s="108"/>
      <c r="W1683" s="108"/>
      <c r="X1683" s="108"/>
      <c r="Y1683" s="108"/>
      <c r="Z1683" s="108"/>
      <c r="AA1683" s="108"/>
      <c r="AB1683" s="108"/>
      <c r="AC1683" s="108"/>
      <c r="AD1683" s="108"/>
      <c r="AE1683" s="108"/>
      <c r="AF1683" s="108"/>
      <c r="AG1683" s="108"/>
      <c r="AH1683" s="108"/>
    </row>
    <row r="1684">
      <c r="A1684" s="108"/>
      <c r="B1684" s="108"/>
      <c r="C1684" s="108"/>
      <c r="D1684" s="115"/>
      <c r="E1684" s="108"/>
      <c r="F1684" s="108"/>
      <c r="G1684" s="108"/>
      <c r="H1684" s="108"/>
      <c r="I1684" s="108"/>
      <c r="J1684" s="108"/>
      <c r="K1684" s="108"/>
      <c r="L1684" s="108"/>
      <c r="M1684" s="111"/>
      <c r="N1684" s="112"/>
      <c r="O1684" s="111"/>
      <c r="P1684" s="108"/>
      <c r="Q1684" s="108"/>
      <c r="R1684" s="108"/>
      <c r="S1684" s="108"/>
      <c r="T1684" s="108"/>
      <c r="U1684" s="108"/>
      <c r="V1684" s="108"/>
      <c r="W1684" s="108"/>
      <c r="X1684" s="108"/>
      <c r="Y1684" s="108"/>
      <c r="Z1684" s="108"/>
      <c r="AA1684" s="108"/>
      <c r="AB1684" s="108"/>
      <c r="AC1684" s="108"/>
      <c r="AD1684" s="108"/>
      <c r="AE1684" s="108"/>
      <c r="AF1684" s="108"/>
      <c r="AG1684" s="108"/>
      <c r="AH1684" s="108"/>
    </row>
    <row r="1685">
      <c r="A1685" s="108"/>
      <c r="B1685" s="108"/>
      <c r="C1685" s="108"/>
      <c r="D1685" s="115"/>
      <c r="E1685" s="108"/>
      <c r="F1685" s="108"/>
      <c r="G1685" s="108"/>
      <c r="H1685" s="108"/>
      <c r="I1685" s="108"/>
      <c r="J1685" s="108"/>
      <c r="K1685" s="108"/>
      <c r="L1685" s="108"/>
      <c r="M1685" s="111"/>
      <c r="N1685" s="112"/>
      <c r="O1685" s="111"/>
      <c r="P1685" s="108"/>
      <c r="Q1685" s="108"/>
      <c r="R1685" s="108"/>
      <c r="S1685" s="108"/>
      <c r="T1685" s="108"/>
      <c r="U1685" s="108"/>
      <c r="V1685" s="108"/>
      <c r="W1685" s="108"/>
      <c r="X1685" s="108"/>
      <c r="Y1685" s="108"/>
      <c r="Z1685" s="108"/>
      <c r="AA1685" s="108"/>
      <c r="AB1685" s="108"/>
      <c r="AC1685" s="108"/>
      <c r="AD1685" s="108"/>
      <c r="AE1685" s="108"/>
      <c r="AF1685" s="108"/>
      <c r="AG1685" s="108"/>
      <c r="AH1685" s="108"/>
    </row>
    <row r="1686">
      <c r="A1686" s="108"/>
      <c r="B1686" s="108"/>
      <c r="C1686" s="108"/>
      <c r="D1686" s="115"/>
      <c r="E1686" s="108"/>
      <c r="F1686" s="108"/>
      <c r="G1686" s="108"/>
      <c r="H1686" s="108"/>
      <c r="I1686" s="108"/>
      <c r="J1686" s="108"/>
      <c r="K1686" s="108"/>
      <c r="L1686" s="108"/>
      <c r="M1686" s="111"/>
      <c r="N1686" s="112"/>
      <c r="O1686" s="111"/>
      <c r="P1686" s="108"/>
      <c r="Q1686" s="108"/>
      <c r="R1686" s="108"/>
      <c r="S1686" s="108"/>
      <c r="T1686" s="108"/>
      <c r="U1686" s="108"/>
      <c r="V1686" s="108"/>
      <c r="W1686" s="108"/>
      <c r="X1686" s="108"/>
      <c r="Y1686" s="108"/>
      <c r="Z1686" s="108"/>
      <c r="AA1686" s="108"/>
      <c r="AB1686" s="108"/>
      <c r="AC1686" s="108"/>
      <c r="AD1686" s="108"/>
      <c r="AE1686" s="108"/>
      <c r="AF1686" s="108"/>
      <c r="AG1686" s="108"/>
      <c r="AH1686" s="108"/>
    </row>
    <row r="1687">
      <c r="A1687" s="108"/>
      <c r="B1687" s="108"/>
      <c r="C1687" s="108"/>
      <c r="D1687" s="115"/>
      <c r="E1687" s="108"/>
      <c r="F1687" s="108"/>
      <c r="G1687" s="108"/>
      <c r="H1687" s="108"/>
      <c r="I1687" s="108"/>
      <c r="J1687" s="108"/>
      <c r="K1687" s="108"/>
      <c r="L1687" s="108"/>
      <c r="M1687" s="111"/>
      <c r="N1687" s="112"/>
      <c r="O1687" s="111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/>
      <c r="AC1687" s="108"/>
      <c r="AD1687" s="108"/>
      <c r="AE1687" s="108"/>
      <c r="AF1687" s="108"/>
      <c r="AG1687" s="108"/>
      <c r="AH1687" s="108"/>
    </row>
    <row r="1688">
      <c r="A1688" s="108"/>
      <c r="B1688" s="108"/>
      <c r="C1688" s="108"/>
      <c r="D1688" s="115"/>
      <c r="E1688" s="108"/>
      <c r="F1688" s="108"/>
      <c r="G1688" s="108"/>
      <c r="H1688" s="108"/>
      <c r="I1688" s="108"/>
      <c r="J1688" s="108"/>
      <c r="K1688" s="108"/>
      <c r="L1688" s="108"/>
      <c r="M1688" s="111"/>
      <c r="N1688" s="112"/>
      <c r="O1688" s="111"/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/>
      <c r="AB1688" s="108"/>
      <c r="AC1688" s="108"/>
      <c r="AD1688" s="108"/>
      <c r="AE1688" s="108"/>
      <c r="AF1688" s="108"/>
      <c r="AG1688" s="108"/>
      <c r="AH1688" s="108"/>
    </row>
    <row r="1689">
      <c r="A1689" s="108"/>
      <c r="B1689" s="108"/>
      <c r="C1689" s="108"/>
      <c r="D1689" s="115"/>
      <c r="E1689" s="108"/>
      <c r="F1689" s="108"/>
      <c r="G1689" s="108"/>
      <c r="H1689" s="108"/>
      <c r="I1689" s="108"/>
      <c r="J1689" s="108"/>
      <c r="K1689" s="108"/>
      <c r="L1689" s="108"/>
      <c r="M1689" s="111"/>
      <c r="N1689" s="112"/>
      <c r="O1689" s="111"/>
      <c r="P1689" s="108"/>
      <c r="Q1689" s="108"/>
      <c r="R1689" s="108"/>
      <c r="S1689" s="108"/>
      <c r="T1689" s="108"/>
      <c r="U1689" s="108"/>
      <c r="V1689" s="108"/>
      <c r="W1689" s="108"/>
      <c r="X1689" s="108"/>
      <c r="Y1689" s="108"/>
      <c r="Z1689" s="108"/>
      <c r="AA1689" s="108"/>
      <c r="AB1689" s="108"/>
      <c r="AC1689" s="108"/>
      <c r="AD1689" s="108"/>
      <c r="AE1689" s="108"/>
      <c r="AF1689" s="108"/>
      <c r="AG1689" s="108"/>
      <c r="AH1689" s="108"/>
    </row>
    <row r="1690">
      <c r="A1690" s="108"/>
      <c r="B1690" s="108"/>
      <c r="C1690" s="108"/>
      <c r="D1690" s="115"/>
      <c r="E1690" s="108"/>
      <c r="F1690" s="108"/>
      <c r="G1690" s="108"/>
      <c r="H1690" s="108"/>
      <c r="I1690" s="108"/>
      <c r="J1690" s="108"/>
      <c r="K1690" s="108"/>
      <c r="L1690" s="108"/>
      <c r="M1690" s="111"/>
      <c r="N1690" s="112"/>
      <c r="O1690" s="111"/>
      <c r="P1690" s="108"/>
      <c r="Q1690" s="108"/>
      <c r="R1690" s="108"/>
      <c r="S1690" s="108"/>
      <c r="T1690" s="108"/>
      <c r="U1690" s="108"/>
      <c r="V1690" s="108"/>
      <c r="W1690" s="108"/>
      <c r="X1690" s="108"/>
      <c r="Y1690" s="108"/>
      <c r="Z1690" s="108"/>
      <c r="AA1690" s="108"/>
      <c r="AB1690" s="108"/>
      <c r="AC1690" s="108"/>
      <c r="AD1690" s="108"/>
      <c r="AE1690" s="108"/>
      <c r="AF1690" s="108"/>
      <c r="AG1690" s="108"/>
      <c r="AH1690" s="108"/>
    </row>
    <row r="1691">
      <c r="A1691" s="108"/>
      <c r="B1691" s="108"/>
      <c r="C1691" s="108"/>
      <c r="D1691" s="115"/>
      <c r="E1691" s="108"/>
      <c r="F1691" s="108"/>
      <c r="G1691" s="108"/>
      <c r="H1691" s="108"/>
      <c r="I1691" s="108"/>
      <c r="J1691" s="108"/>
      <c r="K1691" s="108"/>
      <c r="L1691" s="108"/>
      <c r="M1691" s="111"/>
      <c r="N1691" s="112"/>
      <c r="O1691" s="111"/>
      <c r="P1691" s="108"/>
      <c r="Q1691" s="108"/>
      <c r="R1691" s="108"/>
      <c r="S1691" s="108"/>
      <c r="T1691" s="108"/>
      <c r="U1691" s="108"/>
      <c r="V1691" s="108"/>
      <c r="W1691" s="108"/>
      <c r="X1691" s="108"/>
      <c r="Y1691" s="108"/>
      <c r="Z1691" s="108"/>
      <c r="AA1691" s="108"/>
      <c r="AB1691" s="108"/>
      <c r="AC1691" s="108"/>
      <c r="AD1691" s="108"/>
      <c r="AE1691" s="108"/>
      <c r="AF1691" s="108"/>
      <c r="AG1691" s="108"/>
      <c r="AH1691" s="108"/>
    </row>
    <row r="1692">
      <c r="A1692" s="108"/>
      <c r="B1692" s="108"/>
      <c r="C1692" s="108"/>
      <c r="D1692" s="115"/>
      <c r="E1692" s="108"/>
      <c r="F1692" s="108"/>
      <c r="G1692" s="108"/>
      <c r="H1692" s="108"/>
      <c r="I1692" s="108"/>
      <c r="J1692" s="108"/>
      <c r="K1692" s="108"/>
      <c r="L1692" s="108"/>
      <c r="M1692" s="111"/>
      <c r="N1692" s="112"/>
      <c r="O1692" s="111"/>
      <c r="P1692" s="108"/>
      <c r="Q1692" s="108"/>
      <c r="R1692" s="108"/>
      <c r="S1692" s="108"/>
      <c r="T1692" s="108"/>
      <c r="U1692" s="108"/>
      <c r="V1692" s="108"/>
      <c r="W1692" s="108"/>
      <c r="X1692" s="108"/>
      <c r="Y1692" s="108"/>
      <c r="Z1692" s="108"/>
      <c r="AA1692" s="108"/>
      <c r="AB1692" s="108"/>
      <c r="AC1692" s="108"/>
      <c r="AD1692" s="108"/>
      <c r="AE1692" s="108"/>
      <c r="AF1692" s="108"/>
      <c r="AG1692" s="108"/>
      <c r="AH1692" s="108"/>
    </row>
    <row r="1693">
      <c r="A1693" s="108"/>
      <c r="B1693" s="108"/>
      <c r="C1693" s="108"/>
      <c r="D1693" s="115"/>
      <c r="E1693" s="108"/>
      <c r="F1693" s="108"/>
      <c r="G1693" s="108"/>
      <c r="H1693" s="108"/>
      <c r="I1693" s="108"/>
      <c r="J1693" s="108"/>
      <c r="K1693" s="108"/>
      <c r="L1693" s="108"/>
      <c r="M1693" s="111"/>
      <c r="N1693" s="112"/>
      <c r="O1693" s="111"/>
      <c r="P1693" s="108"/>
      <c r="Q1693" s="108"/>
      <c r="R1693" s="108"/>
      <c r="S1693" s="108"/>
      <c r="T1693" s="108"/>
      <c r="U1693" s="108"/>
      <c r="V1693" s="108"/>
      <c r="W1693" s="108"/>
      <c r="X1693" s="108"/>
      <c r="Y1693" s="108"/>
      <c r="Z1693" s="108"/>
      <c r="AA1693" s="108"/>
      <c r="AB1693" s="108"/>
      <c r="AC1693" s="108"/>
      <c r="AD1693" s="108"/>
      <c r="AE1693" s="108"/>
      <c r="AF1693" s="108"/>
      <c r="AG1693" s="108"/>
      <c r="AH1693" s="108"/>
    </row>
    <row r="1694">
      <c r="A1694" s="108"/>
      <c r="B1694" s="108"/>
      <c r="C1694" s="108"/>
      <c r="D1694" s="115"/>
      <c r="E1694" s="108"/>
      <c r="F1694" s="108"/>
      <c r="G1694" s="108"/>
      <c r="H1694" s="108"/>
      <c r="I1694" s="108"/>
      <c r="J1694" s="108"/>
      <c r="K1694" s="108"/>
      <c r="L1694" s="108"/>
      <c r="M1694" s="111"/>
      <c r="N1694" s="112"/>
      <c r="O1694" s="111"/>
      <c r="P1694" s="108"/>
      <c r="Q1694" s="108"/>
      <c r="R1694" s="108"/>
      <c r="S1694" s="108"/>
      <c r="T1694" s="108"/>
      <c r="U1694" s="108"/>
      <c r="V1694" s="108"/>
      <c r="W1694" s="108"/>
      <c r="X1694" s="108"/>
      <c r="Y1694" s="108"/>
      <c r="Z1694" s="108"/>
      <c r="AA1694" s="108"/>
      <c r="AB1694" s="108"/>
      <c r="AC1694" s="108"/>
      <c r="AD1694" s="108"/>
      <c r="AE1694" s="108"/>
      <c r="AF1694" s="108"/>
      <c r="AG1694" s="108"/>
      <c r="AH1694" s="108"/>
    </row>
    <row r="1695">
      <c r="A1695" s="108"/>
      <c r="B1695" s="108"/>
      <c r="C1695" s="108"/>
      <c r="D1695" s="115"/>
      <c r="E1695" s="108"/>
      <c r="F1695" s="108"/>
      <c r="G1695" s="108"/>
      <c r="H1695" s="108"/>
      <c r="I1695" s="108"/>
      <c r="J1695" s="108"/>
      <c r="K1695" s="108"/>
      <c r="L1695" s="108"/>
      <c r="M1695" s="111"/>
      <c r="N1695" s="112"/>
      <c r="O1695" s="111"/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/>
      <c r="AB1695" s="108"/>
      <c r="AC1695" s="108"/>
      <c r="AD1695" s="108"/>
      <c r="AE1695" s="108"/>
      <c r="AF1695" s="108"/>
      <c r="AG1695" s="108"/>
      <c r="AH1695" s="108"/>
    </row>
    <row r="1696">
      <c r="A1696" s="108"/>
      <c r="B1696" s="108"/>
      <c r="C1696" s="108"/>
      <c r="D1696" s="115"/>
      <c r="E1696" s="108"/>
      <c r="F1696" s="108"/>
      <c r="G1696" s="108"/>
      <c r="H1696" s="108"/>
      <c r="I1696" s="108"/>
      <c r="J1696" s="108"/>
      <c r="K1696" s="108"/>
      <c r="L1696" s="108"/>
      <c r="M1696" s="111"/>
      <c r="N1696" s="112"/>
      <c r="O1696" s="111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/>
      <c r="AB1696" s="108"/>
      <c r="AC1696" s="108"/>
      <c r="AD1696" s="108"/>
      <c r="AE1696" s="108"/>
      <c r="AF1696" s="108"/>
      <c r="AG1696" s="108"/>
      <c r="AH1696" s="108"/>
    </row>
    <row r="1697">
      <c r="A1697" s="108"/>
      <c r="B1697" s="108"/>
      <c r="C1697" s="108"/>
      <c r="D1697" s="115"/>
      <c r="E1697" s="108"/>
      <c r="F1697" s="108"/>
      <c r="G1697" s="108"/>
      <c r="H1697" s="108"/>
      <c r="I1697" s="108"/>
      <c r="J1697" s="108"/>
      <c r="K1697" s="108"/>
      <c r="L1697" s="108"/>
      <c r="M1697" s="111"/>
      <c r="N1697" s="112"/>
      <c r="O1697" s="111"/>
      <c r="P1697" s="108"/>
      <c r="Q1697" s="108"/>
      <c r="R1697" s="108"/>
      <c r="S1697" s="108"/>
      <c r="T1697" s="108"/>
      <c r="U1697" s="108"/>
      <c r="V1697" s="108"/>
      <c r="W1697" s="108"/>
      <c r="X1697" s="108"/>
      <c r="Y1697" s="108"/>
      <c r="Z1697" s="108"/>
      <c r="AA1697" s="108"/>
      <c r="AB1697" s="108"/>
      <c r="AC1697" s="108"/>
      <c r="AD1697" s="108"/>
      <c r="AE1697" s="108"/>
      <c r="AF1697" s="108"/>
      <c r="AG1697" s="108"/>
      <c r="AH1697" s="108"/>
    </row>
    <row r="1698">
      <c r="A1698" s="108"/>
      <c r="B1698" s="108"/>
      <c r="C1698" s="108"/>
      <c r="D1698" s="115"/>
      <c r="E1698" s="108"/>
      <c r="F1698" s="108"/>
      <c r="G1698" s="108"/>
      <c r="H1698" s="108"/>
      <c r="I1698" s="108"/>
      <c r="J1698" s="108"/>
      <c r="K1698" s="108"/>
      <c r="L1698" s="108"/>
      <c r="M1698" s="111"/>
      <c r="N1698" s="112"/>
      <c r="O1698" s="111"/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/>
      <c r="AB1698" s="108"/>
      <c r="AC1698" s="108"/>
      <c r="AD1698" s="108"/>
      <c r="AE1698" s="108"/>
      <c r="AF1698" s="108"/>
      <c r="AG1698" s="108"/>
      <c r="AH1698" s="108"/>
    </row>
    <row r="1699">
      <c r="A1699" s="108"/>
      <c r="B1699" s="108"/>
      <c r="C1699" s="108"/>
      <c r="D1699" s="115"/>
      <c r="E1699" s="108"/>
      <c r="F1699" s="108"/>
      <c r="G1699" s="108"/>
      <c r="H1699" s="108"/>
      <c r="I1699" s="108"/>
      <c r="J1699" s="108"/>
      <c r="K1699" s="108"/>
      <c r="L1699" s="108"/>
      <c r="M1699" s="111"/>
      <c r="N1699" s="112"/>
      <c r="O1699" s="111"/>
      <c r="P1699" s="108"/>
      <c r="Q1699" s="108"/>
      <c r="R1699" s="108"/>
      <c r="S1699" s="108"/>
      <c r="T1699" s="108"/>
      <c r="U1699" s="108"/>
      <c r="V1699" s="108"/>
      <c r="W1699" s="108"/>
      <c r="X1699" s="108"/>
      <c r="Y1699" s="108"/>
      <c r="Z1699" s="108"/>
      <c r="AA1699" s="108"/>
      <c r="AB1699" s="108"/>
      <c r="AC1699" s="108"/>
      <c r="AD1699" s="108"/>
      <c r="AE1699" s="108"/>
      <c r="AF1699" s="108"/>
      <c r="AG1699" s="108"/>
      <c r="AH1699" s="108"/>
    </row>
    <row r="1700">
      <c r="A1700" s="108"/>
      <c r="B1700" s="108"/>
      <c r="C1700" s="108"/>
      <c r="D1700" s="115"/>
      <c r="E1700" s="108"/>
      <c r="F1700" s="108"/>
      <c r="G1700" s="108"/>
      <c r="H1700" s="108"/>
      <c r="I1700" s="108"/>
      <c r="J1700" s="108"/>
      <c r="K1700" s="108"/>
      <c r="L1700" s="108"/>
      <c r="M1700" s="111"/>
      <c r="N1700" s="112"/>
      <c r="O1700" s="111"/>
      <c r="P1700" s="108"/>
      <c r="Q1700" s="108"/>
      <c r="R1700" s="108"/>
      <c r="S1700" s="108"/>
      <c r="T1700" s="108"/>
      <c r="U1700" s="108"/>
      <c r="V1700" s="108"/>
      <c r="W1700" s="108"/>
      <c r="X1700" s="108"/>
      <c r="Y1700" s="108"/>
      <c r="Z1700" s="108"/>
      <c r="AA1700" s="108"/>
      <c r="AB1700" s="108"/>
      <c r="AC1700" s="108"/>
      <c r="AD1700" s="108"/>
      <c r="AE1700" s="108"/>
      <c r="AF1700" s="108"/>
      <c r="AG1700" s="108"/>
      <c r="AH1700" s="108"/>
    </row>
    <row r="1701">
      <c r="A1701" s="108"/>
      <c r="B1701" s="108"/>
      <c r="C1701" s="108"/>
      <c r="D1701" s="115"/>
      <c r="E1701" s="108"/>
      <c r="F1701" s="108"/>
      <c r="G1701" s="108"/>
      <c r="H1701" s="108"/>
      <c r="I1701" s="108"/>
      <c r="J1701" s="108"/>
      <c r="K1701" s="108"/>
      <c r="L1701" s="108"/>
      <c r="M1701" s="111"/>
      <c r="N1701" s="112"/>
      <c r="O1701" s="111"/>
      <c r="P1701" s="108"/>
      <c r="Q1701" s="108"/>
      <c r="R1701" s="108"/>
      <c r="S1701" s="108"/>
      <c r="T1701" s="108"/>
      <c r="U1701" s="108"/>
      <c r="V1701" s="108"/>
      <c r="W1701" s="108"/>
      <c r="X1701" s="108"/>
      <c r="Y1701" s="108"/>
      <c r="Z1701" s="108"/>
      <c r="AA1701" s="108"/>
      <c r="AB1701" s="108"/>
      <c r="AC1701" s="108"/>
      <c r="AD1701" s="108"/>
      <c r="AE1701" s="108"/>
      <c r="AF1701" s="108"/>
      <c r="AG1701" s="108"/>
      <c r="AH1701" s="108"/>
    </row>
    <row r="1702">
      <c r="A1702" s="108"/>
      <c r="B1702" s="108"/>
      <c r="C1702" s="108"/>
      <c r="D1702" s="115"/>
      <c r="E1702" s="108"/>
      <c r="F1702" s="108"/>
      <c r="G1702" s="108"/>
      <c r="H1702" s="108"/>
      <c r="I1702" s="108"/>
      <c r="J1702" s="108"/>
      <c r="K1702" s="108"/>
      <c r="L1702" s="108"/>
      <c r="M1702" s="111"/>
      <c r="N1702" s="112"/>
      <c r="O1702" s="111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/>
      <c r="AB1702" s="108"/>
      <c r="AC1702" s="108"/>
      <c r="AD1702" s="108"/>
      <c r="AE1702" s="108"/>
      <c r="AF1702" s="108"/>
      <c r="AG1702" s="108"/>
      <c r="AH1702" s="108"/>
    </row>
    <row r="1703">
      <c r="A1703" s="108"/>
      <c r="B1703" s="108"/>
      <c r="C1703" s="108"/>
      <c r="D1703" s="115"/>
      <c r="E1703" s="108"/>
      <c r="F1703" s="108"/>
      <c r="G1703" s="108"/>
      <c r="H1703" s="108"/>
      <c r="I1703" s="108"/>
      <c r="J1703" s="108"/>
      <c r="K1703" s="108"/>
      <c r="L1703" s="108"/>
      <c r="M1703" s="111"/>
      <c r="N1703" s="112"/>
      <c r="O1703" s="111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/>
      <c r="AC1703" s="108"/>
      <c r="AD1703" s="108"/>
      <c r="AE1703" s="108"/>
      <c r="AF1703" s="108"/>
      <c r="AG1703" s="108"/>
      <c r="AH1703" s="108"/>
    </row>
    <row r="1704">
      <c r="A1704" s="108"/>
      <c r="B1704" s="108"/>
      <c r="C1704" s="108"/>
      <c r="D1704" s="115"/>
      <c r="E1704" s="108"/>
      <c r="F1704" s="108"/>
      <c r="G1704" s="108"/>
      <c r="H1704" s="108"/>
      <c r="I1704" s="108"/>
      <c r="J1704" s="108"/>
      <c r="K1704" s="108"/>
      <c r="L1704" s="108"/>
      <c r="M1704" s="111"/>
      <c r="N1704" s="112"/>
      <c r="O1704" s="111"/>
      <c r="P1704" s="108"/>
      <c r="Q1704" s="108"/>
      <c r="R1704" s="108"/>
      <c r="S1704" s="108"/>
      <c r="T1704" s="108"/>
      <c r="U1704" s="108"/>
      <c r="V1704" s="108"/>
      <c r="W1704" s="108"/>
      <c r="X1704" s="108"/>
      <c r="Y1704" s="108"/>
      <c r="Z1704" s="108"/>
      <c r="AA1704" s="108"/>
      <c r="AB1704" s="108"/>
      <c r="AC1704" s="108"/>
      <c r="AD1704" s="108"/>
      <c r="AE1704" s="108"/>
      <c r="AF1704" s="108"/>
      <c r="AG1704" s="108"/>
      <c r="AH1704" s="108"/>
    </row>
    <row r="1705">
      <c r="A1705" s="108"/>
      <c r="B1705" s="108"/>
      <c r="C1705" s="108"/>
      <c r="D1705" s="115"/>
      <c r="E1705" s="108"/>
      <c r="F1705" s="108"/>
      <c r="G1705" s="108"/>
      <c r="H1705" s="108"/>
      <c r="I1705" s="108"/>
      <c r="J1705" s="108"/>
      <c r="K1705" s="108"/>
      <c r="L1705" s="108"/>
      <c r="M1705" s="111"/>
      <c r="N1705" s="112"/>
      <c r="O1705" s="111"/>
      <c r="P1705" s="108"/>
      <c r="Q1705" s="108"/>
      <c r="R1705" s="108"/>
      <c r="S1705" s="108"/>
      <c r="T1705" s="108"/>
      <c r="U1705" s="108"/>
      <c r="V1705" s="108"/>
      <c r="W1705" s="108"/>
      <c r="X1705" s="108"/>
      <c r="Y1705" s="108"/>
      <c r="Z1705" s="108"/>
      <c r="AA1705" s="108"/>
      <c r="AB1705" s="108"/>
      <c r="AC1705" s="108"/>
      <c r="AD1705" s="108"/>
      <c r="AE1705" s="108"/>
      <c r="AF1705" s="108"/>
      <c r="AG1705" s="108"/>
      <c r="AH1705" s="108"/>
    </row>
    <row r="1706">
      <c r="A1706" s="108"/>
      <c r="B1706" s="108"/>
      <c r="C1706" s="108"/>
      <c r="D1706" s="115"/>
      <c r="E1706" s="108"/>
      <c r="F1706" s="108"/>
      <c r="G1706" s="108"/>
      <c r="H1706" s="108"/>
      <c r="I1706" s="108"/>
      <c r="J1706" s="108"/>
      <c r="K1706" s="108"/>
      <c r="L1706" s="108"/>
      <c r="M1706" s="111"/>
      <c r="N1706" s="112"/>
      <c r="O1706" s="111"/>
      <c r="P1706" s="108"/>
      <c r="Q1706" s="108"/>
      <c r="R1706" s="108"/>
      <c r="S1706" s="108"/>
      <c r="T1706" s="108"/>
      <c r="U1706" s="108"/>
      <c r="V1706" s="108"/>
      <c r="W1706" s="108"/>
      <c r="X1706" s="108"/>
      <c r="Y1706" s="108"/>
      <c r="Z1706" s="108"/>
      <c r="AA1706" s="108"/>
      <c r="AB1706" s="108"/>
      <c r="AC1706" s="108"/>
      <c r="AD1706" s="108"/>
      <c r="AE1706" s="108"/>
      <c r="AF1706" s="108"/>
      <c r="AG1706" s="108"/>
      <c r="AH1706" s="108"/>
    </row>
    <row r="1707">
      <c r="A1707" s="108"/>
      <c r="B1707" s="108"/>
      <c r="C1707" s="108"/>
      <c r="D1707" s="115"/>
      <c r="E1707" s="108"/>
      <c r="F1707" s="108"/>
      <c r="G1707" s="108"/>
      <c r="H1707" s="108"/>
      <c r="I1707" s="108"/>
      <c r="J1707" s="108"/>
      <c r="K1707" s="108"/>
      <c r="L1707" s="108"/>
      <c r="M1707" s="111"/>
      <c r="N1707" s="112"/>
      <c r="O1707" s="111"/>
      <c r="P1707" s="108"/>
      <c r="Q1707" s="108"/>
      <c r="R1707" s="108"/>
      <c r="S1707" s="108"/>
      <c r="T1707" s="108"/>
      <c r="U1707" s="108"/>
      <c r="V1707" s="108"/>
      <c r="W1707" s="108"/>
      <c r="X1707" s="108"/>
      <c r="Y1707" s="108"/>
      <c r="Z1707" s="108"/>
      <c r="AA1707" s="108"/>
      <c r="AB1707" s="108"/>
      <c r="AC1707" s="108"/>
      <c r="AD1707" s="108"/>
      <c r="AE1707" s="108"/>
      <c r="AF1707" s="108"/>
      <c r="AG1707" s="108"/>
      <c r="AH1707" s="108"/>
    </row>
    <row r="1708">
      <c r="A1708" s="108"/>
      <c r="B1708" s="108"/>
      <c r="C1708" s="108"/>
      <c r="D1708" s="115"/>
      <c r="E1708" s="108"/>
      <c r="F1708" s="108"/>
      <c r="G1708" s="108"/>
      <c r="H1708" s="108"/>
      <c r="I1708" s="108"/>
      <c r="J1708" s="108"/>
      <c r="K1708" s="108"/>
      <c r="L1708" s="108"/>
      <c r="M1708" s="111"/>
      <c r="N1708" s="112"/>
      <c r="O1708" s="111"/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/>
      <c r="AB1708" s="108"/>
      <c r="AC1708" s="108"/>
      <c r="AD1708" s="108"/>
      <c r="AE1708" s="108"/>
      <c r="AF1708" s="108"/>
      <c r="AG1708" s="108"/>
      <c r="AH1708" s="108"/>
    </row>
    <row r="1709">
      <c r="A1709" s="108"/>
      <c r="B1709" s="108"/>
      <c r="C1709" s="108"/>
      <c r="D1709" s="115"/>
      <c r="E1709" s="108"/>
      <c r="F1709" s="108"/>
      <c r="G1709" s="108"/>
      <c r="H1709" s="108"/>
      <c r="I1709" s="108"/>
      <c r="J1709" s="108"/>
      <c r="K1709" s="108"/>
      <c r="L1709" s="108"/>
      <c r="M1709" s="111"/>
      <c r="N1709" s="112"/>
      <c r="O1709" s="111"/>
      <c r="P1709" s="108"/>
      <c r="Q1709" s="108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108"/>
      <c r="AE1709" s="108"/>
      <c r="AF1709" s="108"/>
      <c r="AG1709" s="108"/>
      <c r="AH1709" s="108"/>
    </row>
    <row r="1710">
      <c r="A1710" s="108"/>
      <c r="B1710" s="108"/>
      <c r="C1710" s="108"/>
      <c r="D1710" s="115"/>
      <c r="E1710" s="108"/>
      <c r="F1710" s="108"/>
      <c r="G1710" s="108"/>
      <c r="H1710" s="108"/>
      <c r="I1710" s="108"/>
      <c r="J1710" s="108"/>
      <c r="K1710" s="108"/>
      <c r="L1710" s="108"/>
      <c r="M1710" s="111"/>
      <c r="N1710" s="112"/>
      <c r="O1710" s="111"/>
      <c r="P1710" s="108"/>
      <c r="Q1710" s="108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08"/>
      <c r="AE1710" s="108"/>
      <c r="AF1710" s="108"/>
      <c r="AG1710" s="108"/>
      <c r="AH1710" s="108"/>
    </row>
    <row r="1711">
      <c r="A1711" s="108"/>
      <c r="B1711" s="108"/>
      <c r="C1711" s="108"/>
      <c r="D1711" s="115"/>
      <c r="E1711" s="108"/>
      <c r="F1711" s="108"/>
      <c r="G1711" s="108"/>
      <c r="H1711" s="108"/>
      <c r="I1711" s="108"/>
      <c r="J1711" s="108"/>
      <c r="K1711" s="108"/>
      <c r="L1711" s="108"/>
      <c r="M1711" s="111"/>
      <c r="N1711" s="112"/>
      <c r="O1711" s="111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  <c r="AE1711" s="108"/>
      <c r="AF1711" s="108"/>
      <c r="AG1711" s="108"/>
      <c r="AH1711" s="108"/>
    </row>
    <row r="1712">
      <c r="A1712" s="108"/>
      <c r="B1712" s="108"/>
      <c r="C1712" s="108"/>
      <c r="D1712" s="115"/>
      <c r="E1712" s="108"/>
      <c r="F1712" s="108"/>
      <c r="G1712" s="108"/>
      <c r="H1712" s="108"/>
      <c r="I1712" s="108"/>
      <c r="J1712" s="108"/>
      <c r="K1712" s="108"/>
      <c r="L1712" s="108"/>
      <c r="M1712" s="111"/>
      <c r="N1712" s="112"/>
      <c r="O1712" s="111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/>
      <c r="AC1712" s="108"/>
      <c r="AD1712" s="108"/>
      <c r="AE1712" s="108"/>
      <c r="AF1712" s="108"/>
      <c r="AG1712" s="108"/>
      <c r="AH1712" s="108"/>
    </row>
    <row r="1713">
      <c r="A1713" s="108"/>
      <c r="B1713" s="108"/>
      <c r="C1713" s="108"/>
      <c r="D1713" s="115"/>
      <c r="E1713" s="108"/>
      <c r="F1713" s="108"/>
      <c r="G1713" s="108"/>
      <c r="H1713" s="108"/>
      <c r="I1713" s="108"/>
      <c r="J1713" s="108"/>
      <c r="K1713" s="108"/>
      <c r="L1713" s="108"/>
      <c r="M1713" s="111"/>
      <c r="N1713" s="112"/>
      <c r="O1713" s="111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/>
      <c r="AB1713" s="108"/>
      <c r="AC1713" s="108"/>
      <c r="AD1713" s="108"/>
      <c r="AE1713" s="108"/>
      <c r="AF1713" s="108"/>
      <c r="AG1713" s="108"/>
      <c r="AH1713" s="108"/>
    </row>
    <row r="1714">
      <c r="A1714" s="108"/>
      <c r="B1714" s="108"/>
      <c r="C1714" s="108"/>
      <c r="D1714" s="115"/>
      <c r="E1714" s="108"/>
      <c r="F1714" s="108"/>
      <c r="G1714" s="108"/>
      <c r="H1714" s="108"/>
      <c r="I1714" s="108"/>
      <c r="J1714" s="108"/>
      <c r="K1714" s="108"/>
      <c r="L1714" s="108"/>
      <c r="M1714" s="111"/>
      <c r="N1714" s="112"/>
      <c r="O1714" s="111"/>
      <c r="P1714" s="108"/>
      <c r="Q1714" s="108"/>
      <c r="R1714" s="108"/>
      <c r="S1714" s="108"/>
      <c r="T1714" s="108"/>
      <c r="U1714" s="108"/>
      <c r="V1714" s="108"/>
      <c r="W1714" s="108"/>
      <c r="X1714" s="108"/>
      <c r="Y1714" s="108"/>
      <c r="Z1714" s="108"/>
      <c r="AA1714" s="108"/>
      <c r="AB1714" s="108"/>
      <c r="AC1714" s="108"/>
      <c r="AD1714" s="108"/>
      <c r="AE1714" s="108"/>
      <c r="AF1714" s="108"/>
      <c r="AG1714" s="108"/>
      <c r="AH1714" s="108"/>
    </row>
    <row r="1715">
      <c r="A1715" s="108"/>
      <c r="B1715" s="108"/>
      <c r="C1715" s="108"/>
      <c r="D1715" s="115"/>
      <c r="E1715" s="108"/>
      <c r="F1715" s="108"/>
      <c r="G1715" s="108"/>
      <c r="H1715" s="108"/>
      <c r="I1715" s="108"/>
      <c r="J1715" s="108"/>
      <c r="K1715" s="108"/>
      <c r="L1715" s="108"/>
      <c r="M1715" s="111"/>
      <c r="N1715" s="112"/>
      <c r="O1715" s="111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/>
      <c r="AC1715" s="108"/>
      <c r="AD1715" s="108"/>
      <c r="AE1715" s="108"/>
      <c r="AF1715" s="108"/>
      <c r="AG1715" s="108"/>
      <c r="AH1715" s="108"/>
    </row>
    <row r="1716">
      <c r="A1716" s="108"/>
      <c r="B1716" s="108"/>
      <c r="C1716" s="108"/>
      <c r="D1716" s="115"/>
      <c r="E1716" s="108"/>
      <c r="F1716" s="108"/>
      <c r="G1716" s="108"/>
      <c r="H1716" s="108"/>
      <c r="I1716" s="108"/>
      <c r="J1716" s="108"/>
      <c r="K1716" s="108"/>
      <c r="L1716" s="108"/>
      <c r="M1716" s="111"/>
      <c r="N1716" s="112"/>
      <c r="O1716" s="111"/>
      <c r="P1716" s="108"/>
      <c r="Q1716" s="108"/>
      <c r="R1716" s="108"/>
      <c r="S1716" s="108"/>
      <c r="T1716" s="108"/>
      <c r="U1716" s="108"/>
      <c r="V1716" s="108"/>
      <c r="W1716" s="108"/>
      <c r="X1716" s="108"/>
      <c r="Y1716" s="108"/>
      <c r="Z1716" s="108"/>
      <c r="AA1716" s="108"/>
      <c r="AB1716" s="108"/>
      <c r="AC1716" s="108"/>
      <c r="AD1716" s="108"/>
      <c r="AE1716" s="108"/>
      <c r="AF1716" s="108"/>
      <c r="AG1716" s="108"/>
      <c r="AH1716" s="108"/>
    </row>
    <row r="1717">
      <c r="A1717" s="108"/>
      <c r="B1717" s="108"/>
      <c r="C1717" s="108"/>
      <c r="D1717" s="115"/>
      <c r="E1717" s="108"/>
      <c r="F1717" s="108"/>
      <c r="G1717" s="108"/>
      <c r="H1717" s="108"/>
      <c r="I1717" s="108"/>
      <c r="J1717" s="108"/>
      <c r="K1717" s="108"/>
      <c r="L1717" s="108"/>
      <c r="M1717" s="111"/>
      <c r="N1717" s="112"/>
      <c r="O1717" s="111"/>
      <c r="P1717" s="108"/>
      <c r="Q1717" s="108"/>
      <c r="R1717" s="108"/>
      <c r="S1717" s="108"/>
      <c r="T1717" s="108"/>
      <c r="U1717" s="108"/>
      <c r="V1717" s="108"/>
      <c r="W1717" s="108"/>
      <c r="X1717" s="108"/>
      <c r="Y1717" s="108"/>
      <c r="Z1717" s="108"/>
      <c r="AA1717" s="108"/>
      <c r="AB1717" s="108"/>
      <c r="AC1717" s="108"/>
      <c r="AD1717" s="108"/>
      <c r="AE1717" s="108"/>
      <c r="AF1717" s="108"/>
      <c r="AG1717" s="108"/>
      <c r="AH1717" s="108"/>
    </row>
    <row r="1718">
      <c r="A1718" s="108"/>
      <c r="B1718" s="108"/>
      <c r="C1718" s="108"/>
      <c r="D1718" s="115"/>
      <c r="E1718" s="108"/>
      <c r="F1718" s="108"/>
      <c r="G1718" s="108"/>
      <c r="H1718" s="108"/>
      <c r="I1718" s="108"/>
      <c r="J1718" s="108"/>
      <c r="K1718" s="108"/>
      <c r="L1718" s="108"/>
      <c r="M1718" s="111"/>
      <c r="N1718" s="112"/>
      <c r="O1718" s="111"/>
      <c r="P1718" s="108"/>
      <c r="Q1718" s="108"/>
      <c r="R1718" s="108"/>
      <c r="S1718" s="108"/>
      <c r="T1718" s="108"/>
      <c r="U1718" s="108"/>
      <c r="V1718" s="108"/>
      <c r="W1718" s="108"/>
      <c r="X1718" s="108"/>
      <c r="Y1718" s="108"/>
      <c r="Z1718" s="108"/>
      <c r="AA1718" s="108"/>
      <c r="AB1718" s="108"/>
      <c r="AC1718" s="108"/>
      <c r="AD1718" s="108"/>
      <c r="AE1718" s="108"/>
      <c r="AF1718" s="108"/>
      <c r="AG1718" s="108"/>
      <c r="AH1718" s="108"/>
    </row>
    <row r="1719">
      <c r="A1719" s="108"/>
      <c r="B1719" s="108"/>
      <c r="C1719" s="108"/>
      <c r="D1719" s="115"/>
      <c r="E1719" s="108"/>
      <c r="F1719" s="108"/>
      <c r="G1719" s="108"/>
      <c r="H1719" s="108"/>
      <c r="I1719" s="108"/>
      <c r="J1719" s="108"/>
      <c r="K1719" s="108"/>
      <c r="L1719" s="108"/>
      <c r="M1719" s="111"/>
      <c r="N1719" s="112"/>
      <c r="O1719" s="111"/>
      <c r="P1719" s="108"/>
      <c r="Q1719" s="108"/>
      <c r="R1719" s="108"/>
      <c r="S1719" s="108"/>
      <c r="T1719" s="108"/>
      <c r="U1719" s="108"/>
      <c r="V1719" s="108"/>
      <c r="W1719" s="108"/>
      <c r="X1719" s="108"/>
      <c r="Y1719" s="108"/>
      <c r="Z1719" s="108"/>
      <c r="AA1719" s="108"/>
      <c r="AB1719" s="108"/>
      <c r="AC1719" s="108"/>
      <c r="AD1719" s="108"/>
      <c r="AE1719" s="108"/>
      <c r="AF1719" s="108"/>
      <c r="AG1719" s="108"/>
      <c r="AH1719" s="108"/>
    </row>
    <row r="1720">
      <c r="A1720" s="108"/>
      <c r="B1720" s="108"/>
      <c r="C1720" s="108"/>
      <c r="D1720" s="115"/>
      <c r="E1720" s="108"/>
      <c r="F1720" s="108"/>
      <c r="G1720" s="108"/>
      <c r="H1720" s="108"/>
      <c r="I1720" s="108"/>
      <c r="J1720" s="108"/>
      <c r="K1720" s="108"/>
      <c r="L1720" s="108"/>
      <c r="M1720" s="111"/>
      <c r="N1720" s="112"/>
      <c r="O1720" s="111"/>
      <c r="P1720" s="108"/>
      <c r="Q1720" s="108"/>
      <c r="R1720" s="108"/>
      <c r="S1720" s="108"/>
      <c r="T1720" s="108"/>
      <c r="U1720" s="108"/>
      <c r="V1720" s="108"/>
      <c r="W1720" s="108"/>
      <c r="X1720" s="108"/>
      <c r="Y1720" s="108"/>
      <c r="Z1720" s="108"/>
      <c r="AA1720" s="108"/>
      <c r="AB1720" s="108"/>
      <c r="AC1720" s="108"/>
      <c r="AD1720" s="108"/>
      <c r="AE1720" s="108"/>
      <c r="AF1720" s="108"/>
      <c r="AG1720" s="108"/>
      <c r="AH1720" s="108"/>
    </row>
    <row r="1721">
      <c r="A1721" s="108"/>
      <c r="B1721" s="108"/>
      <c r="C1721" s="108"/>
      <c r="D1721" s="115"/>
      <c r="E1721" s="108"/>
      <c r="F1721" s="108"/>
      <c r="G1721" s="108"/>
      <c r="H1721" s="108"/>
      <c r="I1721" s="108"/>
      <c r="J1721" s="108"/>
      <c r="K1721" s="108"/>
      <c r="L1721" s="108"/>
      <c r="M1721" s="111"/>
      <c r="N1721" s="112"/>
      <c r="O1721" s="111"/>
      <c r="P1721" s="108"/>
      <c r="Q1721" s="108"/>
      <c r="R1721" s="108"/>
      <c r="S1721" s="108"/>
      <c r="T1721" s="108"/>
      <c r="U1721" s="108"/>
      <c r="V1721" s="108"/>
      <c r="W1721" s="108"/>
      <c r="X1721" s="108"/>
      <c r="Y1721" s="108"/>
      <c r="Z1721" s="108"/>
      <c r="AA1721" s="108"/>
      <c r="AB1721" s="108"/>
      <c r="AC1721" s="108"/>
      <c r="AD1721" s="108"/>
      <c r="AE1721" s="108"/>
      <c r="AF1721" s="108"/>
      <c r="AG1721" s="108"/>
      <c r="AH1721" s="108"/>
    </row>
    <row r="1722">
      <c r="A1722" s="108"/>
      <c r="B1722" s="108"/>
      <c r="C1722" s="108"/>
      <c r="D1722" s="115"/>
      <c r="E1722" s="108"/>
      <c r="F1722" s="108"/>
      <c r="G1722" s="108"/>
      <c r="H1722" s="108"/>
      <c r="I1722" s="108"/>
      <c r="J1722" s="108"/>
      <c r="K1722" s="108"/>
      <c r="L1722" s="108"/>
      <c r="M1722" s="111"/>
      <c r="N1722" s="112"/>
      <c r="O1722" s="111"/>
      <c r="P1722" s="108"/>
      <c r="Q1722" s="108"/>
      <c r="R1722" s="108"/>
      <c r="S1722" s="108"/>
      <c r="T1722" s="108"/>
      <c r="U1722" s="108"/>
      <c r="V1722" s="108"/>
      <c r="W1722" s="108"/>
      <c r="X1722" s="108"/>
      <c r="Y1722" s="108"/>
      <c r="Z1722" s="108"/>
      <c r="AA1722" s="108"/>
      <c r="AB1722" s="108"/>
      <c r="AC1722" s="108"/>
      <c r="AD1722" s="108"/>
      <c r="AE1722" s="108"/>
      <c r="AF1722" s="108"/>
      <c r="AG1722" s="108"/>
      <c r="AH1722" s="108"/>
    </row>
    <row r="1723">
      <c r="A1723" s="108"/>
      <c r="B1723" s="108"/>
      <c r="C1723" s="108"/>
      <c r="D1723" s="115"/>
      <c r="E1723" s="108"/>
      <c r="F1723" s="108"/>
      <c r="G1723" s="108"/>
      <c r="H1723" s="108"/>
      <c r="I1723" s="108"/>
      <c r="J1723" s="108"/>
      <c r="K1723" s="108"/>
      <c r="L1723" s="108"/>
      <c r="M1723" s="111"/>
      <c r="N1723" s="112"/>
      <c r="O1723" s="111"/>
      <c r="P1723" s="108"/>
      <c r="Q1723" s="108"/>
      <c r="R1723" s="108"/>
      <c r="S1723" s="108"/>
      <c r="T1723" s="108"/>
      <c r="U1723" s="108"/>
      <c r="V1723" s="108"/>
      <c r="W1723" s="108"/>
      <c r="X1723" s="108"/>
      <c r="Y1723" s="108"/>
      <c r="Z1723" s="108"/>
      <c r="AA1723" s="108"/>
      <c r="AB1723" s="108"/>
      <c r="AC1723" s="108"/>
      <c r="AD1723" s="108"/>
      <c r="AE1723" s="108"/>
      <c r="AF1723" s="108"/>
      <c r="AG1723" s="108"/>
      <c r="AH1723" s="108"/>
    </row>
    <row r="1724">
      <c r="A1724" s="108"/>
      <c r="B1724" s="108"/>
      <c r="C1724" s="108"/>
      <c r="D1724" s="115"/>
      <c r="E1724" s="108"/>
      <c r="F1724" s="108"/>
      <c r="G1724" s="108"/>
      <c r="H1724" s="108"/>
      <c r="I1724" s="108"/>
      <c r="J1724" s="108"/>
      <c r="K1724" s="108"/>
      <c r="L1724" s="108"/>
      <c r="M1724" s="111"/>
      <c r="N1724" s="112"/>
      <c r="O1724" s="111"/>
      <c r="P1724" s="108"/>
      <c r="Q1724" s="108"/>
      <c r="R1724" s="108"/>
      <c r="S1724" s="108"/>
      <c r="T1724" s="108"/>
      <c r="U1724" s="108"/>
      <c r="V1724" s="108"/>
      <c r="W1724" s="108"/>
      <c r="X1724" s="108"/>
      <c r="Y1724" s="108"/>
      <c r="Z1724" s="108"/>
      <c r="AA1724" s="108"/>
      <c r="AB1724" s="108"/>
      <c r="AC1724" s="108"/>
      <c r="AD1724" s="108"/>
      <c r="AE1724" s="108"/>
      <c r="AF1724" s="108"/>
      <c r="AG1724" s="108"/>
      <c r="AH1724" s="108"/>
    </row>
    <row r="1725">
      <c r="A1725" s="108"/>
      <c r="B1725" s="108"/>
      <c r="C1725" s="108"/>
      <c r="D1725" s="115"/>
      <c r="E1725" s="108"/>
      <c r="F1725" s="108"/>
      <c r="G1725" s="108"/>
      <c r="H1725" s="108"/>
      <c r="I1725" s="108"/>
      <c r="J1725" s="108"/>
      <c r="K1725" s="108"/>
      <c r="L1725" s="108"/>
      <c r="M1725" s="111"/>
      <c r="N1725" s="112"/>
      <c r="O1725" s="111"/>
      <c r="P1725" s="108"/>
      <c r="Q1725" s="108"/>
      <c r="R1725" s="108"/>
      <c r="S1725" s="108"/>
      <c r="T1725" s="108"/>
      <c r="U1725" s="108"/>
      <c r="V1725" s="108"/>
      <c r="W1725" s="108"/>
      <c r="X1725" s="108"/>
      <c r="Y1725" s="108"/>
      <c r="Z1725" s="108"/>
      <c r="AA1725" s="108"/>
      <c r="AB1725" s="108"/>
      <c r="AC1725" s="108"/>
      <c r="AD1725" s="108"/>
      <c r="AE1725" s="108"/>
      <c r="AF1725" s="108"/>
      <c r="AG1725" s="108"/>
      <c r="AH1725" s="108"/>
    </row>
    <row r="1726">
      <c r="A1726" s="108"/>
      <c r="B1726" s="108"/>
      <c r="C1726" s="108"/>
      <c r="D1726" s="115"/>
      <c r="E1726" s="108"/>
      <c r="F1726" s="108"/>
      <c r="G1726" s="108"/>
      <c r="H1726" s="108"/>
      <c r="I1726" s="108"/>
      <c r="J1726" s="108"/>
      <c r="K1726" s="108"/>
      <c r="L1726" s="108"/>
      <c r="M1726" s="111"/>
      <c r="N1726" s="112"/>
      <c r="O1726" s="111"/>
      <c r="P1726" s="108"/>
      <c r="Q1726" s="108"/>
      <c r="R1726" s="108"/>
      <c r="S1726" s="108"/>
      <c r="T1726" s="108"/>
      <c r="U1726" s="108"/>
      <c r="V1726" s="108"/>
      <c r="W1726" s="108"/>
      <c r="X1726" s="108"/>
      <c r="Y1726" s="108"/>
      <c r="Z1726" s="108"/>
      <c r="AA1726" s="108"/>
      <c r="AB1726" s="108"/>
      <c r="AC1726" s="108"/>
      <c r="AD1726" s="108"/>
      <c r="AE1726" s="108"/>
      <c r="AF1726" s="108"/>
      <c r="AG1726" s="108"/>
      <c r="AH1726" s="108"/>
    </row>
    <row r="1727">
      <c r="A1727" s="108"/>
      <c r="B1727" s="108"/>
      <c r="C1727" s="108"/>
      <c r="D1727" s="115"/>
      <c r="E1727" s="108"/>
      <c r="F1727" s="108"/>
      <c r="G1727" s="108"/>
      <c r="H1727" s="108"/>
      <c r="I1727" s="108"/>
      <c r="J1727" s="108"/>
      <c r="K1727" s="108"/>
      <c r="L1727" s="108"/>
      <c r="M1727" s="111"/>
      <c r="N1727" s="112"/>
      <c r="O1727" s="111"/>
      <c r="P1727" s="108"/>
      <c r="Q1727" s="108"/>
      <c r="R1727" s="108"/>
      <c r="S1727" s="108"/>
      <c r="T1727" s="108"/>
      <c r="U1727" s="108"/>
      <c r="V1727" s="108"/>
      <c r="W1727" s="108"/>
      <c r="X1727" s="108"/>
      <c r="Y1727" s="108"/>
      <c r="Z1727" s="108"/>
      <c r="AA1727" s="108"/>
      <c r="AB1727" s="108"/>
      <c r="AC1727" s="108"/>
      <c r="AD1727" s="108"/>
      <c r="AE1727" s="108"/>
      <c r="AF1727" s="108"/>
      <c r="AG1727" s="108"/>
      <c r="AH1727" s="108"/>
    </row>
    <row r="1728">
      <c r="A1728" s="108"/>
      <c r="B1728" s="108"/>
      <c r="C1728" s="108"/>
      <c r="D1728" s="115"/>
      <c r="E1728" s="108"/>
      <c r="F1728" s="108"/>
      <c r="G1728" s="108"/>
      <c r="H1728" s="108"/>
      <c r="I1728" s="108"/>
      <c r="J1728" s="108"/>
      <c r="K1728" s="108"/>
      <c r="L1728" s="108"/>
      <c r="M1728" s="111"/>
      <c r="N1728" s="112"/>
      <c r="O1728" s="111"/>
      <c r="P1728" s="108"/>
      <c r="Q1728" s="108"/>
      <c r="R1728" s="108"/>
      <c r="S1728" s="108"/>
      <c r="T1728" s="108"/>
      <c r="U1728" s="108"/>
      <c r="V1728" s="108"/>
      <c r="W1728" s="108"/>
      <c r="X1728" s="108"/>
      <c r="Y1728" s="108"/>
      <c r="Z1728" s="108"/>
      <c r="AA1728" s="108"/>
      <c r="AB1728" s="108"/>
      <c r="AC1728" s="108"/>
      <c r="AD1728" s="108"/>
      <c r="AE1728" s="108"/>
      <c r="AF1728" s="108"/>
      <c r="AG1728" s="108"/>
      <c r="AH1728" s="108"/>
    </row>
    <row r="1729">
      <c r="A1729" s="108"/>
      <c r="B1729" s="108"/>
      <c r="C1729" s="108"/>
      <c r="D1729" s="115"/>
      <c r="E1729" s="108"/>
      <c r="F1729" s="108"/>
      <c r="G1729" s="108"/>
      <c r="H1729" s="108"/>
      <c r="I1729" s="108"/>
      <c r="J1729" s="108"/>
      <c r="K1729" s="108"/>
      <c r="L1729" s="108"/>
      <c r="M1729" s="111"/>
      <c r="N1729" s="112"/>
      <c r="O1729" s="111"/>
      <c r="P1729" s="108"/>
      <c r="Q1729" s="108"/>
      <c r="R1729" s="108"/>
      <c r="S1729" s="108"/>
      <c r="T1729" s="108"/>
      <c r="U1729" s="108"/>
      <c r="V1729" s="108"/>
      <c r="W1729" s="108"/>
      <c r="X1729" s="108"/>
      <c r="Y1729" s="108"/>
      <c r="Z1729" s="108"/>
      <c r="AA1729" s="108"/>
      <c r="AB1729" s="108"/>
      <c r="AC1729" s="108"/>
      <c r="AD1729" s="108"/>
      <c r="AE1729" s="108"/>
      <c r="AF1729" s="108"/>
      <c r="AG1729" s="108"/>
      <c r="AH1729" s="108"/>
    </row>
    <row r="1730">
      <c r="A1730" s="108"/>
      <c r="B1730" s="108"/>
      <c r="C1730" s="108"/>
      <c r="D1730" s="115"/>
      <c r="E1730" s="108"/>
      <c r="F1730" s="108"/>
      <c r="G1730" s="108"/>
      <c r="H1730" s="108"/>
      <c r="I1730" s="108"/>
      <c r="J1730" s="108"/>
      <c r="K1730" s="108"/>
      <c r="L1730" s="108"/>
      <c r="M1730" s="111"/>
      <c r="N1730" s="112"/>
      <c r="O1730" s="111"/>
      <c r="P1730" s="108"/>
      <c r="Q1730" s="108"/>
      <c r="R1730" s="108"/>
      <c r="S1730" s="108"/>
      <c r="T1730" s="108"/>
      <c r="U1730" s="108"/>
      <c r="V1730" s="108"/>
      <c r="W1730" s="108"/>
      <c r="X1730" s="108"/>
      <c r="Y1730" s="108"/>
      <c r="Z1730" s="108"/>
      <c r="AA1730" s="108"/>
      <c r="AB1730" s="108"/>
      <c r="AC1730" s="108"/>
      <c r="AD1730" s="108"/>
      <c r="AE1730" s="108"/>
      <c r="AF1730" s="108"/>
      <c r="AG1730" s="108"/>
      <c r="AH1730" s="108"/>
    </row>
    <row r="1731">
      <c r="A1731" s="108"/>
      <c r="B1731" s="108"/>
      <c r="C1731" s="108"/>
      <c r="D1731" s="115"/>
      <c r="E1731" s="108"/>
      <c r="F1731" s="108"/>
      <c r="G1731" s="108"/>
      <c r="H1731" s="108"/>
      <c r="I1731" s="108"/>
      <c r="J1731" s="108"/>
      <c r="K1731" s="108"/>
      <c r="L1731" s="108"/>
      <c r="M1731" s="111"/>
      <c r="N1731" s="112"/>
      <c r="O1731" s="111"/>
      <c r="P1731" s="108"/>
      <c r="Q1731" s="108"/>
      <c r="R1731" s="108"/>
      <c r="S1731" s="108"/>
      <c r="T1731" s="108"/>
      <c r="U1731" s="108"/>
      <c r="V1731" s="108"/>
      <c r="W1731" s="108"/>
      <c r="X1731" s="108"/>
      <c r="Y1731" s="108"/>
      <c r="Z1731" s="108"/>
      <c r="AA1731" s="108"/>
      <c r="AB1731" s="108"/>
      <c r="AC1731" s="108"/>
      <c r="AD1731" s="108"/>
      <c r="AE1731" s="108"/>
      <c r="AF1731" s="108"/>
      <c r="AG1731" s="108"/>
      <c r="AH1731" s="108"/>
    </row>
    <row r="1732">
      <c r="A1732" s="108"/>
      <c r="B1732" s="108"/>
      <c r="C1732" s="108"/>
      <c r="D1732" s="115"/>
      <c r="E1732" s="108"/>
      <c r="F1732" s="108"/>
      <c r="G1732" s="108"/>
      <c r="H1732" s="108"/>
      <c r="I1732" s="108"/>
      <c r="J1732" s="108"/>
      <c r="K1732" s="108"/>
      <c r="L1732" s="108"/>
      <c r="M1732" s="111"/>
      <c r="N1732" s="112"/>
      <c r="O1732" s="111"/>
      <c r="P1732" s="108"/>
      <c r="Q1732" s="108"/>
      <c r="R1732" s="108"/>
      <c r="S1732" s="108"/>
      <c r="T1732" s="108"/>
      <c r="U1732" s="108"/>
      <c r="V1732" s="108"/>
      <c r="W1732" s="108"/>
      <c r="X1732" s="108"/>
      <c r="Y1732" s="108"/>
      <c r="Z1732" s="108"/>
      <c r="AA1732" s="108"/>
      <c r="AB1732" s="108"/>
      <c r="AC1732" s="108"/>
      <c r="AD1732" s="108"/>
      <c r="AE1732" s="108"/>
      <c r="AF1732" s="108"/>
      <c r="AG1732" s="108"/>
      <c r="AH1732" s="108"/>
    </row>
    <row r="1733">
      <c r="A1733" s="108"/>
      <c r="B1733" s="108"/>
      <c r="C1733" s="108"/>
      <c r="D1733" s="115"/>
      <c r="E1733" s="108"/>
      <c r="F1733" s="108"/>
      <c r="G1733" s="108"/>
      <c r="H1733" s="108"/>
      <c r="I1733" s="108"/>
      <c r="J1733" s="108"/>
      <c r="K1733" s="108"/>
      <c r="L1733" s="108"/>
      <c r="M1733" s="111"/>
      <c r="N1733" s="112"/>
      <c r="O1733" s="111"/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/>
      <c r="AB1733" s="108"/>
      <c r="AC1733" s="108"/>
      <c r="AD1733" s="108"/>
      <c r="AE1733" s="108"/>
      <c r="AF1733" s="108"/>
      <c r="AG1733" s="108"/>
      <c r="AH1733" s="108"/>
    </row>
    <row r="1734">
      <c r="A1734" s="108"/>
      <c r="B1734" s="108"/>
      <c r="C1734" s="108"/>
      <c r="D1734" s="115"/>
      <c r="E1734" s="108"/>
      <c r="F1734" s="108"/>
      <c r="G1734" s="108"/>
      <c r="H1734" s="108"/>
      <c r="I1734" s="108"/>
      <c r="J1734" s="108"/>
      <c r="K1734" s="108"/>
      <c r="L1734" s="108"/>
      <c r="M1734" s="111"/>
      <c r="N1734" s="112"/>
      <c r="O1734" s="111"/>
      <c r="P1734" s="108"/>
      <c r="Q1734" s="108"/>
      <c r="R1734" s="108"/>
      <c r="S1734" s="108"/>
      <c r="T1734" s="108"/>
      <c r="U1734" s="108"/>
      <c r="V1734" s="108"/>
      <c r="W1734" s="108"/>
      <c r="X1734" s="108"/>
      <c r="Y1734" s="108"/>
      <c r="Z1734" s="108"/>
      <c r="AA1734" s="108"/>
      <c r="AB1734" s="108"/>
      <c r="AC1734" s="108"/>
      <c r="AD1734" s="108"/>
      <c r="AE1734" s="108"/>
      <c r="AF1734" s="108"/>
      <c r="AG1734" s="108"/>
      <c r="AH1734" s="108"/>
    </row>
    <row r="1735">
      <c r="A1735" s="108"/>
      <c r="B1735" s="108"/>
      <c r="C1735" s="108"/>
      <c r="D1735" s="115"/>
      <c r="E1735" s="108"/>
      <c r="F1735" s="108"/>
      <c r="G1735" s="108"/>
      <c r="H1735" s="108"/>
      <c r="I1735" s="108"/>
      <c r="J1735" s="108"/>
      <c r="K1735" s="108"/>
      <c r="L1735" s="108"/>
      <c r="M1735" s="111"/>
      <c r="N1735" s="112"/>
      <c r="O1735" s="111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/>
      <c r="AC1735" s="108"/>
      <c r="AD1735" s="108"/>
      <c r="AE1735" s="108"/>
      <c r="AF1735" s="108"/>
      <c r="AG1735" s="108"/>
      <c r="AH1735" s="108"/>
    </row>
    <row r="1736">
      <c r="A1736" s="108"/>
      <c r="B1736" s="108"/>
      <c r="C1736" s="108"/>
      <c r="D1736" s="115"/>
      <c r="E1736" s="108"/>
      <c r="F1736" s="108"/>
      <c r="G1736" s="108"/>
      <c r="H1736" s="108"/>
      <c r="I1736" s="108"/>
      <c r="J1736" s="108"/>
      <c r="K1736" s="108"/>
      <c r="L1736" s="108"/>
      <c r="M1736" s="111"/>
      <c r="N1736" s="112"/>
      <c r="O1736" s="111"/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/>
      <c r="AB1736" s="108"/>
      <c r="AC1736" s="108"/>
      <c r="AD1736" s="108"/>
      <c r="AE1736" s="108"/>
      <c r="AF1736" s="108"/>
      <c r="AG1736" s="108"/>
      <c r="AH1736" s="108"/>
    </row>
    <row r="1737">
      <c r="A1737" s="108"/>
      <c r="B1737" s="108"/>
      <c r="C1737" s="108"/>
      <c r="D1737" s="115"/>
      <c r="E1737" s="108"/>
      <c r="F1737" s="108"/>
      <c r="G1737" s="108"/>
      <c r="H1737" s="108"/>
      <c r="I1737" s="108"/>
      <c r="J1737" s="108"/>
      <c r="K1737" s="108"/>
      <c r="L1737" s="108"/>
      <c r="M1737" s="111"/>
      <c r="N1737" s="112"/>
      <c r="O1737" s="111"/>
      <c r="P1737" s="108"/>
      <c r="Q1737" s="108"/>
      <c r="R1737" s="108"/>
      <c r="S1737" s="108"/>
      <c r="T1737" s="108"/>
      <c r="U1737" s="108"/>
      <c r="V1737" s="108"/>
      <c r="W1737" s="108"/>
      <c r="X1737" s="108"/>
      <c r="Y1737" s="108"/>
      <c r="Z1737" s="108"/>
      <c r="AA1737" s="108"/>
      <c r="AB1737" s="108"/>
      <c r="AC1737" s="108"/>
      <c r="AD1737" s="108"/>
      <c r="AE1737" s="108"/>
      <c r="AF1737" s="108"/>
      <c r="AG1737" s="108"/>
      <c r="AH1737" s="108"/>
    </row>
    <row r="1738">
      <c r="A1738" s="108"/>
      <c r="B1738" s="108"/>
      <c r="C1738" s="108"/>
      <c r="D1738" s="115"/>
      <c r="E1738" s="108"/>
      <c r="F1738" s="108"/>
      <c r="G1738" s="108"/>
      <c r="H1738" s="108"/>
      <c r="I1738" s="108"/>
      <c r="J1738" s="108"/>
      <c r="K1738" s="108"/>
      <c r="L1738" s="108"/>
      <c r="M1738" s="111"/>
      <c r="N1738" s="112"/>
      <c r="O1738" s="111"/>
      <c r="P1738" s="108"/>
      <c r="Q1738" s="108"/>
      <c r="R1738" s="108"/>
      <c r="S1738" s="108"/>
      <c r="T1738" s="108"/>
      <c r="U1738" s="108"/>
      <c r="V1738" s="108"/>
      <c r="W1738" s="108"/>
      <c r="X1738" s="108"/>
      <c r="Y1738" s="108"/>
      <c r="Z1738" s="108"/>
      <c r="AA1738" s="108"/>
      <c r="AB1738" s="108"/>
      <c r="AC1738" s="108"/>
      <c r="AD1738" s="108"/>
      <c r="AE1738" s="108"/>
      <c r="AF1738" s="108"/>
      <c r="AG1738" s="108"/>
      <c r="AH1738" s="108"/>
    </row>
    <row r="1739">
      <c r="A1739" s="108"/>
      <c r="B1739" s="108"/>
      <c r="C1739" s="108"/>
      <c r="D1739" s="115"/>
      <c r="E1739" s="108"/>
      <c r="F1739" s="108"/>
      <c r="G1739" s="108"/>
      <c r="H1739" s="108"/>
      <c r="I1739" s="108"/>
      <c r="J1739" s="108"/>
      <c r="K1739" s="108"/>
      <c r="L1739" s="108"/>
      <c r="M1739" s="111"/>
      <c r="N1739" s="112"/>
      <c r="O1739" s="111"/>
      <c r="P1739" s="108"/>
      <c r="Q1739" s="108"/>
      <c r="R1739" s="108"/>
      <c r="S1739" s="108"/>
      <c r="T1739" s="108"/>
      <c r="U1739" s="108"/>
      <c r="V1739" s="108"/>
      <c r="W1739" s="108"/>
      <c r="X1739" s="108"/>
      <c r="Y1739" s="108"/>
      <c r="Z1739" s="108"/>
      <c r="AA1739" s="108"/>
      <c r="AB1739" s="108"/>
      <c r="AC1739" s="108"/>
      <c r="AD1739" s="108"/>
      <c r="AE1739" s="108"/>
      <c r="AF1739" s="108"/>
      <c r="AG1739" s="108"/>
      <c r="AH1739" s="108"/>
    </row>
    <row r="1740">
      <c r="A1740" s="108"/>
      <c r="B1740" s="108"/>
      <c r="C1740" s="108"/>
      <c r="D1740" s="115"/>
      <c r="E1740" s="108"/>
      <c r="F1740" s="108"/>
      <c r="G1740" s="108"/>
      <c r="H1740" s="108"/>
      <c r="I1740" s="108"/>
      <c r="J1740" s="108"/>
      <c r="K1740" s="108"/>
      <c r="L1740" s="108"/>
      <c r="M1740" s="111"/>
      <c r="N1740" s="112"/>
      <c r="O1740" s="111"/>
      <c r="P1740" s="108"/>
      <c r="Q1740" s="108"/>
      <c r="R1740" s="108"/>
      <c r="S1740" s="108"/>
      <c r="T1740" s="108"/>
      <c r="U1740" s="108"/>
      <c r="V1740" s="108"/>
      <c r="W1740" s="108"/>
      <c r="X1740" s="108"/>
      <c r="Y1740" s="108"/>
      <c r="Z1740" s="108"/>
      <c r="AA1740" s="108"/>
      <c r="AB1740" s="108"/>
      <c r="AC1740" s="108"/>
      <c r="AD1740" s="108"/>
      <c r="AE1740" s="108"/>
      <c r="AF1740" s="108"/>
      <c r="AG1740" s="108"/>
      <c r="AH1740" s="108"/>
    </row>
    <row r="1741">
      <c r="A1741" s="108"/>
      <c r="B1741" s="108"/>
      <c r="C1741" s="108"/>
      <c r="D1741" s="115"/>
      <c r="E1741" s="108"/>
      <c r="F1741" s="108"/>
      <c r="G1741" s="108"/>
      <c r="H1741" s="108"/>
      <c r="I1741" s="108"/>
      <c r="J1741" s="108"/>
      <c r="K1741" s="108"/>
      <c r="L1741" s="108"/>
      <c r="M1741" s="111"/>
      <c r="N1741" s="112"/>
      <c r="O1741" s="111"/>
      <c r="P1741" s="108"/>
      <c r="Q1741" s="108"/>
      <c r="R1741" s="108"/>
      <c r="S1741" s="108"/>
      <c r="T1741" s="108"/>
      <c r="U1741" s="108"/>
      <c r="V1741" s="108"/>
      <c r="W1741" s="108"/>
      <c r="X1741" s="108"/>
      <c r="Y1741" s="108"/>
      <c r="Z1741" s="108"/>
      <c r="AA1741" s="108"/>
      <c r="AB1741" s="108"/>
      <c r="AC1741" s="108"/>
      <c r="AD1741" s="108"/>
      <c r="AE1741" s="108"/>
      <c r="AF1741" s="108"/>
      <c r="AG1741" s="108"/>
      <c r="AH1741" s="108"/>
    </row>
    <row r="1742">
      <c r="A1742" s="108"/>
      <c r="B1742" s="108"/>
      <c r="C1742" s="108"/>
      <c r="D1742" s="115"/>
      <c r="E1742" s="108"/>
      <c r="F1742" s="108"/>
      <c r="G1742" s="108"/>
      <c r="H1742" s="108"/>
      <c r="I1742" s="108"/>
      <c r="J1742" s="108"/>
      <c r="K1742" s="108"/>
      <c r="L1742" s="108"/>
      <c r="M1742" s="111"/>
      <c r="N1742" s="112"/>
      <c r="O1742" s="111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/>
      <c r="AB1742" s="108"/>
      <c r="AC1742" s="108"/>
      <c r="AD1742" s="108"/>
      <c r="AE1742" s="108"/>
      <c r="AF1742" s="108"/>
      <c r="AG1742" s="108"/>
      <c r="AH1742" s="108"/>
    </row>
    <row r="1743">
      <c r="A1743" s="108"/>
      <c r="B1743" s="108"/>
      <c r="C1743" s="108"/>
      <c r="D1743" s="115"/>
      <c r="E1743" s="108"/>
      <c r="F1743" s="108"/>
      <c r="G1743" s="108"/>
      <c r="H1743" s="108"/>
      <c r="I1743" s="108"/>
      <c r="J1743" s="108"/>
      <c r="K1743" s="108"/>
      <c r="L1743" s="108"/>
      <c r="M1743" s="111"/>
      <c r="N1743" s="112"/>
      <c r="O1743" s="111"/>
      <c r="P1743" s="108"/>
      <c r="Q1743" s="108"/>
      <c r="R1743" s="108"/>
      <c r="S1743" s="108"/>
      <c r="T1743" s="108"/>
      <c r="U1743" s="108"/>
      <c r="V1743" s="108"/>
      <c r="W1743" s="108"/>
      <c r="X1743" s="108"/>
      <c r="Y1743" s="108"/>
      <c r="Z1743" s="108"/>
      <c r="AA1743" s="108"/>
      <c r="AB1743" s="108"/>
      <c r="AC1743" s="108"/>
      <c r="AD1743" s="108"/>
      <c r="AE1743" s="108"/>
      <c r="AF1743" s="108"/>
      <c r="AG1743" s="108"/>
      <c r="AH1743" s="108"/>
    </row>
    <row r="1744">
      <c r="A1744" s="108"/>
      <c r="B1744" s="108"/>
      <c r="C1744" s="108"/>
      <c r="D1744" s="115"/>
      <c r="E1744" s="108"/>
      <c r="F1744" s="108"/>
      <c r="G1744" s="108"/>
      <c r="H1744" s="108"/>
      <c r="I1744" s="108"/>
      <c r="J1744" s="108"/>
      <c r="K1744" s="108"/>
      <c r="L1744" s="108"/>
      <c r="M1744" s="111"/>
      <c r="N1744" s="112"/>
      <c r="O1744" s="111"/>
      <c r="P1744" s="108"/>
      <c r="Q1744" s="108"/>
      <c r="R1744" s="108"/>
      <c r="S1744" s="108"/>
      <c r="T1744" s="108"/>
      <c r="U1744" s="108"/>
      <c r="V1744" s="108"/>
      <c r="W1744" s="108"/>
      <c r="X1744" s="108"/>
      <c r="Y1744" s="108"/>
      <c r="Z1744" s="108"/>
      <c r="AA1744" s="108"/>
      <c r="AB1744" s="108"/>
      <c r="AC1744" s="108"/>
      <c r="AD1744" s="108"/>
      <c r="AE1744" s="108"/>
      <c r="AF1744" s="108"/>
      <c r="AG1744" s="108"/>
      <c r="AH1744" s="108"/>
    </row>
    <row r="1745">
      <c r="A1745" s="108"/>
      <c r="B1745" s="108"/>
      <c r="C1745" s="108"/>
      <c r="D1745" s="115"/>
      <c r="E1745" s="108"/>
      <c r="F1745" s="108"/>
      <c r="G1745" s="108"/>
      <c r="H1745" s="108"/>
      <c r="I1745" s="108"/>
      <c r="J1745" s="108"/>
      <c r="K1745" s="108"/>
      <c r="L1745" s="108"/>
      <c r="M1745" s="111"/>
      <c r="N1745" s="112"/>
      <c r="O1745" s="111"/>
      <c r="P1745" s="108"/>
      <c r="Q1745" s="108"/>
      <c r="R1745" s="108"/>
      <c r="S1745" s="108"/>
      <c r="T1745" s="108"/>
      <c r="U1745" s="108"/>
      <c r="V1745" s="108"/>
      <c r="W1745" s="108"/>
      <c r="X1745" s="108"/>
      <c r="Y1745" s="108"/>
      <c r="Z1745" s="108"/>
      <c r="AA1745" s="108"/>
      <c r="AB1745" s="108"/>
      <c r="AC1745" s="108"/>
      <c r="AD1745" s="108"/>
      <c r="AE1745" s="108"/>
      <c r="AF1745" s="108"/>
      <c r="AG1745" s="108"/>
      <c r="AH1745" s="108"/>
    </row>
    <row r="1746">
      <c r="A1746" s="108"/>
      <c r="B1746" s="108"/>
      <c r="C1746" s="108"/>
      <c r="D1746" s="115"/>
      <c r="E1746" s="108"/>
      <c r="F1746" s="108"/>
      <c r="G1746" s="108"/>
      <c r="H1746" s="108"/>
      <c r="I1746" s="108"/>
      <c r="J1746" s="108"/>
      <c r="K1746" s="108"/>
      <c r="L1746" s="108"/>
      <c r="M1746" s="111"/>
      <c r="N1746" s="112"/>
      <c r="O1746" s="111"/>
      <c r="P1746" s="108"/>
      <c r="Q1746" s="108"/>
      <c r="R1746" s="108"/>
      <c r="S1746" s="108"/>
      <c r="T1746" s="108"/>
      <c r="U1746" s="108"/>
      <c r="V1746" s="108"/>
      <c r="W1746" s="108"/>
      <c r="X1746" s="108"/>
      <c r="Y1746" s="108"/>
      <c r="Z1746" s="108"/>
      <c r="AA1746" s="108"/>
      <c r="AB1746" s="108"/>
      <c r="AC1746" s="108"/>
      <c r="AD1746" s="108"/>
      <c r="AE1746" s="108"/>
      <c r="AF1746" s="108"/>
      <c r="AG1746" s="108"/>
      <c r="AH1746" s="108"/>
    </row>
    <row r="1747">
      <c r="A1747" s="108"/>
      <c r="B1747" s="108"/>
      <c r="C1747" s="108"/>
      <c r="D1747" s="115"/>
      <c r="E1747" s="108"/>
      <c r="F1747" s="108"/>
      <c r="G1747" s="108"/>
      <c r="H1747" s="108"/>
      <c r="I1747" s="108"/>
      <c r="J1747" s="108"/>
      <c r="K1747" s="108"/>
      <c r="L1747" s="108"/>
      <c r="M1747" s="111"/>
      <c r="N1747" s="112"/>
      <c r="O1747" s="111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/>
      <c r="AC1747" s="108"/>
      <c r="AD1747" s="108"/>
      <c r="AE1747" s="108"/>
      <c r="AF1747" s="108"/>
      <c r="AG1747" s="108"/>
      <c r="AH1747" s="108"/>
    </row>
    <row r="1748">
      <c r="A1748" s="108"/>
      <c r="B1748" s="108"/>
      <c r="C1748" s="108"/>
      <c r="D1748" s="115"/>
      <c r="E1748" s="108"/>
      <c r="F1748" s="108"/>
      <c r="G1748" s="108"/>
      <c r="H1748" s="108"/>
      <c r="I1748" s="108"/>
      <c r="J1748" s="108"/>
      <c r="K1748" s="108"/>
      <c r="L1748" s="108"/>
      <c r="M1748" s="111"/>
      <c r="N1748" s="112"/>
      <c r="O1748" s="111"/>
      <c r="P1748" s="108"/>
      <c r="Q1748" s="108"/>
      <c r="R1748" s="108"/>
      <c r="S1748" s="108"/>
      <c r="T1748" s="108"/>
      <c r="U1748" s="108"/>
      <c r="V1748" s="108"/>
      <c r="W1748" s="108"/>
      <c r="X1748" s="108"/>
      <c r="Y1748" s="108"/>
      <c r="Z1748" s="108"/>
      <c r="AA1748" s="108"/>
      <c r="AB1748" s="108"/>
      <c r="AC1748" s="108"/>
      <c r="AD1748" s="108"/>
      <c r="AE1748" s="108"/>
      <c r="AF1748" s="108"/>
      <c r="AG1748" s="108"/>
      <c r="AH1748" s="108"/>
    </row>
    <row r="1749">
      <c r="A1749" s="108"/>
      <c r="B1749" s="108"/>
      <c r="C1749" s="108"/>
      <c r="D1749" s="115"/>
      <c r="E1749" s="108"/>
      <c r="F1749" s="108"/>
      <c r="G1749" s="108"/>
      <c r="H1749" s="108"/>
      <c r="I1749" s="108"/>
      <c r="J1749" s="108"/>
      <c r="K1749" s="108"/>
      <c r="L1749" s="108"/>
      <c r="M1749" s="111"/>
      <c r="N1749" s="112"/>
      <c r="O1749" s="111"/>
      <c r="P1749" s="108"/>
      <c r="Q1749" s="108"/>
      <c r="R1749" s="108"/>
      <c r="S1749" s="108"/>
      <c r="T1749" s="108"/>
      <c r="U1749" s="108"/>
      <c r="V1749" s="108"/>
      <c r="W1749" s="108"/>
      <c r="X1749" s="108"/>
      <c r="Y1749" s="108"/>
      <c r="Z1749" s="108"/>
      <c r="AA1749" s="108"/>
      <c r="AB1749" s="108"/>
      <c r="AC1749" s="108"/>
      <c r="AD1749" s="108"/>
      <c r="AE1749" s="108"/>
      <c r="AF1749" s="108"/>
      <c r="AG1749" s="108"/>
      <c r="AH1749" s="108"/>
    </row>
    <row r="1750">
      <c r="A1750" s="108"/>
      <c r="B1750" s="108"/>
      <c r="C1750" s="108"/>
      <c r="D1750" s="115"/>
      <c r="E1750" s="108"/>
      <c r="F1750" s="108"/>
      <c r="G1750" s="108"/>
      <c r="H1750" s="108"/>
      <c r="I1750" s="108"/>
      <c r="J1750" s="108"/>
      <c r="K1750" s="108"/>
      <c r="L1750" s="108"/>
      <c r="M1750" s="111"/>
      <c r="N1750" s="112"/>
      <c r="O1750" s="111"/>
      <c r="P1750" s="108"/>
      <c r="Q1750" s="108"/>
      <c r="R1750" s="108"/>
      <c r="S1750" s="108"/>
      <c r="T1750" s="108"/>
      <c r="U1750" s="108"/>
      <c r="V1750" s="108"/>
      <c r="W1750" s="108"/>
      <c r="X1750" s="108"/>
      <c r="Y1750" s="108"/>
      <c r="Z1750" s="108"/>
      <c r="AA1750" s="108"/>
      <c r="AB1750" s="108"/>
      <c r="AC1750" s="108"/>
      <c r="AD1750" s="108"/>
      <c r="AE1750" s="108"/>
      <c r="AF1750" s="108"/>
      <c r="AG1750" s="108"/>
      <c r="AH1750" s="108"/>
    </row>
    <row r="1751">
      <c r="A1751" s="108"/>
      <c r="B1751" s="108"/>
      <c r="C1751" s="108"/>
      <c r="D1751" s="115"/>
      <c r="E1751" s="108"/>
      <c r="F1751" s="108"/>
      <c r="G1751" s="108"/>
      <c r="H1751" s="108"/>
      <c r="I1751" s="108"/>
      <c r="J1751" s="108"/>
      <c r="K1751" s="108"/>
      <c r="L1751" s="108"/>
      <c r="M1751" s="111"/>
      <c r="N1751" s="112"/>
      <c r="O1751" s="111"/>
      <c r="P1751" s="108"/>
      <c r="Q1751" s="108"/>
      <c r="R1751" s="108"/>
      <c r="S1751" s="108"/>
      <c r="T1751" s="108"/>
      <c r="U1751" s="108"/>
      <c r="V1751" s="108"/>
      <c r="W1751" s="108"/>
      <c r="X1751" s="108"/>
      <c r="Y1751" s="108"/>
      <c r="Z1751" s="108"/>
      <c r="AA1751" s="108"/>
      <c r="AB1751" s="108"/>
      <c r="AC1751" s="108"/>
      <c r="AD1751" s="108"/>
      <c r="AE1751" s="108"/>
      <c r="AF1751" s="108"/>
      <c r="AG1751" s="108"/>
      <c r="AH1751" s="108"/>
    </row>
    <row r="1752">
      <c r="A1752" s="108"/>
      <c r="B1752" s="108"/>
      <c r="C1752" s="108"/>
      <c r="D1752" s="115"/>
      <c r="E1752" s="108"/>
      <c r="F1752" s="108"/>
      <c r="G1752" s="108"/>
      <c r="H1752" s="108"/>
      <c r="I1752" s="108"/>
      <c r="J1752" s="108"/>
      <c r="K1752" s="108"/>
      <c r="L1752" s="108"/>
      <c r="M1752" s="111"/>
      <c r="N1752" s="112"/>
      <c r="O1752" s="111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/>
      <c r="AB1752" s="108"/>
      <c r="AC1752" s="108"/>
      <c r="AD1752" s="108"/>
      <c r="AE1752" s="108"/>
      <c r="AF1752" s="108"/>
      <c r="AG1752" s="108"/>
      <c r="AH1752" s="108"/>
    </row>
    <row r="1753">
      <c r="A1753" s="108"/>
      <c r="B1753" s="108"/>
      <c r="C1753" s="108"/>
      <c r="D1753" s="115"/>
      <c r="E1753" s="108"/>
      <c r="F1753" s="108"/>
      <c r="G1753" s="108"/>
      <c r="H1753" s="108"/>
      <c r="I1753" s="108"/>
      <c r="J1753" s="108"/>
      <c r="K1753" s="108"/>
      <c r="L1753" s="108"/>
      <c r="M1753" s="111"/>
      <c r="N1753" s="112"/>
      <c r="O1753" s="111"/>
      <c r="P1753" s="108"/>
      <c r="Q1753" s="108"/>
      <c r="R1753" s="108"/>
      <c r="S1753" s="108"/>
      <c r="T1753" s="108"/>
      <c r="U1753" s="108"/>
      <c r="V1753" s="108"/>
      <c r="W1753" s="108"/>
      <c r="X1753" s="108"/>
      <c r="Y1753" s="108"/>
      <c r="Z1753" s="108"/>
      <c r="AA1753" s="108"/>
      <c r="AB1753" s="108"/>
      <c r="AC1753" s="108"/>
      <c r="AD1753" s="108"/>
      <c r="AE1753" s="108"/>
      <c r="AF1753" s="108"/>
      <c r="AG1753" s="108"/>
      <c r="AH1753" s="108"/>
    </row>
    <row r="1754">
      <c r="A1754" s="108"/>
      <c r="B1754" s="108"/>
      <c r="C1754" s="108"/>
      <c r="D1754" s="115"/>
      <c r="E1754" s="108"/>
      <c r="F1754" s="108"/>
      <c r="G1754" s="108"/>
      <c r="H1754" s="108"/>
      <c r="I1754" s="108"/>
      <c r="J1754" s="108"/>
      <c r="K1754" s="108"/>
      <c r="L1754" s="108"/>
      <c r="M1754" s="111"/>
      <c r="N1754" s="112"/>
      <c r="O1754" s="111"/>
      <c r="P1754" s="108"/>
      <c r="Q1754" s="108"/>
      <c r="R1754" s="108"/>
      <c r="S1754" s="108"/>
      <c r="T1754" s="108"/>
      <c r="U1754" s="108"/>
      <c r="V1754" s="108"/>
      <c r="W1754" s="108"/>
      <c r="X1754" s="108"/>
      <c r="Y1754" s="108"/>
      <c r="Z1754" s="108"/>
      <c r="AA1754" s="108"/>
      <c r="AB1754" s="108"/>
      <c r="AC1754" s="108"/>
      <c r="AD1754" s="108"/>
      <c r="AE1754" s="108"/>
      <c r="AF1754" s="108"/>
      <c r="AG1754" s="108"/>
      <c r="AH1754" s="108"/>
    </row>
    <row r="1755">
      <c r="A1755" s="108"/>
      <c r="B1755" s="108"/>
      <c r="C1755" s="108"/>
      <c r="D1755" s="115"/>
      <c r="E1755" s="108"/>
      <c r="F1755" s="108"/>
      <c r="G1755" s="108"/>
      <c r="H1755" s="108"/>
      <c r="I1755" s="108"/>
      <c r="J1755" s="108"/>
      <c r="K1755" s="108"/>
      <c r="L1755" s="108"/>
      <c r="M1755" s="111"/>
      <c r="N1755" s="112"/>
      <c r="O1755" s="111"/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/>
      <c r="AB1755" s="108"/>
      <c r="AC1755" s="108"/>
      <c r="AD1755" s="108"/>
      <c r="AE1755" s="108"/>
      <c r="AF1755" s="108"/>
      <c r="AG1755" s="108"/>
      <c r="AH1755" s="108"/>
    </row>
    <row r="1756">
      <c r="A1756" s="108"/>
      <c r="B1756" s="108"/>
      <c r="C1756" s="108"/>
      <c r="D1756" s="115"/>
      <c r="E1756" s="108"/>
      <c r="F1756" s="108"/>
      <c r="G1756" s="108"/>
      <c r="H1756" s="108"/>
      <c r="I1756" s="108"/>
      <c r="J1756" s="108"/>
      <c r="K1756" s="108"/>
      <c r="L1756" s="108"/>
      <c r="M1756" s="111"/>
      <c r="N1756" s="112"/>
      <c r="O1756" s="111"/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/>
      <c r="AB1756" s="108"/>
      <c r="AC1756" s="108"/>
      <c r="AD1756" s="108"/>
      <c r="AE1756" s="108"/>
      <c r="AF1756" s="108"/>
      <c r="AG1756" s="108"/>
      <c r="AH1756" s="108"/>
    </row>
    <row r="1757">
      <c r="A1757" s="108"/>
      <c r="B1757" s="108"/>
      <c r="C1757" s="108"/>
      <c r="D1757" s="115"/>
      <c r="E1757" s="108"/>
      <c r="F1757" s="108"/>
      <c r="G1757" s="108"/>
      <c r="H1757" s="108"/>
      <c r="I1757" s="108"/>
      <c r="J1757" s="108"/>
      <c r="K1757" s="108"/>
      <c r="L1757" s="108"/>
      <c r="M1757" s="111"/>
      <c r="N1757" s="112"/>
      <c r="O1757" s="111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/>
      <c r="AB1757" s="108"/>
      <c r="AC1757" s="108"/>
      <c r="AD1757" s="108"/>
      <c r="AE1757" s="108"/>
      <c r="AF1757" s="108"/>
      <c r="AG1757" s="108"/>
      <c r="AH1757" s="108"/>
    </row>
    <row r="1758">
      <c r="A1758" s="108"/>
      <c r="B1758" s="108"/>
      <c r="C1758" s="108"/>
      <c r="D1758" s="115"/>
      <c r="E1758" s="108"/>
      <c r="F1758" s="108"/>
      <c r="G1758" s="108"/>
      <c r="H1758" s="108"/>
      <c r="I1758" s="108"/>
      <c r="J1758" s="108"/>
      <c r="K1758" s="108"/>
      <c r="L1758" s="108"/>
      <c r="M1758" s="111"/>
      <c r="N1758" s="112"/>
      <c r="O1758" s="111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/>
      <c r="AB1758" s="108"/>
      <c r="AC1758" s="108"/>
      <c r="AD1758" s="108"/>
      <c r="AE1758" s="108"/>
      <c r="AF1758" s="108"/>
      <c r="AG1758" s="108"/>
      <c r="AH1758" s="108"/>
    </row>
    <row r="1759">
      <c r="A1759" s="108"/>
      <c r="B1759" s="108"/>
      <c r="C1759" s="108"/>
      <c r="D1759" s="115"/>
      <c r="E1759" s="108"/>
      <c r="F1759" s="108"/>
      <c r="G1759" s="108"/>
      <c r="H1759" s="108"/>
      <c r="I1759" s="108"/>
      <c r="J1759" s="108"/>
      <c r="K1759" s="108"/>
      <c r="L1759" s="108"/>
      <c r="M1759" s="111"/>
      <c r="N1759" s="112"/>
      <c r="O1759" s="111"/>
      <c r="P1759" s="108"/>
      <c r="Q1759" s="108"/>
      <c r="R1759" s="108"/>
      <c r="S1759" s="108"/>
      <c r="T1759" s="108"/>
      <c r="U1759" s="108"/>
      <c r="V1759" s="108"/>
      <c r="W1759" s="108"/>
      <c r="X1759" s="108"/>
      <c r="Y1759" s="108"/>
      <c r="Z1759" s="108"/>
      <c r="AA1759" s="108"/>
      <c r="AB1759" s="108"/>
      <c r="AC1759" s="108"/>
      <c r="AD1759" s="108"/>
      <c r="AE1759" s="108"/>
      <c r="AF1759" s="108"/>
      <c r="AG1759" s="108"/>
      <c r="AH1759" s="108"/>
    </row>
    <row r="1760">
      <c r="A1760" s="108"/>
      <c r="B1760" s="108"/>
      <c r="C1760" s="108"/>
      <c r="D1760" s="115"/>
      <c r="E1760" s="108"/>
      <c r="F1760" s="108"/>
      <c r="G1760" s="108"/>
      <c r="H1760" s="108"/>
      <c r="I1760" s="108"/>
      <c r="J1760" s="108"/>
      <c r="K1760" s="108"/>
      <c r="L1760" s="108"/>
      <c r="M1760" s="111"/>
      <c r="N1760" s="112"/>
      <c r="O1760" s="111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/>
      <c r="AC1760" s="108"/>
      <c r="AD1760" s="108"/>
      <c r="AE1760" s="108"/>
      <c r="AF1760" s="108"/>
      <c r="AG1760" s="108"/>
      <c r="AH1760" s="108"/>
    </row>
    <row r="1761">
      <c r="A1761" s="108"/>
      <c r="B1761" s="108"/>
      <c r="C1761" s="108"/>
      <c r="D1761" s="115"/>
      <c r="E1761" s="108"/>
      <c r="F1761" s="108"/>
      <c r="G1761" s="108"/>
      <c r="H1761" s="108"/>
      <c r="I1761" s="108"/>
      <c r="J1761" s="108"/>
      <c r="K1761" s="108"/>
      <c r="L1761" s="108"/>
      <c r="M1761" s="111"/>
      <c r="N1761" s="112"/>
      <c r="O1761" s="111"/>
      <c r="P1761" s="108"/>
      <c r="Q1761" s="108"/>
      <c r="R1761" s="108"/>
      <c r="S1761" s="108"/>
      <c r="T1761" s="108"/>
      <c r="U1761" s="108"/>
      <c r="V1761" s="108"/>
      <c r="W1761" s="108"/>
      <c r="X1761" s="108"/>
      <c r="Y1761" s="108"/>
      <c r="Z1761" s="108"/>
      <c r="AA1761" s="108"/>
      <c r="AB1761" s="108"/>
      <c r="AC1761" s="108"/>
      <c r="AD1761" s="108"/>
      <c r="AE1761" s="108"/>
      <c r="AF1761" s="108"/>
      <c r="AG1761" s="108"/>
      <c r="AH1761" s="108"/>
    </row>
    <row r="1762">
      <c r="A1762" s="108"/>
      <c r="B1762" s="108"/>
      <c r="C1762" s="108"/>
      <c r="D1762" s="115"/>
      <c r="E1762" s="108"/>
      <c r="F1762" s="108"/>
      <c r="G1762" s="108"/>
      <c r="H1762" s="108"/>
      <c r="I1762" s="108"/>
      <c r="J1762" s="108"/>
      <c r="K1762" s="108"/>
      <c r="L1762" s="108"/>
      <c r="M1762" s="111"/>
      <c r="N1762" s="112"/>
      <c r="O1762" s="111"/>
      <c r="P1762" s="108"/>
      <c r="Q1762" s="108"/>
      <c r="R1762" s="108"/>
      <c r="S1762" s="108"/>
      <c r="T1762" s="108"/>
      <c r="U1762" s="108"/>
      <c r="V1762" s="108"/>
      <c r="W1762" s="108"/>
      <c r="X1762" s="108"/>
      <c r="Y1762" s="108"/>
      <c r="Z1762" s="108"/>
      <c r="AA1762" s="108"/>
      <c r="AB1762" s="108"/>
      <c r="AC1762" s="108"/>
      <c r="AD1762" s="108"/>
      <c r="AE1762" s="108"/>
      <c r="AF1762" s="108"/>
      <c r="AG1762" s="108"/>
      <c r="AH1762" s="108"/>
    </row>
    <row r="1763">
      <c r="A1763" s="108"/>
      <c r="B1763" s="108"/>
      <c r="C1763" s="108"/>
      <c r="D1763" s="115"/>
      <c r="E1763" s="108"/>
      <c r="F1763" s="108"/>
      <c r="G1763" s="108"/>
      <c r="H1763" s="108"/>
      <c r="I1763" s="108"/>
      <c r="J1763" s="108"/>
      <c r="K1763" s="108"/>
      <c r="L1763" s="108"/>
      <c r="M1763" s="111"/>
      <c r="N1763" s="112"/>
      <c r="O1763" s="111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/>
      <c r="AB1763" s="108"/>
      <c r="AC1763" s="108"/>
      <c r="AD1763" s="108"/>
      <c r="AE1763" s="108"/>
      <c r="AF1763" s="108"/>
      <c r="AG1763" s="108"/>
      <c r="AH1763" s="108"/>
    </row>
    <row r="1764">
      <c r="A1764" s="108"/>
      <c r="B1764" s="108"/>
      <c r="C1764" s="108"/>
      <c r="D1764" s="115"/>
      <c r="E1764" s="108"/>
      <c r="F1764" s="108"/>
      <c r="G1764" s="108"/>
      <c r="H1764" s="108"/>
      <c r="I1764" s="108"/>
      <c r="J1764" s="108"/>
      <c r="K1764" s="108"/>
      <c r="L1764" s="108"/>
      <c r="M1764" s="111"/>
      <c r="N1764" s="112"/>
      <c r="O1764" s="111"/>
      <c r="P1764" s="108"/>
      <c r="Q1764" s="108"/>
      <c r="R1764" s="108"/>
      <c r="S1764" s="108"/>
      <c r="T1764" s="108"/>
      <c r="U1764" s="108"/>
      <c r="V1764" s="108"/>
      <c r="W1764" s="108"/>
      <c r="X1764" s="108"/>
      <c r="Y1764" s="108"/>
      <c r="Z1764" s="108"/>
      <c r="AA1764" s="108"/>
      <c r="AB1764" s="108"/>
      <c r="AC1764" s="108"/>
      <c r="AD1764" s="108"/>
      <c r="AE1764" s="108"/>
      <c r="AF1764" s="108"/>
      <c r="AG1764" s="108"/>
      <c r="AH1764" s="108"/>
    </row>
    <row r="1765">
      <c r="A1765" s="108"/>
      <c r="B1765" s="108"/>
      <c r="C1765" s="108"/>
      <c r="D1765" s="115"/>
      <c r="E1765" s="108"/>
      <c r="F1765" s="108"/>
      <c r="G1765" s="108"/>
      <c r="H1765" s="108"/>
      <c r="I1765" s="108"/>
      <c r="J1765" s="108"/>
      <c r="K1765" s="108"/>
      <c r="L1765" s="108"/>
      <c r="M1765" s="111"/>
      <c r="N1765" s="112"/>
      <c r="O1765" s="111"/>
      <c r="P1765" s="108"/>
      <c r="Q1765" s="108"/>
      <c r="R1765" s="108"/>
      <c r="S1765" s="108"/>
      <c r="T1765" s="108"/>
      <c r="U1765" s="108"/>
      <c r="V1765" s="108"/>
      <c r="W1765" s="108"/>
      <c r="X1765" s="108"/>
      <c r="Y1765" s="108"/>
      <c r="Z1765" s="108"/>
      <c r="AA1765" s="108"/>
      <c r="AB1765" s="108"/>
      <c r="AC1765" s="108"/>
      <c r="AD1765" s="108"/>
      <c r="AE1765" s="108"/>
      <c r="AF1765" s="108"/>
      <c r="AG1765" s="108"/>
      <c r="AH1765" s="108"/>
    </row>
    <row r="1766">
      <c r="A1766" s="108"/>
      <c r="B1766" s="108"/>
      <c r="C1766" s="108"/>
      <c r="D1766" s="115"/>
      <c r="E1766" s="108"/>
      <c r="F1766" s="108"/>
      <c r="G1766" s="108"/>
      <c r="H1766" s="108"/>
      <c r="I1766" s="108"/>
      <c r="J1766" s="108"/>
      <c r="K1766" s="108"/>
      <c r="L1766" s="108"/>
      <c r="M1766" s="111"/>
      <c r="N1766" s="112"/>
      <c r="O1766" s="111"/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/>
      <c r="AC1766" s="108"/>
      <c r="AD1766" s="108"/>
      <c r="AE1766" s="108"/>
      <c r="AF1766" s="108"/>
      <c r="AG1766" s="108"/>
      <c r="AH1766" s="108"/>
    </row>
    <row r="1767">
      <c r="A1767" s="108"/>
      <c r="B1767" s="108"/>
      <c r="C1767" s="108"/>
      <c r="D1767" s="115"/>
      <c r="E1767" s="108"/>
      <c r="F1767" s="108"/>
      <c r="G1767" s="108"/>
      <c r="H1767" s="108"/>
      <c r="I1767" s="108"/>
      <c r="J1767" s="108"/>
      <c r="K1767" s="108"/>
      <c r="L1767" s="108"/>
      <c r="M1767" s="111"/>
      <c r="N1767" s="112"/>
      <c r="O1767" s="111"/>
      <c r="P1767" s="108"/>
      <c r="Q1767" s="108"/>
      <c r="R1767" s="108"/>
      <c r="S1767" s="108"/>
      <c r="T1767" s="108"/>
      <c r="U1767" s="108"/>
      <c r="V1767" s="108"/>
      <c r="W1767" s="108"/>
      <c r="X1767" s="108"/>
      <c r="Y1767" s="108"/>
      <c r="Z1767" s="108"/>
      <c r="AA1767" s="108"/>
      <c r="AB1767" s="108"/>
      <c r="AC1767" s="108"/>
      <c r="AD1767" s="108"/>
      <c r="AE1767" s="108"/>
      <c r="AF1767" s="108"/>
      <c r="AG1767" s="108"/>
      <c r="AH1767" s="108"/>
    </row>
    <row r="1768">
      <c r="A1768" s="108"/>
      <c r="B1768" s="108"/>
      <c r="C1768" s="108"/>
      <c r="D1768" s="115"/>
      <c r="E1768" s="108"/>
      <c r="F1768" s="108"/>
      <c r="G1768" s="108"/>
      <c r="H1768" s="108"/>
      <c r="I1768" s="108"/>
      <c r="J1768" s="108"/>
      <c r="K1768" s="108"/>
      <c r="L1768" s="108"/>
      <c r="M1768" s="111"/>
      <c r="N1768" s="112"/>
      <c r="O1768" s="111"/>
      <c r="P1768" s="108"/>
      <c r="Q1768" s="108"/>
      <c r="R1768" s="108"/>
      <c r="S1768" s="108"/>
      <c r="T1768" s="108"/>
      <c r="U1768" s="108"/>
      <c r="V1768" s="108"/>
      <c r="W1768" s="108"/>
      <c r="X1768" s="108"/>
      <c r="Y1768" s="108"/>
      <c r="Z1768" s="108"/>
      <c r="AA1768" s="108"/>
      <c r="AB1768" s="108"/>
      <c r="AC1768" s="108"/>
      <c r="AD1768" s="108"/>
      <c r="AE1768" s="108"/>
      <c r="AF1768" s="108"/>
      <c r="AG1768" s="108"/>
      <c r="AH1768" s="108"/>
    </row>
    <row r="1769">
      <c r="A1769" s="108"/>
      <c r="B1769" s="108"/>
      <c r="C1769" s="108"/>
      <c r="D1769" s="115"/>
      <c r="E1769" s="108"/>
      <c r="F1769" s="108"/>
      <c r="G1769" s="108"/>
      <c r="H1769" s="108"/>
      <c r="I1769" s="108"/>
      <c r="J1769" s="108"/>
      <c r="K1769" s="108"/>
      <c r="L1769" s="108"/>
      <c r="M1769" s="111"/>
      <c r="N1769" s="112"/>
      <c r="O1769" s="111"/>
      <c r="P1769" s="108"/>
      <c r="Q1769" s="108"/>
      <c r="R1769" s="108"/>
      <c r="S1769" s="108"/>
      <c r="T1769" s="108"/>
      <c r="U1769" s="108"/>
      <c r="V1769" s="108"/>
      <c r="W1769" s="108"/>
      <c r="X1769" s="108"/>
      <c r="Y1769" s="108"/>
      <c r="Z1769" s="108"/>
      <c r="AA1769" s="108"/>
      <c r="AB1769" s="108"/>
      <c r="AC1769" s="108"/>
      <c r="AD1769" s="108"/>
      <c r="AE1769" s="108"/>
      <c r="AF1769" s="108"/>
      <c r="AG1769" s="108"/>
      <c r="AH1769" s="108"/>
    </row>
    <row r="1770">
      <c r="A1770" s="108"/>
      <c r="B1770" s="108"/>
      <c r="C1770" s="108"/>
      <c r="D1770" s="115"/>
      <c r="E1770" s="108"/>
      <c r="F1770" s="108"/>
      <c r="G1770" s="108"/>
      <c r="H1770" s="108"/>
      <c r="I1770" s="108"/>
      <c r="J1770" s="108"/>
      <c r="K1770" s="108"/>
      <c r="L1770" s="108"/>
      <c r="M1770" s="111"/>
      <c r="N1770" s="112"/>
      <c r="O1770" s="111"/>
      <c r="P1770" s="108"/>
      <c r="Q1770" s="108"/>
      <c r="R1770" s="108"/>
      <c r="S1770" s="108"/>
      <c r="T1770" s="108"/>
      <c r="U1770" s="108"/>
      <c r="V1770" s="108"/>
      <c r="W1770" s="108"/>
      <c r="X1770" s="108"/>
      <c r="Y1770" s="108"/>
      <c r="Z1770" s="108"/>
      <c r="AA1770" s="108"/>
      <c r="AB1770" s="108"/>
      <c r="AC1770" s="108"/>
      <c r="AD1770" s="108"/>
      <c r="AE1770" s="108"/>
      <c r="AF1770" s="108"/>
      <c r="AG1770" s="108"/>
      <c r="AH1770" s="108"/>
    </row>
    <row r="1771">
      <c r="A1771" s="108"/>
      <c r="B1771" s="108"/>
      <c r="C1771" s="108"/>
      <c r="D1771" s="115"/>
      <c r="E1771" s="108"/>
      <c r="F1771" s="108"/>
      <c r="G1771" s="108"/>
      <c r="H1771" s="108"/>
      <c r="I1771" s="108"/>
      <c r="J1771" s="108"/>
      <c r="K1771" s="108"/>
      <c r="L1771" s="108"/>
      <c r="M1771" s="111"/>
      <c r="N1771" s="112"/>
      <c r="O1771" s="111"/>
      <c r="P1771" s="108"/>
      <c r="Q1771" s="108"/>
      <c r="R1771" s="108"/>
      <c r="S1771" s="108"/>
      <c r="T1771" s="108"/>
      <c r="U1771" s="108"/>
      <c r="V1771" s="108"/>
      <c r="W1771" s="108"/>
      <c r="X1771" s="108"/>
      <c r="Y1771" s="108"/>
      <c r="Z1771" s="108"/>
      <c r="AA1771" s="108"/>
      <c r="AB1771" s="108"/>
      <c r="AC1771" s="108"/>
      <c r="AD1771" s="108"/>
      <c r="AE1771" s="108"/>
      <c r="AF1771" s="108"/>
      <c r="AG1771" s="108"/>
      <c r="AH1771" s="108"/>
    </row>
    <row r="1772">
      <c r="A1772" s="108"/>
      <c r="B1772" s="108"/>
      <c r="C1772" s="108"/>
      <c r="D1772" s="115"/>
      <c r="E1772" s="108"/>
      <c r="F1772" s="108"/>
      <c r="G1772" s="108"/>
      <c r="H1772" s="108"/>
      <c r="I1772" s="108"/>
      <c r="J1772" s="108"/>
      <c r="K1772" s="108"/>
      <c r="L1772" s="108"/>
      <c r="M1772" s="111"/>
      <c r="N1772" s="112"/>
      <c r="O1772" s="111"/>
      <c r="P1772" s="108"/>
      <c r="Q1772" s="108"/>
      <c r="R1772" s="108"/>
      <c r="S1772" s="108"/>
      <c r="T1772" s="108"/>
      <c r="U1772" s="108"/>
      <c r="V1772" s="108"/>
      <c r="W1772" s="108"/>
      <c r="X1772" s="108"/>
      <c r="Y1772" s="108"/>
      <c r="Z1772" s="108"/>
      <c r="AA1772" s="108"/>
      <c r="AB1772" s="108"/>
      <c r="AC1772" s="108"/>
      <c r="AD1772" s="108"/>
      <c r="AE1772" s="108"/>
      <c r="AF1772" s="108"/>
      <c r="AG1772" s="108"/>
      <c r="AH1772" s="108"/>
    </row>
    <row r="1773">
      <c r="A1773" s="108"/>
      <c r="B1773" s="108"/>
      <c r="C1773" s="108"/>
      <c r="D1773" s="115"/>
      <c r="E1773" s="108"/>
      <c r="F1773" s="108"/>
      <c r="G1773" s="108"/>
      <c r="H1773" s="108"/>
      <c r="I1773" s="108"/>
      <c r="J1773" s="108"/>
      <c r="K1773" s="108"/>
      <c r="L1773" s="108"/>
      <c r="M1773" s="111"/>
      <c r="N1773" s="112"/>
      <c r="O1773" s="111"/>
      <c r="P1773" s="108"/>
      <c r="Q1773" s="108"/>
      <c r="R1773" s="108"/>
      <c r="S1773" s="108"/>
      <c r="T1773" s="108"/>
      <c r="U1773" s="108"/>
      <c r="V1773" s="108"/>
      <c r="W1773" s="108"/>
      <c r="X1773" s="108"/>
      <c r="Y1773" s="108"/>
      <c r="Z1773" s="108"/>
      <c r="AA1773" s="108"/>
      <c r="AB1773" s="108"/>
      <c r="AC1773" s="108"/>
      <c r="AD1773" s="108"/>
      <c r="AE1773" s="108"/>
      <c r="AF1773" s="108"/>
      <c r="AG1773" s="108"/>
      <c r="AH1773" s="108"/>
    </row>
    <row r="1774">
      <c r="A1774" s="108"/>
      <c r="B1774" s="108"/>
      <c r="C1774" s="108"/>
      <c r="D1774" s="115"/>
      <c r="E1774" s="108"/>
      <c r="F1774" s="108"/>
      <c r="G1774" s="108"/>
      <c r="H1774" s="108"/>
      <c r="I1774" s="108"/>
      <c r="J1774" s="108"/>
      <c r="K1774" s="108"/>
      <c r="L1774" s="108"/>
      <c r="M1774" s="111"/>
      <c r="N1774" s="112"/>
      <c r="O1774" s="111"/>
      <c r="P1774" s="108"/>
      <c r="Q1774" s="108"/>
      <c r="R1774" s="108"/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/>
      <c r="AC1774" s="108"/>
      <c r="AD1774" s="108"/>
      <c r="AE1774" s="108"/>
      <c r="AF1774" s="108"/>
      <c r="AG1774" s="108"/>
      <c r="AH1774" s="108"/>
    </row>
    <row r="1775">
      <c r="A1775" s="108"/>
      <c r="B1775" s="108"/>
      <c r="C1775" s="108"/>
      <c r="D1775" s="115"/>
      <c r="E1775" s="108"/>
      <c r="F1775" s="108"/>
      <c r="G1775" s="108"/>
      <c r="H1775" s="108"/>
      <c r="I1775" s="108"/>
      <c r="J1775" s="108"/>
      <c r="K1775" s="108"/>
      <c r="L1775" s="108"/>
      <c r="M1775" s="111"/>
      <c r="N1775" s="112"/>
      <c r="O1775" s="111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/>
      <c r="AB1775" s="108"/>
      <c r="AC1775" s="108"/>
      <c r="AD1775" s="108"/>
      <c r="AE1775" s="108"/>
      <c r="AF1775" s="108"/>
      <c r="AG1775" s="108"/>
      <c r="AH1775" s="108"/>
    </row>
    <row r="1776">
      <c r="A1776" s="108"/>
      <c r="B1776" s="108"/>
      <c r="C1776" s="108"/>
      <c r="D1776" s="115"/>
      <c r="E1776" s="108"/>
      <c r="F1776" s="108"/>
      <c r="G1776" s="108"/>
      <c r="H1776" s="108"/>
      <c r="I1776" s="108"/>
      <c r="J1776" s="108"/>
      <c r="K1776" s="108"/>
      <c r="L1776" s="108"/>
      <c r="M1776" s="111"/>
      <c r="N1776" s="112"/>
      <c r="O1776" s="111"/>
      <c r="P1776" s="108"/>
      <c r="Q1776" s="108"/>
      <c r="R1776" s="108"/>
      <c r="S1776" s="108"/>
      <c r="T1776" s="108"/>
      <c r="U1776" s="108"/>
      <c r="V1776" s="108"/>
      <c r="W1776" s="108"/>
      <c r="X1776" s="108"/>
      <c r="Y1776" s="108"/>
      <c r="Z1776" s="108"/>
      <c r="AA1776" s="108"/>
      <c r="AB1776" s="108"/>
      <c r="AC1776" s="108"/>
      <c r="AD1776" s="108"/>
      <c r="AE1776" s="108"/>
      <c r="AF1776" s="108"/>
      <c r="AG1776" s="108"/>
      <c r="AH1776" s="108"/>
    </row>
    <row r="1777">
      <c r="A1777" s="108"/>
      <c r="B1777" s="108"/>
      <c r="C1777" s="108"/>
      <c r="D1777" s="115"/>
      <c r="E1777" s="108"/>
      <c r="F1777" s="108"/>
      <c r="G1777" s="108"/>
      <c r="H1777" s="108"/>
      <c r="I1777" s="108"/>
      <c r="J1777" s="108"/>
      <c r="K1777" s="108"/>
      <c r="L1777" s="108"/>
      <c r="M1777" s="111"/>
      <c r="N1777" s="112"/>
      <c r="O1777" s="111"/>
      <c r="P1777" s="108"/>
      <c r="Q1777" s="108"/>
      <c r="R1777" s="108"/>
      <c r="S1777" s="108"/>
      <c r="T1777" s="108"/>
      <c r="U1777" s="108"/>
      <c r="V1777" s="108"/>
      <c r="W1777" s="108"/>
      <c r="X1777" s="108"/>
      <c r="Y1777" s="108"/>
      <c r="Z1777" s="108"/>
      <c r="AA1777" s="108"/>
      <c r="AB1777" s="108"/>
      <c r="AC1777" s="108"/>
      <c r="AD1777" s="108"/>
      <c r="AE1777" s="108"/>
      <c r="AF1777" s="108"/>
      <c r="AG1777" s="108"/>
      <c r="AH1777" s="108"/>
    </row>
    <row r="1778">
      <c r="A1778" s="108"/>
      <c r="B1778" s="108"/>
      <c r="C1778" s="108"/>
      <c r="D1778" s="115"/>
      <c r="E1778" s="108"/>
      <c r="F1778" s="108"/>
      <c r="G1778" s="108"/>
      <c r="H1778" s="108"/>
      <c r="I1778" s="108"/>
      <c r="J1778" s="108"/>
      <c r="K1778" s="108"/>
      <c r="L1778" s="108"/>
      <c r="M1778" s="111"/>
      <c r="N1778" s="112"/>
      <c r="O1778" s="111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/>
      <c r="AC1778" s="108"/>
      <c r="AD1778" s="108"/>
      <c r="AE1778" s="108"/>
      <c r="AF1778" s="108"/>
      <c r="AG1778" s="108"/>
      <c r="AH1778" s="108"/>
    </row>
    <row r="1779">
      <c r="A1779" s="108"/>
      <c r="B1779" s="108"/>
      <c r="C1779" s="108"/>
      <c r="D1779" s="115"/>
      <c r="E1779" s="108"/>
      <c r="F1779" s="108"/>
      <c r="G1779" s="108"/>
      <c r="H1779" s="108"/>
      <c r="I1779" s="108"/>
      <c r="J1779" s="108"/>
      <c r="K1779" s="108"/>
      <c r="L1779" s="108"/>
      <c r="M1779" s="111"/>
      <c r="N1779" s="112"/>
      <c r="O1779" s="111"/>
      <c r="P1779" s="108"/>
      <c r="Q1779" s="108"/>
      <c r="R1779" s="108"/>
      <c r="S1779" s="108"/>
      <c r="T1779" s="108"/>
      <c r="U1779" s="108"/>
      <c r="V1779" s="108"/>
      <c r="W1779" s="108"/>
      <c r="X1779" s="108"/>
      <c r="Y1779" s="108"/>
      <c r="Z1779" s="108"/>
      <c r="AA1779" s="108"/>
      <c r="AB1779" s="108"/>
      <c r="AC1779" s="108"/>
      <c r="AD1779" s="108"/>
      <c r="AE1779" s="108"/>
      <c r="AF1779" s="108"/>
      <c r="AG1779" s="108"/>
      <c r="AH1779" s="108"/>
    </row>
    <row r="1780">
      <c r="A1780" s="108"/>
      <c r="B1780" s="108"/>
      <c r="C1780" s="108"/>
      <c r="D1780" s="115"/>
      <c r="E1780" s="108"/>
      <c r="F1780" s="108"/>
      <c r="G1780" s="108"/>
      <c r="H1780" s="108"/>
      <c r="I1780" s="108"/>
      <c r="J1780" s="108"/>
      <c r="K1780" s="108"/>
      <c r="L1780" s="108"/>
      <c r="M1780" s="111"/>
      <c r="N1780" s="112"/>
      <c r="O1780" s="111"/>
      <c r="P1780" s="108"/>
      <c r="Q1780" s="108"/>
      <c r="R1780" s="108"/>
      <c r="S1780" s="108"/>
      <c r="T1780" s="108"/>
      <c r="U1780" s="108"/>
      <c r="V1780" s="108"/>
      <c r="W1780" s="108"/>
      <c r="X1780" s="108"/>
      <c r="Y1780" s="108"/>
      <c r="Z1780" s="108"/>
      <c r="AA1780" s="108"/>
      <c r="AB1780" s="108"/>
      <c r="AC1780" s="108"/>
      <c r="AD1780" s="108"/>
      <c r="AE1780" s="108"/>
      <c r="AF1780" s="108"/>
      <c r="AG1780" s="108"/>
      <c r="AH1780" s="108"/>
    </row>
    <row r="1781">
      <c r="A1781" s="108"/>
      <c r="B1781" s="108"/>
      <c r="C1781" s="108"/>
      <c r="D1781" s="115"/>
      <c r="E1781" s="108"/>
      <c r="F1781" s="108"/>
      <c r="G1781" s="108"/>
      <c r="H1781" s="108"/>
      <c r="I1781" s="108"/>
      <c r="J1781" s="108"/>
      <c r="K1781" s="108"/>
      <c r="L1781" s="108"/>
      <c r="M1781" s="111"/>
      <c r="N1781" s="112"/>
      <c r="O1781" s="111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/>
      <c r="AB1781" s="108"/>
      <c r="AC1781" s="108"/>
      <c r="AD1781" s="108"/>
      <c r="AE1781" s="108"/>
      <c r="AF1781" s="108"/>
      <c r="AG1781" s="108"/>
      <c r="AH1781" s="108"/>
    </row>
    <row r="1782">
      <c r="A1782" s="108"/>
      <c r="B1782" s="108"/>
      <c r="C1782" s="108"/>
      <c r="D1782" s="115"/>
      <c r="E1782" s="108"/>
      <c r="F1782" s="108"/>
      <c r="G1782" s="108"/>
      <c r="H1782" s="108"/>
      <c r="I1782" s="108"/>
      <c r="J1782" s="108"/>
      <c r="K1782" s="108"/>
      <c r="L1782" s="108"/>
      <c r="M1782" s="111"/>
      <c r="N1782" s="112"/>
      <c r="O1782" s="111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/>
      <c r="AB1782" s="108"/>
      <c r="AC1782" s="108"/>
      <c r="AD1782" s="108"/>
      <c r="AE1782" s="108"/>
      <c r="AF1782" s="108"/>
      <c r="AG1782" s="108"/>
      <c r="AH1782" s="108"/>
    </row>
    <row r="1783">
      <c r="A1783" s="108"/>
      <c r="B1783" s="108"/>
      <c r="C1783" s="108"/>
      <c r="D1783" s="115"/>
      <c r="E1783" s="108"/>
      <c r="F1783" s="108"/>
      <c r="G1783" s="108"/>
      <c r="H1783" s="108"/>
      <c r="I1783" s="108"/>
      <c r="J1783" s="108"/>
      <c r="K1783" s="108"/>
      <c r="L1783" s="108"/>
      <c r="M1783" s="111"/>
      <c r="N1783" s="112"/>
      <c r="O1783" s="111"/>
      <c r="P1783" s="108"/>
      <c r="Q1783" s="108"/>
      <c r="R1783" s="108"/>
      <c r="S1783" s="108"/>
      <c r="T1783" s="108"/>
      <c r="U1783" s="108"/>
      <c r="V1783" s="108"/>
      <c r="W1783" s="108"/>
      <c r="X1783" s="108"/>
      <c r="Y1783" s="108"/>
      <c r="Z1783" s="108"/>
      <c r="AA1783" s="108"/>
      <c r="AB1783" s="108"/>
      <c r="AC1783" s="108"/>
      <c r="AD1783" s="108"/>
      <c r="AE1783" s="108"/>
      <c r="AF1783" s="108"/>
      <c r="AG1783" s="108"/>
      <c r="AH1783" s="108"/>
    </row>
    <row r="1784">
      <c r="A1784" s="108"/>
      <c r="B1784" s="108"/>
      <c r="C1784" s="108"/>
      <c r="D1784" s="115"/>
      <c r="E1784" s="108"/>
      <c r="F1784" s="108"/>
      <c r="G1784" s="108"/>
      <c r="H1784" s="108"/>
      <c r="I1784" s="108"/>
      <c r="J1784" s="108"/>
      <c r="K1784" s="108"/>
      <c r="L1784" s="108"/>
      <c r="M1784" s="111"/>
      <c r="N1784" s="112"/>
      <c r="O1784" s="111"/>
      <c r="P1784" s="108"/>
      <c r="Q1784" s="108"/>
      <c r="R1784" s="108"/>
      <c r="S1784" s="108"/>
      <c r="T1784" s="108"/>
      <c r="U1784" s="108"/>
      <c r="V1784" s="108"/>
      <c r="W1784" s="108"/>
      <c r="X1784" s="108"/>
      <c r="Y1784" s="108"/>
      <c r="Z1784" s="108"/>
      <c r="AA1784" s="108"/>
      <c r="AB1784" s="108"/>
      <c r="AC1784" s="108"/>
      <c r="AD1784" s="108"/>
      <c r="AE1784" s="108"/>
      <c r="AF1784" s="108"/>
      <c r="AG1784" s="108"/>
      <c r="AH1784" s="108"/>
    </row>
    <row r="1785">
      <c r="A1785" s="108"/>
      <c r="B1785" s="108"/>
      <c r="C1785" s="108"/>
      <c r="D1785" s="115"/>
      <c r="E1785" s="108"/>
      <c r="F1785" s="108"/>
      <c r="G1785" s="108"/>
      <c r="H1785" s="108"/>
      <c r="I1785" s="108"/>
      <c r="J1785" s="108"/>
      <c r="K1785" s="108"/>
      <c r="L1785" s="108"/>
      <c r="M1785" s="111"/>
      <c r="N1785" s="112"/>
      <c r="O1785" s="111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  <c r="AE1785" s="108"/>
      <c r="AF1785" s="108"/>
      <c r="AG1785" s="108"/>
      <c r="AH1785" s="108"/>
    </row>
    <row r="1786">
      <c r="A1786" s="108"/>
      <c r="B1786" s="108"/>
      <c r="C1786" s="108"/>
      <c r="D1786" s="115"/>
      <c r="E1786" s="108"/>
      <c r="F1786" s="108"/>
      <c r="G1786" s="108"/>
      <c r="H1786" s="108"/>
      <c r="I1786" s="108"/>
      <c r="J1786" s="108"/>
      <c r="K1786" s="108"/>
      <c r="L1786" s="108"/>
      <c r="M1786" s="111"/>
      <c r="N1786" s="112"/>
      <c r="O1786" s="111"/>
      <c r="P1786" s="108"/>
      <c r="Q1786" s="108"/>
      <c r="R1786" s="108"/>
      <c r="S1786" s="108"/>
      <c r="T1786" s="108"/>
      <c r="U1786" s="108"/>
      <c r="V1786" s="108"/>
      <c r="W1786" s="108"/>
      <c r="X1786" s="108"/>
      <c r="Y1786" s="108"/>
      <c r="Z1786" s="108"/>
      <c r="AA1786" s="108"/>
      <c r="AB1786" s="108"/>
      <c r="AC1786" s="108"/>
      <c r="AD1786" s="108"/>
      <c r="AE1786" s="108"/>
      <c r="AF1786" s="108"/>
      <c r="AG1786" s="108"/>
      <c r="AH1786" s="108"/>
    </row>
    <row r="1787">
      <c r="A1787" s="108"/>
      <c r="B1787" s="108"/>
      <c r="C1787" s="108"/>
      <c r="D1787" s="115"/>
      <c r="E1787" s="108"/>
      <c r="F1787" s="108"/>
      <c r="G1787" s="108"/>
      <c r="H1787" s="108"/>
      <c r="I1787" s="108"/>
      <c r="J1787" s="108"/>
      <c r="K1787" s="108"/>
      <c r="L1787" s="108"/>
      <c r="M1787" s="111"/>
      <c r="N1787" s="112"/>
      <c r="O1787" s="111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/>
      <c r="AB1787" s="108"/>
      <c r="AC1787" s="108"/>
      <c r="AD1787" s="108"/>
      <c r="AE1787" s="108"/>
      <c r="AF1787" s="108"/>
      <c r="AG1787" s="108"/>
      <c r="AH1787" s="108"/>
    </row>
    <row r="1788">
      <c r="A1788" s="108"/>
      <c r="B1788" s="108"/>
      <c r="C1788" s="108"/>
      <c r="D1788" s="115"/>
      <c r="E1788" s="108"/>
      <c r="F1788" s="108"/>
      <c r="G1788" s="108"/>
      <c r="H1788" s="108"/>
      <c r="I1788" s="108"/>
      <c r="J1788" s="108"/>
      <c r="K1788" s="108"/>
      <c r="L1788" s="108"/>
      <c r="M1788" s="111"/>
      <c r="N1788" s="112"/>
      <c r="O1788" s="111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  <c r="AE1788" s="108"/>
      <c r="AF1788" s="108"/>
      <c r="AG1788" s="108"/>
      <c r="AH1788" s="108"/>
    </row>
    <row r="1789">
      <c r="A1789" s="108"/>
      <c r="B1789" s="108"/>
      <c r="C1789" s="108"/>
      <c r="D1789" s="115"/>
      <c r="E1789" s="108"/>
      <c r="F1789" s="108"/>
      <c r="G1789" s="108"/>
      <c r="H1789" s="108"/>
      <c r="I1789" s="108"/>
      <c r="J1789" s="108"/>
      <c r="K1789" s="108"/>
      <c r="L1789" s="108"/>
      <c r="M1789" s="111"/>
      <c r="N1789" s="112"/>
      <c r="O1789" s="111"/>
      <c r="P1789" s="108"/>
      <c r="Q1789" s="108"/>
      <c r="R1789" s="108"/>
      <c r="S1789" s="108"/>
      <c r="T1789" s="108"/>
      <c r="U1789" s="108"/>
      <c r="V1789" s="108"/>
      <c r="W1789" s="108"/>
      <c r="X1789" s="108"/>
      <c r="Y1789" s="108"/>
      <c r="Z1789" s="108"/>
      <c r="AA1789" s="108"/>
      <c r="AB1789" s="108"/>
      <c r="AC1789" s="108"/>
      <c r="AD1789" s="108"/>
      <c r="AE1789" s="108"/>
      <c r="AF1789" s="108"/>
      <c r="AG1789" s="108"/>
      <c r="AH1789" s="108"/>
    </row>
    <row r="1790">
      <c r="A1790" s="108"/>
      <c r="B1790" s="108"/>
      <c r="C1790" s="108"/>
      <c r="D1790" s="115"/>
      <c r="E1790" s="108"/>
      <c r="F1790" s="108"/>
      <c r="G1790" s="108"/>
      <c r="H1790" s="108"/>
      <c r="I1790" s="108"/>
      <c r="J1790" s="108"/>
      <c r="K1790" s="108"/>
      <c r="L1790" s="108"/>
      <c r="M1790" s="111"/>
      <c r="N1790" s="112"/>
      <c r="O1790" s="111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/>
      <c r="AB1790" s="108"/>
      <c r="AC1790" s="108"/>
      <c r="AD1790" s="108"/>
      <c r="AE1790" s="108"/>
      <c r="AF1790" s="108"/>
      <c r="AG1790" s="108"/>
      <c r="AH1790" s="108"/>
    </row>
    <row r="1791">
      <c r="A1791" s="108"/>
      <c r="B1791" s="108"/>
      <c r="C1791" s="108"/>
      <c r="D1791" s="115"/>
      <c r="E1791" s="108"/>
      <c r="F1791" s="108"/>
      <c r="G1791" s="108"/>
      <c r="H1791" s="108"/>
      <c r="I1791" s="108"/>
      <c r="J1791" s="108"/>
      <c r="K1791" s="108"/>
      <c r="L1791" s="108"/>
      <c r="M1791" s="111"/>
      <c r="N1791" s="112"/>
      <c r="O1791" s="111"/>
      <c r="P1791" s="108"/>
      <c r="Q1791" s="108"/>
      <c r="R1791" s="108"/>
      <c r="S1791" s="108"/>
      <c r="T1791" s="108"/>
      <c r="U1791" s="108"/>
      <c r="V1791" s="108"/>
      <c r="W1791" s="108"/>
      <c r="X1791" s="108"/>
      <c r="Y1791" s="108"/>
      <c r="Z1791" s="108"/>
      <c r="AA1791" s="108"/>
      <c r="AB1791" s="108"/>
      <c r="AC1791" s="108"/>
      <c r="AD1791" s="108"/>
      <c r="AE1791" s="108"/>
      <c r="AF1791" s="108"/>
      <c r="AG1791" s="108"/>
      <c r="AH1791" s="108"/>
    </row>
    <row r="1792">
      <c r="A1792" s="108"/>
      <c r="B1792" s="108"/>
      <c r="C1792" s="108"/>
      <c r="D1792" s="115"/>
      <c r="E1792" s="108"/>
      <c r="F1792" s="108"/>
      <c r="G1792" s="108"/>
      <c r="H1792" s="108"/>
      <c r="I1792" s="108"/>
      <c r="J1792" s="108"/>
      <c r="K1792" s="108"/>
      <c r="L1792" s="108"/>
      <c r="M1792" s="111"/>
      <c r="N1792" s="112"/>
      <c r="O1792" s="111"/>
      <c r="P1792" s="108"/>
      <c r="Q1792" s="108"/>
      <c r="R1792" s="108"/>
      <c r="S1792" s="108"/>
      <c r="T1792" s="108"/>
      <c r="U1792" s="108"/>
      <c r="V1792" s="108"/>
      <c r="W1792" s="108"/>
      <c r="X1792" s="108"/>
      <c r="Y1792" s="108"/>
      <c r="Z1792" s="108"/>
      <c r="AA1792" s="108"/>
      <c r="AB1792" s="108"/>
      <c r="AC1792" s="108"/>
      <c r="AD1792" s="108"/>
      <c r="AE1792" s="108"/>
      <c r="AF1792" s="108"/>
      <c r="AG1792" s="108"/>
      <c r="AH1792" s="108"/>
    </row>
    <row r="1793">
      <c r="A1793" s="108"/>
      <c r="B1793" s="108"/>
      <c r="C1793" s="108"/>
      <c r="D1793" s="115"/>
      <c r="E1793" s="108"/>
      <c r="F1793" s="108"/>
      <c r="G1793" s="108"/>
      <c r="H1793" s="108"/>
      <c r="I1793" s="108"/>
      <c r="J1793" s="108"/>
      <c r="K1793" s="108"/>
      <c r="L1793" s="108"/>
      <c r="M1793" s="111"/>
      <c r="N1793" s="112"/>
      <c r="O1793" s="111"/>
      <c r="P1793" s="108"/>
      <c r="Q1793" s="108"/>
      <c r="R1793" s="108"/>
      <c r="S1793" s="108"/>
      <c r="T1793" s="108"/>
      <c r="U1793" s="108"/>
      <c r="V1793" s="108"/>
      <c r="W1793" s="108"/>
      <c r="X1793" s="108"/>
      <c r="Y1793" s="108"/>
      <c r="Z1793" s="108"/>
      <c r="AA1793" s="108"/>
      <c r="AB1793" s="108"/>
      <c r="AC1793" s="108"/>
      <c r="AD1793" s="108"/>
      <c r="AE1793" s="108"/>
      <c r="AF1793" s="108"/>
      <c r="AG1793" s="108"/>
      <c r="AH1793" s="108"/>
    </row>
    <row r="1794">
      <c r="A1794" s="108"/>
      <c r="B1794" s="108"/>
      <c r="C1794" s="108"/>
      <c r="D1794" s="115"/>
      <c r="E1794" s="108"/>
      <c r="F1794" s="108"/>
      <c r="G1794" s="108"/>
      <c r="H1794" s="108"/>
      <c r="I1794" s="108"/>
      <c r="J1794" s="108"/>
      <c r="K1794" s="108"/>
      <c r="L1794" s="108"/>
      <c r="M1794" s="111"/>
      <c r="N1794" s="112"/>
      <c r="O1794" s="111"/>
      <c r="P1794" s="108"/>
      <c r="Q1794" s="108"/>
      <c r="R1794" s="108"/>
      <c r="S1794" s="108"/>
      <c r="T1794" s="108"/>
      <c r="U1794" s="108"/>
      <c r="V1794" s="108"/>
      <c r="W1794" s="108"/>
      <c r="X1794" s="108"/>
      <c r="Y1794" s="108"/>
      <c r="Z1794" s="108"/>
      <c r="AA1794" s="108"/>
      <c r="AB1794" s="108"/>
      <c r="AC1794" s="108"/>
      <c r="AD1794" s="108"/>
      <c r="AE1794" s="108"/>
      <c r="AF1794" s="108"/>
      <c r="AG1794" s="108"/>
      <c r="AH1794" s="108"/>
    </row>
    <row r="1795">
      <c r="A1795" s="108"/>
      <c r="B1795" s="108"/>
      <c r="C1795" s="108"/>
      <c r="D1795" s="115"/>
      <c r="E1795" s="108"/>
      <c r="F1795" s="108"/>
      <c r="G1795" s="108"/>
      <c r="H1795" s="108"/>
      <c r="I1795" s="108"/>
      <c r="J1795" s="108"/>
      <c r="K1795" s="108"/>
      <c r="L1795" s="108"/>
      <c r="M1795" s="111"/>
      <c r="N1795" s="112"/>
      <c r="O1795" s="111"/>
      <c r="P1795" s="108"/>
      <c r="Q1795" s="108"/>
      <c r="R1795" s="108"/>
      <c r="S1795" s="108"/>
      <c r="T1795" s="108"/>
      <c r="U1795" s="108"/>
      <c r="V1795" s="108"/>
      <c r="W1795" s="108"/>
      <c r="X1795" s="108"/>
      <c r="Y1795" s="108"/>
      <c r="Z1795" s="108"/>
      <c r="AA1795" s="108"/>
      <c r="AB1795" s="108"/>
      <c r="AC1795" s="108"/>
      <c r="AD1795" s="108"/>
      <c r="AE1795" s="108"/>
      <c r="AF1795" s="108"/>
      <c r="AG1795" s="108"/>
      <c r="AH1795" s="108"/>
    </row>
    <row r="1796">
      <c r="A1796" s="108"/>
      <c r="B1796" s="108"/>
      <c r="C1796" s="108"/>
      <c r="D1796" s="115"/>
      <c r="E1796" s="108"/>
      <c r="F1796" s="108"/>
      <c r="G1796" s="108"/>
      <c r="H1796" s="108"/>
      <c r="I1796" s="108"/>
      <c r="J1796" s="108"/>
      <c r="K1796" s="108"/>
      <c r="L1796" s="108"/>
      <c r="M1796" s="111"/>
      <c r="N1796" s="112"/>
      <c r="O1796" s="111"/>
      <c r="P1796" s="108"/>
      <c r="Q1796" s="108"/>
      <c r="R1796" s="108"/>
      <c r="S1796" s="108"/>
      <c r="T1796" s="108"/>
      <c r="U1796" s="108"/>
      <c r="V1796" s="108"/>
      <c r="W1796" s="108"/>
      <c r="X1796" s="108"/>
      <c r="Y1796" s="108"/>
      <c r="Z1796" s="108"/>
      <c r="AA1796" s="108"/>
      <c r="AB1796" s="108"/>
      <c r="AC1796" s="108"/>
      <c r="AD1796" s="108"/>
      <c r="AE1796" s="108"/>
      <c r="AF1796" s="108"/>
      <c r="AG1796" s="108"/>
      <c r="AH1796" s="108"/>
    </row>
    <row r="1797">
      <c r="A1797" s="108"/>
      <c r="B1797" s="108"/>
      <c r="C1797" s="108"/>
      <c r="D1797" s="115"/>
      <c r="E1797" s="108"/>
      <c r="F1797" s="108"/>
      <c r="G1797" s="108"/>
      <c r="H1797" s="108"/>
      <c r="I1797" s="108"/>
      <c r="J1797" s="108"/>
      <c r="K1797" s="108"/>
      <c r="L1797" s="108"/>
      <c r="M1797" s="111"/>
      <c r="N1797" s="112"/>
      <c r="O1797" s="111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/>
      <c r="AB1797" s="108"/>
      <c r="AC1797" s="108"/>
      <c r="AD1797" s="108"/>
      <c r="AE1797" s="108"/>
      <c r="AF1797" s="108"/>
      <c r="AG1797" s="108"/>
      <c r="AH1797" s="108"/>
    </row>
    <row r="1798">
      <c r="A1798" s="108"/>
      <c r="B1798" s="108"/>
      <c r="C1798" s="108"/>
      <c r="D1798" s="115"/>
      <c r="E1798" s="108"/>
      <c r="F1798" s="108"/>
      <c r="G1798" s="108"/>
      <c r="H1798" s="108"/>
      <c r="I1798" s="108"/>
      <c r="J1798" s="108"/>
      <c r="K1798" s="108"/>
      <c r="L1798" s="108"/>
      <c r="M1798" s="111"/>
      <c r="N1798" s="112"/>
      <c r="O1798" s="111"/>
      <c r="P1798" s="108"/>
      <c r="Q1798" s="108"/>
      <c r="R1798" s="108"/>
      <c r="S1798" s="108"/>
      <c r="T1798" s="108"/>
      <c r="U1798" s="108"/>
      <c r="V1798" s="108"/>
      <c r="W1798" s="108"/>
      <c r="X1798" s="108"/>
      <c r="Y1798" s="108"/>
      <c r="Z1798" s="108"/>
      <c r="AA1798" s="108"/>
      <c r="AB1798" s="108"/>
      <c r="AC1798" s="108"/>
      <c r="AD1798" s="108"/>
      <c r="AE1798" s="108"/>
      <c r="AF1798" s="108"/>
      <c r="AG1798" s="108"/>
      <c r="AH1798" s="108"/>
    </row>
    <row r="1799">
      <c r="A1799" s="108"/>
      <c r="B1799" s="108"/>
      <c r="C1799" s="108"/>
      <c r="D1799" s="115"/>
      <c r="E1799" s="108"/>
      <c r="F1799" s="108"/>
      <c r="G1799" s="108"/>
      <c r="H1799" s="108"/>
      <c r="I1799" s="108"/>
      <c r="J1799" s="108"/>
      <c r="K1799" s="108"/>
      <c r="L1799" s="108"/>
      <c r="M1799" s="111"/>
      <c r="N1799" s="112"/>
      <c r="O1799" s="111"/>
      <c r="P1799" s="108"/>
      <c r="Q1799" s="108"/>
      <c r="R1799" s="108"/>
      <c r="S1799" s="108"/>
      <c r="T1799" s="108"/>
      <c r="U1799" s="108"/>
      <c r="V1799" s="108"/>
      <c r="W1799" s="108"/>
      <c r="X1799" s="108"/>
      <c r="Y1799" s="108"/>
      <c r="Z1799" s="108"/>
      <c r="AA1799" s="108"/>
      <c r="AB1799" s="108"/>
      <c r="AC1799" s="108"/>
      <c r="AD1799" s="108"/>
      <c r="AE1799" s="108"/>
      <c r="AF1799" s="108"/>
      <c r="AG1799" s="108"/>
      <c r="AH1799" s="108"/>
    </row>
    <row r="1800">
      <c r="A1800" s="108"/>
      <c r="B1800" s="108"/>
      <c r="C1800" s="108"/>
      <c r="D1800" s="115"/>
      <c r="E1800" s="108"/>
      <c r="F1800" s="108"/>
      <c r="G1800" s="108"/>
      <c r="H1800" s="108"/>
      <c r="I1800" s="108"/>
      <c r="J1800" s="108"/>
      <c r="K1800" s="108"/>
      <c r="L1800" s="108"/>
      <c r="M1800" s="111"/>
      <c r="N1800" s="112"/>
      <c r="O1800" s="111"/>
      <c r="P1800" s="108"/>
      <c r="Q1800" s="108"/>
      <c r="R1800" s="108"/>
      <c r="S1800" s="108"/>
      <c r="T1800" s="108"/>
      <c r="U1800" s="108"/>
      <c r="V1800" s="108"/>
      <c r="W1800" s="108"/>
      <c r="X1800" s="108"/>
      <c r="Y1800" s="108"/>
      <c r="Z1800" s="108"/>
      <c r="AA1800" s="108"/>
      <c r="AB1800" s="108"/>
      <c r="AC1800" s="108"/>
      <c r="AD1800" s="108"/>
      <c r="AE1800" s="108"/>
      <c r="AF1800" s="108"/>
      <c r="AG1800" s="108"/>
      <c r="AH1800" s="108"/>
    </row>
    <row r="1801">
      <c r="A1801" s="108"/>
      <c r="B1801" s="108"/>
      <c r="C1801" s="108"/>
      <c r="D1801" s="115"/>
      <c r="E1801" s="108"/>
      <c r="F1801" s="108"/>
      <c r="G1801" s="108"/>
      <c r="H1801" s="108"/>
      <c r="I1801" s="108"/>
      <c r="J1801" s="108"/>
      <c r="K1801" s="108"/>
      <c r="L1801" s="108"/>
      <c r="M1801" s="111"/>
      <c r="N1801" s="112"/>
      <c r="O1801" s="111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  <c r="AE1801" s="108"/>
      <c r="AF1801" s="108"/>
      <c r="AG1801" s="108"/>
      <c r="AH1801" s="108"/>
    </row>
    <row r="1802">
      <c r="A1802" s="108"/>
      <c r="B1802" s="108"/>
      <c r="C1802" s="108"/>
      <c r="D1802" s="115"/>
      <c r="E1802" s="108"/>
      <c r="F1802" s="108"/>
      <c r="G1802" s="108"/>
      <c r="H1802" s="108"/>
      <c r="I1802" s="108"/>
      <c r="J1802" s="108"/>
      <c r="K1802" s="108"/>
      <c r="L1802" s="108"/>
      <c r="M1802" s="111"/>
      <c r="N1802" s="112"/>
      <c r="O1802" s="111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/>
      <c r="AB1802" s="108"/>
      <c r="AC1802" s="108"/>
      <c r="AD1802" s="108"/>
      <c r="AE1802" s="108"/>
      <c r="AF1802" s="108"/>
      <c r="AG1802" s="108"/>
      <c r="AH1802" s="108"/>
    </row>
    <row r="1803">
      <c r="A1803" s="108"/>
      <c r="B1803" s="108"/>
      <c r="C1803" s="108"/>
      <c r="D1803" s="115"/>
      <c r="E1803" s="108"/>
      <c r="F1803" s="108"/>
      <c r="G1803" s="108"/>
      <c r="H1803" s="108"/>
      <c r="I1803" s="108"/>
      <c r="J1803" s="108"/>
      <c r="K1803" s="108"/>
      <c r="L1803" s="108"/>
      <c r="M1803" s="111"/>
      <c r="N1803" s="112"/>
      <c r="O1803" s="111"/>
      <c r="P1803" s="108"/>
      <c r="Q1803" s="108"/>
      <c r="R1803" s="108"/>
      <c r="S1803" s="108"/>
      <c r="T1803" s="108"/>
      <c r="U1803" s="108"/>
      <c r="V1803" s="108"/>
      <c r="W1803" s="108"/>
      <c r="X1803" s="108"/>
      <c r="Y1803" s="108"/>
      <c r="Z1803" s="108"/>
      <c r="AA1803" s="108"/>
      <c r="AB1803" s="108"/>
      <c r="AC1803" s="108"/>
      <c r="AD1803" s="108"/>
      <c r="AE1803" s="108"/>
      <c r="AF1803" s="108"/>
      <c r="AG1803" s="108"/>
      <c r="AH1803" s="108"/>
    </row>
    <row r="1804">
      <c r="A1804" s="108"/>
      <c r="B1804" s="108"/>
      <c r="C1804" s="108"/>
      <c r="D1804" s="115"/>
      <c r="E1804" s="108"/>
      <c r="F1804" s="108"/>
      <c r="G1804" s="108"/>
      <c r="H1804" s="108"/>
      <c r="I1804" s="108"/>
      <c r="J1804" s="108"/>
      <c r="K1804" s="108"/>
      <c r="L1804" s="108"/>
      <c r="M1804" s="111"/>
      <c r="N1804" s="112"/>
      <c r="O1804" s="111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/>
      <c r="AB1804" s="108"/>
      <c r="AC1804" s="108"/>
      <c r="AD1804" s="108"/>
      <c r="AE1804" s="108"/>
      <c r="AF1804" s="108"/>
      <c r="AG1804" s="108"/>
      <c r="AH1804" s="108"/>
    </row>
    <row r="1805">
      <c r="A1805" s="108"/>
      <c r="B1805" s="108"/>
      <c r="C1805" s="108"/>
      <c r="D1805" s="115"/>
      <c r="E1805" s="108"/>
      <c r="F1805" s="108"/>
      <c r="G1805" s="108"/>
      <c r="H1805" s="108"/>
      <c r="I1805" s="108"/>
      <c r="J1805" s="108"/>
      <c r="K1805" s="108"/>
      <c r="L1805" s="108"/>
      <c r="M1805" s="111"/>
      <c r="N1805" s="112"/>
      <c r="O1805" s="111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/>
      <c r="AB1805" s="108"/>
      <c r="AC1805" s="108"/>
      <c r="AD1805" s="108"/>
      <c r="AE1805" s="108"/>
      <c r="AF1805" s="108"/>
      <c r="AG1805" s="108"/>
      <c r="AH1805" s="108"/>
    </row>
    <row r="1806">
      <c r="A1806" s="108"/>
      <c r="B1806" s="108"/>
      <c r="C1806" s="108"/>
      <c r="D1806" s="115"/>
      <c r="E1806" s="108"/>
      <c r="F1806" s="108"/>
      <c r="G1806" s="108"/>
      <c r="H1806" s="108"/>
      <c r="I1806" s="108"/>
      <c r="J1806" s="108"/>
      <c r="K1806" s="108"/>
      <c r="L1806" s="108"/>
      <c r="M1806" s="111"/>
      <c r="N1806" s="112"/>
      <c r="O1806" s="111"/>
      <c r="P1806" s="108"/>
      <c r="Q1806" s="108"/>
      <c r="R1806" s="108"/>
      <c r="S1806" s="108"/>
      <c r="T1806" s="108"/>
      <c r="U1806" s="108"/>
      <c r="V1806" s="108"/>
      <c r="W1806" s="108"/>
      <c r="X1806" s="108"/>
      <c r="Y1806" s="108"/>
      <c r="Z1806" s="108"/>
      <c r="AA1806" s="108"/>
      <c r="AB1806" s="108"/>
      <c r="AC1806" s="108"/>
      <c r="AD1806" s="108"/>
      <c r="AE1806" s="108"/>
      <c r="AF1806" s="108"/>
      <c r="AG1806" s="108"/>
      <c r="AH1806" s="108"/>
    </row>
    <row r="1807">
      <c r="A1807" s="108"/>
      <c r="B1807" s="108"/>
      <c r="C1807" s="108"/>
      <c r="D1807" s="115"/>
      <c r="E1807" s="108"/>
      <c r="F1807" s="108"/>
      <c r="G1807" s="108"/>
      <c r="H1807" s="108"/>
      <c r="I1807" s="108"/>
      <c r="J1807" s="108"/>
      <c r="K1807" s="108"/>
      <c r="L1807" s="108"/>
      <c r="M1807" s="111"/>
      <c r="N1807" s="112"/>
      <c r="O1807" s="111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/>
      <c r="AB1807" s="108"/>
      <c r="AC1807" s="108"/>
      <c r="AD1807" s="108"/>
      <c r="AE1807" s="108"/>
      <c r="AF1807" s="108"/>
      <c r="AG1807" s="108"/>
      <c r="AH1807" s="108"/>
    </row>
    <row r="1808">
      <c r="A1808" s="108"/>
      <c r="B1808" s="108"/>
      <c r="C1808" s="108"/>
      <c r="D1808" s="115"/>
      <c r="E1808" s="108"/>
      <c r="F1808" s="108"/>
      <c r="G1808" s="108"/>
      <c r="H1808" s="108"/>
      <c r="I1808" s="108"/>
      <c r="J1808" s="108"/>
      <c r="K1808" s="108"/>
      <c r="L1808" s="108"/>
      <c r="M1808" s="111"/>
      <c r="N1808" s="112"/>
      <c r="O1808" s="111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/>
      <c r="AC1808" s="108"/>
      <c r="AD1808" s="108"/>
      <c r="AE1808" s="108"/>
      <c r="AF1808" s="108"/>
      <c r="AG1808" s="108"/>
      <c r="AH1808" s="108"/>
    </row>
    <row r="1809">
      <c r="A1809" s="108"/>
      <c r="B1809" s="108"/>
      <c r="C1809" s="108"/>
      <c r="D1809" s="115"/>
      <c r="E1809" s="108"/>
      <c r="F1809" s="108"/>
      <c r="G1809" s="108"/>
      <c r="H1809" s="108"/>
      <c r="I1809" s="108"/>
      <c r="J1809" s="108"/>
      <c r="K1809" s="108"/>
      <c r="L1809" s="108"/>
      <c r="M1809" s="111"/>
      <c r="N1809" s="112"/>
      <c r="O1809" s="111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/>
      <c r="AB1809" s="108"/>
      <c r="AC1809" s="108"/>
      <c r="AD1809" s="108"/>
      <c r="AE1809" s="108"/>
      <c r="AF1809" s="108"/>
      <c r="AG1809" s="108"/>
      <c r="AH1809" s="108"/>
    </row>
    <row r="1810">
      <c r="A1810" s="108"/>
      <c r="B1810" s="108"/>
      <c r="C1810" s="108"/>
      <c r="D1810" s="115"/>
      <c r="E1810" s="108"/>
      <c r="F1810" s="108"/>
      <c r="G1810" s="108"/>
      <c r="H1810" s="108"/>
      <c r="I1810" s="108"/>
      <c r="J1810" s="108"/>
      <c r="K1810" s="108"/>
      <c r="L1810" s="108"/>
      <c r="M1810" s="111"/>
      <c r="N1810" s="112"/>
      <c r="O1810" s="111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/>
      <c r="AB1810" s="108"/>
      <c r="AC1810" s="108"/>
      <c r="AD1810" s="108"/>
      <c r="AE1810" s="108"/>
      <c r="AF1810" s="108"/>
      <c r="AG1810" s="108"/>
      <c r="AH1810" s="108"/>
    </row>
    <row r="1811">
      <c r="A1811" s="108"/>
      <c r="B1811" s="108"/>
      <c r="C1811" s="108"/>
      <c r="D1811" s="115"/>
      <c r="E1811" s="108"/>
      <c r="F1811" s="108"/>
      <c r="G1811" s="108"/>
      <c r="H1811" s="108"/>
      <c r="I1811" s="108"/>
      <c r="J1811" s="108"/>
      <c r="K1811" s="108"/>
      <c r="L1811" s="108"/>
      <c r="M1811" s="111"/>
      <c r="N1811" s="112"/>
      <c r="O1811" s="111"/>
      <c r="P1811" s="108"/>
      <c r="Q1811" s="108"/>
      <c r="R1811" s="108"/>
      <c r="S1811" s="108"/>
      <c r="T1811" s="108"/>
      <c r="U1811" s="108"/>
      <c r="V1811" s="108"/>
      <c r="W1811" s="108"/>
      <c r="X1811" s="108"/>
      <c r="Y1811" s="108"/>
      <c r="Z1811" s="108"/>
      <c r="AA1811" s="108"/>
      <c r="AB1811" s="108"/>
      <c r="AC1811" s="108"/>
      <c r="AD1811" s="108"/>
      <c r="AE1811" s="108"/>
      <c r="AF1811" s="108"/>
      <c r="AG1811" s="108"/>
      <c r="AH1811" s="108"/>
    </row>
    <row r="1812">
      <c r="A1812" s="108"/>
      <c r="B1812" s="108"/>
      <c r="C1812" s="108"/>
      <c r="D1812" s="115"/>
      <c r="E1812" s="108"/>
      <c r="F1812" s="108"/>
      <c r="G1812" s="108"/>
      <c r="H1812" s="108"/>
      <c r="I1812" s="108"/>
      <c r="J1812" s="108"/>
      <c r="K1812" s="108"/>
      <c r="L1812" s="108"/>
      <c r="M1812" s="111"/>
      <c r="N1812" s="112"/>
      <c r="O1812" s="111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  <c r="AG1812" s="108"/>
      <c r="AH1812" s="108"/>
    </row>
    <row r="1813">
      <c r="A1813" s="108"/>
      <c r="B1813" s="108"/>
      <c r="C1813" s="108"/>
      <c r="D1813" s="115"/>
      <c r="E1813" s="108"/>
      <c r="F1813" s="108"/>
      <c r="G1813" s="108"/>
      <c r="H1813" s="108"/>
      <c r="I1813" s="108"/>
      <c r="J1813" s="108"/>
      <c r="K1813" s="108"/>
      <c r="L1813" s="108"/>
      <c r="M1813" s="111"/>
      <c r="N1813" s="112"/>
      <c r="O1813" s="111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  <c r="AE1813" s="108"/>
      <c r="AF1813" s="108"/>
      <c r="AG1813" s="108"/>
      <c r="AH1813" s="108"/>
    </row>
    <row r="1814">
      <c r="A1814" s="108"/>
      <c r="B1814" s="108"/>
      <c r="C1814" s="108"/>
      <c r="D1814" s="115"/>
      <c r="E1814" s="108"/>
      <c r="F1814" s="108"/>
      <c r="G1814" s="108"/>
      <c r="H1814" s="108"/>
      <c r="I1814" s="108"/>
      <c r="J1814" s="108"/>
      <c r="K1814" s="108"/>
      <c r="L1814" s="108"/>
      <c r="M1814" s="111"/>
      <c r="N1814" s="112"/>
      <c r="O1814" s="111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  <c r="AG1814" s="108"/>
      <c r="AH1814" s="108"/>
    </row>
    <row r="1815">
      <c r="A1815" s="108"/>
      <c r="B1815" s="108"/>
      <c r="C1815" s="108"/>
      <c r="D1815" s="115"/>
      <c r="E1815" s="108"/>
      <c r="F1815" s="108"/>
      <c r="G1815" s="108"/>
      <c r="H1815" s="108"/>
      <c r="I1815" s="108"/>
      <c r="J1815" s="108"/>
      <c r="K1815" s="108"/>
      <c r="L1815" s="108"/>
      <c r="M1815" s="111"/>
      <c r="N1815" s="112"/>
      <c r="O1815" s="111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  <c r="AG1815" s="108"/>
      <c r="AH1815" s="108"/>
    </row>
    <row r="1816">
      <c r="A1816" s="108"/>
      <c r="B1816" s="108"/>
      <c r="C1816" s="108"/>
      <c r="D1816" s="115"/>
      <c r="E1816" s="108"/>
      <c r="F1816" s="108"/>
      <c r="G1816" s="108"/>
      <c r="H1816" s="108"/>
      <c r="I1816" s="108"/>
      <c r="J1816" s="108"/>
      <c r="K1816" s="108"/>
      <c r="L1816" s="108"/>
      <c r="M1816" s="111"/>
      <c r="N1816" s="112"/>
      <c r="O1816" s="111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  <c r="AG1816" s="108"/>
      <c r="AH1816" s="108"/>
    </row>
    <row r="1817">
      <c r="A1817" s="108"/>
      <c r="B1817" s="108"/>
      <c r="C1817" s="108"/>
      <c r="D1817" s="115"/>
      <c r="E1817" s="108"/>
      <c r="F1817" s="108"/>
      <c r="G1817" s="108"/>
      <c r="H1817" s="108"/>
      <c r="I1817" s="108"/>
      <c r="J1817" s="108"/>
      <c r="K1817" s="108"/>
      <c r="L1817" s="108"/>
      <c r="M1817" s="111"/>
      <c r="N1817" s="112"/>
      <c r="O1817" s="111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  <c r="AG1817" s="108"/>
      <c r="AH1817" s="108"/>
    </row>
    <row r="1818">
      <c r="A1818" s="108"/>
      <c r="B1818" s="108"/>
      <c r="C1818" s="108"/>
      <c r="D1818" s="115"/>
      <c r="E1818" s="108"/>
      <c r="F1818" s="108"/>
      <c r="G1818" s="108"/>
      <c r="H1818" s="108"/>
      <c r="I1818" s="108"/>
      <c r="J1818" s="108"/>
      <c r="K1818" s="108"/>
      <c r="L1818" s="108"/>
      <c r="M1818" s="111"/>
      <c r="N1818" s="112"/>
      <c r="O1818" s="111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  <c r="AG1818" s="108"/>
      <c r="AH1818" s="108"/>
    </row>
    <row r="1819">
      <c r="A1819" s="108"/>
      <c r="B1819" s="108"/>
      <c r="C1819" s="108"/>
      <c r="D1819" s="115"/>
      <c r="E1819" s="108"/>
      <c r="F1819" s="108"/>
      <c r="G1819" s="108"/>
      <c r="H1819" s="108"/>
      <c r="I1819" s="108"/>
      <c r="J1819" s="108"/>
      <c r="K1819" s="108"/>
      <c r="L1819" s="108"/>
      <c r="M1819" s="111"/>
      <c r="N1819" s="112"/>
      <c r="O1819" s="111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  <c r="AG1819" s="108"/>
      <c r="AH1819" s="108"/>
    </row>
    <row r="1820">
      <c r="A1820" s="108"/>
      <c r="B1820" s="108"/>
      <c r="C1820" s="108"/>
      <c r="D1820" s="115"/>
      <c r="E1820" s="108"/>
      <c r="F1820" s="108"/>
      <c r="G1820" s="108"/>
      <c r="H1820" s="108"/>
      <c r="I1820" s="108"/>
      <c r="J1820" s="108"/>
      <c r="K1820" s="108"/>
      <c r="L1820" s="108"/>
      <c r="M1820" s="111"/>
      <c r="N1820" s="112"/>
      <c r="O1820" s="111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  <c r="AG1820" s="108"/>
      <c r="AH1820" s="108"/>
    </row>
    <row r="1821">
      <c r="A1821" s="108"/>
      <c r="B1821" s="108"/>
      <c r="C1821" s="108"/>
      <c r="D1821" s="115"/>
      <c r="E1821" s="108"/>
      <c r="F1821" s="108"/>
      <c r="G1821" s="108"/>
      <c r="H1821" s="108"/>
      <c r="I1821" s="108"/>
      <c r="J1821" s="108"/>
      <c r="K1821" s="108"/>
      <c r="L1821" s="108"/>
      <c r="M1821" s="111"/>
      <c r="N1821" s="112"/>
      <c r="O1821" s="111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  <c r="AG1821" s="108"/>
      <c r="AH1821" s="108"/>
    </row>
    <row r="1822">
      <c r="A1822" s="108"/>
      <c r="B1822" s="108"/>
      <c r="C1822" s="108"/>
      <c r="D1822" s="115"/>
      <c r="E1822" s="108"/>
      <c r="F1822" s="108"/>
      <c r="G1822" s="108"/>
      <c r="H1822" s="108"/>
      <c r="I1822" s="108"/>
      <c r="J1822" s="108"/>
      <c r="K1822" s="108"/>
      <c r="L1822" s="108"/>
      <c r="M1822" s="111"/>
      <c r="N1822" s="112"/>
      <c r="O1822" s="111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  <c r="AG1822" s="108"/>
      <c r="AH1822" s="108"/>
    </row>
    <row r="1823">
      <c r="A1823" s="108"/>
      <c r="B1823" s="108"/>
      <c r="C1823" s="108"/>
      <c r="D1823" s="115"/>
      <c r="E1823" s="108"/>
      <c r="F1823" s="108"/>
      <c r="G1823" s="108"/>
      <c r="H1823" s="108"/>
      <c r="I1823" s="108"/>
      <c r="J1823" s="108"/>
      <c r="K1823" s="108"/>
      <c r="L1823" s="108"/>
      <c r="M1823" s="111"/>
      <c r="N1823" s="112"/>
      <c r="O1823" s="111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  <c r="AG1823" s="108"/>
      <c r="AH1823" s="108"/>
    </row>
    <row r="1824">
      <c r="A1824" s="108"/>
      <c r="B1824" s="108"/>
      <c r="C1824" s="108"/>
      <c r="D1824" s="115"/>
      <c r="E1824" s="108"/>
      <c r="F1824" s="108"/>
      <c r="G1824" s="108"/>
      <c r="H1824" s="108"/>
      <c r="I1824" s="108"/>
      <c r="J1824" s="108"/>
      <c r="K1824" s="108"/>
      <c r="L1824" s="108"/>
      <c r="M1824" s="111"/>
      <c r="N1824" s="112"/>
      <c r="O1824" s="111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  <c r="AG1824" s="108"/>
      <c r="AH1824" s="108"/>
    </row>
    <row r="1825">
      <c r="A1825" s="108"/>
      <c r="B1825" s="108"/>
      <c r="C1825" s="108"/>
      <c r="D1825" s="115"/>
      <c r="E1825" s="108"/>
      <c r="F1825" s="108"/>
      <c r="G1825" s="108"/>
      <c r="H1825" s="108"/>
      <c r="I1825" s="108"/>
      <c r="J1825" s="108"/>
      <c r="K1825" s="108"/>
      <c r="L1825" s="108"/>
      <c r="M1825" s="111"/>
      <c r="N1825" s="112"/>
      <c r="O1825" s="111"/>
      <c r="P1825" s="108"/>
      <c r="Q1825" s="108"/>
      <c r="R1825" s="108"/>
      <c r="S1825" s="108"/>
      <c r="T1825" s="108"/>
      <c r="U1825" s="108"/>
      <c r="V1825" s="108"/>
      <c r="W1825" s="108"/>
      <c r="X1825" s="108"/>
      <c r="Y1825" s="108"/>
      <c r="Z1825" s="108"/>
      <c r="AA1825" s="108"/>
      <c r="AB1825" s="108"/>
      <c r="AC1825" s="108"/>
      <c r="AD1825" s="108"/>
      <c r="AE1825" s="108"/>
      <c r="AF1825" s="108"/>
      <c r="AG1825" s="108"/>
      <c r="AH1825" s="108"/>
    </row>
    <row r="1826">
      <c r="A1826" s="108"/>
      <c r="B1826" s="108"/>
      <c r="C1826" s="108"/>
      <c r="D1826" s="115"/>
      <c r="E1826" s="108"/>
      <c r="F1826" s="108"/>
      <c r="G1826" s="108"/>
      <c r="H1826" s="108"/>
      <c r="I1826" s="108"/>
      <c r="J1826" s="108"/>
      <c r="K1826" s="108"/>
      <c r="L1826" s="108"/>
      <c r="M1826" s="111"/>
      <c r="N1826" s="112"/>
      <c r="O1826" s="111"/>
      <c r="P1826" s="108"/>
      <c r="Q1826" s="108"/>
      <c r="R1826" s="108"/>
      <c r="S1826" s="108"/>
      <c r="T1826" s="108"/>
      <c r="U1826" s="108"/>
      <c r="V1826" s="108"/>
      <c r="W1826" s="108"/>
      <c r="X1826" s="108"/>
      <c r="Y1826" s="108"/>
      <c r="Z1826" s="108"/>
      <c r="AA1826" s="108"/>
      <c r="AB1826" s="108"/>
      <c r="AC1826" s="108"/>
      <c r="AD1826" s="108"/>
      <c r="AE1826" s="108"/>
      <c r="AF1826" s="108"/>
      <c r="AG1826" s="108"/>
      <c r="AH1826" s="108"/>
    </row>
    <row r="1827">
      <c r="A1827" s="108"/>
      <c r="B1827" s="108"/>
      <c r="C1827" s="108"/>
      <c r="D1827" s="115"/>
      <c r="E1827" s="108"/>
      <c r="F1827" s="108"/>
      <c r="G1827" s="108"/>
      <c r="H1827" s="108"/>
      <c r="I1827" s="108"/>
      <c r="J1827" s="108"/>
      <c r="K1827" s="108"/>
      <c r="L1827" s="108"/>
      <c r="M1827" s="111"/>
      <c r="N1827" s="112"/>
      <c r="O1827" s="111"/>
      <c r="P1827" s="108"/>
      <c r="Q1827" s="108"/>
      <c r="R1827" s="108"/>
      <c r="S1827" s="108"/>
      <c r="T1827" s="108"/>
      <c r="U1827" s="108"/>
      <c r="V1827" s="108"/>
      <c r="W1827" s="108"/>
      <c r="X1827" s="108"/>
      <c r="Y1827" s="108"/>
      <c r="Z1827" s="108"/>
      <c r="AA1827" s="108"/>
      <c r="AB1827" s="108"/>
      <c r="AC1827" s="108"/>
      <c r="AD1827" s="108"/>
      <c r="AE1827" s="108"/>
      <c r="AF1827" s="108"/>
      <c r="AG1827" s="108"/>
      <c r="AH1827" s="108"/>
    </row>
    <row r="1828">
      <c r="A1828" s="108"/>
      <c r="B1828" s="108"/>
      <c r="C1828" s="108"/>
      <c r="D1828" s="115"/>
      <c r="E1828" s="108"/>
      <c r="F1828" s="108"/>
      <c r="G1828" s="108"/>
      <c r="H1828" s="108"/>
      <c r="I1828" s="108"/>
      <c r="J1828" s="108"/>
      <c r="K1828" s="108"/>
      <c r="L1828" s="108"/>
      <c r="M1828" s="111"/>
      <c r="N1828" s="112"/>
      <c r="O1828" s="111"/>
      <c r="P1828" s="108"/>
      <c r="Q1828" s="108"/>
      <c r="R1828" s="108"/>
      <c r="S1828" s="108"/>
      <c r="T1828" s="108"/>
      <c r="U1828" s="108"/>
      <c r="V1828" s="108"/>
      <c r="W1828" s="108"/>
      <c r="X1828" s="108"/>
      <c r="Y1828" s="108"/>
      <c r="Z1828" s="108"/>
      <c r="AA1828" s="108"/>
      <c r="AB1828" s="108"/>
      <c r="AC1828" s="108"/>
      <c r="AD1828" s="108"/>
      <c r="AE1828" s="108"/>
      <c r="AF1828" s="108"/>
      <c r="AG1828" s="108"/>
      <c r="AH1828" s="108"/>
    </row>
    <row r="1829">
      <c r="A1829" s="108"/>
      <c r="B1829" s="108"/>
      <c r="C1829" s="108"/>
      <c r="D1829" s="115"/>
      <c r="E1829" s="108"/>
      <c r="F1829" s="108"/>
      <c r="G1829" s="108"/>
      <c r="H1829" s="108"/>
      <c r="I1829" s="108"/>
      <c r="J1829" s="108"/>
      <c r="K1829" s="108"/>
      <c r="L1829" s="108"/>
      <c r="M1829" s="111"/>
      <c r="N1829" s="112"/>
      <c r="O1829" s="111"/>
      <c r="P1829" s="108"/>
      <c r="Q1829" s="108"/>
      <c r="R1829" s="108"/>
      <c r="S1829" s="108"/>
      <c r="T1829" s="108"/>
      <c r="U1829" s="108"/>
      <c r="V1829" s="108"/>
      <c r="W1829" s="108"/>
      <c r="X1829" s="108"/>
      <c r="Y1829" s="108"/>
      <c r="Z1829" s="108"/>
      <c r="AA1829" s="108"/>
      <c r="AB1829" s="108"/>
      <c r="AC1829" s="108"/>
      <c r="AD1829" s="108"/>
      <c r="AE1829" s="108"/>
      <c r="AF1829" s="108"/>
      <c r="AG1829" s="108"/>
      <c r="AH1829" s="108"/>
    </row>
    <row r="1830">
      <c r="A1830" s="108"/>
      <c r="B1830" s="108"/>
      <c r="C1830" s="108"/>
      <c r="D1830" s="115"/>
      <c r="E1830" s="108"/>
      <c r="F1830" s="108"/>
      <c r="G1830" s="108"/>
      <c r="H1830" s="108"/>
      <c r="I1830" s="108"/>
      <c r="J1830" s="108"/>
      <c r="K1830" s="108"/>
      <c r="L1830" s="108"/>
      <c r="M1830" s="111"/>
      <c r="N1830" s="112"/>
      <c r="O1830" s="111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/>
      <c r="AB1830" s="108"/>
      <c r="AC1830" s="108"/>
      <c r="AD1830" s="108"/>
      <c r="AE1830" s="108"/>
      <c r="AF1830" s="108"/>
      <c r="AG1830" s="108"/>
      <c r="AH1830" s="108"/>
    </row>
    <row r="1831">
      <c r="A1831" s="108"/>
      <c r="B1831" s="108"/>
      <c r="C1831" s="108"/>
      <c r="D1831" s="115"/>
      <c r="E1831" s="108"/>
      <c r="F1831" s="108"/>
      <c r="G1831" s="108"/>
      <c r="H1831" s="108"/>
      <c r="I1831" s="108"/>
      <c r="J1831" s="108"/>
      <c r="K1831" s="108"/>
      <c r="L1831" s="108"/>
      <c r="M1831" s="111"/>
      <c r="N1831" s="112"/>
      <c r="O1831" s="111"/>
      <c r="P1831" s="108"/>
      <c r="Q1831" s="108"/>
      <c r="R1831" s="108"/>
      <c r="S1831" s="108"/>
      <c r="T1831" s="108"/>
      <c r="U1831" s="108"/>
      <c r="V1831" s="108"/>
      <c r="W1831" s="108"/>
      <c r="X1831" s="108"/>
      <c r="Y1831" s="108"/>
      <c r="Z1831" s="108"/>
      <c r="AA1831" s="108"/>
      <c r="AB1831" s="108"/>
      <c r="AC1831" s="108"/>
      <c r="AD1831" s="108"/>
      <c r="AE1831" s="108"/>
      <c r="AF1831" s="108"/>
      <c r="AG1831" s="108"/>
      <c r="AH1831" s="108"/>
    </row>
    <row r="1832">
      <c r="A1832" s="108"/>
      <c r="B1832" s="108"/>
      <c r="C1832" s="108"/>
      <c r="D1832" s="115"/>
      <c r="E1832" s="108"/>
      <c r="F1832" s="108"/>
      <c r="G1832" s="108"/>
      <c r="H1832" s="108"/>
      <c r="I1832" s="108"/>
      <c r="J1832" s="108"/>
      <c r="K1832" s="108"/>
      <c r="L1832" s="108"/>
      <c r="M1832" s="111"/>
      <c r="N1832" s="112"/>
      <c r="O1832" s="111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/>
      <c r="AB1832" s="108"/>
      <c r="AC1832" s="108"/>
      <c r="AD1832" s="108"/>
      <c r="AE1832" s="108"/>
      <c r="AF1832" s="108"/>
      <c r="AG1832" s="108"/>
      <c r="AH1832" s="108"/>
    </row>
    <row r="1833">
      <c r="A1833" s="108"/>
      <c r="B1833" s="108"/>
      <c r="C1833" s="108"/>
      <c r="D1833" s="115"/>
      <c r="E1833" s="108"/>
      <c r="F1833" s="108"/>
      <c r="G1833" s="108"/>
      <c r="H1833" s="108"/>
      <c r="I1833" s="108"/>
      <c r="J1833" s="108"/>
      <c r="K1833" s="108"/>
      <c r="L1833" s="108"/>
      <c r="M1833" s="111"/>
      <c r="N1833" s="112"/>
      <c r="O1833" s="111"/>
      <c r="P1833" s="108"/>
      <c r="Q1833" s="108"/>
      <c r="R1833" s="108"/>
      <c r="S1833" s="108"/>
      <c r="T1833" s="108"/>
      <c r="U1833" s="108"/>
      <c r="V1833" s="108"/>
      <c r="W1833" s="108"/>
      <c r="X1833" s="108"/>
      <c r="Y1833" s="108"/>
      <c r="Z1833" s="108"/>
      <c r="AA1833" s="108"/>
      <c r="AB1833" s="108"/>
      <c r="AC1833" s="108"/>
      <c r="AD1833" s="108"/>
      <c r="AE1833" s="108"/>
      <c r="AF1833" s="108"/>
      <c r="AG1833" s="108"/>
      <c r="AH1833" s="108"/>
    </row>
    <row r="1834">
      <c r="A1834" s="108"/>
      <c r="B1834" s="108"/>
      <c r="C1834" s="108"/>
      <c r="D1834" s="115"/>
      <c r="E1834" s="108"/>
      <c r="F1834" s="108"/>
      <c r="G1834" s="108"/>
      <c r="H1834" s="108"/>
      <c r="I1834" s="108"/>
      <c r="J1834" s="108"/>
      <c r="K1834" s="108"/>
      <c r="L1834" s="108"/>
      <c r="M1834" s="111"/>
      <c r="N1834" s="112"/>
      <c r="O1834" s="111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/>
      <c r="AB1834" s="108"/>
      <c r="AC1834" s="108"/>
      <c r="AD1834" s="108"/>
      <c r="AE1834" s="108"/>
      <c r="AF1834" s="108"/>
      <c r="AG1834" s="108"/>
      <c r="AH1834" s="108"/>
    </row>
    <row r="1835">
      <c r="A1835" s="108"/>
      <c r="B1835" s="108"/>
      <c r="C1835" s="108"/>
      <c r="D1835" s="115"/>
      <c r="E1835" s="108"/>
      <c r="F1835" s="108"/>
      <c r="G1835" s="108"/>
      <c r="H1835" s="108"/>
      <c r="I1835" s="108"/>
      <c r="J1835" s="108"/>
      <c r="K1835" s="108"/>
      <c r="L1835" s="108"/>
      <c r="M1835" s="111"/>
      <c r="N1835" s="112"/>
      <c r="O1835" s="111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/>
      <c r="AB1835" s="108"/>
      <c r="AC1835" s="108"/>
      <c r="AD1835" s="108"/>
      <c r="AE1835" s="108"/>
      <c r="AF1835" s="108"/>
      <c r="AG1835" s="108"/>
      <c r="AH1835" s="108"/>
    </row>
    <row r="1836">
      <c r="A1836" s="108"/>
      <c r="B1836" s="108"/>
      <c r="C1836" s="108"/>
      <c r="D1836" s="115"/>
      <c r="E1836" s="108"/>
      <c r="F1836" s="108"/>
      <c r="G1836" s="108"/>
      <c r="H1836" s="108"/>
      <c r="I1836" s="108"/>
      <c r="J1836" s="108"/>
      <c r="K1836" s="108"/>
      <c r="L1836" s="108"/>
      <c r="M1836" s="111"/>
      <c r="N1836" s="112"/>
      <c r="O1836" s="111"/>
      <c r="P1836" s="108"/>
      <c r="Q1836" s="108"/>
      <c r="R1836" s="108"/>
      <c r="S1836" s="108"/>
      <c r="T1836" s="108"/>
      <c r="U1836" s="108"/>
      <c r="V1836" s="108"/>
      <c r="W1836" s="108"/>
      <c r="X1836" s="108"/>
      <c r="Y1836" s="108"/>
      <c r="Z1836" s="108"/>
      <c r="AA1836" s="108"/>
      <c r="AB1836" s="108"/>
      <c r="AC1836" s="108"/>
      <c r="AD1836" s="108"/>
      <c r="AE1836" s="108"/>
      <c r="AF1836" s="108"/>
      <c r="AG1836" s="108"/>
      <c r="AH1836" s="108"/>
    </row>
    <row r="1837">
      <c r="A1837" s="108"/>
      <c r="B1837" s="108"/>
      <c r="C1837" s="108"/>
      <c r="D1837" s="115"/>
      <c r="E1837" s="108"/>
      <c r="F1837" s="108"/>
      <c r="G1837" s="108"/>
      <c r="H1837" s="108"/>
      <c r="I1837" s="108"/>
      <c r="J1837" s="108"/>
      <c r="K1837" s="108"/>
      <c r="L1837" s="108"/>
      <c r="M1837" s="111"/>
      <c r="N1837" s="112"/>
      <c r="O1837" s="111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/>
      <c r="AB1837" s="108"/>
      <c r="AC1837" s="108"/>
      <c r="AD1837" s="108"/>
      <c r="AE1837" s="108"/>
      <c r="AF1837" s="108"/>
      <c r="AG1837" s="108"/>
      <c r="AH1837" s="108"/>
    </row>
    <row r="1838">
      <c r="A1838" s="108"/>
      <c r="B1838" s="108"/>
      <c r="C1838" s="108"/>
      <c r="D1838" s="115"/>
      <c r="E1838" s="108"/>
      <c r="F1838" s="108"/>
      <c r="G1838" s="108"/>
      <c r="H1838" s="108"/>
      <c r="I1838" s="108"/>
      <c r="J1838" s="108"/>
      <c r="K1838" s="108"/>
      <c r="L1838" s="108"/>
      <c r="M1838" s="111"/>
      <c r="N1838" s="112"/>
      <c r="O1838" s="111"/>
      <c r="P1838" s="108"/>
      <c r="Q1838" s="108"/>
      <c r="R1838" s="108"/>
      <c r="S1838" s="108"/>
      <c r="T1838" s="108"/>
      <c r="U1838" s="108"/>
      <c r="V1838" s="108"/>
      <c r="W1838" s="108"/>
      <c r="X1838" s="108"/>
      <c r="Y1838" s="108"/>
      <c r="Z1838" s="108"/>
      <c r="AA1838" s="108"/>
      <c r="AB1838" s="108"/>
      <c r="AC1838" s="108"/>
      <c r="AD1838" s="108"/>
      <c r="AE1838" s="108"/>
      <c r="AF1838" s="108"/>
      <c r="AG1838" s="108"/>
      <c r="AH1838" s="108"/>
    </row>
    <row r="1839">
      <c r="A1839" s="108"/>
      <c r="B1839" s="108"/>
      <c r="C1839" s="108"/>
      <c r="D1839" s="115"/>
      <c r="E1839" s="108"/>
      <c r="F1839" s="108"/>
      <c r="G1839" s="108"/>
      <c r="H1839" s="108"/>
      <c r="I1839" s="108"/>
      <c r="J1839" s="108"/>
      <c r="K1839" s="108"/>
      <c r="L1839" s="108"/>
      <c r="M1839" s="111"/>
      <c r="N1839" s="112"/>
      <c r="O1839" s="111"/>
      <c r="P1839" s="108"/>
      <c r="Q1839" s="108"/>
      <c r="R1839" s="108"/>
      <c r="S1839" s="108"/>
      <c r="T1839" s="108"/>
      <c r="U1839" s="108"/>
      <c r="V1839" s="108"/>
      <c r="W1839" s="108"/>
      <c r="X1839" s="108"/>
      <c r="Y1839" s="108"/>
      <c r="Z1839" s="108"/>
      <c r="AA1839" s="108"/>
      <c r="AB1839" s="108"/>
      <c r="AC1839" s="108"/>
      <c r="AD1839" s="108"/>
      <c r="AE1839" s="108"/>
      <c r="AF1839" s="108"/>
      <c r="AG1839" s="108"/>
      <c r="AH1839" s="108"/>
    </row>
    <row r="1840">
      <c r="A1840" s="108"/>
      <c r="B1840" s="108"/>
      <c r="C1840" s="108"/>
      <c r="D1840" s="115"/>
      <c r="E1840" s="108"/>
      <c r="F1840" s="108"/>
      <c r="G1840" s="108"/>
      <c r="H1840" s="108"/>
      <c r="I1840" s="108"/>
      <c r="J1840" s="108"/>
      <c r="K1840" s="108"/>
      <c r="L1840" s="108"/>
      <c r="M1840" s="111"/>
      <c r="N1840" s="112"/>
      <c r="O1840" s="111"/>
      <c r="P1840" s="108"/>
      <c r="Q1840" s="108"/>
      <c r="R1840" s="108"/>
      <c r="S1840" s="108"/>
      <c r="T1840" s="108"/>
      <c r="U1840" s="108"/>
      <c r="V1840" s="108"/>
      <c r="W1840" s="108"/>
      <c r="X1840" s="108"/>
      <c r="Y1840" s="108"/>
      <c r="Z1840" s="108"/>
      <c r="AA1840" s="108"/>
      <c r="AB1840" s="108"/>
      <c r="AC1840" s="108"/>
      <c r="AD1840" s="108"/>
      <c r="AE1840" s="108"/>
      <c r="AF1840" s="108"/>
      <c r="AG1840" s="108"/>
      <c r="AH1840" s="108"/>
    </row>
    <row r="1841">
      <c r="A1841" s="108"/>
      <c r="B1841" s="108"/>
      <c r="C1841" s="108"/>
      <c r="D1841" s="115"/>
      <c r="E1841" s="108"/>
      <c r="F1841" s="108"/>
      <c r="G1841" s="108"/>
      <c r="H1841" s="108"/>
      <c r="I1841" s="108"/>
      <c r="J1841" s="108"/>
      <c r="K1841" s="108"/>
      <c r="L1841" s="108"/>
      <c r="M1841" s="111"/>
      <c r="N1841" s="112"/>
      <c r="O1841" s="111"/>
      <c r="P1841" s="108"/>
      <c r="Q1841" s="108"/>
      <c r="R1841" s="108"/>
      <c r="S1841" s="108"/>
      <c r="T1841" s="108"/>
      <c r="U1841" s="108"/>
      <c r="V1841" s="108"/>
      <c r="W1841" s="108"/>
      <c r="X1841" s="108"/>
      <c r="Y1841" s="108"/>
      <c r="Z1841" s="108"/>
      <c r="AA1841" s="108"/>
      <c r="AB1841" s="108"/>
      <c r="AC1841" s="108"/>
      <c r="AD1841" s="108"/>
      <c r="AE1841" s="108"/>
      <c r="AF1841" s="108"/>
      <c r="AG1841" s="108"/>
      <c r="AH1841" s="108"/>
    </row>
    <row r="1842">
      <c r="A1842" s="108"/>
      <c r="B1842" s="108"/>
      <c r="C1842" s="108"/>
      <c r="D1842" s="115"/>
      <c r="E1842" s="108"/>
      <c r="F1842" s="108"/>
      <c r="G1842" s="108"/>
      <c r="H1842" s="108"/>
      <c r="I1842" s="108"/>
      <c r="J1842" s="108"/>
      <c r="K1842" s="108"/>
      <c r="L1842" s="108"/>
      <c r="M1842" s="111"/>
      <c r="N1842" s="112"/>
      <c r="O1842" s="111"/>
      <c r="P1842" s="108"/>
      <c r="Q1842" s="108"/>
      <c r="R1842" s="108"/>
      <c r="S1842" s="108"/>
      <c r="T1842" s="108"/>
      <c r="U1842" s="108"/>
      <c r="V1842" s="108"/>
      <c r="W1842" s="108"/>
      <c r="X1842" s="108"/>
      <c r="Y1842" s="108"/>
      <c r="Z1842" s="108"/>
      <c r="AA1842" s="108"/>
      <c r="AB1842" s="108"/>
      <c r="AC1842" s="108"/>
      <c r="AD1842" s="108"/>
      <c r="AE1842" s="108"/>
      <c r="AF1842" s="108"/>
      <c r="AG1842" s="108"/>
      <c r="AH1842" s="108"/>
    </row>
    <row r="1843">
      <c r="A1843" s="108"/>
      <c r="B1843" s="108"/>
      <c r="C1843" s="108"/>
      <c r="D1843" s="115"/>
      <c r="E1843" s="108"/>
      <c r="F1843" s="108"/>
      <c r="G1843" s="108"/>
      <c r="H1843" s="108"/>
      <c r="I1843" s="108"/>
      <c r="J1843" s="108"/>
      <c r="K1843" s="108"/>
      <c r="L1843" s="108"/>
      <c r="M1843" s="111"/>
      <c r="N1843" s="112"/>
      <c r="O1843" s="111"/>
      <c r="P1843" s="108"/>
      <c r="Q1843" s="108"/>
      <c r="R1843" s="108"/>
      <c r="S1843" s="108"/>
      <c r="T1843" s="108"/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08"/>
      <c r="AE1843" s="108"/>
      <c r="AF1843" s="108"/>
      <c r="AG1843" s="108"/>
      <c r="AH1843" s="108"/>
    </row>
    <row r="1844">
      <c r="A1844" s="108"/>
      <c r="B1844" s="108"/>
      <c r="C1844" s="108"/>
      <c r="D1844" s="115"/>
      <c r="E1844" s="108"/>
      <c r="F1844" s="108"/>
      <c r="G1844" s="108"/>
      <c r="H1844" s="108"/>
      <c r="I1844" s="108"/>
      <c r="J1844" s="108"/>
      <c r="K1844" s="108"/>
      <c r="L1844" s="108"/>
      <c r="M1844" s="111"/>
      <c r="N1844" s="112"/>
      <c r="O1844" s="111"/>
      <c r="P1844" s="108"/>
      <c r="Q1844" s="108"/>
      <c r="R1844" s="108"/>
      <c r="S1844" s="108"/>
      <c r="T1844" s="108"/>
      <c r="U1844" s="108"/>
      <c r="V1844" s="108"/>
      <c r="W1844" s="108"/>
      <c r="X1844" s="108"/>
      <c r="Y1844" s="108"/>
      <c r="Z1844" s="108"/>
      <c r="AA1844" s="108"/>
      <c r="AB1844" s="108"/>
      <c r="AC1844" s="108"/>
      <c r="AD1844" s="108"/>
      <c r="AE1844" s="108"/>
      <c r="AF1844" s="108"/>
      <c r="AG1844" s="108"/>
      <c r="AH1844" s="108"/>
    </row>
    <row r="1845">
      <c r="A1845" s="108"/>
      <c r="B1845" s="108"/>
      <c r="C1845" s="108"/>
      <c r="D1845" s="115"/>
      <c r="E1845" s="108"/>
      <c r="F1845" s="108"/>
      <c r="G1845" s="108"/>
      <c r="H1845" s="108"/>
      <c r="I1845" s="108"/>
      <c r="J1845" s="108"/>
      <c r="K1845" s="108"/>
      <c r="L1845" s="108"/>
      <c r="M1845" s="111"/>
      <c r="N1845" s="112"/>
      <c r="O1845" s="111"/>
      <c r="P1845" s="108"/>
      <c r="Q1845" s="108"/>
      <c r="R1845" s="108"/>
      <c r="S1845" s="108"/>
      <c r="T1845" s="108"/>
      <c r="U1845" s="108"/>
      <c r="V1845" s="108"/>
      <c r="W1845" s="108"/>
      <c r="X1845" s="108"/>
      <c r="Y1845" s="108"/>
      <c r="Z1845" s="108"/>
      <c r="AA1845" s="108"/>
      <c r="AB1845" s="108"/>
      <c r="AC1845" s="108"/>
      <c r="AD1845" s="108"/>
      <c r="AE1845" s="108"/>
      <c r="AF1845" s="108"/>
      <c r="AG1845" s="108"/>
      <c r="AH1845" s="108"/>
    </row>
    <row r="1846">
      <c r="A1846" s="108"/>
      <c r="B1846" s="108"/>
      <c r="C1846" s="108"/>
      <c r="D1846" s="115"/>
      <c r="E1846" s="108"/>
      <c r="F1846" s="108"/>
      <c r="G1846" s="108"/>
      <c r="H1846" s="108"/>
      <c r="I1846" s="108"/>
      <c r="J1846" s="108"/>
      <c r="K1846" s="108"/>
      <c r="L1846" s="108"/>
      <c r="M1846" s="111"/>
      <c r="N1846" s="112"/>
      <c r="O1846" s="111"/>
      <c r="P1846" s="108"/>
      <c r="Q1846" s="108"/>
      <c r="R1846" s="108"/>
      <c r="S1846" s="108"/>
      <c r="T1846" s="108"/>
      <c r="U1846" s="108"/>
      <c r="V1846" s="108"/>
      <c r="W1846" s="108"/>
      <c r="X1846" s="108"/>
      <c r="Y1846" s="108"/>
      <c r="Z1846" s="108"/>
      <c r="AA1846" s="108"/>
      <c r="AB1846" s="108"/>
      <c r="AC1846" s="108"/>
      <c r="AD1846" s="108"/>
      <c r="AE1846" s="108"/>
      <c r="AF1846" s="108"/>
      <c r="AG1846" s="108"/>
      <c r="AH1846" s="108"/>
    </row>
    <row r="1847">
      <c r="A1847" s="108"/>
      <c r="B1847" s="108"/>
      <c r="C1847" s="108"/>
      <c r="D1847" s="115"/>
      <c r="E1847" s="108"/>
      <c r="F1847" s="108"/>
      <c r="G1847" s="108"/>
      <c r="H1847" s="108"/>
      <c r="I1847" s="108"/>
      <c r="J1847" s="108"/>
      <c r="K1847" s="108"/>
      <c r="L1847" s="108"/>
      <c r="M1847" s="111"/>
      <c r="N1847" s="112"/>
      <c r="O1847" s="111"/>
      <c r="P1847" s="108"/>
      <c r="Q1847" s="108"/>
      <c r="R1847" s="108"/>
      <c r="S1847" s="108"/>
      <c r="T1847" s="108"/>
      <c r="U1847" s="108"/>
      <c r="V1847" s="108"/>
      <c r="W1847" s="108"/>
      <c r="X1847" s="108"/>
      <c r="Y1847" s="108"/>
      <c r="Z1847" s="108"/>
      <c r="AA1847" s="108"/>
      <c r="AB1847" s="108"/>
      <c r="AC1847" s="108"/>
      <c r="AD1847" s="108"/>
      <c r="AE1847" s="108"/>
      <c r="AF1847" s="108"/>
      <c r="AG1847" s="108"/>
      <c r="AH1847" s="108"/>
    </row>
    <row r="1848">
      <c r="A1848" s="108"/>
      <c r="B1848" s="108"/>
      <c r="C1848" s="108"/>
      <c r="D1848" s="115"/>
      <c r="E1848" s="108"/>
      <c r="F1848" s="108"/>
      <c r="G1848" s="108"/>
      <c r="H1848" s="108"/>
      <c r="I1848" s="108"/>
      <c r="J1848" s="108"/>
      <c r="K1848" s="108"/>
      <c r="L1848" s="108"/>
      <c r="M1848" s="111"/>
      <c r="N1848" s="112"/>
      <c r="O1848" s="111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/>
      <c r="AB1848" s="108"/>
      <c r="AC1848" s="108"/>
      <c r="AD1848" s="108"/>
      <c r="AE1848" s="108"/>
      <c r="AF1848" s="108"/>
      <c r="AG1848" s="108"/>
      <c r="AH1848" s="108"/>
    </row>
    <row r="1849">
      <c r="A1849" s="108"/>
      <c r="B1849" s="108"/>
      <c r="C1849" s="108"/>
      <c r="D1849" s="115"/>
      <c r="E1849" s="108"/>
      <c r="F1849" s="108"/>
      <c r="G1849" s="108"/>
      <c r="H1849" s="108"/>
      <c r="I1849" s="108"/>
      <c r="J1849" s="108"/>
      <c r="K1849" s="108"/>
      <c r="L1849" s="108"/>
      <c r="M1849" s="111"/>
      <c r="N1849" s="112"/>
      <c r="O1849" s="111"/>
      <c r="P1849" s="108"/>
      <c r="Q1849" s="108"/>
      <c r="R1849" s="108"/>
      <c r="S1849" s="108"/>
      <c r="T1849" s="108"/>
      <c r="U1849" s="108"/>
      <c r="V1849" s="108"/>
      <c r="W1849" s="108"/>
      <c r="X1849" s="108"/>
      <c r="Y1849" s="108"/>
      <c r="Z1849" s="108"/>
      <c r="AA1849" s="108"/>
      <c r="AB1849" s="108"/>
      <c r="AC1849" s="108"/>
      <c r="AD1849" s="108"/>
      <c r="AE1849" s="108"/>
      <c r="AF1849" s="108"/>
      <c r="AG1849" s="108"/>
      <c r="AH1849" s="108"/>
    </row>
    <row r="1850">
      <c r="A1850" s="108"/>
      <c r="B1850" s="108"/>
      <c r="C1850" s="108"/>
      <c r="D1850" s="115"/>
      <c r="E1850" s="108"/>
      <c r="F1850" s="108"/>
      <c r="G1850" s="108"/>
      <c r="H1850" s="108"/>
      <c r="I1850" s="108"/>
      <c r="J1850" s="108"/>
      <c r="K1850" s="108"/>
      <c r="L1850" s="108"/>
      <c r="M1850" s="111"/>
      <c r="N1850" s="112"/>
      <c r="O1850" s="111"/>
      <c r="P1850" s="108"/>
      <c r="Q1850" s="108"/>
      <c r="R1850" s="108"/>
      <c r="S1850" s="108"/>
      <c r="T1850" s="108"/>
      <c r="U1850" s="108"/>
      <c r="V1850" s="108"/>
      <c r="W1850" s="108"/>
      <c r="X1850" s="108"/>
      <c r="Y1850" s="108"/>
      <c r="Z1850" s="108"/>
      <c r="AA1850" s="108"/>
      <c r="AB1850" s="108"/>
      <c r="AC1850" s="108"/>
      <c r="AD1850" s="108"/>
      <c r="AE1850" s="108"/>
      <c r="AF1850" s="108"/>
      <c r="AG1850" s="108"/>
      <c r="AH1850" s="108"/>
    </row>
    <row r="1851">
      <c r="A1851" s="108"/>
      <c r="B1851" s="108"/>
      <c r="C1851" s="108"/>
      <c r="D1851" s="115"/>
      <c r="E1851" s="108"/>
      <c r="F1851" s="108"/>
      <c r="G1851" s="108"/>
      <c r="H1851" s="108"/>
      <c r="I1851" s="108"/>
      <c r="J1851" s="108"/>
      <c r="K1851" s="108"/>
      <c r="L1851" s="108"/>
      <c r="M1851" s="111"/>
      <c r="N1851" s="112"/>
      <c r="O1851" s="111"/>
      <c r="P1851" s="108"/>
      <c r="Q1851" s="108"/>
      <c r="R1851" s="108"/>
      <c r="S1851" s="108"/>
      <c r="T1851" s="108"/>
      <c r="U1851" s="108"/>
      <c r="V1851" s="108"/>
      <c r="W1851" s="108"/>
      <c r="X1851" s="108"/>
      <c r="Y1851" s="108"/>
      <c r="Z1851" s="108"/>
      <c r="AA1851" s="108"/>
      <c r="AB1851" s="108"/>
      <c r="AC1851" s="108"/>
      <c r="AD1851" s="108"/>
      <c r="AE1851" s="108"/>
      <c r="AF1851" s="108"/>
      <c r="AG1851" s="108"/>
      <c r="AH1851" s="108"/>
    </row>
    <row r="1852">
      <c r="A1852" s="108"/>
      <c r="B1852" s="108"/>
      <c r="C1852" s="108"/>
      <c r="D1852" s="115"/>
      <c r="E1852" s="108"/>
      <c r="F1852" s="108"/>
      <c r="G1852" s="108"/>
      <c r="H1852" s="108"/>
      <c r="I1852" s="108"/>
      <c r="J1852" s="108"/>
      <c r="K1852" s="108"/>
      <c r="L1852" s="108"/>
      <c r="M1852" s="111"/>
      <c r="N1852" s="112"/>
      <c r="O1852" s="111"/>
      <c r="P1852" s="108"/>
      <c r="Q1852" s="108"/>
      <c r="R1852" s="108"/>
      <c r="S1852" s="108"/>
      <c r="T1852" s="108"/>
      <c r="U1852" s="108"/>
      <c r="V1852" s="108"/>
      <c r="W1852" s="108"/>
      <c r="X1852" s="108"/>
      <c r="Y1852" s="108"/>
      <c r="Z1852" s="108"/>
      <c r="AA1852" s="108"/>
      <c r="AB1852" s="108"/>
      <c r="AC1852" s="108"/>
      <c r="AD1852" s="108"/>
      <c r="AE1852" s="108"/>
      <c r="AF1852" s="108"/>
      <c r="AG1852" s="108"/>
      <c r="AH1852" s="108"/>
    </row>
    <row r="1853">
      <c r="A1853" s="108"/>
      <c r="B1853" s="108"/>
      <c r="C1853" s="108"/>
      <c r="D1853" s="115"/>
      <c r="E1853" s="108"/>
      <c r="F1853" s="108"/>
      <c r="G1853" s="108"/>
      <c r="H1853" s="108"/>
      <c r="I1853" s="108"/>
      <c r="J1853" s="108"/>
      <c r="K1853" s="108"/>
      <c r="L1853" s="108"/>
      <c r="M1853" s="111"/>
      <c r="N1853" s="112"/>
      <c r="O1853" s="111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/>
      <c r="AC1853" s="108"/>
      <c r="AD1853" s="108"/>
      <c r="AE1853" s="108"/>
      <c r="AF1853" s="108"/>
      <c r="AG1853" s="108"/>
      <c r="AH1853" s="108"/>
    </row>
    <row r="1854">
      <c r="A1854" s="108"/>
      <c r="B1854" s="108"/>
      <c r="C1854" s="108"/>
      <c r="D1854" s="115"/>
      <c r="E1854" s="108"/>
      <c r="F1854" s="108"/>
      <c r="G1854" s="108"/>
      <c r="H1854" s="108"/>
      <c r="I1854" s="108"/>
      <c r="J1854" s="108"/>
      <c r="K1854" s="108"/>
      <c r="L1854" s="108"/>
      <c r="M1854" s="111"/>
      <c r="N1854" s="112"/>
      <c r="O1854" s="111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/>
      <c r="AB1854" s="108"/>
      <c r="AC1854" s="108"/>
      <c r="AD1854" s="108"/>
      <c r="AE1854" s="108"/>
      <c r="AF1854" s="108"/>
      <c r="AG1854" s="108"/>
      <c r="AH1854" s="108"/>
    </row>
    <row r="1855">
      <c r="A1855" s="108"/>
      <c r="B1855" s="108"/>
      <c r="C1855" s="108"/>
      <c r="D1855" s="115"/>
      <c r="E1855" s="108"/>
      <c r="F1855" s="108"/>
      <c r="G1855" s="108"/>
      <c r="H1855" s="108"/>
      <c r="I1855" s="108"/>
      <c r="J1855" s="108"/>
      <c r="K1855" s="108"/>
      <c r="L1855" s="108"/>
      <c r="M1855" s="111"/>
      <c r="N1855" s="112"/>
      <c r="O1855" s="111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/>
      <c r="AC1855" s="108"/>
      <c r="AD1855" s="108"/>
      <c r="AE1855" s="108"/>
      <c r="AF1855" s="108"/>
      <c r="AG1855" s="108"/>
      <c r="AH1855" s="108"/>
    </row>
    <row r="1856">
      <c r="A1856" s="108"/>
      <c r="B1856" s="108"/>
      <c r="C1856" s="108"/>
      <c r="D1856" s="115"/>
      <c r="E1856" s="108"/>
      <c r="F1856" s="108"/>
      <c r="G1856" s="108"/>
      <c r="H1856" s="108"/>
      <c r="I1856" s="108"/>
      <c r="J1856" s="108"/>
      <c r="K1856" s="108"/>
      <c r="L1856" s="108"/>
      <c r="M1856" s="111"/>
      <c r="N1856" s="112"/>
      <c r="O1856" s="111"/>
      <c r="P1856" s="108"/>
      <c r="Q1856" s="108"/>
      <c r="R1856" s="108"/>
      <c r="S1856" s="108"/>
      <c r="T1856" s="108"/>
      <c r="U1856" s="108"/>
      <c r="V1856" s="108"/>
      <c r="W1856" s="108"/>
      <c r="X1856" s="108"/>
      <c r="Y1856" s="108"/>
      <c r="Z1856" s="108"/>
      <c r="AA1856" s="108"/>
      <c r="AB1856" s="108"/>
      <c r="AC1856" s="108"/>
      <c r="AD1856" s="108"/>
      <c r="AE1856" s="108"/>
      <c r="AF1856" s="108"/>
      <c r="AG1856" s="108"/>
      <c r="AH1856" s="108"/>
    </row>
    <row r="1857">
      <c r="A1857" s="108"/>
      <c r="B1857" s="108"/>
      <c r="C1857" s="108"/>
      <c r="D1857" s="115"/>
      <c r="E1857" s="108"/>
      <c r="F1857" s="108"/>
      <c r="G1857" s="108"/>
      <c r="H1857" s="108"/>
      <c r="I1857" s="108"/>
      <c r="J1857" s="108"/>
      <c r="K1857" s="108"/>
      <c r="L1857" s="108"/>
      <c r="M1857" s="111"/>
      <c r="N1857" s="112"/>
      <c r="O1857" s="111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/>
      <c r="AC1857" s="108"/>
      <c r="AD1857" s="108"/>
      <c r="AE1857" s="108"/>
      <c r="AF1857" s="108"/>
      <c r="AG1857" s="108"/>
      <c r="AH1857" s="108"/>
    </row>
    <row r="1858">
      <c r="A1858" s="108"/>
      <c r="B1858" s="108"/>
      <c r="C1858" s="108"/>
      <c r="D1858" s="115"/>
      <c r="E1858" s="108"/>
      <c r="F1858" s="108"/>
      <c r="G1858" s="108"/>
      <c r="H1858" s="108"/>
      <c r="I1858" s="108"/>
      <c r="J1858" s="108"/>
      <c r="K1858" s="108"/>
      <c r="L1858" s="108"/>
      <c r="M1858" s="111"/>
      <c r="N1858" s="112"/>
      <c r="O1858" s="111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/>
      <c r="AB1858" s="108"/>
      <c r="AC1858" s="108"/>
      <c r="AD1858" s="108"/>
      <c r="AE1858" s="108"/>
      <c r="AF1858" s="108"/>
      <c r="AG1858" s="108"/>
      <c r="AH1858" s="108"/>
    </row>
    <row r="1859">
      <c r="A1859" s="108"/>
      <c r="B1859" s="108"/>
      <c r="C1859" s="108"/>
      <c r="D1859" s="115"/>
      <c r="E1859" s="108"/>
      <c r="F1859" s="108"/>
      <c r="G1859" s="108"/>
      <c r="H1859" s="108"/>
      <c r="I1859" s="108"/>
      <c r="J1859" s="108"/>
      <c r="K1859" s="108"/>
      <c r="L1859" s="108"/>
      <c r="M1859" s="111"/>
      <c r="N1859" s="112"/>
      <c r="O1859" s="111"/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/>
      <c r="AC1859" s="108"/>
      <c r="AD1859" s="108"/>
      <c r="AE1859" s="108"/>
      <c r="AF1859" s="108"/>
      <c r="AG1859" s="108"/>
      <c r="AH1859" s="108"/>
    </row>
    <row r="1860">
      <c r="A1860" s="108"/>
      <c r="B1860" s="108"/>
      <c r="C1860" s="108"/>
      <c r="D1860" s="115"/>
      <c r="E1860" s="108"/>
      <c r="F1860" s="108"/>
      <c r="G1860" s="108"/>
      <c r="H1860" s="108"/>
      <c r="I1860" s="108"/>
      <c r="J1860" s="108"/>
      <c r="K1860" s="108"/>
      <c r="L1860" s="108"/>
      <c r="M1860" s="111"/>
      <c r="N1860" s="112"/>
      <c r="O1860" s="111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/>
      <c r="AC1860" s="108"/>
      <c r="AD1860" s="108"/>
      <c r="AE1860" s="108"/>
      <c r="AF1860" s="108"/>
      <c r="AG1860" s="108"/>
      <c r="AH1860" s="108"/>
    </row>
    <row r="1861">
      <c r="A1861" s="108"/>
      <c r="B1861" s="108"/>
      <c r="C1861" s="108"/>
      <c r="D1861" s="115"/>
      <c r="E1861" s="108"/>
      <c r="F1861" s="108"/>
      <c r="G1861" s="108"/>
      <c r="H1861" s="108"/>
      <c r="I1861" s="108"/>
      <c r="J1861" s="108"/>
      <c r="K1861" s="108"/>
      <c r="L1861" s="108"/>
      <c r="M1861" s="111"/>
      <c r="N1861" s="112"/>
      <c r="O1861" s="111"/>
      <c r="P1861" s="108"/>
      <c r="Q1861" s="108"/>
      <c r="R1861" s="108"/>
      <c r="S1861" s="108"/>
      <c r="T1861" s="108"/>
      <c r="U1861" s="108"/>
      <c r="V1861" s="108"/>
      <c r="W1861" s="108"/>
      <c r="X1861" s="108"/>
      <c r="Y1861" s="108"/>
      <c r="Z1861" s="108"/>
      <c r="AA1861" s="108"/>
      <c r="AB1861" s="108"/>
      <c r="AC1861" s="108"/>
      <c r="AD1861" s="108"/>
      <c r="AE1861" s="108"/>
      <c r="AF1861" s="108"/>
      <c r="AG1861" s="108"/>
      <c r="AH1861" s="108"/>
    </row>
    <row r="1862">
      <c r="A1862" s="108"/>
      <c r="B1862" s="108"/>
      <c r="C1862" s="108"/>
      <c r="D1862" s="115"/>
      <c r="E1862" s="108"/>
      <c r="F1862" s="108"/>
      <c r="G1862" s="108"/>
      <c r="H1862" s="108"/>
      <c r="I1862" s="108"/>
      <c r="J1862" s="108"/>
      <c r="K1862" s="108"/>
      <c r="L1862" s="108"/>
      <c r="M1862" s="111"/>
      <c r="N1862" s="112"/>
      <c r="O1862" s="111"/>
      <c r="P1862" s="108"/>
      <c r="Q1862" s="108"/>
      <c r="R1862" s="108"/>
      <c r="S1862" s="108"/>
      <c r="T1862" s="108"/>
      <c r="U1862" s="108"/>
      <c r="V1862" s="108"/>
      <c r="W1862" s="108"/>
      <c r="X1862" s="108"/>
      <c r="Y1862" s="108"/>
      <c r="Z1862" s="108"/>
      <c r="AA1862" s="108"/>
      <c r="AB1862" s="108"/>
      <c r="AC1862" s="108"/>
      <c r="AD1862" s="108"/>
      <c r="AE1862" s="108"/>
      <c r="AF1862" s="108"/>
      <c r="AG1862" s="108"/>
      <c r="AH1862" s="108"/>
    </row>
    <row r="1863">
      <c r="A1863" s="108"/>
      <c r="B1863" s="108"/>
      <c r="C1863" s="108"/>
      <c r="D1863" s="115"/>
      <c r="E1863" s="108"/>
      <c r="F1863" s="108"/>
      <c r="G1863" s="108"/>
      <c r="H1863" s="108"/>
      <c r="I1863" s="108"/>
      <c r="J1863" s="108"/>
      <c r="K1863" s="108"/>
      <c r="L1863" s="108"/>
      <c r="M1863" s="111"/>
      <c r="N1863" s="112"/>
      <c r="O1863" s="111"/>
      <c r="P1863" s="108"/>
      <c r="Q1863" s="108"/>
      <c r="R1863" s="108"/>
      <c r="S1863" s="108"/>
      <c r="T1863" s="108"/>
      <c r="U1863" s="108"/>
      <c r="V1863" s="108"/>
      <c r="W1863" s="108"/>
      <c r="X1863" s="108"/>
      <c r="Y1863" s="108"/>
      <c r="Z1863" s="108"/>
      <c r="AA1863" s="108"/>
      <c r="AB1863" s="108"/>
      <c r="AC1863" s="108"/>
      <c r="AD1863" s="108"/>
      <c r="AE1863" s="108"/>
      <c r="AF1863" s="108"/>
      <c r="AG1863" s="108"/>
      <c r="AH1863" s="108"/>
    </row>
    <row r="1864">
      <c r="A1864" s="108"/>
      <c r="B1864" s="108"/>
      <c r="C1864" s="108"/>
      <c r="D1864" s="115"/>
      <c r="E1864" s="108"/>
      <c r="F1864" s="108"/>
      <c r="G1864" s="108"/>
      <c r="H1864" s="108"/>
      <c r="I1864" s="108"/>
      <c r="J1864" s="108"/>
      <c r="K1864" s="108"/>
      <c r="L1864" s="108"/>
      <c r="M1864" s="111"/>
      <c r="N1864" s="112"/>
      <c r="O1864" s="111"/>
      <c r="P1864" s="108"/>
      <c r="Q1864" s="108"/>
      <c r="R1864" s="108"/>
      <c r="S1864" s="108"/>
      <c r="T1864" s="108"/>
      <c r="U1864" s="108"/>
      <c r="V1864" s="108"/>
      <c r="W1864" s="108"/>
      <c r="X1864" s="108"/>
      <c r="Y1864" s="108"/>
      <c r="Z1864" s="108"/>
      <c r="AA1864" s="108"/>
      <c r="AB1864" s="108"/>
      <c r="AC1864" s="108"/>
      <c r="AD1864" s="108"/>
      <c r="AE1864" s="108"/>
      <c r="AF1864" s="108"/>
      <c r="AG1864" s="108"/>
      <c r="AH1864" s="108"/>
    </row>
    <row r="1865">
      <c r="A1865" s="108"/>
      <c r="B1865" s="108"/>
      <c r="C1865" s="108"/>
      <c r="D1865" s="115"/>
      <c r="E1865" s="108"/>
      <c r="F1865" s="108"/>
      <c r="G1865" s="108"/>
      <c r="H1865" s="108"/>
      <c r="I1865" s="108"/>
      <c r="J1865" s="108"/>
      <c r="K1865" s="108"/>
      <c r="L1865" s="108"/>
      <c r="M1865" s="111"/>
      <c r="N1865" s="112"/>
      <c r="O1865" s="111"/>
      <c r="P1865" s="108"/>
      <c r="Q1865" s="108"/>
      <c r="R1865" s="108"/>
      <c r="S1865" s="108"/>
      <c r="T1865" s="108"/>
      <c r="U1865" s="108"/>
      <c r="V1865" s="108"/>
      <c r="W1865" s="108"/>
      <c r="X1865" s="108"/>
      <c r="Y1865" s="108"/>
      <c r="Z1865" s="108"/>
      <c r="AA1865" s="108"/>
      <c r="AB1865" s="108"/>
      <c r="AC1865" s="108"/>
      <c r="AD1865" s="108"/>
      <c r="AE1865" s="108"/>
      <c r="AF1865" s="108"/>
      <c r="AG1865" s="108"/>
      <c r="AH1865" s="108"/>
    </row>
    <row r="1866">
      <c r="A1866" s="108"/>
      <c r="B1866" s="108"/>
      <c r="C1866" s="108"/>
      <c r="D1866" s="115"/>
      <c r="E1866" s="108"/>
      <c r="F1866" s="108"/>
      <c r="G1866" s="108"/>
      <c r="H1866" s="108"/>
      <c r="I1866" s="108"/>
      <c r="J1866" s="108"/>
      <c r="K1866" s="108"/>
      <c r="L1866" s="108"/>
      <c r="M1866" s="111"/>
      <c r="N1866" s="112"/>
      <c r="O1866" s="111"/>
      <c r="P1866" s="108"/>
      <c r="Q1866" s="108"/>
      <c r="R1866" s="108"/>
      <c r="S1866" s="108"/>
      <c r="T1866" s="108"/>
      <c r="U1866" s="108"/>
      <c r="V1866" s="108"/>
      <c r="W1866" s="108"/>
      <c r="X1866" s="108"/>
      <c r="Y1866" s="108"/>
      <c r="Z1866" s="108"/>
      <c r="AA1866" s="108"/>
      <c r="AB1866" s="108"/>
      <c r="AC1866" s="108"/>
      <c r="AD1866" s="108"/>
      <c r="AE1866" s="108"/>
      <c r="AF1866" s="108"/>
      <c r="AG1866" s="108"/>
      <c r="AH1866" s="108"/>
    </row>
    <row r="1867">
      <c r="A1867" s="108"/>
      <c r="B1867" s="108"/>
      <c r="C1867" s="108"/>
      <c r="D1867" s="115"/>
      <c r="E1867" s="108"/>
      <c r="F1867" s="108"/>
      <c r="G1867" s="108"/>
      <c r="H1867" s="108"/>
      <c r="I1867" s="108"/>
      <c r="J1867" s="108"/>
      <c r="K1867" s="108"/>
      <c r="L1867" s="108"/>
      <c r="M1867" s="111"/>
      <c r="N1867" s="112"/>
      <c r="O1867" s="111"/>
      <c r="P1867" s="108"/>
      <c r="Q1867" s="108"/>
      <c r="R1867" s="108"/>
      <c r="S1867" s="108"/>
      <c r="T1867" s="108"/>
      <c r="U1867" s="108"/>
      <c r="V1867" s="108"/>
      <c r="W1867" s="108"/>
      <c r="X1867" s="108"/>
      <c r="Y1867" s="108"/>
      <c r="Z1867" s="108"/>
      <c r="AA1867" s="108"/>
      <c r="AB1867" s="108"/>
      <c r="AC1867" s="108"/>
      <c r="AD1867" s="108"/>
      <c r="AE1867" s="108"/>
      <c r="AF1867" s="108"/>
      <c r="AG1867" s="108"/>
      <c r="AH1867" s="108"/>
    </row>
    <row r="1868">
      <c r="A1868" s="108"/>
      <c r="B1868" s="108"/>
      <c r="C1868" s="108"/>
      <c r="D1868" s="115"/>
      <c r="E1868" s="108"/>
      <c r="F1868" s="108"/>
      <c r="G1868" s="108"/>
      <c r="H1868" s="108"/>
      <c r="I1868" s="108"/>
      <c r="J1868" s="108"/>
      <c r="K1868" s="108"/>
      <c r="L1868" s="108"/>
      <c r="M1868" s="111"/>
      <c r="N1868" s="112"/>
      <c r="O1868" s="111"/>
      <c r="P1868" s="108"/>
      <c r="Q1868" s="108"/>
      <c r="R1868" s="108"/>
      <c r="S1868" s="108"/>
      <c r="T1868" s="108"/>
      <c r="U1868" s="108"/>
      <c r="V1868" s="108"/>
      <c r="W1868" s="108"/>
      <c r="X1868" s="108"/>
      <c r="Y1868" s="108"/>
      <c r="Z1868" s="108"/>
      <c r="AA1868" s="108"/>
      <c r="AB1868" s="108"/>
      <c r="AC1868" s="108"/>
      <c r="AD1868" s="108"/>
      <c r="AE1868" s="108"/>
      <c r="AF1868" s="108"/>
      <c r="AG1868" s="108"/>
      <c r="AH1868" s="108"/>
    </row>
    <row r="1869">
      <c r="A1869" s="108"/>
      <c r="B1869" s="108"/>
      <c r="C1869" s="108"/>
      <c r="D1869" s="115"/>
      <c r="E1869" s="108"/>
      <c r="F1869" s="108"/>
      <c r="G1869" s="108"/>
      <c r="H1869" s="108"/>
      <c r="I1869" s="108"/>
      <c r="J1869" s="108"/>
      <c r="K1869" s="108"/>
      <c r="L1869" s="108"/>
      <c r="M1869" s="111"/>
      <c r="N1869" s="112"/>
      <c r="O1869" s="111"/>
      <c r="P1869" s="108"/>
      <c r="Q1869" s="108"/>
      <c r="R1869" s="108"/>
      <c r="S1869" s="108"/>
      <c r="T1869" s="108"/>
      <c r="U1869" s="108"/>
      <c r="V1869" s="108"/>
      <c r="W1869" s="108"/>
      <c r="X1869" s="108"/>
      <c r="Y1869" s="108"/>
      <c r="Z1869" s="108"/>
      <c r="AA1869" s="108"/>
      <c r="AB1869" s="108"/>
      <c r="AC1869" s="108"/>
      <c r="AD1869" s="108"/>
      <c r="AE1869" s="108"/>
      <c r="AF1869" s="108"/>
      <c r="AG1869" s="108"/>
      <c r="AH1869" s="108"/>
    </row>
    <row r="1870">
      <c r="A1870" s="108"/>
      <c r="B1870" s="108"/>
      <c r="C1870" s="108"/>
      <c r="D1870" s="115"/>
      <c r="E1870" s="108"/>
      <c r="F1870" s="108"/>
      <c r="G1870" s="108"/>
      <c r="H1870" s="108"/>
      <c r="I1870" s="108"/>
      <c r="J1870" s="108"/>
      <c r="K1870" s="108"/>
      <c r="L1870" s="108"/>
      <c r="M1870" s="111"/>
      <c r="N1870" s="112"/>
      <c r="O1870" s="111"/>
      <c r="P1870" s="108"/>
      <c r="Q1870" s="108"/>
      <c r="R1870" s="108"/>
      <c r="S1870" s="108"/>
      <c r="T1870" s="108"/>
      <c r="U1870" s="108"/>
      <c r="V1870" s="108"/>
      <c r="W1870" s="108"/>
      <c r="X1870" s="108"/>
      <c r="Y1870" s="108"/>
      <c r="Z1870" s="108"/>
      <c r="AA1870" s="108"/>
      <c r="AB1870" s="108"/>
      <c r="AC1870" s="108"/>
      <c r="AD1870" s="108"/>
      <c r="AE1870" s="108"/>
      <c r="AF1870" s="108"/>
      <c r="AG1870" s="108"/>
      <c r="AH1870" s="108"/>
    </row>
    <row r="1871">
      <c r="A1871" s="108"/>
      <c r="B1871" s="108"/>
      <c r="C1871" s="108"/>
      <c r="D1871" s="115"/>
      <c r="E1871" s="108"/>
      <c r="F1871" s="108"/>
      <c r="G1871" s="108"/>
      <c r="H1871" s="108"/>
      <c r="I1871" s="108"/>
      <c r="J1871" s="108"/>
      <c r="K1871" s="108"/>
      <c r="L1871" s="108"/>
      <c r="M1871" s="111"/>
      <c r="N1871" s="112"/>
      <c r="O1871" s="111"/>
      <c r="P1871" s="108"/>
      <c r="Q1871" s="108"/>
      <c r="R1871" s="108"/>
      <c r="S1871" s="108"/>
      <c r="T1871" s="108"/>
      <c r="U1871" s="108"/>
      <c r="V1871" s="108"/>
      <c r="W1871" s="108"/>
      <c r="X1871" s="108"/>
      <c r="Y1871" s="108"/>
      <c r="Z1871" s="108"/>
      <c r="AA1871" s="108"/>
      <c r="AB1871" s="108"/>
      <c r="AC1871" s="108"/>
      <c r="AD1871" s="108"/>
      <c r="AE1871" s="108"/>
      <c r="AF1871" s="108"/>
      <c r="AG1871" s="108"/>
      <c r="AH1871" s="108"/>
    </row>
    <row r="1872">
      <c r="A1872" s="108"/>
      <c r="B1872" s="108"/>
      <c r="C1872" s="108"/>
      <c r="D1872" s="115"/>
      <c r="E1872" s="108"/>
      <c r="F1872" s="108"/>
      <c r="G1872" s="108"/>
      <c r="H1872" s="108"/>
      <c r="I1872" s="108"/>
      <c r="J1872" s="108"/>
      <c r="K1872" s="108"/>
      <c r="L1872" s="108"/>
      <c r="M1872" s="111"/>
      <c r="N1872" s="112"/>
      <c r="O1872" s="111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/>
      <c r="AC1872" s="108"/>
      <c r="AD1872" s="108"/>
      <c r="AE1872" s="108"/>
      <c r="AF1872" s="108"/>
      <c r="AG1872" s="108"/>
      <c r="AH1872" s="108"/>
    </row>
    <row r="1873">
      <c r="A1873" s="108"/>
      <c r="B1873" s="108"/>
      <c r="C1873" s="108"/>
      <c r="D1873" s="115"/>
      <c r="E1873" s="108"/>
      <c r="F1873" s="108"/>
      <c r="G1873" s="108"/>
      <c r="H1873" s="108"/>
      <c r="I1873" s="108"/>
      <c r="J1873" s="108"/>
      <c r="K1873" s="108"/>
      <c r="L1873" s="108"/>
      <c r="M1873" s="111"/>
      <c r="N1873" s="112"/>
      <c r="O1873" s="111"/>
      <c r="P1873" s="108"/>
      <c r="Q1873" s="108"/>
      <c r="R1873" s="108"/>
      <c r="S1873" s="108"/>
      <c r="T1873" s="108"/>
      <c r="U1873" s="108"/>
      <c r="V1873" s="108"/>
      <c r="W1873" s="108"/>
      <c r="X1873" s="108"/>
      <c r="Y1873" s="108"/>
      <c r="Z1873" s="108"/>
      <c r="AA1873" s="108"/>
      <c r="AB1873" s="108"/>
      <c r="AC1873" s="108"/>
      <c r="AD1873" s="108"/>
      <c r="AE1873" s="108"/>
      <c r="AF1873" s="108"/>
      <c r="AG1873" s="108"/>
      <c r="AH1873" s="108"/>
    </row>
    <row r="1874">
      <c r="A1874" s="108"/>
      <c r="B1874" s="108"/>
      <c r="C1874" s="108"/>
      <c r="D1874" s="115"/>
      <c r="E1874" s="108"/>
      <c r="F1874" s="108"/>
      <c r="G1874" s="108"/>
      <c r="H1874" s="108"/>
      <c r="I1874" s="108"/>
      <c r="J1874" s="108"/>
      <c r="K1874" s="108"/>
      <c r="L1874" s="108"/>
      <c r="M1874" s="111"/>
      <c r="N1874" s="112"/>
      <c r="O1874" s="111"/>
      <c r="P1874" s="108"/>
      <c r="Q1874" s="108"/>
      <c r="R1874" s="108"/>
      <c r="S1874" s="108"/>
      <c r="T1874" s="108"/>
      <c r="U1874" s="108"/>
      <c r="V1874" s="108"/>
      <c r="W1874" s="108"/>
      <c r="X1874" s="108"/>
      <c r="Y1874" s="108"/>
      <c r="Z1874" s="108"/>
      <c r="AA1874" s="108"/>
      <c r="AB1874" s="108"/>
      <c r="AC1874" s="108"/>
      <c r="AD1874" s="108"/>
      <c r="AE1874" s="108"/>
      <c r="AF1874" s="108"/>
      <c r="AG1874" s="108"/>
      <c r="AH1874" s="108"/>
    </row>
    <row r="1875">
      <c r="A1875" s="108"/>
      <c r="B1875" s="108"/>
      <c r="C1875" s="108"/>
      <c r="D1875" s="115"/>
      <c r="E1875" s="108"/>
      <c r="F1875" s="108"/>
      <c r="G1875" s="108"/>
      <c r="H1875" s="108"/>
      <c r="I1875" s="108"/>
      <c r="J1875" s="108"/>
      <c r="K1875" s="108"/>
      <c r="L1875" s="108"/>
      <c r="M1875" s="111"/>
      <c r="N1875" s="112"/>
      <c r="O1875" s="111"/>
      <c r="P1875" s="108"/>
      <c r="Q1875" s="108"/>
      <c r="R1875" s="108"/>
      <c r="S1875" s="108"/>
      <c r="T1875" s="108"/>
      <c r="U1875" s="108"/>
      <c r="V1875" s="108"/>
      <c r="W1875" s="108"/>
      <c r="X1875" s="108"/>
      <c r="Y1875" s="108"/>
      <c r="Z1875" s="108"/>
      <c r="AA1875" s="108"/>
      <c r="AB1875" s="108"/>
      <c r="AC1875" s="108"/>
      <c r="AD1875" s="108"/>
      <c r="AE1875" s="108"/>
      <c r="AF1875" s="108"/>
      <c r="AG1875" s="108"/>
      <c r="AH1875" s="108"/>
    </row>
    <row r="1876">
      <c r="A1876" s="108"/>
      <c r="B1876" s="108"/>
      <c r="C1876" s="108"/>
      <c r="D1876" s="115"/>
      <c r="E1876" s="108"/>
      <c r="F1876" s="108"/>
      <c r="G1876" s="108"/>
      <c r="H1876" s="108"/>
      <c r="I1876" s="108"/>
      <c r="J1876" s="108"/>
      <c r="K1876" s="108"/>
      <c r="L1876" s="108"/>
      <c r="M1876" s="111"/>
      <c r="N1876" s="112"/>
      <c r="O1876" s="111"/>
      <c r="P1876" s="108"/>
      <c r="Q1876" s="108"/>
      <c r="R1876" s="108"/>
      <c r="S1876" s="108"/>
      <c r="T1876" s="108"/>
      <c r="U1876" s="108"/>
      <c r="V1876" s="108"/>
      <c r="W1876" s="108"/>
      <c r="X1876" s="108"/>
      <c r="Y1876" s="108"/>
      <c r="Z1876" s="108"/>
      <c r="AA1876" s="108"/>
      <c r="AB1876" s="108"/>
      <c r="AC1876" s="108"/>
      <c r="AD1876" s="108"/>
      <c r="AE1876" s="108"/>
      <c r="AF1876" s="108"/>
      <c r="AG1876" s="108"/>
      <c r="AH1876" s="108"/>
    </row>
    <row r="1877">
      <c r="A1877" s="108"/>
      <c r="B1877" s="108"/>
      <c r="C1877" s="108"/>
      <c r="D1877" s="115"/>
      <c r="E1877" s="108"/>
      <c r="F1877" s="108"/>
      <c r="G1877" s="108"/>
      <c r="H1877" s="108"/>
      <c r="I1877" s="108"/>
      <c r="J1877" s="108"/>
      <c r="K1877" s="108"/>
      <c r="L1877" s="108"/>
      <c r="M1877" s="111"/>
      <c r="N1877" s="112"/>
      <c r="O1877" s="111"/>
      <c r="P1877" s="108"/>
      <c r="Q1877" s="108"/>
      <c r="R1877" s="108"/>
      <c r="S1877" s="108"/>
      <c r="T1877" s="108"/>
      <c r="U1877" s="108"/>
      <c r="V1877" s="108"/>
      <c r="W1877" s="108"/>
      <c r="X1877" s="108"/>
      <c r="Y1877" s="108"/>
      <c r="Z1877" s="108"/>
      <c r="AA1877" s="108"/>
      <c r="AB1877" s="108"/>
      <c r="AC1877" s="108"/>
      <c r="AD1877" s="108"/>
      <c r="AE1877" s="108"/>
      <c r="AF1877" s="108"/>
      <c r="AG1877" s="108"/>
      <c r="AH1877" s="108"/>
    </row>
    <row r="1878">
      <c r="A1878" s="108"/>
      <c r="B1878" s="108"/>
      <c r="C1878" s="108"/>
      <c r="D1878" s="115"/>
      <c r="E1878" s="108"/>
      <c r="F1878" s="108"/>
      <c r="G1878" s="108"/>
      <c r="H1878" s="108"/>
      <c r="I1878" s="108"/>
      <c r="J1878" s="108"/>
      <c r="K1878" s="108"/>
      <c r="L1878" s="108"/>
      <c r="M1878" s="111"/>
      <c r="N1878" s="112"/>
      <c r="O1878" s="111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/>
      <c r="AC1878" s="108"/>
      <c r="AD1878" s="108"/>
      <c r="AE1878" s="108"/>
      <c r="AF1878" s="108"/>
      <c r="AG1878" s="108"/>
      <c r="AH1878" s="108"/>
    </row>
    <row r="1879">
      <c r="A1879" s="108"/>
      <c r="B1879" s="108"/>
      <c r="C1879" s="108"/>
      <c r="D1879" s="115"/>
      <c r="E1879" s="108"/>
      <c r="F1879" s="108"/>
      <c r="G1879" s="108"/>
      <c r="H1879" s="108"/>
      <c r="I1879" s="108"/>
      <c r="J1879" s="108"/>
      <c r="K1879" s="108"/>
      <c r="L1879" s="108"/>
      <c r="M1879" s="111"/>
      <c r="N1879" s="112"/>
      <c r="O1879" s="111"/>
      <c r="P1879" s="108"/>
      <c r="Q1879" s="108"/>
      <c r="R1879" s="108"/>
      <c r="S1879" s="108"/>
      <c r="T1879" s="108"/>
      <c r="U1879" s="108"/>
      <c r="V1879" s="108"/>
      <c r="W1879" s="108"/>
      <c r="X1879" s="108"/>
      <c r="Y1879" s="108"/>
      <c r="Z1879" s="108"/>
      <c r="AA1879" s="108"/>
      <c r="AB1879" s="108"/>
      <c r="AC1879" s="108"/>
      <c r="AD1879" s="108"/>
      <c r="AE1879" s="108"/>
      <c r="AF1879" s="108"/>
      <c r="AG1879" s="108"/>
      <c r="AH1879" s="108"/>
    </row>
    <row r="1880">
      <c r="A1880" s="108"/>
      <c r="B1880" s="108"/>
      <c r="C1880" s="108"/>
      <c r="D1880" s="115"/>
      <c r="E1880" s="108"/>
      <c r="F1880" s="108"/>
      <c r="G1880" s="108"/>
      <c r="H1880" s="108"/>
      <c r="I1880" s="108"/>
      <c r="J1880" s="108"/>
      <c r="K1880" s="108"/>
      <c r="L1880" s="108"/>
      <c r="M1880" s="111"/>
      <c r="N1880" s="112"/>
      <c r="O1880" s="111"/>
      <c r="P1880" s="108"/>
      <c r="Q1880" s="108"/>
      <c r="R1880" s="108"/>
      <c r="S1880" s="108"/>
      <c r="T1880" s="108"/>
      <c r="U1880" s="108"/>
      <c r="V1880" s="108"/>
      <c r="W1880" s="108"/>
      <c r="X1880" s="108"/>
      <c r="Y1880" s="108"/>
      <c r="Z1880" s="108"/>
      <c r="AA1880" s="108"/>
      <c r="AB1880" s="108"/>
      <c r="AC1880" s="108"/>
      <c r="AD1880" s="108"/>
      <c r="AE1880" s="108"/>
      <c r="AF1880" s="108"/>
      <c r="AG1880" s="108"/>
      <c r="AH1880" s="108"/>
    </row>
    <row r="1881">
      <c r="A1881" s="108"/>
      <c r="B1881" s="108"/>
      <c r="C1881" s="108"/>
      <c r="D1881" s="115"/>
      <c r="E1881" s="108"/>
      <c r="F1881" s="108"/>
      <c r="G1881" s="108"/>
      <c r="H1881" s="108"/>
      <c r="I1881" s="108"/>
      <c r="J1881" s="108"/>
      <c r="K1881" s="108"/>
      <c r="L1881" s="108"/>
      <c r="M1881" s="111"/>
      <c r="N1881" s="112"/>
      <c r="O1881" s="111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/>
      <c r="AB1881" s="108"/>
      <c r="AC1881" s="108"/>
      <c r="AD1881" s="108"/>
      <c r="AE1881" s="108"/>
      <c r="AF1881" s="108"/>
      <c r="AG1881" s="108"/>
      <c r="AH1881" s="108"/>
    </row>
    <row r="1882">
      <c r="A1882" s="108"/>
      <c r="B1882" s="108"/>
      <c r="C1882" s="108"/>
      <c r="D1882" s="115"/>
      <c r="E1882" s="108"/>
      <c r="F1882" s="108"/>
      <c r="G1882" s="108"/>
      <c r="H1882" s="108"/>
      <c r="I1882" s="108"/>
      <c r="J1882" s="108"/>
      <c r="K1882" s="108"/>
      <c r="L1882" s="108"/>
      <c r="M1882" s="111"/>
      <c r="N1882" s="112"/>
      <c r="O1882" s="111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/>
      <c r="AC1882" s="108"/>
      <c r="AD1882" s="108"/>
      <c r="AE1882" s="108"/>
      <c r="AF1882" s="108"/>
      <c r="AG1882" s="108"/>
      <c r="AH1882" s="108"/>
    </row>
    <row r="1883">
      <c r="A1883" s="108"/>
      <c r="B1883" s="108"/>
      <c r="C1883" s="108"/>
      <c r="D1883" s="115"/>
      <c r="E1883" s="108"/>
      <c r="F1883" s="108"/>
      <c r="G1883" s="108"/>
      <c r="H1883" s="108"/>
      <c r="I1883" s="108"/>
      <c r="J1883" s="108"/>
      <c r="K1883" s="108"/>
      <c r="L1883" s="108"/>
      <c r="M1883" s="111"/>
      <c r="N1883" s="112"/>
      <c r="O1883" s="111"/>
      <c r="P1883" s="108"/>
      <c r="Q1883" s="108"/>
      <c r="R1883" s="108"/>
      <c r="S1883" s="108"/>
      <c r="T1883" s="108"/>
      <c r="U1883" s="108"/>
      <c r="V1883" s="108"/>
      <c r="W1883" s="108"/>
      <c r="X1883" s="108"/>
      <c r="Y1883" s="108"/>
      <c r="Z1883" s="108"/>
      <c r="AA1883" s="108"/>
      <c r="AB1883" s="108"/>
      <c r="AC1883" s="108"/>
      <c r="AD1883" s="108"/>
      <c r="AE1883" s="108"/>
      <c r="AF1883" s="108"/>
      <c r="AG1883" s="108"/>
      <c r="AH1883" s="108"/>
    </row>
    <row r="1884">
      <c r="A1884" s="108"/>
      <c r="B1884" s="108"/>
      <c r="C1884" s="108"/>
      <c r="D1884" s="115"/>
      <c r="E1884" s="108"/>
      <c r="F1884" s="108"/>
      <c r="G1884" s="108"/>
      <c r="H1884" s="108"/>
      <c r="I1884" s="108"/>
      <c r="J1884" s="108"/>
      <c r="K1884" s="108"/>
      <c r="L1884" s="108"/>
      <c r="M1884" s="111"/>
      <c r="N1884" s="112"/>
      <c r="O1884" s="111"/>
      <c r="P1884" s="108"/>
      <c r="Q1884" s="108"/>
      <c r="R1884" s="108"/>
      <c r="S1884" s="108"/>
      <c r="T1884" s="108"/>
      <c r="U1884" s="108"/>
      <c r="V1884" s="108"/>
      <c r="W1884" s="108"/>
      <c r="X1884" s="108"/>
      <c r="Y1884" s="108"/>
      <c r="Z1884" s="108"/>
      <c r="AA1884" s="108"/>
      <c r="AB1884" s="108"/>
      <c r="AC1884" s="108"/>
      <c r="AD1884" s="108"/>
      <c r="AE1884" s="108"/>
      <c r="AF1884" s="108"/>
      <c r="AG1884" s="108"/>
      <c r="AH1884" s="108"/>
    </row>
    <row r="1885">
      <c r="A1885" s="108"/>
      <c r="B1885" s="108"/>
      <c r="C1885" s="108"/>
      <c r="D1885" s="115"/>
      <c r="E1885" s="108"/>
      <c r="F1885" s="108"/>
      <c r="G1885" s="108"/>
      <c r="H1885" s="108"/>
      <c r="I1885" s="108"/>
      <c r="J1885" s="108"/>
      <c r="K1885" s="108"/>
      <c r="L1885" s="108"/>
      <c r="M1885" s="111"/>
      <c r="N1885" s="112"/>
      <c r="O1885" s="111"/>
      <c r="P1885" s="108"/>
      <c r="Q1885" s="108"/>
      <c r="R1885" s="108"/>
      <c r="S1885" s="108"/>
      <c r="T1885" s="108"/>
      <c r="U1885" s="108"/>
      <c r="V1885" s="108"/>
      <c r="W1885" s="108"/>
      <c r="X1885" s="108"/>
      <c r="Y1885" s="108"/>
      <c r="Z1885" s="108"/>
      <c r="AA1885" s="108"/>
      <c r="AB1885" s="108"/>
      <c r="AC1885" s="108"/>
      <c r="AD1885" s="108"/>
      <c r="AE1885" s="108"/>
      <c r="AF1885" s="108"/>
      <c r="AG1885" s="108"/>
      <c r="AH1885" s="108"/>
    </row>
    <row r="1886">
      <c r="A1886" s="108"/>
      <c r="B1886" s="108"/>
      <c r="C1886" s="108"/>
      <c r="D1886" s="115"/>
      <c r="E1886" s="108"/>
      <c r="F1886" s="108"/>
      <c r="G1886" s="108"/>
      <c r="H1886" s="108"/>
      <c r="I1886" s="108"/>
      <c r="J1886" s="108"/>
      <c r="K1886" s="108"/>
      <c r="L1886" s="108"/>
      <c r="M1886" s="111"/>
      <c r="N1886" s="112"/>
      <c r="O1886" s="111"/>
      <c r="P1886" s="108"/>
      <c r="Q1886" s="108"/>
      <c r="R1886" s="108"/>
      <c r="S1886" s="108"/>
      <c r="T1886" s="108"/>
      <c r="U1886" s="108"/>
      <c r="V1886" s="108"/>
      <c r="W1886" s="108"/>
      <c r="X1886" s="108"/>
      <c r="Y1886" s="108"/>
      <c r="Z1886" s="108"/>
      <c r="AA1886" s="108"/>
      <c r="AB1886" s="108"/>
      <c r="AC1886" s="108"/>
      <c r="AD1886" s="108"/>
      <c r="AE1886" s="108"/>
      <c r="AF1886" s="108"/>
      <c r="AG1886" s="108"/>
      <c r="AH1886" s="108"/>
    </row>
    <row r="1887">
      <c r="A1887" s="108"/>
      <c r="B1887" s="108"/>
      <c r="C1887" s="108"/>
      <c r="D1887" s="115"/>
      <c r="E1887" s="108"/>
      <c r="F1887" s="108"/>
      <c r="G1887" s="108"/>
      <c r="H1887" s="108"/>
      <c r="I1887" s="108"/>
      <c r="J1887" s="108"/>
      <c r="K1887" s="108"/>
      <c r="L1887" s="108"/>
      <c r="M1887" s="111"/>
      <c r="N1887" s="112"/>
      <c r="O1887" s="111"/>
      <c r="P1887" s="108"/>
      <c r="Q1887" s="108"/>
      <c r="R1887" s="108"/>
      <c r="S1887" s="108"/>
      <c r="T1887" s="108"/>
      <c r="U1887" s="108"/>
      <c r="V1887" s="108"/>
      <c r="W1887" s="108"/>
      <c r="X1887" s="108"/>
      <c r="Y1887" s="108"/>
      <c r="Z1887" s="108"/>
      <c r="AA1887" s="108"/>
      <c r="AB1887" s="108"/>
      <c r="AC1887" s="108"/>
      <c r="AD1887" s="108"/>
      <c r="AE1887" s="108"/>
      <c r="AF1887" s="108"/>
      <c r="AG1887" s="108"/>
      <c r="AH1887" s="108"/>
    </row>
    <row r="1888">
      <c r="A1888" s="108"/>
      <c r="B1888" s="108"/>
      <c r="C1888" s="108"/>
      <c r="D1888" s="115"/>
      <c r="E1888" s="108"/>
      <c r="F1888" s="108"/>
      <c r="G1888" s="108"/>
      <c r="H1888" s="108"/>
      <c r="I1888" s="108"/>
      <c r="J1888" s="108"/>
      <c r="K1888" s="108"/>
      <c r="L1888" s="108"/>
      <c r="M1888" s="111"/>
      <c r="N1888" s="112"/>
      <c r="O1888" s="111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/>
      <c r="AB1888" s="108"/>
      <c r="AC1888" s="108"/>
      <c r="AD1888" s="108"/>
      <c r="AE1888" s="108"/>
      <c r="AF1888" s="108"/>
      <c r="AG1888" s="108"/>
      <c r="AH1888" s="108"/>
    </row>
    <row r="1889">
      <c r="A1889" s="108"/>
      <c r="B1889" s="108"/>
      <c r="C1889" s="108"/>
      <c r="D1889" s="115"/>
      <c r="E1889" s="108"/>
      <c r="F1889" s="108"/>
      <c r="G1889" s="108"/>
      <c r="H1889" s="108"/>
      <c r="I1889" s="108"/>
      <c r="J1889" s="108"/>
      <c r="K1889" s="108"/>
      <c r="L1889" s="108"/>
      <c r="M1889" s="111"/>
      <c r="N1889" s="112"/>
      <c r="O1889" s="111"/>
      <c r="P1889" s="108"/>
      <c r="Q1889" s="108"/>
      <c r="R1889" s="108"/>
      <c r="S1889" s="108"/>
      <c r="T1889" s="108"/>
      <c r="U1889" s="108"/>
      <c r="V1889" s="108"/>
      <c r="W1889" s="108"/>
      <c r="X1889" s="108"/>
      <c r="Y1889" s="108"/>
      <c r="Z1889" s="108"/>
      <c r="AA1889" s="108"/>
      <c r="AB1889" s="108"/>
      <c r="AC1889" s="108"/>
      <c r="AD1889" s="108"/>
      <c r="AE1889" s="108"/>
      <c r="AF1889" s="108"/>
      <c r="AG1889" s="108"/>
      <c r="AH1889" s="108"/>
    </row>
    <row r="1890">
      <c r="A1890" s="108"/>
      <c r="B1890" s="108"/>
      <c r="C1890" s="108"/>
      <c r="D1890" s="115"/>
      <c r="E1890" s="108"/>
      <c r="F1890" s="108"/>
      <c r="G1890" s="108"/>
      <c r="H1890" s="108"/>
      <c r="I1890" s="108"/>
      <c r="J1890" s="108"/>
      <c r="K1890" s="108"/>
      <c r="L1890" s="108"/>
      <c r="M1890" s="111"/>
      <c r="N1890" s="112"/>
      <c r="O1890" s="111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/>
      <c r="AB1890" s="108"/>
      <c r="AC1890" s="108"/>
      <c r="AD1890" s="108"/>
      <c r="AE1890" s="108"/>
      <c r="AF1890" s="108"/>
      <c r="AG1890" s="108"/>
      <c r="AH1890" s="108"/>
    </row>
    <row r="1891">
      <c r="A1891" s="108"/>
      <c r="B1891" s="108"/>
      <c r="C1891" s="108"/>
      <c r="D1891" s="115"/>
      <c r="E1891" s="108"/>
      <c r="F1891" s="108"/>
      <c r="G1891" s="108"/>
      <c r="H1891" s="108"/>
      <c r="I1891" s="108"/>
      <c r="J1891" s="108"/>
      <c r="K1891" s="108"/>
      <c r="L1891" s="108"/>
      <c r="M1891" s="111"/>
      <c r="N1891" s="112"/>
      <c r="O1891" s="111"/>
      <c r="P1891" s="108"/>
      <c r="Q1891" s="108"/>
      <c r="R1891" s="108"/>
      <c r="S1891" s="108"/>
      <c r="T1891" s="108"/>
      <c r="U1891" s="108"/>
      <c r="V1891" s="108"/>
      <c r="W1891" s="108"/>
      <c r="X1891" s="108"/>
      <c r="Y1891" s="108"/>
      <c r="Z1891" s="108"/>
      <c r="AA1891" s="108"/>
      <c r="AB1891" s="108"/>
      <c r="AC1891" s="108"/>
      <c r="AD1891" s="108"/>
      <c r="AE1891" s="108"/>
      <c r="AF1891" s="108"/>
      <c r="AG1891" s="108"/>
      <c r="AH1891" s="108"/>
    </row>
    <row r="1892">
      <c r="A1892" s="108"/>
      <c r="B1892" s="108"/>
      <c r="C1892" s="108"/>
      <c r="D1892" s="115"/>
      <c r="E1892" s="108"/>
      <c r="F1892" s="108"/>
      <c r="G1892" s="108"/>
      <c r="H1892" s="108"/>
      <c r="I1892" s="108"/>
      <c r="J1892" s="108"/>
      <c r="K1892" s="108"/>
      <c r="L1892" s="108"/>
      <c r="M1892" s="111"/>
      <c r="N1892" s="112"/>
      <c r="O1892" s="111"/>
      <c r="P1892" s="108"/>
      <c r="Q1892" s="108"/>
      <c r="R1892" s="108"/>
      <c r="S1892" s="108"/>
      <c r="T1892" s="108"/>
      <c r="U1892" s="108"/>
      <c r="V1892" s="108"/>
      <c r="W1892" s="108"/>
      <c r="X1892" s="108"/>
      <c r="Y1892" s="108"/>
      <c r="Z1892" s="108"/>
      <c r="AA1892" s="108"/>
      <c r="AB1892" s="108"/>
      <c r="AC1892" s="108"/>
      <c r="AD1892" s="108"/>
      <c r="AE1892" s="108"/>
      <c r="AF1892" s="108"/>
      <c r="AG1892" s="108"/>
      <c r="AH1892" s="108"/>
    </row>
    <row r="1893">
      <c r="A1893" s="108"/>
      <c r="B1893" s="108"/>
      <c r="C1893" s="108"/>
      <c r="D1893" s="115"/>
      <c r="E1893" s="108"/>
      <c r="F1893" s="108"/>
      <c r="G1893" s="108"/>
      <c r="H1893" s="108"/>
      <c r="I1893" s="108"/>
      <c r="J1893" s="108"/>
      <c r="K1893" s="108"/>
      <c r="L1893" s="108"/>
      <c r="M1893" s="111"/>
      <c r="N1893" s="112"/>
      <c r="O1893" s="111"/>
      <c r="P1893" s="108"/>
      <c r="Q1893" s="108"/>
      <c r="R1893" s="108"/>
      <c r="S1893" s="108"/>
      <c r="T1893" s="108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AD1893" s="108"/>
      <c r="AE1893" s="108"/>
      <c r="AF1893" s="108"/>
      <c r="AG1893" s="108"/>
      <c r="AH1893" s="108"/>
    </row>
    <row r="1894">
      <c r="A1894" s="108"/>
      <c r="B1894" s="108"/>
      <c r="C1894" s="108"/>
      <c r="D1894" s="115"/>
      <c r="E1894" s="108"/>
      <c r="F1894" s="108"/>
      <c r="G1894" s="108"/>
      <c r="H1894" s="108"/>
      <c r="I1894" s="108"/>
      <c r="J1894" s="108"/>
      <c r="K1894" s="108"/>
      <c r="L1894" s="108"/>
      <c r="M1894" s="111"/>
      <c r="N1894" s="112"/>
      <c r="O1894" s="111"/>
      <c r="P1894" s="108"/>
      <c r="Q1894" s="108"/>
      <c r="R1894" s="108"/>
      <c r="S1894" s="108"/>
      <c r="T1894" s="108"/>
      <c r="U1894" s="108"/>
      <c r="V1894" s="108"/>
      <c r="W1894" s="108"/>
      <c r="X1894" s="108"/>
      <c r="Y1894" s="108"/>
      <c r="Z1894" s="108"/>
      <c r="AA1894" s="108"/>
      <c r="AB1894" s="108"/>
      <c r="AC1894" s="108"/>
      <c r="AD1894" s="108"/>
      <c r="AE1894" s="108"/>
      <c r="AF1894" s="108"/>
      <c r="AG1894" s="108"/>
      <c r="AH1894" s="108"/>
    </row>
    <row r="1895">
      <c r="A1895" s="108"/>
      <c r="B1895" s="108"/>
      <c r="C1895" s="108"/>
      <c r="D1895" s="115"/>
      <c r="E1895" s="108"/>
      <c r="F1895" s="108"/>
      <c r="G1895" s="108"/>
      <c r="H1895" s="108"/>
      <c r="I1895" s="108"/>
      <c r="J1895" s="108"/>
      <c r="K1895" s="108"/>
      <c r="L1895" s="108"/>
      <c r="M1895" s="111"/>
      <c r="N1895" s="112"/>
      <c r="O1895" s="111"/>
      <c r="P1895" s="108"/>
      <c r="Q1895" s="108"/>
      <c r="R1895" s="108"/>
      <c r="S1895" s="108"/>
      <c r="T1895" s="108"/>
      <c r="U1895" s="108"/>
      <c r="V1895" s="108"/>
      <c r="W1895" s="108"/>
      <c r="X1895" s="108"/>
      <c r="Y1895" s="108"/>
      <c r="Z1895" s="108"/>
      <c r="AA1895" s="108"/>
      <c r="AB1895" s="108"/>
      <c r="AC1895" s="108"/>
      <c r="AD1895" s="108"/>
      <c r="AE1895" s="108"/>
      <c r="AF1895" s="108"/>
      <c r="AG1895" s="108"/>
      <c r="AH1895" s="108"/>
    </row>
    <row r="1896">
      <c r="A1896" s="108"/>
      <c r="B1896" s="108"/>
      <c r="C1896" s="108"/>
      <c r="D1896" s="115"/>
      <c r="E1896" s="108"/>
      <c r="F1896" s="108"/>
      <c r="G1896" s="108"/>
      <c r="H1896" s="108"/>
      <c r="I1896" s="108"/>
      <c r="J1896" s="108"/>
      <c r="K1896" s="108"/>
      <c r="L1896" s="108"/>
      <c r="M1896" s="111"/>
      <c r="N1896" s="112"/>
      <c r="O1896" s="111"/>
      <c r="P1896" s="108"/>
      <c r="Q1896" s="108"/>
      <c r="R1896" s="108"/>
      <c r="S1896" s="108"/>
      <c r="T1896" s="108"/>
      <c r="U1896" s="108"/>
      <c r="V1896" s="108"/>
      <c r="W1896" s="108"/>
      <c r="X1896" s="108"/>
      <c r="Y1896" s="108"/>
      <c r="Z1896" s="108"/>
      <c r="AA1896" s="108"/>
      <c r="AB1896" s="108"/>
      <c r="AC1896" s="108"/>
      <c r="AD1896" s="108"/>
      <c r="AE1896" s="108"/>
      <c r="AF1896" s="108"/>
      <c r="AG1896" s="108"/>
      <c r="AH1896" s="108"/>
    </row>
    <row r="1897">
      <c r="A1897" s="108"/>
      <c r="B1897" s="108"/>
      <c r="C1897" s="108"/>
      <c r="D1897" s="115"/>
      <c r="E1897" s="108"/>
      <c r="F1897" s="108"/>
      <c r="G1897" s="108"/>
      <c r="H1897" s="108"/>
      <c r="I1897" s="108"/>
      <c r="J1897" s="108"/>
      <c r="K1897" s="108"/>
      <c r="L1897" s="108"/>
      <c r="M1897" s="111"/>
      <c r="N1897" s="112"/>
      <c r="O1897" s="111"/>
      <c r="P1897" s="108"/>
      <c r="Q1897" s="108"/>
      <c r="R1897" s="108"/>
      <c r="S1897" s="108"/>
      <c r="T1897" s="108"/>
      <c r="U1897" s="108"/>
      <c r="V1897" s="108"/>
      <c r="W1897" s="108"/>
      <c r="X1897" s="108"/>
      <c r="Y1897" s="108"/>
      <c r="Z1897" s="108"/>
      <c r="AA1897" s="108"/>
      <c r="AB1897" s="108"/>
      <c r="AC1897" s="108"/>
      <c r="AD1897" s="108"/>
      <c r="AE1897" s="108"/>
      <c r="AF1897" s="108"/>
      <c r="AG1897" s="108"/>
      <c r="AH1897" s="108"/>
    </row>
    <row r="1898">
      <c r="A1898" s="108"/>
      <c r="B1898" s="108"/>
      <c r="C1898" s="108"/>
      <c r="D1898" s="115"/>
      <c r="E1898" s="108"/>
      <c r="F1898" s="108"/>
      <c r="G1898" s="108"/>
      <c r="H1898" s="108"/>
      <c r="I1898" s="108"/>
      <c r="J1898" s="108"/>
      <c r="K1898" s="108"/>
      <c r="L1898" s="108"/>
      <c r="M1898" s="111"/>
      <c r="N1898" s="112"/>
      <c r="O1898" s="111"/>
      <c r="P1898" s="108"/>
      <c r="Q1898" s="108"/>
      <c r="R1898" s="108"/>
      <c r="S1898" s="108"/>
      <c r="T1898" s="108"/>
      <c r="U1898" s="108"/>
      <c r="V1898" s="108"/>
      <c r="W1898" s="108"/>
      <c r="X1898" s="108"/>
      <c r="Y1898" s="108"/>
      <c r="Z1898" s="108"/>
      <c r="AA1898" s="108"/>
      <c r="AB1898" s="108"/>
      <c r="AC1898" s="108"/>
      <c r="AD1898" s="108"/>
      <c r="AE1898" s="108"/>
      <c r="AF1898" s="108"/>
      <c r="AG1898" s="108"/>
      <c r="AH1898" s="108"/>
    </row>
    <row r="1899">
      <c r="A1899" s="108"/>
      <c r="B1899" s="108"/>
      <c r="C1899" s="108"/>
      <c r="D1899" s="115"/>
      <c r="E1899" s="108"/>
      <c r="F1899" s="108"/>
      <c r="G1899" s="108"/>
      <c r="H1899" s="108"/>
      <c r="I1899" s="108"/>
      <c r="J1899" s="108"/>
      <c r="K1899" s="108"/>
      <c r="L1899" s="108"/>
      <c r="M1899" s="111"/>
      <c r="N1899" s="112"/>
      <c r="O1899" s="111"/>
      <c r="P1899" s="108"/>
      <c r="Q1899" s="108"/>
      <c r="R1899" s="108"/>
      <c r="S1899" s="108"/>
      <c r="T1899" s="108"/>
      <c r="U1899" s="108"/>
      <c r="V1899" s="108"/>
      <c r="W1899" s="108"/>
      <c r="X1899" s="108"/>
      <c r="Y1899" s="108"/>
      <c r="Z1899" s="108"/>
      <c r="AA1899" s="108"/>
      <c r="AB1899" s="108"/>
      <c r="AC1899" s="108"/>
      <c r="AD1899" s="108"/>
      <c r="AE1899" s="108"/>
      <c r="AF1899" s="108"/>
      <c r="AG1899" s="108"/>
      <c r="AH1899" s="108"/>
    </row>
    <row r="1900">
      <c r="A1900" s="108"/>
      <c r="B1900" s="108"/>
      <c r="C1900" s="108"/>
      <c r="D1900" s="115"/>
      <c r="E1900" s="108"/>
      <c r="F1900" s="108"/>
      <c r="G1900" s="108"/>
      <c r="H1900" s="108"/>
      <c r="I1900" s="108"/>
      <c r="J1900" s="108"/>
      <c r="K1900" s="108"/>
      <c r="L1900" s="108"/>
      <c r="M1900" s="111"/>
      <c r="N1900" s="112"/>
      <c r="O1900" s="111"/>
      <c r="P1900" s="108"/>
      <c r="Q1900" s="108"/>
      <c r="R1900" s="108"/>
      <c r="S1900" s="108"/>
      <c r="T1900" s="108"/>
      <c r="U1900" s="108"/>
      <c r="V1900" s="108"/>
      <c r="W1900" s="108"/>
      <c r="X1900" s="108"/>
      <c r="Y1900" s="108"/>
      <c r="Z1900" s="108"/>
      <c r="AA1900" s="108"/>
      <c r="AB1900" s="108"/>
      <c r="AC1900" s="108"/>
      <c r="AD1900" s="108"/>
      <c r="AE1900" s="108"/>
      <c r="AF1900" s="108"/>
      <c r="AG1900" s="108"/>
      <c r="AH1900" s="108"/>
    </row>
    <row r="1901">
      <c r="A1901" s="108"/>
      <c r="B1901" s="108"/>
      <c r="C1901" s="108"/>
      <c r="D1901" s="115"/>
      <c r="E1901" s="108"/>
      <c r="F1901" s="108"/>
      <c r="G1901" s="108"/>
      <c r="H1901" s="108"/>
      <c r="I1901" s="108"/>
      <c r="J1901" s="108"/>
      <c r="K1901" s="108"/>
      <c r="L1901" s="108"/>
      <c r="M1901" s="111"/>
      <c r="N1901" s="112"/>
      <c r="O1901" s="111"/>
      <c r="P1901" s="108"/>
      <c r="Q1901" s="108"/>
      <c r="R1901" s="108"/>
      <c r="S1901" s="108"/>
      <c r="T1901" s="108"/>
      <c r="U1901" s="108"/>
      <c r="V1901" s="108"/>
      <c r="W1901" s="108"/>
      <c r="X1901" s="108"/>
      <c r="Y1901" s="108"/>
      <c r="Z1901" s="108"/>
      <c r="AA1901" s="108"/>
      <c r="AB1901" s="108"/>
      <c r="AC1901" s="108"/>
      <c r="AD1901" s="108"/>
      <c r="AE1901" s="108"/>
      <c r="AF1901" s="108"/>
      <c r="AG1901" s="108"/>
      <c r="AH1901" s="108"/>
    </row>
    <row r="1902">
      <c r="A1902" s="108"/>
      <c r="B1902" s="108"/>
      <c r="C1902" s="108"/>
      <c r="D1902" s="115"/>
      <c r="E1902" s="108"/>
      <c r="F1902" s="108"/>
      <c r="G1902" s="108"/>
      <c r="H1902" s="108"/>
      <c r="I1902" s="108"/>
      <c r="J1902" s="108"/>
      <c r="K1902" s="108"/>
      <c r="L1902" s="108"/>
      <c r="M1902" s="111"/>
      <c r="N1902" s="112"/>
      <c r="O1902" s="111"/>
      <c r="P1902" s="108"/>
      <c r="Q1902" s="108"/>
      <c r="R1902" s="108"/>
      <c r="S1902" s="108"/>
      <c r="T1902" s="108"/>
      <c r="U1902" s="108"/>
      <c r="V1902" s="108"/>
      <c r="W1902" s="108"/>
      <c r="X1902" s="108"/>
      <c r="Y1902" s="108"/>
      <c r="Z1902" s="108"/>
      <c r="AA1902" s="108"/>
      <c r="AB1902" s="108"/>
      <c r="AC1902" s="108"/>
      <c r="AD1902" s="108"/>
      <c r="AE1902" s="108"/>
      <c r="AF1902" s="108"/>
      <c r="AG1902" s="108"/>
      <c r="AH1902" s="108"/>
    </row>
    <row r="1903">
      <c r="A1903" s="108"/>
      <c r="B1903" s="108"/>
      <c r="C1903" s="108"/>
      <c r="D1903" s="115"/>
      <c r="E1903" s="108"/>
      <c r="F1903" s="108"/>
      <c r="G1903" s="108"/>
      <c r="H1903" s="108"/>
      <c r="I1903" s="108"/>
      <c r="J1903" s="108"/>
      <c r="K1903" s="108"/>
      <c r="L1903" s="108"/>
      <c r="M1903" s="111"/>
      <c r="N1903" s="112"/>
      <c r="O1903" s="111"/>
      <c r="P1903" s="108"/>
      <c r="Q1903" s="108"/>
      <c r="R1903" s="108"/>
      <c r="S1903" s="108"/>
      <c r="T1903" s="108"/>
      <c r="U1903" s="108"/>
      <c r="V1903" s="108"/>
      <c r="W1903" s="108"/>
      <c r="X1903" s="108"/>
      <c r="Y1903" s="108"/>
      <c r="Z1903" s="108"/>
      <c r="AA1903" s="108"/>
      <c r="AB1903" s="108"/>
      <c r="AC1903" s="108"/>
      <c r="AD1903" s="108"/>
      <c r="AE1903" s="108"/>
      <c r="AF1903" s="108"/>
      <c r="AG1903" s="108"/>
      <c r="AH1903" s="108"/>
    </row>
    <row r="1904">
      <c r="A1904" s="108"/>
      <c r="B1904" s="108"/>
      <c r="C1904" s="108"/>
      <c r="D1904" s="115"/>
      <c r="E1904" s="108"/>
      <c r="F1904" s="108"/>
      <c r="G1904" s="108"/>
      <c r="H1904" s="108"/>
      <c r="I1904" s="108"/>
      <c r="J1904" s="108"/>
      <c r="K1904" s="108"/>
      <c r="L1904" s="108"/>
      <c r="M1904" s="111"/>
      <c r="N1904" s="112"/>
      <c r="O1904" s="111"/>
      <c r="P1904" s="108"/>
      <c r="Q1904" s="108"/>
      <c r="R1904" s="108"/>
      <c r="S1904" s="108"/>
      <c r="T1904" s="108"/>
      <c r="U1904" s="108"/>
      <c r="V1904" s="108"/>
      <c r="W1904" s="108"/>
      <c r="X1904" s="108"/>
      <c r="Y1904" s="108"/>
      <c r="Z1904" s="108"/>
      <c r="AA1904" s="108"/>
      <c r="AB1904" s="108"/>
      <c r="AC1904" s="108"/>
      <c r="AD1904" s="108"/>
      <c r="AE1904" s="108"/>
      <c r="AF1904" s="108"/>
      <c r="AG1904" s="108"/>
      <c r="AH1904" s="108"/>
    </row>
    <row r="1905">
      <c r="A1905" s="108"/>
      <c r="B1905" s="108"/>
      <c r="C1905" s="108"/>
      <c r="D1905" s="115"/>
      <c r="E1905" s="108"/>
      <c r="F1905" s="108"/>
      <c r="G1905" s="108"/>
      <c r="H1905" s="108"/>
      <c r="I1905" s="108"/>
      <c r="J1905" s="108"/>
      <c r="K1905" s="108"/>
      <c r="L1905" s="108"/>
      <c r="M1905" s="111"/>
      <c r="N1905" s="112"/>
      <c r="O1905" s="111"/>
      <c r="P1905" s="108"/>
      <c r="Q1905" s="108"/>
      <c r="R1905" s="108"/>
      <c r="S1905" s="108"/>
      <c r="T1905" s="108"/>
      <c r="U1905" s="108"/>
      <c r="V1905" s="108"/>
      <c r="W1905" s="108"/>
      <c r="X1905" s="108"/>
      <c r="Y1905" s="108"/>
      <c r="Z1905" s="108"/>
      <c r="AA1905" s="108"/>
      <c r="AB1905" s="108"/>
      <c r="AC1905" s="108"/>
      <c r="AD1905" s="108"/>
      <c r="AE1905" s="108"/>
      <c r="AF1905" s="108"/>
      <c r="AG1905" s="108"/>
      <c r="AH1905" s="108"/>
    </row>
    <row r="1906">
      <c r="A1906" s="108"/>
      <c r="B1906" s="108"/>
      <c r="C1906" s="108"/>
      <c r="D1906" s="115"/>
      <c r="E1906" s="108"/>
      <c r="F1906" s="108"/>
      <c r="G1906" s="108"/>
      <c r="H1906" s="108"/>
      <c r="I1906" s="108"/>
      <c r="J1906" s="108"/>
      <c r="K1906" s="108"/>
      <c r="L1906" s="108"/>
      <c r="M1906" s="111"/>
      <c r="N1906" s="112"/>
      <c r="O1906" s="111"/>
      <c r="P1906" s="108"/>
      <c r="Q1906" s="108"/>
      <c r="R1906" s="108"/>
      <c r="S1906" s="108"/>
      <c r="T1906" s="108"/>
      <c r="U1906" s="108"/>
      <c r="V1906" s="108"/>
      <c r="W1906" s="108"/>
      <c r="X1906" s="108"/>
      <c r="Y1906" s="108"/>
      <c r="Z1906" s="108"/>
      <c r="AA1906" s="108"/>
      <c r="AB1906" s="108"/>
      <c r="AC1906" s="108"/>
      <c r="AD1906" s="108"/>
      <c r="AE1906" s="108"/>
      <c r="AF1906" s="108"/>
      <c r="AG1906" s="108"/>
      <c r="AH1906" s="108"/>
    </row>
    <row r="1907">
      <c r="A1907" s="108"/>
      <c r="B1907" s="108"/>
      <c r="C1907" s="108"/>
      <c r="D1907" s="115"/>
      <c r="E1907" s="108"/>
      <c r="F1907" s="108"/>
      <c r="G1907" s="108"/>
      <c r="H1907" s="108"/>
      <c r="I1907" s="108"/>
      <c r="J1907" s="108"/>
      <c r="K1907" s="108"/>
      <c r="L1907" s="108"/>
      <c r="M1907" s="111"/>
      <c r="N1907" s="112"/>
      <c r="O1907" s="111"/>
      <c r="P1907" s="108"/>
      <c r="Q1907" s="108"/>
      <c r="R1907" s="108"/>
      <c r="S1907" s="108"/>
      <c r="T1907" s="108"/>
      <c r="U1907" s="108"/>
      <c r="V1907" s="108"/>
      <c r="W1907" s="108"/>
      <c r="X1907" s="108"/>
      <c r="Y1907" s="108"/>
      <c r="Z1907" s="108"/>
      <c r="AA1907" s="108"/>
      <c r="AB1907" s="108"/>
      <c r="AC1907" s="108"/>
      <c r="AD1907" s="108"/>
      <c r="AE1907" s="108"/>
      <c r="AF1907" s="108"/>
      <c r="AG1907" s="108"/>
      <c r="AH1907" s="108"/>
    </row>
    <row r="1908">
      <c r="A1908" s="108"/>
      <c r="B1908" s="108"/>
      <c r="C1908" s="108"/>
      <c r="D1908" s="115"/>
      <c r="E1908" s="108"/>
      <c r="F1908" s="108"/>
      <c r="G1908" s="108"/>
      <c r="H1908" s="108"/>
      <c r="I1908" s="108"/>
      <c r="J1908" s="108"/>
      <c r="K1908" s="108"/>
      <c r="L1908" s="108"/>
      <c r="M1908" s="111"/>
      <c r="N1908" s="112"/>
      <c r="O1908" s="111"/>
      <c r="P1908" s="108"/>
      <c r="Q1908" s="108"/>
      <c r="R1908" s="108"/>
      <c r="S1908" s="108"/>
      <c r="T1908" s="108"/>
      <c r="U1908" s="108"/>
      <c r="V1908" s="108"/>
      <c r="W1908" s="108"/>
      <c r="X1908" s="108"/>
      <c r="Y1908" s="108"/>
      <c r="Z1908" s="108"/>
      <c r="AA1908" s="108"/>
      <c r="AB1908" s="108"/>
      <c r="AC1908" s="108"/>
      <c r="AD1908" s="108"/>
      <c r="AE1908" s="108"/>
      <c r="AF1908" s="108"/>
      <c r="AG1908" s="108"/>
      <c r="AH1908" s="108"/>
    </row>
    <row r="1909">
      <c r="A1909" s="108"/>
      <c r="B1909" s="108"/>
      <c r="C1909" s="108"/>
      <c r="D1909" s="115"/>
      <c r="E1909" s="108"/>
      <c r="F1909" s="108"/>
      <c r="G1909" s="108"/>
      <c r="H1909" s="108"/>
      <c r="I1909" s="108"/>
      <c r="J1909" s="108"/>
      <c r="K1909" s="108"/>
      <c r="L1909" s="108"/>
      <c r="M1909" s="111"/>
      <c r="N1909" s="112"/>
      <c r="O1909" s="111"/>
      <c r="P1909" s="108"/>
      <c r="Q1909" s="108"/>
      <c r="R1909" s="108"/>
      <c r="S1909" s="108"/>
      <c r="T1909" s="108"/>
      <c r="U1909" s="108"/>
      <c r="V1909" s="108"/>
      <c r="W1909" s="108"/>
      <c r="X1909" s="108"/>
      <c r="Y1909" s="108"/>
      <c r="Z1909" s="108"/>
      <c r="AA1909" s="108"/>
      <c r="AB1909" s="108"/>
      <c r="AC1909" s="108"/>
      <c r="AD1909" s="108"/>
      <c r="AE1909" s="108"/>
      <c r="AF1909" s="108"/>
      <c r="AG1909" s="108"/>
      <c r="AH1909" s="108"/>
    </row>
    <row r="1910">
      <c r="A1910" s="108"/>
      <c r="B1910" s="108"/>
      <c r="C1910" s="108"/>
      <c r="D1910" s="115"/>
      <c r="E1910" s="108"/>
      <c r="F1910" s="108"/>
      <c r="G1910" s="108"/>
      <c r="H1910" s="108"/>
      <c r="I1910" s="108"/>
      <c r="J1910" s="108"/>
      <c r="K1910" s="108"/>
      <c r="L1910" s="108"/>
      <c r="M1910" s="111"/>
      <c r="N1910" s="112"/>
      <c r="O1910" s="111"/>
      <c r="P1910" s="108"/>
      <c r="Q1910" s="108"/>
      <c r="R1910" s="108"/>
      <c r="S1910" s="108"/>
      <c r="T1910" s="108"/>
      <c r="U1910" s="108"/>
      <c r="V1910" s="108"/>
      <c r="W1910" s="108"/>
      <c r="X1910" s="108"/>
      <c r="Y1910" s="108"/>
      <c r="Z1910" s="108"/>
      <c r="AA1910" s="108"/>
      <c r="AB1910" s="108"/>
      <c r="AC1910" s="108"/>
      <c r="AD1910" s="108"/>
      <c r="AE1910" s="108"/>
      <c r="AF1910" s="108"/>
      <c r="AG1910" s="108"/>
      <c r="AH1910" s="108"/>
    </row>
    <row r="1911">
      <c r="A1911" s="108"/>
      <c r="B1911" s="108"/>
      <c r="C1911" s="108"/>
      <c r="D1911" s="115"/>
      <c r="E1911" s="108"/>
      <c r="F1911" s="108"/>
      <c r="G1911" s="108"/>
      <c r="H1911" s="108"/>
      <c r="I1911" s="108"/>
      <c r="J1911" s="108"/>
      <c r="K1911" s="108"/>
      <c r="L1911" s="108"/>
      <c r="M1911" s="111"/>
      <c r="N1911" s="112"/>
      <c r="O1911" s="111"/>
      <c r="P1911" s="108"/>
      <c r="Q1911" s="108"/>
      <c r="R1911" s="108"/>
      <c r="S1911" s="108"/>
      <c r="T1911" s="108"/>
      <c r="U1911" s="108"/>
      <c r="V1911" s="108"/>
      <c r="W1911" s="108"/>
      <c r="X1911" s="108"/>
      <c r="Y1911" s="108"/>
      <c r="Z1911" s="108"/>
      <c r="AA1911" s="108"/>
      <c r="AB1911" s="108"/>
      <c r="AC1911" s="108"/>
      <c r="AD1911" s="108"/>
      <c r="AE1911" s="108"/>
      <c r="AF1911" s="108"/>
      <c r="AG1911" s="108"/>
      <c r="AH1911" s="108"/>
    </row>
    <row r="1912">
      <c r="A1912" s="108"/>
      <c r="B1912" s="108"/>
      <c r="C1912" s="108"/>
      <c r="D1912" s="115"/>
      <c r="E1912" s="108"/>
      <c r="F1912" s="108"/>
      <c r="G1912" s="108"/>
      <c r="H1912" s="108"/>
      <c r="I1912" s="108"/>
      <c r="J1912" s="108"/>
      <c r="K1912" s="108"/>
      <c r="L1912" s="108"/>
      <c r="M1912" s="111"/>
      <c r="N1912" s="112"/>
      <c r="O1912" s="111"/>
      <c r="P1912" s="108"/>
      <c r="Q1912" s="108"/>
      <c r="R1912" s="108"/>
      <c r="S1912" s="108"/>
      <c r="T1912" s="108"/>
      <c r="U1912" s="108"/>
      <c r="V1912" s="108"/>
      <c r="W1912" s="108"/>
      <c r="X1912" s="108"/>
      <c r="Y1912" s="108"/>
      <c r="Z1912" s="108"/>
      <c r="AA1912" s="108"/>
      <c r="AB1912" s="108"/>
      <c r="AC1912" s="108"/>
      <c r="AD1912" s="108"/>
      <c r="AE1912" s="108"/>
      <c r="AF1912" s="108"/>
      <c r="AG1912" s="108"/>
      <c r="AH1912" s="108"/>
    </row>
    <row r="1913">
      <c r="A1913" s="108"/>
      <c r="B1913" s="108"/>
      <c r="C1913" s="108"/>
      <c r="D1913" s="115"/>
      <c r="E1913" s="108"/>
      <c r="F1913" s="108"/>
      <c r="G1913" s="108"/>
      <c r="H1913" s="108"/>
      <c r="I1913" s="108"/>
      <c r="J1913" s="108"/>
      <c r="K1913" s="108"/>
      <c r="L1913" s="108"/>
      <c r="M1913" s="111"/>
      <c r="N1913" s="112"/>
      <c r="O1913" s="111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/>
      <c r="AB1913" s="108"/>
      <c r="AC1913" s="108"/>
      <c r="AD1913" s="108"/>
      <c r="AE1913" s="108"/>
      <c r="AF1913" s="108"/>
      <c r="AG1913" s="108"/>
      <c r="AH1913" s="108"/>
    </row>
    <row r="1914">
      <c r="A1914" s="108"/>
      <c r="B1914" s="108"/>
      <c r="C1914" s="108"/>
      <c r="D1914" s="115"/>
      <c r="E1914" s="108"/>
      <c r="F1914" s="108"/>
      <c r="G1914" s="108"/>
      <c r="H1914" s="108"/>
      <c r="I1914" s="108"/>
      <c r="J1914" s="108"/>
      <c r="K1914" s="108"/>
      <c r="L1914" s="108"/>
      <c r="M1914" s="111"/>
      <c r="N1914" s="112"/>
      <c r="O1914" s="111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/>
      <c r="AB1914" s="108"/>
      <c r="AC1914" s="108"/>
      <c r="AD1914" s="108"/>
      <c r="AE1914" s="108"/>
      <c r="AF1914" s="108"/>
      <c r="AG1914" s="108"/>
      <c r="AH1914" s="108"/>
    </row>
    <row r="1915">
      <c r="A1915" s="108"/>
      <c r="B1915" s="108"/>
      <c r="C1915" s="108"/>
      <c r="D1915" s="115"/>
      <c r="E1915" s="108"/>
      <c r="F1915" s="108"/>
      <c r="G1915" s="108"/>
      <c r="H1915" s="108"/>
      <c r="I1915" s="108"/>
      <c r="J1915" s="108"/>
      <c r="K1915" s="108"/>
      <c r="L1915" s="108"/>
      <c r="M1915" s="111"/>
      <c r="N1915" s="112"/>
      <c r="O1915" s="111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/>
      <c r="AB1915" s="108"/>
      <c r="AC1915" s="108"/>
      <c r="AD1915" s="108"/>
      <c r="AE1915" s="108"/>
      <c r="AF1915" s="108"/>
      <c r="AG1915" s="108"/>
      <c r="AH1915" s="108"/>
    </row>
    <row r="1916">
      <c r="A1916" s="108"/>
      <c r="B1916" s="108"/>
      <c r="C1916" s="108"/>
      <c r="D1916" s="115"/>
      <c r="E1916" s="108"/>
      <c r="F1916" s="108"/>
      <c r="G1916" s="108"/>
      <c r="H1916" s="108"/>
      <c r="I1916" s="108"/>
      <c r="J1916" s="108"/>
      <c r="K1916" s="108"/>
      <c r="L1916" s="108"/>
      <c r="M1916" s="111"/>
      <c r="N1916" s="112"/>
      <c r="O1916" s="111"/>
      <c r="P1916" s="108"/>
      <c r="Q1916" s="108"/>
      <c r="R1916" s="108"/>
      <c r="S1916" s="108"/>
      <c r="T1916" s="108"/>
      <c r="U1916" s="108"/>
      <c r="V1916" s="108"/>
      <c r="W1916" s="108"/>
      <c r="X1916" s="108"/>
      <c r="Y1916" s="108"/>
      <c r="Z1916" s="108"/>
      <c r="AA1916" s="108"/>
      <c r="AB1916" s="108"/>
      <c r="AC1916" s="108"/>
      <c r="AD1916" s="108"/>
      <c r="AE1916" s="108"/>
      <c r="AF1916" s="108"/>
      <c r="AG1916" s="108"/>
      <c r="AH1916" s="108"/>
    </row>
    <row r="1917">
      <c r="A1917" s="108"/>
      <c r="B1917" s="108"/>
      <c r="C1917" s="108"/>
      <c r="D1917" s="115"/>
      <c r="E1917" s="108"/>
      <c r="F1917" s="108"/>
      <c r="G1917" s="108"/>
      <c r="H1917" s="108"/>
      <c r="I1917" s="108"/>
      <c r="J1917" s="108"/>
      <c r="K1917" s="108"/>
      <c r="L1917" s="108"/>
      <c r="M1917" s="111"/>
      <c r="N1917" s="112"/>
      <c r="O1917" s="111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/>
      <c r="AC1917" s="108"/>
      <c r="AD1917" s="108"/>
      <c r="AE1917" s="108"/>
      <c r="AF1917" s="108"/>
      <c r="AG1917" s="108"/>
      <c r="AH1917" s="108"/>
    </row>
    <row r="1918">
      <c r="A1918" s="108"/>
      <c r="B1918" s="108"/>
      <c r="C1918" s="108"/>
      <c r="D1918" s="115"/>
      <c r="E1918" s="108"/>
      <c r="F1918" s="108"/>
      <c r="G1918" s="108"/>
      <c r="H1918" s="108"/>
      <c r="I1918" s="108"/>
      <c r="J1918" s="108"/>
      <c r="K1918" s="108"/>
      <c r="L1918" s="108"/>
      <c r="M1918" s="111"/>
      <c r="N1918" s="112"/>
      <c r="O1918" s="111"/>
      <c r="P1918" s="108"/>
      <c r="Q1918" s="108"/>
      <c r="R1918" s="108"/>
      <c r="S1918" s="108"/>
      <c r="T1918" s="108"/>
      <c r="U1918" s="108"/>
      <c r="V1918" s="108"/>
      <c r="W1918" s="108"/>
      <c r="X1918" s="108"/>
      <c r="Y1918" s="108"/>
      <c r="Z1918" s="108"/>
      <c r="AA1918" s="108"/>
      <c r="AB1918" s="108"/>
      <c r="AC1918" s="108"/>
      <c r="AD1918" s="108"/>
      <c r="AE1918" s="108"/>
      <c r="AF1918" s="108"/>
      <c r="AG1918" s="108"/>
      <c r="AH1918" s="108"/>
    </row>
    <row r="1919">
      <c r="A1919" s="108"/>
      <c r="B1919" s="108"/>
      <c r="C1919" s="108"/>
      <c r="D1919" s="115"/>
      <c r="E1919" s="108"/>
      <c r="F1919" s="108"/>
      <c r="G1919" s="108"/>
      <c r="H1919" s="108"/>
      <c r="I1919" s="108"/>
      <c r="J1919" s="108"/>
      <c r="K1919" s="108"/>
      <c r="L1919" s="108"/>
      <c r="M1919" s="111"/>
      <c r="N1919" s="112"/>
      <c r="O1919" s="111"/>
      <c r="P1919" s="108"/>
      <c r="Q1919" s="108"/>
      <c r="R1919" s="108"/>
      <c r="S1919" s="108"/>
      <c r="T1919" s="108"/>
      <c r="U1919" s="108"/>
      <c r="V1919" s="108"/>
      <c r="W1919" s="108"/>
      <c r="X1919" s="108"/>
      <c r="Y1919" s="108"/>
      <c r="Z1919" s="108"/>
      <c r="AA1919" s="108"/>
      <c r="AB1919" s="108"/>
      <c r="AC1919" s="108"/>
      <c r="AD1919" s="108"/>
      <c r="AE1919" s="108"/>
      <c r="AF1919" s="108"/>
      <c r="AG1919" s="108"/>
      <c r="AH1919" s="108"/>
    </row>
    <row r="1920">
      <c r="A1920" s="108"/>
      <c r="B1920" s="108"/>
      <c r="C1920" s="108"/>
      <c r="D1920" s="115"/>
      <c r="E1920" s="108"/>
      <c r="F1920" s="108"/>
      <c r="G1920" s="108"/>
      <c r="H1920" s="108"/>
      <c r="I1920" s="108"/>
      <c r="J1920" s="108"/>
      <c r="K1920" s="108"/>
      <c r="L1920" s="108"/>
      <c r="M1920" s="111"/>
      <c r="N1920" s="112"/>
      <c r="O1920" s="111"/>
      <c r="P1920" s="108"/>
      <c r="Q1920" s="108"/>
      <c r="R1920" s="108"/>
      <c r="S1920" s="108"/>
      <c r="T1920" s="108"/>
      <c r="U1920" s="108"/>
      <c r="V1920" s="108"/>
      <c r="W1920" s="108"/>
      <c r="X1920" s="108"/>
      <c r="Y1920" s="108"/>
      <c r="Z1920" s="108"/>
      <c r="AA1920" s="108"/>
      <c r="AB1920" s="108"/>
      <c r="AC1920" s="108"/>
      <c r="AD1920" s="108"/>
      <c r="AE1920" s="108"/>
      <c r="AF1920" s="108"/>
      <c r="AG1920" s="108"/>
      <c r="AH1920" s="108"/>
    </row>
    <row r="1921">
      <c r="A1921" s="108"/>
      <c r="B1921" s="108"/>
      <c r="C1921" s="108"/>
      <c r="D1921" s="115"/>
      <c r="E1921" s="108"/>
      <c r="F1921" s="108"/>
      <c r="G1921" s="108"/>
      <c r="H1921" s="108"/>
      <c r="I1921" s="108"/>
      <c r="J1921" s="108"/>
      <c r="K1921" s="108"/>
      <c r="L1921" s="108"/>
      <c r="M1921" s="111"/>
      <c r="N1921" s="112"/>
      <c r="O1921" s="111"/>
      <c r="P1921" s="108"/>
      <c r="Q1921" s="108"/>
      <c r="R1921" s="108"/>
      <c r="S1921" s="108"/>
      <c r="T1921" s="108"/>
      <c r="U1921" s="108"/>
      <c r="V1921" s="108"/>
      <c r="W1921" s="108"/>
      <c r="X1921" s="108"/>
      <c r="Y1921" s="108"/>
      <c r="Z1921" s="108"/>
      <c r="AA1921" s="108"/>
      <c r="AB1921" s="108"/>
      <c r="AC1921" s="108"/>
      <c r="AD1921" s="108"/>
      <c r="AE1921" s="108"/>
      <c r="AF1921" s="108"/>
      <c r="AG1921" s="108"/>
      <c r="AH1921" s="108"/>
    </row>
    <row r="1922">
      <c r="A1922" s="108"/>
      <c r="B1922" s="108"/>
      <c r="C1922" s="108"/>
      <c r="D1922" s="115"/>
      <c r="E1922" s="108"/>
      <c r="F1922" s="108"/>
      <c r="G1922" s="108"/>
      <c r="H1922" s="108"/>
      <c r="I1922" s="108"/>
      <c r="J1922" s="108"/>
      <c r="K1922" s="108"/>
      <c r="L1922" s="108"/>
      <c r="M1922" s="111"/>
      <c r="N1922" s="112"/>
      <c r="O1922" s="111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/>
      <c r="AB1922" s="108"/>
      <c r="AC1922" s="108"/>
      <c r="AD1922" s="108"/>
      <c r="AE1922" s="108"/>
      <c r="AF1922" s="108"/>
      <c r="AG1922" s="108"/>
      <c r="AH1922" s="108"/>
    </row>
    <row r="1923">
      <c r="A1923" s="108"/>
      <c r="B1923" s="108"/>
      <c r="C1923" s="108"/>
      <c r="D1923" s="115"/>
      <c r="E1923" s="108"/>
      <c r="F1923" s="108"/>
      <c r="G1923" s="108"/>
      <c r="H1923" s="108"/>
      <c r="I1923" s="108"/>
      <c r="J1923" s="108"/>
      <c r="K1923" s="108"/>
      <c r="L1923" s="108"/>
      <c r="M1923" s="111"/>
      <c r="N1923" s="112"/>
      <c r="O1923" s="111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/>
      <c r="AC1923" s="108"/>
      <c r="AD1923" s="108"/>
      <c r="AE1923" s="108"/>
      <c r="AF1923" s="108"/>
      <c r="AG1923" s="108"/>
      <c r="AH1923" s="108"/>
    </row>
    <row r="1924">
      <c r="A1924" s="108"/>
      <c r="B1924" s="108"/>
      <c r="C1924" s="108"/>
      <c r="D1924" s="115"/>
      <c r="E1924" s="108"/>
      <c r="F1924" s="108"/>
      <c r="G1924" s="108"/>
      <c r="H1924" s="108"/>
      <c r="I1924" s="108"/>
      <c r="J1924" s="108"/>
      <c r="K1924" s="108"/>
      <c r="L1924" s="108"/>
      <c r="M1924" s="111"/>
      <c r="N1924" s="112"/>
      <c r="O1924" s="111"/>
      <c r="P1924" s="108"/>
      <c r="Q1924" s="108"/>
      <c r="R1924" s="108"/>
      <c r="S1924" s="108"/>
      <c r="T1924" s="108"/>
      <c r="U1924" s="108"/>
      <c r="V1924" s="108"/>
      <c r="W1924" s="108"/>
      <c r="X1924" s="108"/>
      <c r="Y1924" s="108"/>
      <c r="Z1924" s="108"/>
      <c r="AA1924" s="108"/>
      <c r="AB1924" s="108"/>
      <c r="AC1924" s="108"/>
      <c r="AD1924" s="108"/>
      <c r="AE1924" s="108"/>
      <c r="AF1924" s="108"/>
      <c r="AG1924" s="108"/>
      <c r="AH1924" s="108"/>
    </row>
    <row r="1925">
      <c r="A1925" s="108"/>
      <c r="B1925" s="108"/>
      <c r="C1925" s="108"/>
      <c r="D1925" s="115"/>
      <c r="E1925" s="108"/>
      <c r="F1925" s="108"/>
      <c r="G1925" s="108"/>
      <c r="H1925" s="108"/>
      <c r="I1925" s="108"/>
      <c r="J1925" s="108"/>
      <c r="K1925" s="108"/>
      <c r="L1925" s="108"/>
      <c r="M1925" s="111"/>
      <c r="N1925" s="112"/>
      <c r="O1925" s="111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/>
      <c r="AC1925" s="108"/>
      <c r="AD1925" s="108"/>
      <c r="AE1925" s="108"/>
      <c r="AF1925" s="108"/>
      <c r="AG1925" s="108"/>
      <c r="AH1925" s="108"/>
    </row>
    <row r="1926">
      <c r="A1926" s="108"/>
      <c r="B1926" s="108"/>
      <c r="C1926" s="108"/>
      <c r="D1926" s="115"/>
      <c r="E1926" s="108"/>
      <c r="F1926" s="108"/>
      <c r="G1926" s="108"/>
      <c r="H1926" s="108"/>
      <c r="I1926" s="108"/>
      <c r="J1926" s="108"/>
      <c r="K1926" s="108"/>
      <c r="L1926" s="108"/>
      <c r="M1926" s="111"/>
      <c r="N1926" s="112"/>
      <c r="O1926" s="111"/>
      <c r="P1926" s="108"/>
      <c r="Q1926" s="108"/>
      <c r="R1926" s="108"/>
      <c r="S1926" s="108"/>
      <c r="T1926" s="108"/>
      <c r="U1926" s="108"/>
      <c r="V1926" s="108"/>
      <c r="W1926" s="108"/>
      <c r="X1926" s="108"/>
      <c r="Y1926" s="108"/>
      <c r="Z1926" s="108"/>
      <c r="AA1926" s="108"/>
      <c r="AB1926" s="108"/>
      <c r="AC1926" s="108"/>
      <c r="AD1926" s="108"/>
      <c r="AE1926" s="108"/>
      <c r="AF1926" s="108"/>
      <c r="AG1926" s="108"/>
      <c r="AH1926" s="108"/>
    </row>
    <row r="1927">
      <c r="A1927" s="108"/>
      <c r="B1927" s="108"/>
      <c r="C1927" s="108"/>
      <c r="D1927" s="115"/>
      <c r="E1927" s="108"/>
      <c r="F1927" s="108"/>
      <c r="G1927" s="108"/>
      <c r="H1927" s="108"/>
      <c r="I1927" s="108"/>
      <c r="J1927" s="108"/>
      <c r="K1927" s="108"/>
      <c r="L1927" s="108"/>
      <c r="M1927" s="111"/>
      <c r="N1927" s="112"/>
      <c r="O1927" s="111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/>
      <c r="AB1927" s="108"/>
      <c r="AC1927" s="108"/>
      <c r="AD1927" s="108"/>
      <c r="AE1927" s="108"/>
      <c r="AF1927" s="108"/>
      <c r="AG1927" s="108"/>
      <c r="AH1927" s="108"/>
    </row>
    <row r="1928">
      <c r="A1928" s="108"/>
      <c r="B1928" s="108"/>
      <c r="C1928" s="108"/>
      <c r="D1928" s="115"/>
      <c r="E1928" s="108"/>
      <c r="F1928" s="108"/>
      <c r="G1928" s="108"/>
      <c r="H1928" s="108"/>
      <c r="I1928" s="108"/>
      <c r="J1928" s="108"/>
      <c r="K1928" s="108"/>
      <c r="L1928" s="108"/>
      <c r="M1928" s="111"/>
      <c r="N1928" s="112"/>
      <c r="O1928" s="111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/>
      <c r="AB1928" s="108"/>
      <c r="AC1928" s="108"/>
      <c r="AD1928" s="108"/>
      <c r="AE1928" s="108"/>
      <c r="AF1928" s="108"/>
      <c r="AG1928" s="108"/>
      <c r="AH1928" s="108"/>
    </row>
    <row r="1929">
      <c r="A1929" s="108"/>
      <c r="B1929" s="108"/>
      <c r="C1929" s="108"/>
      <c r="D1929" s="115"/>
      <c r="E1929" s="108"/>
      <c r="F1929" s="108"/>
      <c r="G1929" s="108"/>
      <c r="H1929" s="108"/>
      <c r="I1929" s="108"/>
      <c r="J1929" s="108"/>
      <c r="K1929" s="108"/>
      <c r="L1929" s="108"/>
      <c r="M1929" s="111"/>
      <c r="N1929" s="112"/>
      <c r="O1929" s="111"/>
      <c r="P1929" s="108"/>
      <c r="Q1929" s="108"/>
      <c r="R1929" s="108"/>
      <c r="S1929" s="108"/>
      <c r="T1929" s="108"/>
      <c r="U1929" s="108"/>
      <c r="V1929" s="108"/>
      <c r="W1929" s="108"/>
      <c r="X1929" s="108"/>
      <c r="Y1929" s="108"/>
      <c r="Z1929" s="108"/>
      <c r="AA1929" s="108"/>
      <c r="AB1929" s="108"/>
      <c r="AC1929" s="108"/>
      <c r="AD1929" s="108"/>
      <c r="AE1929" s="108"/>
      <c r="AF1929" s="108"/>
      <c r="AG1929" s="108"/>
      <c r="AH1929" s="108"/>
    </row>
    <row r="1930">
      <c r="A1930" s="108"/>
      <c r="B1930" s="108"/>
      <c r="C1930" s="108"/>
      <c r="D1930" s="115"/>
      <c r="E1930" s="108"/>
      <c r="F1930" s="108"/>
      <c r="G1930" s="108"/>
      <c r="H1930" s="108"/>
      <c r="I1930" s="108"/>
      <c r="J1930" s="108"/>
      <c r="K1930" s="108"/>
      <c r="L1930" s="108"/>
      <c r="M1930" s="111"/>
      <c r="N1930" s="112"/>
      <c r="O1930" s="111"/>
      <c r="P1930" s="108"/>
      <c r="Q1930" s="108"/>
      <c r="R1930" s="108"/>
      <c r="S1930" s="108"/>
      <c r="T1930" s="108"/>
      <c r="U1930" s="108"/>
      <c r="V1930" s="108"/>
      <c r="W1930" s="108"/>
      <c r="X1930" s="108"/>
      <c r="Y1930" s="108"/>
      <c r="Z1930" s="108"/>
      <c r="AA1930" s="108"/>
      <c r="AB1930" s="108"/>
      <c r="AC1930" s="108"/>
      <c r="AD1930" s="108"/>
      <c r="AE1930" s="108"/>
      <c r="AF1930" s="108"/>
      <c r="AG1930" s="108"/>
      <c r="AH1930" s="108"/>
    </row>
    <row r="1931">
      <c r="A1931" s="108"/>
      <c r="B1931" s="108"/>
      <c r="C1931" s="108"/>
      <c r="D1931" s="115"/>
      <c r="E1931" s="108"/>
      <c r="F1931" s="108"/>
      <c r="G1931" s="108"/>
      <c r="H1931" s="108"/>
      <c r="I1931" s="108"/>
      <c r="J1931" s="108"/>
      <c r="K1931" s="108"/>
      <c r="L1931" s="108"/>
      <c r="M1931" s="111"/>
      <c r="N1931" s="112"/>
      <c r="O1931" s="111"/>
      <c r="P1931" s="108"/>
      <c r="Q1931" s="108"/>
      <c r="R1931" s="108"/>
      <c r="S1931" s="108"/>
      <c r="T1931" s="108"/>
      <c r="U1931" s="108"/>
      <c r="V1931" s="108"/>
      <c r="W1931" s="108"/>
      <c r="X1931" s="108"/>
      <c r="Y1931" s="108"/>
      <c r="Z1931" s="108"/>
      <c r="AA1931" s="108"/>
      <c r="AB1931" s="108"/>
      <c r="AC1931" s="108"/>
      <c r="AD1931" s="108"/>
      <c r="AE1931" s="108"/>
      <c r="AF1931" s="108"/>
      <c r="AG1931" s="108"/>
      <c r="AH1931" s="108"/>
    </row>
    <row r="1932">
      <c r="A1932" s="108"/>
      <c r="B1932" s="108"/>
      <c r="C1932" s="108"/>
      <c r="D1932" s="115"/>
      <c r="E1932" s="108"/>
      <c r="F1932" s="108"/>
      <c r="G1932" s="108"/>
      <c r="H1932" s="108"/>
      <c r="I1932" s="108"/>
      <c r="J1932" s="108"/>
      <c r="K1932" s="108"/>
      <c r="L1932" s="108"/>
      <c r="M1932" s="111"/>
      <c r="N1932" s="112"/>
      <c r="O1932" s="111"/>
      <c r="P1932" s="108"/>
      <c r="Q1932" s="108"/>
      <c r="R1932" s="108"/>
      <c r="S1932" s="108"/>
      <c r="T1932" s="108"/>
      <c r="U1932" s="108"/>
      <c r="V1932" s="108"/>
      <c r="W1932" s="108"/>
      <c r="X1932" s="108"/>
      <c r="Y1932" s="108"/>
      <c r="Z1932" s="108"/>
      <c r="AA1932" s="108"/>
      <c r="AB1932" s="108"/>
      <c r="AC1932" s="108"/>
      <c r="AD1932" s="108"/>
      <c r="AE1932" s="108"/>
      <c r="AF1932" s="108"/>
      <c r="AG1932" s="108"/>
      <c r="AH1932" s="108"/>
    </row>
    <row r="1933">
      <c r="A1933" s="108"/>
      <c r="B1933" s="108"/>
      <c r="C1933" s="108"/>
      <c r="D1933" s="115"/>
      <c r="E1933" s="108"/>
      <c r="F1933" s="108"/>
      <c r="G1933" s="108"/>
      <c r="H1933" s="108"/>
      <c r="I1933" s="108"/>
      <c r="J1933" s="108"/>
      <c r="K1933" s="108"/>
      <c r="L1933" s="108"/>
      <c r="M1933" s="111"/>
      <c r="N1933" s="112"/>
      <c r="O1933" s="111"/>
      <c r="P1933" s="108"/>
      <c r="Q1933" s="108"/>
      <c r="R1933" s="108"/>
      <c r="S1933" s="108"/>
      <c r="T1933" s="108"/>
      <c r="U1933" s="108"/>
      <c r="V1933" s="108"/>
      <c r="W1933" s="108"/>
      <c r="X1933" s="108"/>
      <c r="Y1933" s="108"/>
      <c r="Z1933" s="108"/>
      <c r="AA1933" s="108"/>
      <c r="AB1933" s="108"/>
      <c r="AC1933" s="108"/>
      <c r="AD1933" s="108"/>
      <c r="AE1933" s="108"/>
      <c r="AF1933" s="108"/>
      <c r="AG1933" s="108"/>
      <c r="AH1933" s="108"/>
    </row>
    <row r="1934">
      <c r="A1934" s="108"/>
      <c r="B1934" s="108"/>
      <c r="C1934" s="108"/>
      <c r="D1934" s="115"/>
      <c r="E1934" s="108"/>
      <c r="F1934" s="108"/>
      <c r="G1934" s="108"/>
      <c r="H1934" s="108"/>
      <c r="I1934" s="108"/>
      <c r="J1934" s="108"/>
      <c r="K1934" s="108"/>
      <c r="L1934" s="108"/>
      <c r="M1934" s="111"/>
      <c r="N1934" s="112"/>
      <c r="O1934" s="111"/>
      <c r="P1934" s="108"/>
      <c r="Q1934" s="108"/>
      <c r="R1934" s="108"/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/>
      <c r="AC1934" s="108"/>
      <c r="AD1934" s="108"/>
      <c r="AE1934" s="108"/>
      <c r="AF1934" s="108"/>
      <c r="AG1934" s="108"/>
      <c r="AH1934" s="108"/>
    </row>
    <row r="1935">
      <c r="A1935" s="108"/>
      <c r="B1935" s="108"/>
      <c r="C1935" s="108"/>
      <c r="D1935" s="115"/>
      <c r="E1935" s="108"/>
      <c r="F1935" s="108"/>
      <c r="G1935" s="108"/>
      <c r="H1935" s="108"/>
      <c r="I1935" s="108"/>
      <c r="J1935" s="108"/>
      <c r="K1935" s="108"/>
      <c r="L1935" s="108"/>
      <c r="M1935" s="111"/>
      <c r="N1935" s="112"/>
      <c r="O1935" s="111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  <c r="AE1935" s="108"/>
      <c r="AF1935" s="108"/>
      <c r="AG1935" s="108"/>
      <c r="AH1935" s="108"/>
    </row>
    <row r="1936">
      <c r="A1936" s="108"/>
      <c r="B1936" s="108"/>
      <c r="C1936" s="108"/>
      <c r="D1936" s="115"/>
      <c r="E1936" s="108"/>
      <c r="F1936" s="108"/>
      <c r="G1936" s="108"/>
      <c r="H1936" s="108"/>
      <c r="I1936" s="108"/>
      <c r="J1936" s="108"/>
      <c r="K1936" s="108"/>
      <c r="L1936" s="108"/>
      <c r="M1936" s="111"/>
      <c r="N1936" s="112"/>
      <c r="O1936" s="111"/>
      <c r="P1936" s="108"/>
      <c r="Q1936" s="108"/>
      <c r="R1936" s="108"/>
      <c r="S1936" s="108"/>
      <c r="T1936" s="108"/>
      <c r="U1936" s="108"/>
      <c r="V1936" s="108"/>
      <c r="W1936" s="108"/>
      <c r="X1936" s="108"/>
      <c r="Y1936" s="108"/>
      <c r="Z1936" s="108"/>
      <c r="AA1936" s="108"/>
      <c r="AB1936" s="108"/>
      <c r="AC1936" s="108"/>
      <c r="AD1936" s="108"/>
      <c r="AE1936" s="108"/>
      <c r="AF1936" s="108"/>
      <c r="AG1936" s="108"/>
      <c r="AH1936" s="108"/>
    </row>
    <row r="1937">
      <c r="A1937" s="108"/>
      <c r="B1937" s="108"/>
      <c r="C1937" s="108"/>
      <c r="D1937" s="115"/>
      <c r="E1937" s="108"/>
      <c r="F1937" s="108"/>
      <c r="G1937" s="108"/>
      <c r="H1937" s="108"/>
      <c r="I1937" s="108"/>
      <c r="J1937" s="108"/>
      <c r="K1937" s="108"/>
      <c r="L1937" s="108"/>
      <c r="M1937" s="111"/>
      <c r="N1937" s="112"/>
      <c r="O1937" s="111"/>
      <c r="P1937" s="108"/>
      <c r="Q1937" s="108"/>
      <c r="R1937" s="108"/>
      <c r="S1937" s="108"/>
      <c r="T1937" s="108"/>
      <c r="U1937" s="108"/>
      <c r="V1937" s="108"/>
      <c r="W1937" s="108"/>
      <c r="X1937" s="108"/>
      <c r="Y1937" s="108"/>
      <c r="Z1937" s="108"/>
      <c r="AA1937" s="108"/>
      <c r="AB1937" s="108"/>
      <c r="AC1937" s="108"/>
      <c r="AD1937" s="108"/>
      <c r="AE1937" s="108"/>
      <c r="AF1937" s="108"/>
      <c r="AG1937" s="108"/>
      <c r="AH1937" s="108"/>
    </row>
    <row r="1938">
      <c r="A1938" s="108"/>
      <c r="B1938" s="108"/>
      <c r="C1938" s="108"/>
      <c r="D1938" s="115"/>
      <c r="E1938" s="108"/>
      <c r="F1938" s="108"/>
      <c r="G1938" s="108"/>
      <c r="H1938" s="108"/>
      <c r="I1938" s="108"/>
      <c r="J1938" s="108"/>
      <c r="K1938" s="108"/>
      <c r="L1938" s="108"/>
      <c r="M1938" s="111"/>
      <c r="N1938" s="112"/>
      <c r="O1938" s="111"/>
      <c r="P1938" s="108"/>
      <c r="Q1938" s="108"/>
      <c r="R1938" s="108"/>
      <c r="S1938" s="108"/>
      <c r="T1938" s="108"/>
      <c r="U1938" s="108"/>
      <c r="V1938" s="108"/>
      <c r="W1938" s="108"/>
      <c r="X1938" s="108"/>
      <c r="Y1938" s="108"/>
      <c r="Z1938" s="108"/>
      <c r="AA1938" s="108"/>
      <c r="AB1938" s="108"/>
      <c r="AC1938" s="108"/>
      <c r="AD1938" s="108"/>
      <c r="AE1938" s="108"/>
      <c r="AF1938" s="108"/>
      <c r="AG1938" s="108"/>
      <c r="AH1938" s="108"/>
    </row>
    <row r="1939">
      <c r="A1939" s="108"/>
      <c r="B1939" s="108"/>
      <c r="C1939" s="108"/>
      <c r="D1939" s="115"/>
      <c r="E1939" s="108"/>
      <c r="F1939" s="108"/>
      <c r="G1939" s="108"/>
      <c r="H1939" s="108"/>
      <c r="I1939" s="108"/>
      <c r="J1939" s="108"/>
      <c r="K1939" s="108"/>
      <c r="L1939" s="108"/>
      <c r="M1939" s="111"/>
      <c r="N1939" s="112"/>
      <c r="O1939" s="111"/>
      <c r="P1939" s="108"/>
      <c r="Q1939" s="108"/>
      <c r="R1939" s="108"/>
      <c r="S1939" s="108"/>
      <c r="T1939" s="108"/>
      <c r="U1939" s="108"/>
      <c r="V1939" s="108"/>
      <c r="W1939" s="108"/>
      <c r="X1939" s="108"/>
      <c r="Y1939" s="108"/>
      <c r="Z1939" s="108"/>
      <c r="AA1939" s="108"/>
      <c r="AB1939" s="108"/>
      <c r="AC1939" s="108"/>
      <c r="AD1939" s="108"/>
      <c r="AE1939" s="108"/>
      <c r="AF1939" s="108"/>
      <c r="AG1939" s="108"/>
      <c r="AH1939" s="108"/>
    </row>
    <row r="1940">
      <c r="A1940" s="108"/>
      <c r="B1940" s="108"/>
      <c r="C1940" s="108"/>
      <c r="D1940" s="115"/>
      <c r="E1940" s="108"/>
      <c r="F1940" s="108"/>
      <c r="G1940" s="108"/>
      <c r="H1940" s="108"/>
      <c r="I1940" s="108"/>
      <c r="J1940" s="108"/>
      <c r="K1940" s="108"/>
      <c r="L1940" s="108"/>
      <c r="M1940" s="111"/>
      <c r="N1940" s="112"/>
      <c r="O1940" s="111"/>
      <c r="P1940" s="108"/>
      <c r="Q1940" s="108"/>
      <c r="R1940" s="108"/>
      <c r="S1940" s="108"/>
      <c r="T1940" s="108"/>
      <c r="U1940" s="108"/>
      <c r="V1940" s="108"/>
      <c r="W1940" s="108"/>
      <c r="X1940" s="108"/>
      <c r="Y1940" s="108"/>
      <c r="Z1940" s="108"/>
      <c r="AA1940" s="108"/>
      <c r="AB1940" s="108"/>
      <c r="AC1940" s="108"/>
      <c r="AD1940" s="108"/>
      <c r="AE1940" s="108"/>
      <c r="AF1940" s="108"/>
      <c r="AG1940" s="108"/>
      <c r="AH1940" s="108"/>
    </row>
    <row r="1941">
      <c r="A1941" s="108"/>
      <c r="B1941" s="108"/>
      <c r="C1941" s="108"/>
      <c r="D1941" s="115"/>
      <c r="E1941" s="108"/>
      <c r="F1941" s="108"/>
      <c r="G1941" s="108"/>
      <c r="H1941" s="108"/>
      <c r="I1941" s="108"/>
      <c r="J1941" s="108"/>
      <c r="K1941" s="108"/>
      <c r="L1941" s="108"/>
      <c r="M1941" s="111"/>
      <c r="N1941" s="112"/>
      <c r="O1941" s="111"/>
      <c r="P1941" s="108"/>
      <c r="Q1941" s="108"/>
      <c r="R1941" s="108"/>
      <c r="S1941" s="108"/>
      <c r="T1941" s="108"/>
      <c r="U1941" s="108"/>
      <c r="V1941" s="108"/>
      <c r="W1941" s="108"/>
      <c r="X1941" s="108"/>
      <c r="Y1941" s="108"/>
      <c r="Z1941" s="108"/>
      <c r="AA1941" s="108"/>
      <c r="AB1941" s="108"/>
      <c r="AC1941" s="108"/>
      <c r="AD1941" s="108"/>
      <c r="AE1941" s="108"/>
      <c r="AF1941" s="108"/>
      <c r="AG1941" s="108"/>
      <c r="AH1941" s="108"/>
    </row>
    <row r="1942">
      <c r="A1942" s="108"/>
      <c r="B1942" s="108"/>
      <c r="C1942" s="108"/>
      <c r="D1942" s="115"/>
      <c r="E1942" s="108"/>
      <c r="F1942" s="108"/>
      <c r="G1942" s="108"/>
      <c r="H1942" s="108"/>
      <c r="I1942" s="108"/>
      <c r="J1942" s="108"/>
      <c r="K1942" s="108"/>
      <c r="L1942" s="108"/>
      <c r="M1942" s="111"/>
      <c r="N1942" s="112"/>
      <c r="O1942" s="111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/>
      <c r="AB1942" s="108"/>
      <c r="AC1942" s="108"/>
      <c r="AD1942" s="108"/>
      <c r="AE1942" s="108"/>
      <c r="AF1942" s="108"/>
      <c r="AG1942" s="108"/>
      <c r="AH1942" s="108"/>
    </row>
    <row r="1943">
      <c r="A1943" s="108"/>
      <c r="B1943" s="108"/>
      <c r="C1943" s="108"/>
      <c r="D1943" s="115"/>
      <c r="E1943" s="108"/>
      <c r="F1943" s="108"/>
      <c r="G1943" s="108"/>
      <c r="H1943" s="108"/>
      <c r="I1943" s="108"/>
      <c r="J1943" s="108"/>
      <c r="K1943" s="108"/>
      <c r="L1943" s="108"/>
      <c r="M1943" s="111"/>
      <c r="N1943" s="112"/>
      <c r="O1943" s="111"/>
      <c r="P1943" s="108"/>
      <c r="Q1943" s="108"/>
      <c r="R1943" s="108"/>
      <c r="S1943" s="108"/>
      <c r="T1943" s="108"/>
      <c r="U1943" s="108"/>
      <c r="V1943" s="108"/>
      <c r="W1943" s="108"/>
      <c r="X1943" s="108"/>
      <c r="Y1943" s="108"/>
      <c r="Z1943" s="108"/>
      <c r="AA1943" s="108"/>
      <c r="AB1943" s="108"/>
      <c r="AC1943" s="108"/>
      <c r="AD1943" s="108"/>
      <c r="AE1943" s="108"/>
      <c r="AF1943" s="108"/>
      <c r="AG1943" s="108"/>
      <c r="AH1943" s="108"/>
    </row>
    <row r="1944">
      <c r="A1944" s="108"/>
      <c r="B1944" s="108"/>
      <c r="C1944" s="108"/>
      <c r="D1944" s="115"/>
      <c r="E1944" s="108"/>
      <c r="F1944" s="108"/>
      <c r="G1944" s="108"/>
      <c r="H1944" s="108"/>
      <c r="I1944" s="108"/>
      <c r="J1944" s="108"/>
      <c r="K1944" s="108"/>
      <c r="L1944" s="108"/>
      <c r="M1944" s="111"/>
      <c r="N1944" s="112"/>
      <c r="O1944" s="111"/>
      <c r="P1944" s="108"/>
      <c r="Q1944" s="108"/>
      <c r="R1944" s="108"/>
      <c r="S1944" s="108"/>
      <c r="T1944" s="108"/>
      <c r="U1944" s="108"/>
      <c r="V1944" s="108"/>
      <c r="W1944" s="108"/>
      <c r="X1944" s="108"/>
      <c r="Y1944" s="108"/>
      <c r="Z1944" s="108"/>
      <c r="AA1944" s="108"/>
      <c r="AB1944" s="108"/>
      <c r="AC1944" s="108"/>
      <c r="AD1944" s="108"/>
      <c r="AE1944" s="108"/>
      <c r="AF1944" s="108"/>
      <c r="AG1944" s="108"/>
      <c r="AH1944" s="108"/>
    </row>
    <row r="1945">
      <c r="A1945" s="108"/>
      <c r="B1945" s="108"/>
      <c r="C1945" s="108"/>
      <c r="D1945" s="115"/>
      <c r="E1945" s="108"/>
      <c r="F1945" s="108"/>
      <c r="G1945" s="108"/>
      <c r="H1945" s="108"/>
      <c r="I1945" s="108"/>
      <c r="J1945" s="108"/>
      <c r="K1945" s="108"/>
      <c r="L1945" s="108"/>
      <c r="M1945" s="111"/>
      <c r="N1945" s="112"/>
      <c r="O1945" s="111"/>
      <c r="P1945" s="108"/>
      <c r="Q1945" s="108"/>
      <c r="R1945" s="108"/>
      <c r="S1945" s="108"/>
      <c r="T1945" s="108"/>
      <c r="U1945" s="108"/>
      <c r="V1945" s="108"/>
      <c r="W1945" s="108"/>
      <c r="X1945" s="108"/>
      <c r="Y1945" s="108"/>
      <c r="Z1945" s="108"/>
      <c r="AA1945" s="108"/>
      <c r="AB1945" s="108"/>
      <c r="AC1945" s="108"/>
      <c r="AD1945" s="108"/>
      <c r="AE1945" s="108"/>
      <c r="AF1945" s="108"/>
      <c r="AG1945" s="108"/>
      <c r="AH1945" s="108"/>
    </row>
    <row r="1946">
      <c r="A1946" s="108"/>
      <c r="B1946" s="108"/>
      <c r="C1946" s="108"/>
      <c r="D1946" s="115"/>
      <c r="E1946" s="108"/>
      <c r="F1946" s="108"/>
      <c r="G1946" s="108"/>
      <c r="H1946" s="108"/>
      <c r="I1946" s="108"/>
      <c r="J1946" s="108"/>
      <c r="K1946" s="108"/>
      <c r="L1946" s="108"/>
      <c r="M1946" s="111"/>
      <c r="N1946" s="112"/>
      <c r="O1946" s="111"/>
      <c r="P1946" s="108"/>
      <c r="Q1946" s="108"/>
      <c r="R1946" s="108"/>
      <c r="S1946" s="108"/>
      <c r="T1946" s="108"/>
      <c r="U1946" s="108"/>
      <c r="V1946" s="108"/>
      <c r="W1946" s="108"/>
      <c r="X1946" s="108"/>
      <c r="Y1946" s="108"/>
      <c r="Z1946" s="108"/>
      <c r="AA1946" s="108"/>
      <c r="AB1946" s="108"/>
      <c r="AC1946" s="108"/>
      <c r="AD1946" s="108"/>
      <c r="AE1946" s="108"/>
      <c r="AF1946" s="108"/>
      <c r="AG1946" s="108"/>
      <c r="AH1946" s="108"/>
    </row>
    <row r="1947">
      <c r="A1947" s="108"/>
      <c r="B1947" s="108"/>
      <c r="C1947" s="108"/>
      <c r="D1947" s="115"/>
      <c r="E1947" s="108"/>
      <c r="F1947" s="108"/>
      <c r="G1947" s="108"/>
      <c r="H1947" s="108"/>
      <c r="I1947" s="108"/>
      <c r="J1947" s="108"/>
      <c r="K1947" s="108"/>
      <c r="L1947" s="108"/>
      <c r="M1947" s="111"/>
      <c r="N1947" s="112"/>
      <c r="O1947" s="111"/>
      <c r="P1947" s="108"/>
      <c r="Q1947" s="108"/>
      <c r="R1947" s="108"/>
      <c r="S1947" s="108"/>
      <c r="T1947" s="108"/>
      <c r="U1947" s="108"/>
      <c r="V1947" s="108"/>
      <c r="W1947" s="108"/>
      <c r="X1947" s="108"/>
      <c r="Y1947" s="108"/>
      <c r="Z1947" s="108"/>
      <c r="AA1947" s="108"/>
      <c r="AB1947" s="108"/>
      <c r="AC1947" s="108"/>
      <c r="AD1947" s="108"/>
      <c r="AE1947" s="108"/>
      <c r="AF1947" s="108"/>
      <c r="AG1947" s="108"/>
      <c r="AH1947" s="108"/>
    </row>
    <row r="1948">
      <c r="A1948" s="108"/>
      <c r="B1948" s="108"/>
      <c r="C1948" s="108"/>
      <c r="D1948" s="115"/>
      <c r="E1948" s="108"/>
      <c r="F1948" s="108"/>
      <c r="G1948" s="108"/>
      <c r="H1948" s="108"/>
      <c r="I1948" s="108"/>
      <c r="J1948" s="108"/>
      <c r="K1948" s="108"/>
      <c r="L1948" s="108"/>
      <c r="M1948" s="111"/>
      <c r="N1948" s="112"/>
      <c r="O1948" s="111"/>
      <c r="P1948" s="108"/>
      <c r="Q1948" s="108"/>
      <c r="R1948" s="108"/>
      <c r="S1948" s="108"/>
      <c r="T1948" s="108"/>
      <c r="U1948" s="108"/>
      <c r="V1948" s="108"/>
      <c r="W1948" s="108"/>
      <c r="X1948" s="108"/>
      <c r="Y1948" s="108"/>
      <c r="Z1948" s="108"/>
      <c r="AA1948" s="108"/>
      <c r="AB1948" s="108"/>
      <c r="AC1948" s="108"/>
      <c r="AD1948" s="108"/>
      <c r="AE1948" s="108"/>
      <c r="AF1948" s="108"/>
      <c r="AG1948" s="108"/>
      <c r="AH1948" s="108"/>
    </row>
    <row r="1949">
      <c r="A1949" s="108"/>
      <c r="B1949" s="108"/>
      <c r="C1949" s="108"/>
      <c r="D1949" s="115"/>
      <c r="E1949" s="108"/>
      <c r="F1949" s="108"/>
      <c r="G1949" s="108"/>
      <c r="H1949" s="108"/>
      <c r="I1949" s="108"/>
      <c r="J1949" s="108"/>
      <c r="K1949" s="108"/>
      <c r="L1949" s="108"/>
      <c r="M1949" s="111"/>
      <c r="N1949" s="112"/>
      <c r="O1949" s="111"/>
      <c r="P1949" s="108"/>
      <c r="Q1949" s="108"/>
      <c r="R1949" s="108"/>
      <c r="S1949" s="108"/>
      <c r="T1949" s="108"/>
      <c r="U1949" s="108"/>
      <c r="V1949" s="108"/>
      <c r="W1949" s="108"/>
      <c r="X1949" s="108"/>
      <c r="Y1949" s="108"/>
      <c r="Z1949" s="108"/>
      <c r="AA1949" s="108"/>
      <c r="AB1949" s="108"/>
      <c r="AC1949" s="108"/>
      <c r="AD1949" s="108"/>
      <c r="AE1949" s="108"/>
      <c r="AF1949" s="108"/>
      <c r="AG1949" s="108"/>
      <c r="AH1949" s="108"/>
    </row>
    <row r="1950">
      <c r="A1950" s="108"/>
      <c r="B1950" s="108"/>
      <c r="C1950" s="108"/>
      <c r="D1950" s="115"/>
      <c r="E1950" s="108"/>
      <c r="F1950" s="108"/>
      <c r="G1950" s="108"/>
      <c r="H1950" s="108"/>
      <c r="I1950" s="108"/>
      <c r="J1950" s="108"/>
      <c r="K1950" s="108"/>
      <c r="L1950" s="108"/>
      <c r="M1950" s="111"/>
      <c r="N1950" s="112"/>
      <c r="O1950" s="111"/>
      <c r="P1950" s="108"/>
      <c r="Q1950" s="108"/>
      <c r="R1950" s="108"/>
      <c r="S1950" s="108"/>
      <c r="T1950" s="108"/>
      <c r="U1950" s="108"/>
      <c r="V1950" s="108"/>
      <c r="W1950" s="108"/>
      <c r="X1950" s="108"/>
      <c r="Y1950" s="108"/>
      <c r="Z1950" s="108"/>
      <c r="AA1950" s="108"/>
      <c r="AB1950" s="108"/>
      <c r="AC1950" s="108"/>
      <c r="AD1950" s="108"/>
      <c r="AE1950" s="108"/>
      <c r="AF1950" s="108"/>
      <c r="AG1950" s="108"/>
      <c r="AH1950" s="108"/>
    </row>
    <row r="1951">
      <c r="A1951" s="108"/>
      <c r="B1951" s="108"/>
      <c r="C1951" s="108"/>
      <c r="D1951" s="115"/>
      <c r="E1951" s="108"/>
      <c r="F1951" s="108"/>
      <c r="G1951" s="108"/>
      <c r="H1951" s="108"/>
      <c r="I1951" s="108"/>
      <c r="J1951" s="108"/>
      <c r="K1951" s="108"/>
      <c r="L1951" s="108"/>
      <c r="M1951" s="111"/>
      <c r="N1951" s="112"/>
      <c r="O1951" s="111"/>
      <c r="P1951" s="108"/>
      <c r="Q1951" s="108"/>
      <c r="R1951" s="108"/>
      <c r="S1951" s="108"/>
      <c r="T1951" s="108"/>
      <c r="U1951" s="108"/>
      <c r="V1951" s="108"/>
      <c r="W1951" s="108"/>
      <c r="X1951" s="108"/>
      <c r="Y1951" s="108"/>
      <c r="Z1951" s="108"/>
      <c r="AA1951" s="108"/>
      <c r="AB1951" s="108"/>
      <c r="AC1951" s="108"/>
      <c r="AD1951" s="108"/>
      <c r="AE1951" s="108"/>
      <c r="AF1951" s="108"/>
      <c r="AG1951" s="108"/>
      <c r="AH1951" s="108"/>
    </row>
    <row r="1952">
      <c r="A1952" s="108"/>
      <c r="B1952" s="108"/>
      <c r="C1952" s="108"/>
      <c r="D1952" s="115"/>
      <c r="E1952" s="108"/>
      <c r="F1952" s="108"/>
      <c r="G1952" s="108"/>
      <c r="H1952" s="108"/>
      <c r="I1952" s="108"/>
      <c r="J1952" s="108"/>
      <c r="K1952" s="108"/>
      <c r="L1952" s="108"/>
      <c r="M1952" s="111"/>
      <c r="N1952" s="112"/>
      <c r="O1952" s="111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/>
      <c r="AC1952" s="108"/>
      <c r="AD1952" s="108"/>
      <c r="AE1952" s="108"/>
      <c r="AF1952" s="108"/>
      <c r="AG1952" s="108"/>
      <c r="AH1952" s="108"/>
    </row>
    <row r="1953">
      <c r="A1953" s="108"/>
      <c r="B1953" s="108"/>
      <c r="C1953" s="108"/>
      <c r="D1953" s="115"/>
      <c r="E1953" s="108"/>
      <c r="F1953" s="108"/>
      <c r="G1953" s="108"/>
      <c r="H1953" s="108"/>
      <c r="I1953" s="108"/>
      <c r="J1953" s="108"/>
      <c r="K1953" s="108"/>
      <c r="L1953" s="108"/>
      <c r="M1953" s="111"/>
      <c r="N1953" s="112"/>
      <c r="O1953" s="111"/>
      <c r="P1953" s="108"/>
      <c r="Q1953" s="108"/>
      <c r="R1953" s="108"/>
      <c r="S1953" s="108"/>
      <c r="T1953" s="108"/>
      <c r="U1953" s="108"/>
      <c r="V1953" s="108"/>
      <c r="W1953" s="108"/>
      <c r="X1953" s="108"/>
      <c r="Y1953" s="108"/>
      <c r="Z1953" s="108"/>
      <c r="AA1953" s="108"/>
      <c r="AB1953" s="108"/>
      <c r="AC1953" s="108"/>
      <c r="AD1953" s="108"/>
      <c r="AE1953" s="108"/>
      <c r="AF1953" s="108"/>
      <c r="AG1953" s="108"/>
      <c r="AH1953" s="108"/>
    </row>
    <row r="1954">
      <c r="A1954" s="108"/>
      <c r="B1954" s="108"/>
      <c r="C1954" s="108"/>
      <c r="D1954" s="115"/>
      <c r="E1954" s="108"/>
      <c r="F1954" s="108"/>
      <c r="G1954" s="108"/>
      <c r="H1954" s="108"/>
      <c r="I1954" s="108"/>
      <c r="J1954" s="108"/>
      <c r="K1954" s="108"/>
      <c r="L1954" s="108"/>
      <c r="M1954" s="111"/>
      <c r="N1954" s="112"/>
      <c r="O1954" s="111"/>
      <c r="P1954" s="108"/>
      <c r="Q1954" s="108"/>
      <c r="R1954" s="108"/>
      <c r="S1954" s="108"/>
      <c r="T1954" s="108"/>
      <c r="U1954" s="108"/>
      <c r="V1954" s="108"/>
      <c r="W1954" s="108"/>
      <c r="X1954" s="108"/>
      <c r="Y1954" s="108"/>
      <c r="Z1954" s="108"/>
      <c r="AA1954" s="108"/>
      <c r="AB1954" s="108"/>
      <c r="AC1954" s="108"/>
      <c r="AD1954" s="108"/>
      <c r="AE1954" s="108"/>
      <c r="AF1954" s="108"/>
      <c r="AG1954" s="108"/>
      <c r="AH1954" s="108"/>
    </row>
    <row r="1955">
      <c r="A1955" s="108"/>
      <c r="B1955" s="108"/>
      <c r="C1955" s="108"/>
      <c r="D1955" s="115"/>
      <c r="E1955" s="108"/>
      <c r="F1955" s="108"/>
      <c r="G1955" s="108"/>
      <c r="H1955" s="108"/>
      <c r="I1955" s="108"/>
      <c r="J1955" s="108"/>
      <c r="K1955" s="108"/>
      <c r="L1955" s="108"/>
      <c r="M1955" s="111"/>
      <c r="N1955" s="112"/>
      <c r="O1955" s="111"/>
      <c r="P1955" s="108"/>
      <c r="Q1955" s="108"/>
      <c r="R1955" s="108"/>
      <c r="S1955" s="108"/>
      <c r="T1955" s="108"/>
      <c r="U1955" s="108"/>
      <c r="V1955" s="108"/>
      <c r="W1955" s="108"/>
      <c r="X1955" s="108"/>
      <c r="Y1955" s="108"/>
      <c r="Z1955" s="108"/>
      <c r="AA1955" s="108"/>
      <c r="AB1955" s="108"/>
      <c r="AC1955" s="108"/>
      <c r="AD1955" s="108"/>
      <c r="AE1955" s="108"/>
      <c r="AF1955" s="108"/>
      <c r="AG1955" s="108"/>
      <c r="AH1955" s="108"/>
    </row>
    <row r="1956">
      <c r="A1956" s="108"/>
      <c r="B1956" s="108"/>
      <c r="C1956" s="108"/>
      <c r="D1956" s="115"/>
      <c r="E1956" s="108"/>
      <c r="F1956" s="108"/>
      <c r="G1956" s="108"/>
      <c r="H1956" s="108"/>
      <c r="I1956" s="108"/>
      <c r="J1956" s="108"/>
      <c r="K1956" s="108"/>
      <c r="L1956" s="108"/>
      <c r="M1956" s="111"/>
      <c r="N1956" s="112"/>
      <c r="O1956" s="111"/>
      <c r="P1956" s="108"/>
      <c r="Q1956" s="108"/>
      <c r="R1956" s="108"/>
      <c r="S1956" s="108"/>
      <c r="T1956" s="108"/>
      <c r="U1956" s="108"/>
      <c r="V1956" s="108"/>
      <c r="W1956" s="108"/>
      <c r="X1956" s="108"/>
      <c r="Y1956" s="108"/>
      <c r="Z1956" s="108"/>
      <c r="AA1956" s="108"/>
      <c r="AB1956" s="108"/>
      <c r="AC1956" s="108"/>
      <c r="AD1956" s="108"/>
      <c r="AE1956" s="108"/>
      <c r="AF1956" s="108"/>
      <c r="AG1956" s="108"/>
      <c r="AH1956" s="108"/>
    </row>
    <row r="1957">
      <c r="A1957" s="108"/>
      <c r="B1957" s="108"/>
      <c r="C1957" s="108"/>
      <c r="D1957" s="115"/>
      <c r="E1957" s="108"/>
      <c r="F1957" s="108"/>
      <c r="G1957" s="108"/>
      <c r="H1957" s="108"/>
      <c r="I1957" s="108"/>
      <c r="J1957" s="108"/>
      <c r="K1957" s="108"/>
      <c r="L1957" s="108"/>
      <c r="M1957" s="111"/>
      <c r="N1957" s="112"/>
      <c r="O1957" s="111"/>
      <c r="P1957" s="108"/>
      <c r="Q1957" s="108"/>
      <c r="R1957" s="108"/>
      <c r="S1957" s="108"/>
      <c r="T1957" s="108"/>
      <c r="U1957" s="108"/>
      <c r="V1957" s="108"/>
      <c r="W1957" s="108"/>
      <c r="X1957" s="108"/>
      <c r="Y1957" s="108"/>
      <c r="Z1957" s="108"/>
      <c r="AA1957" s="108"/>
      <c r="AB1957" s="108"/>
      <c r="AC1957" s="108"/>
      <c r="AD1957" s="108"/>
      <c r="AE1957" s="108"/>
      <c r="AF1957" s="108"/>
      <c r="AG1957" s="108"/>
      <c r="AH1957" s="108"/>
    </row>
    <row r="1958">
      <c r="A1958" s="108"/>
      <c r="B1958" s="108"/>
      <c r="C1958" s="108"/>
      <c r="D1958" s="115"/>
      <c r="E1958" s="108"/>
      <c r="F1958" s="108"/>
      <c r="G1958" s="108"/>
      <c r="H1958" s="108"/>
      <c r="I1958" s="108"/>
      <c r="J1958" s="108"/>
      <c r="K1958" s="108"/>
      <c r="L1958" s="108"/>
      <c r="M1958" s="111"/>
      <c r="N1958" s="112"/>
      <c r="O1958" s="111"/>
      <c r="P1958" s="108"/>
      <c r="Q1958" s="108"/>
      <c r="R1958" s="108"/>
      <c r="S1958" s="108"/>
      <c r="T1958" s="108"/>
      <c r="U1958" s="108"/>
      <c r="V1958" s="108"/>
      <c r="W1958" s="108"/>
      <c r="X1958" s="108"/>
      <c r="Y1958" s="108"/>
      <c r="Z1958" s="108"/>
      <c r="AA1958" s="108"/>
      <c r="AB1958" s="108"/>
      <c r="AC1958" s="108"/>
      <c r="AD1958" s="108"/>
      <c r="AE1958" s="108"/>
      <c r="AF1958" s="108"/>
      <c r="AG1958" s="108"/>
      <c r="AH1958" s="108"/>
    </row>
    <row r="1959">
      <c r="A1959" s="108"/>
      <c r="B1959" s="108"/>
      <c r="C1959" s="108"/>
      <c r="D1959" s="115"/>
      <c r="E1959" s="108"/>
      <c r="F1959" s="108"/>
      <c r="G1959" s="108"/>
      <c r="H1959" s="108"/>
      <c r="I1959" s="108"/>
      <c r="J1959" s="108"/>
      <c r="K1959" s="108"/>
      <c r="L1959" s="108"/>
      <c r="M1959" s="111"/>
      <c r="N1959" s="112"/>
      <c r="O1959" s="111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/>
      <c r="AC1959" s="108"/>
      <c r="AD1959" s="108"/>
      <c r="AE1959" s="108"/>
      <c r="AF1959" s="108"/>
      <c r="AG1959" s="108"/>
      <c r="AH1959" s="108"/>
    </row>
    <row r="1960">
      <c r="A1960" s="108"/>
      <c r="B1960" s="108"/>
      <c r="C1960" s="108"/>
      <c r="D1960" s="115"/>
      <c r="E1960" s="108"/>
      <c r="F1960" s="108"/>
      <c r="G1960" s="108"/>
      <c r="H1960" s="108"/>
      <c r="I1960" s="108"/>
      <c r="J1960" s="108"/>
      <c r="K1960" s="108"/>
      <c r="L1960" s="108"/>
      <c r="M1960" s="111"/>
      <c r="N1960" s="112"/>
      <c r="O1960" s="111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/>
      <c r="AB1960" s="108"/>
      <c r="AC1960" s="108"/>
      <c r="AD1960" s="108"/>
      <c r="AE1960" s="108"/>
      <c r="AF1960" s="108"/>
      <c r="AG1960" s="108"/>
      <c r="AH1960" s="108"/>
    </row>
    <row r="1961">
      <c r="A1961" s="108"/>
      <c r="B1961" s="108"/>
      <c r="C1961" s="108"/>
      <c r="D1961" s="115"/>
      <c r="E1961" s="108"/>
      <c r="F1961" s="108"/>
      <c r="G1961" s="108"/>
      <c r="H1961" s="108"/>
      <c r="I1961" s="108"/>
      <c r="J1961" s="108"/>
      <c r="K1961" s="108"/>
      <c r="L1961" s="108"/>
      <c r="M1961" s="111"/>
      <c r="N1961" s="112"/>
      <c r="O1961" s="111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/>
      <c r="AC1961" s="108"/>
      <c r="AD1961" s="108"/>
      <c r="AE1961" s="108"/>
      <c r="AF1961" s="108"/>
      <c r="AG1961" s="108"/>
      <c r="AH1961" s="108"/>
    </row>
    <row r="1962">
      <c r="A1962" s="108"/>
      <c r="B1962" s="108"/>
      <c r="C1962" s="108"/>
      <c r="D1962" s="115"/>
      <c r="E1962" s="108"/>
      <c r="F1962" s="108"/>
      <c r="G1962" s="108"/>
      <c r="H1962" s="108"/>
      <c r="I1962" s="108"/>
      <c r="J1962" s="108"/>
      <c r="K1962" s="108"/>
      <c r="L1962" s="108"/>
      <c r="M1962" s="111"/>
      <c r="N1962" s="112"/>
      <c r="O1962" s="111"/>
      <c r="P1962" s="108"/>
      <c r="Q1962" s="108"/>
      <c r="R1962" s="108"/>
      <c r="S1962" s="108"/>
      <c r="T1962" s="108"/>
      <c r="U1962" s="108"/>
      <c r="V1962" s="108"/>
      <c r="W1962" s="108"/>
      <c r="X1962" s="108"/>
      <c r="Y1962" s="108"/>
      <c r="Z1962" s="108"/>
      <c r="AA1962" s="108"/>
      <c r="AB1962" s="108"/>
      <c r="AC1962" s="108"/>
      <c r="AD1962" s="108"/>
      <c r="AE1962" s="108"/>
      <c r="AF1962" s="108"/>
      <c r="AG1962" s="108"/>
      <c r="AH1962" s="108"/>
    </row>
    <row r="1963">
      <c r="A1963" s="108"/>
      <c r="B1963" s="108"/>
      <c r="C1963" s="108"/>
      <c r="D1963" s="115"/>
      <c r="E1963" s="108"/>
      <c r="F1963" s="108"/>
      <c r="G1963" s="108"/>
      <c r="H1963" s="108"/>
      <c r="I1963" s="108"/>
      <c r="J1963" s="108"/>
      <c r="K1963" s="108"/>
      <c r="L1963" s="108"/>
      <c r="M1963" s="111"/>
      <c r="N1963" s="112"/>
      <c r="O1963" s="111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/>
      <c r="AC1963" s="108"/>
      <c r="AD1963" s="108"/>
      <c r="AE1963" s="108"/>
      <c r="AF1963" s="108"/>
      <c r="AG1963" s="108"/>
      <c r="AH1963" s="108"/>
    </row>
    <row r="1964">
      <c r="A1964" s="108"/>
      <c r="B1964" s="108"/>
      <c r="C1964" s="108"/>
      <c r="D1964" s="115"/>
      <c r="E1964" s="108"/>
      <c r="F1964" s="108"/>
      <c r="G1964" s="108"/>
      <c r="H1964" s="108"/>
      <c r="I1964" s="108"/>
      <c r="J1964" s="108"/>
      <c r="K1964" s="108"/>
      <c r="L1964" s="108"/>
      <c r="M1964" s="111"/>
      <c r="N1964" s="112"/>
      <c r="O1964" s="111"/>
      <c r="P1964" s="108"/>
      <c r="Q1964" s="108"/>
      <c r="R1964" s="108"/>
      <c r="S1964" s="108"/>
      <c r="T1964" s="108"/>
      <c r="U1964" s="108"/>
      <c r="V1964" s="108"/>
      <c r="W1964" s="108"/>
      <c r="X1964" s="108"/>
      <c r="Y1964" s="108"/>
      <c r="Z1964" s="108"/>
      <c r="AA1964" s="108"/>
      <c r="AB1964" s="108"/>
      <c r="AC1964" s="108"/>
      <c r="AD1964" s="108"/>
      <c r="AE1964" s="108"/>
      <c r="AF1964" s="108"/>
      <c r="AG1964" s="108"/>
      <c r="AH1964" s="108"/>
    </row>
    <row r="1965">
      <c r="A1965" s="108"/>
      <c r="B1965" s="108"/>
      <c r="C1965" s="108"/>
      <c r="D1965" s="115"/>
      <c r="E1965" s="108"/>
      <c r="F1965" s="108"/>
      <c r="G1965" s="108"/>
      <c r="H1965" s="108"/>
      <c r="I1965" s="108"/>
      <c r="J1965" s="108"/>
      <c r="K1965" s="108"/>
      <c r="L1965" s="108"/>
      <c r="M1965" s="111"/>
      <c r="N1965" s="112"/>
      <c r="O1965" s="111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/>
      <c r="AC1965" s="108"/>
      <c r="AD1965" s="108"/>
      <c r="AE1965" s="108"/>
      <c r="AF1965" s="108"/>
      <c r="AG1965" s="108"/>
      <c r="AH1965" s="108"/>
    </row>
    <row r="1966">
      <c r="A1966" s="108"/>
      <c r="B1966" s="108"/>
      <c r="C1966" s="108"/>
      <c r="D1966" s="115"/>
      <c r="E1966" s="108"/>
      <c r="F1966" s="108"/>
      <c r="G1966" s="108"/>
      <c r="H1966" s="108"/>
      <c r="I1966" s="108"/>
      <c r="J1966" s="108"/>
      <c r="K1966" s="108"/>
      <c r="L1966" s="108"/>
      <c r="M1966" s="111"/>
      <c r="N1966" s="112"/>
      <c r="O1966" s="111"/>
      <c r="P1966" s="108"/>
      <c r="Q1966" s="108"/>
      <c r="R1966" s="108"/>
      <c r="S1966" s="108"/>
      <c r="T1966" s="108"/>
      <c r="U1966" s="108"/>
      <c r="V1966" s="108"/>
      <c r="W1966" s="108"/>
      <c r="X1966" s="108"/>
      <c r="Y1966" s="108"/>
      <c r="Z1966" s="108"/>
      <c r="AA1966" s="108"/>
      <c r="AB1966" s="108"/>
      <c r="AC1966" s="108"/>
      <c r="AD1966" s="108"/>
      <c r="AE1966" s="108"/>
      <c r="AF1966" s="108"/>
      <c r="AG1966" s="108"/>
      <c r="AH1966" s="108"/>
    </row>
    <row r="1967">
      <c r="A1967" s="108"/>
      <c r="B1967" s="108"/>
      <c r="C1967" s="108"/>
      <c r="D1967" s="115"/>
      <c r="E1967" s="108"/>
      <c r="F1967" s="108"/>
      <c r="G1967" s="108"/>
      <c r="H1967" s="108"/>
      <c r="I1967" s="108"/>
      <c r="J1967" s="108"/>
      <c r="K1967" s="108"/>
      <c r="L1967" s="108"/>
      <c r="M1967" s="111"/>
      <c r="N1967" s="112"/>
      <c r="O1967" s="111"/>
      <c r="P1967" s="108"/>
      <c r="Q1967" s="108"/>
      <c r="R1967" s="108"/>
      <c r="S1967" s="108"/>
      <c r="T1967" s="108"/>
      <c r="U1967" s="108"/>
      <c r="V1967" s="108"/>
      <c r="W1967" s="108"/>
      <c r="X1967" s="108"/>
      <c r="Y1967" s="108"/>
      <c r="Z1967" s="108"/>
      <c r="AA1967" s="108"/>
      <c r="AB1967" s="108"/>
      <c r="AC1967" s="108"/>
      <c r="AD1967" s="108"/>
      <c r="AE1967" s="108"/>
      <c r="AF1967" s="108"/>
      <c r="AG1967" s="108"/>
      <c r="AH1967" s="108"/>
    </row>
    <row r="1968">
      <c r="A1968" s="108"/>
      <c r="B1968" s="108"/>
      <c r="C1968" s="108"/>
      <c r="D1968" s="115"/>
      <c r="E1968" s="108"/>
      <c r="F1968" s="108"/>
      <c r="G1968" s="108"/>
      <c r="H1968" s="108"/>
      <c r="I1968" s="108"/>
      <c r="J1968" s="108"/>
      <c r="K1968" s="108"/>
      <c r="L1968" s="108"/>
      <c r="M1968" s="111"/>
      <c r="N1968" s="112"/>
      <c r="O1968" s="111"/>
      <c r="P1968" s="108"/>
      <c r="Q1968" s="108"/>
      <c r="R1968" s="108"/>
      <c r="S1968" s="108"/>
      <c r="T1968" s="108"/>
      <c r="U1968" s="108"/>
      <c r="V1968" s="108"/>
      <c r="W1968" s="108"/>
      <c r="X1968" s="108"/>
      <c r="Y1968" s="108"/>
      <c r="Z1968" s="108"/>
      <c r="AA1968" s="108"/>
      <c r="AB1968" s="108"/>
      <c r="AC1968" s="108"/>
      <c r="AD1968" s="108"/>
      <c r="AE1968" s="108"/>
      <c r="AF1968" s="108"/>
      <c r="AG1968" s="108"/>
      <c r="AH1968" s="108"/>
    </row>
    <row r="1969">
      <c r="A1969" s="108"/>
      <c r="B1969" s="108"/>
      <c r="C1969" s="108"/>
      <c r="D1969" s="115"/>
      <c r="E1969" s="108"/>
      <c r="F1969" s="108"/>
      <c r="G1969" s="108"/>
      <c r="H1969" s="108"/>
      <c r="I1969" s="108"/>
      <c r="J1969" s="108"/>
      <c r="K1969" s="108"/>
      <c r="L1969" s="108"/>
      <c r="M1969" s="111"/>
      <c r="N1969" s="112"/>
      <c r="O1969" s="111"/>
      <c r="P1969" s="108"/>
      <c r="Q1969" s="108"/>
      <c r="R1969" s="108"/>
      <c r="S1969" s="108"/>
      <c r="T1969" s="108"/>
      <c r="U1969" s="108"/>
      <c r="V1969" s="108"/>
      <c r="W1969" s="108"/>
      <c r="X1969" s="108"/>
      <c r="Y1969" s="108"/>
      <c r="Z1969" s="108"/>
      <c r="AA1969" s="108"/>
      <c r="AB1969" s="108"/>
      <c r="AC1969" s="108"/>
      <c r="AD1969" s="108"/>
      <c r="AE1969" s="108"/>
      <c r="AF1969" s="108"/>
      <c r="AG1969" s="108"/>
      <c r="AH1969" s="108"/>
    </row>
    <row r="1970">
      <c r="A1970" s="108"/>
      <c r="B1970" s="108"/>
      <c r="C1970" s="108"/>
      <c r="D1970" s="115"/>
      <c r="E1970" s="108"/>
      <c r="F1970" s="108"/>
      <c r="G1970" s="108"/>
      <c r="H1970" s="108"/>
      <c r="I1970" s="108"/>
      <c r="J1970" s="108"/>
      <c r="K1970" s="108"/>
      <c r="L1970" s="108"/>
      <c r="M1970" s="111"/>
      <c r="N1970" s="112"/>
      <c r="O1970" s="111"/>
      <c r="P1970" s="108"/>
      <c r="Q1970" s="108"/>
      <c r="R1970" s="108"/>
      <c r="S1970" s="108"/>
      <c r="T1970" s="108"/>
      <c r="U1970" s="108"/>
      <c r="V1970" s="108"/>
      <c r="W1970" s="108"/>
      <c r="X1970" s="108"/>
      <c r="Y1970" s="108"/>
      <c r="Z1970" s="108"/>
      <c r="AA1970" s="108"/>
      <c r="AB1970" s="108"/>
      <c r="AC1970" s="108"/>
      <c r="AD1970" s="108"/>
      <c r="AE1970" s="108"/>
      <c r="AF1970" s="108"/>
      <c r="AG1970" s="108"/>
      <c r="AH1970" s="108"/>
    </row>
    <row r="1971">
      <c r="A1971" s="108"/>
      <c r="B1971" s="108"/>
      <c r="C1971" s="108"/>
      <c r="D1971" s="115"/>
      <c r="E1971" s="108"/>
      <c r="F1971" s="108"/>
      <c r="G1971" s="108"/>
      <c r="H1971" s="108"/>
      <c r="I1971" s="108"/>
      <c r="J1971" s="108"/>
      <c r="K1971" s="108"/>
      <c r="L1971" s="108"/>
      <c r="M1971" s="111"/>
      <c r="N1971" s="112"/>
      <c r="O1971" s="111"/>
      <c r="P1971" s="108"/>
      <c r="Q1971" s="108"/>
      <c r="R1971" s="108"/>
      <c r="S1971" s="108"/>
      <c r="T1971" s="108"/>
      <c r="U1971" s="108"/>
      <c r="V1971" s="108"/>
      <c r="W1971" s="108"/>
      <c r="X1971" s="108"/>
      <c r="Y1971" s="108"/>
      <c r="Z1971" s="108"/>
      <c r="AA1971" s="108"/>
      <c r="AB1971" s="108"/>
      <c r="AC1971" s="108"/>
      <c r="AD1971" s="108"/>
      <c r="AE1971" s="108"/>
      <c r="AF1971" s="108"/>
      <c r="AG1971" s="108"/>
      <c r="AH1971" s="108"/>
    </row>
    <row r="1972">
      <c r="A1972" s="108"/>
      <c r="B1972" s="108"/>
      <c r="C1972" s="108"/>
      <c r="D1972" s="115"/>
      <c r="E1972" s="108"/>
      <c r="F1972" s="108"/>
      <c r="G1972" s="108"/>
      <c r="H1972" s="108"/>
      <c r="I1972" s="108"/>
      <c r="J1972" s="108"/>
      <c r="K1972" s="108"/>
      <c r="L1972" s="108"/>
      <c r="M1972" s="111"/>
      <c r="N1972" s="112"/>
      <c r="O1972" s="111"/>
      <c r="P1972" s="108"/>
      <c r="Q1972" s="108"/>
      <c r="R1972" s="108"/>
      <c r="S1972" s="108"/>
      <c r="T1972" s="108"/>
      <c r="U1972" s="108"/>
      <c r="V1972" s="108"/>
      <c r="W1972" s="108"/>
      <c r="X1972" s="108"/>
      <c r="Y1972" s="108"/>
      <c r="Z1972" s="108"/>
      <c r="AA1972" s="108"/>
      <c r="AB1972" s="108"/>
      <c r="AC1972" s="108"/>
      <c r="AD1972" s="108"/>
      <c r="AE1972" s="108"/>
      <c r="AF1972" s="108"/>
      <c r="AG1972" s="108"/>
      <c r="AH1972" s="108"/>
    </row>
    <row r="1973">
      <c r="A1973" s="108"/>
      <c r="B1973" s="108"/>
      <c r="C1973" s="108"/>
      <c r="D1973" s="115"/>
      <c r="E1973" s="108"/>
      <c r="F1973" s="108"/>
      <c r="G1973" s="108"/>
      <c r="H1973" s="108"/>
      <c r="I1973" s="108"/>
      <c r="J1973" s="108"/>
      <c r="K1973" s="108"/>
      <c r="L1973" s="108"/>
      <c r="M1973" s="111"/>
      <c r="N1973" s="112"/>
      <c r="O1973" s="111"/>
      <c r="P1973" s="108"/>
      <c r="Q1973" s="108"/>
      <c r="R1973" s="108"/>
      <c r="S1973" s="108"/>
      <c r="T1973" s="108"/>
      <c r="U1973" s="108"/>
      <c r="V1973" s="108"/>
      <c r="W1973" s="108"/>
      <c r="X1973" s="108"/>
      <c r="Y1973" s="108"/>
      <c r="Z1973" s="108"/>
      <c r="AA1973" s="108"/>
      <c r="AB1973" s="108"/>
      <c r="AC1973" s="108"/>
      <c r="AD1973" s="108"/>
      <c r="AE1973" s="108"/>
      <c r="AF1973" s="108"/>
      <c r="AG1973" s="108"/>
      <c r="AH1973" s="108"/>
    </row>
    <row r="1974">
      <c r="A1974" s="108"/>
      <c r="B1974" s="108"/>
      <c r="C1974" s="108"/>
      <c r="D1974" s="115"/>
      <c r="E1974" s="108"/>
      <c r="F1974" s="108"/>
      <c r="G1974" s="108"/>
      <c r="H1974" s="108"/>
      <c r="I1974" s="108"/>
      <c r="J1974" s="108"/>
      <c r="K1974" s="108"/>
      <c r="L1974" s="108"/>
      <c r="M1974" s="111"/>
      <c r="N1974" s="112"/>
      <c r="O1974" s="111"/>
      <c r="P1974" s="108"/>
      <c r="Q1974" s="108"/>
      <c r="R1974" s="108"/>
      <c r="S1974" s="108"/>
      <c r="T1974" s="108"/>
      <c r="U1974" s="108"/>
      <c r="V1974" s="108"/>
      <c r="W1974" s="108"/>
      <c r="X1974" s="108"/>
      <c r="Y1974" s="108"/>
      <c r="Z1974" s="108"/>
      <c r="AA1974" s="108"/>
      <c r="AB1974" s="108"/>
      <c r="AC1974" s="108"/>
      <c r="AD1974" s="108"/>
      <c r="AE1974" s="108"/>
      <c r="AF1974" s="108"/>
      <c r="AG1974" s="108"/>
      <c r="AH1974" s="108"/>
    </row>
    <row r="1975">
      <c r="A1975" s="108"/>
      <c r="B1975" s="108"/>
      <c r="C1975" s="108"/>
      <c r="D1975" s="115"/>
      <c r="E1975" s="108"/>
      <c r="F1975" s="108"/>
      <c r="G1975" s="108"/>
      <c r="H1975" s="108"/>
      <c r="I1975" s="108"/>
      <c r="J1975" s="108"/>
      <c r="K1975" s="108"/>
      <c r="L1975" s="108"/>
      <c r="M1975" s="111"/>
      <c r="N1975" s="112"/>
      <c r="O1975" s="111"/>
      <c r="P1975" s="108"/>
      <c r="Q1975" s="108"/>
      <c r="R1975" s="108"/>
      <c r="S1975" s="108"/>
      <c r="T1975" s="108"/>
      <c r="U1975" s="108"/>
      <c r="V1975" s="108"/>
      <c r="W1975" s="108"/>
      <c r="X1975" s="108"/>
      <c r="Y1975" s="108"/>
      <c r="Z1975" s="108"/>
      <c r="AA1975" s="108"/>
      <c r="AB1975" s="108"/>
      <c r="AC1975" s="108"/>
      <c r="AD1975" s="108"/>
      <c r="AE1975" s="108"/>
      <c r="AF1975" s="108"/>
      <c r="AG1975" s="108"/>
      <c r="AH1975" s="108"/>
    </row>
    <row r="1976">
      <c r="A1976" s="108"/>
      <c r="B1976" s="108"/>
      <c r="C1976" s="108"/>
      <c r="D1976" s="115"/>
      <c r="E1976" s="108"/>
      <c r="F1976" s="108"/>
      <c r="G1976" s="108"/>
      <c r="H1976" s="108"/>
      <c r="I1976" s="108"/>
      <c r="J1976" s="108"/>
      <c r="K1976" s="108"/>
      <c r="L1976" s="108"/>
      <c r="M1976" s="111"/>
      <c r="N1976" s="112"/>
      <c r="O1976" s="111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/>
      <c r="AB1976" s="108"/>
      <c r="AC1976" s="108"/>
      <c r="AD1976" s="108"/>
      <c r="AE1976" s="108"/>
      <c r="AF1976" s="108"/>
      <c r="AG1976" s="108"/>
      <c r="AH1976" s="108"/>
    </row>
    <row r="1977">
      <c r="A1977" s="108"/>
      <c r="B1977" s="108"/>
      <c r="C1977" s="108"/>
      <c r="D1977" s="115"/>
      <c r="E1977" s="108"/>
      <c r="F1977" s="108"/>
      <c r="G1977" s="108"/>
      <c r="H1977" s="108"/>
      <c r="I1977" s="108"/>
      <c r="J1977" s="108"/>
      <c r="K1977" s="108"/>
      <c r="L1977" s="108"/>
      <c r="M1977" s="111"/>
      <c r="N1977" s="112"/>
      <c r="O1977" s="111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/>
      <c r="AC1977" s="108"/>
      <c r="AD1977" s="108"/>
      <c r="AE1977" s="108"/>
      <c r="AF1977" s="108"/>
      <c r="AG1977" s="108"/>
      <c r="AH1977" s="108"/>
    </row>
    <row r="1978">
      <c r="A1978" s="108"/>
      <c r="B1978" s="108"/>
      <c r="C1978" s="108"/>
      <c r="D1978" s="115"/>
      <c r="E1978" s="108"/>
      <c r="F1978" s="108"/>
      <c r="G1978" s="108"/>
      <c r="H1978" s="108"/>
      <c r="I1978" s="108"/>
      <c r="J1978" s="108"/>
      <c r="K1978" s="108"/>
      <c r="L1978" s="108"/>
      <c r="M1978" s="111"/>
      <c r="N1978" s="112"/>
      <c r="O1978" s="111"/>
      <c r="P1978" s="108"/>
      <c r="Q1978" s="108"/>
      <c r="R1978" s="108"/>
      <c r="S1978" s="108"/>
      <c r="T1978" s="108"/>
      <c r="U1978" s="108"/>
      <c r="V1978" s="108"/>
      <c r="W1978" s="108"/>
      <c r="X1978" s="108"/>
      <c r="Y1978" s="108"/>
      <c r="Z1978" s="108"/>
      <c r="AA1978" s="108"/>
      <c r="AB1978" s="108"/>
      <c r="AC1978" s="108"/>
      <c r="AD1978" s="108"/>
      <c r="AE1978" s="108"/>
      <c r="AF1978" s="108"/>
      <c r="AG1978" s="108"/>
      <c r="AH1978" s="108"/>
    </row>
    <row r="1979">
      <c r="A1979" s="108"/>
      <c r="B1979" s="108"/>
      <c r="C1979" s="108"/>
      <c r="D1979" s="115"/>
      <c r="E1979" s="108"/>
      <c r="F1979" s="108"/>
      <c r="G1979" s="108"/>
      <c r="H1979" s="108"/>
      <c r="I1979" s="108"/>
      <c r="J1979" s="108"/>
      <c r="K1979" s="108"/>
      <c r="L1979" s="108"/>
      <c r="M1979" s="111"/>
      <c r="N1979" s="112"/>
      <c r="O1979" s="111"/>
      <c r="P1979" s="108"/>
      <c r="Q1979" s="108"/>
      <c r="R1979" s="108"/>
      <c r="S1979" s="108"/>
      <c r="T1979" s="108"/>
      <c r="U1979" s="108"/>
      <c r="V1979" s="108"/>
      <c r="W1979" s="108"/>
      <c r="X1979" s="108"/>
      <c r="Y1979" s="108"/>
      <c r="Z1979" s="108"/>
      <c r="AA1979" s="108"/>
      <c r="AB1979" s="108"/>
      <c r="AC1979" s="108"/>
      <c r="AD1979" s="108"/>
      <c r="AE1979" s="108"/>
      <c r="AF1979" s="108"/>
      <c r="AG1979" s="108"/>
      <c r="AH1979" s="108"/>
    </row>
    <row r="1980">
      <c r="A1980" s="108"/>
      <c r="B1980" s="108"/>
      <c r="C1980" s="108"/>
      <c r="D1980" s="115"/>
      <c r="E1980" s="108"/>
      <c r="F1980" s="108"/>
      <c r="G1980" s="108"/>
      <c r="H1980" s="108"/>
      <c r="I1980" s="108"/>
      <c r="J1980" s="108"/>
      <c r="K1980" s="108"/>
      <c r="L1980" s="108"/>
      <c r="M1980" s="111"/>
      <c r="N1980" s="112"/>
      <c r="O1980" s="111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/>
      <c r="AB1980" s="108"/>
      <c r="AC1980" s="108"/>
      <c r="AD1980" s="108"/>
      <c r="AE1980" s="108"/>
      <c r="AF1980" s="108"/>
      <c r="AG1980" s="108"/>
      <c r="AH1980" s="108"/>
    </row>
    <row r="1981">
      <c r="A1981" s="108"/>
      <c r="B1981" s="108"/>
      <c r="C1981" s="108"/>
      <c r="D1981" s="115"/>
      <c r="E1981" s="108"/>
      <c r="F1981" s="108"/>
      <c r="G1981" s="108"/>
      <c r="H1981" s="108"/>
      <c r="I1981" s="108"/>
      <c r="J1981" s="108"/>
      <c r="K1981" s="108"/>
      <c r="L1981" s="108"/>
      <c r="M1981" s="111"/>
      <c r="N1981" s="112"/>
      <c r="O1981" s="111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/>
      <c r="AB1981" s="108"/>
      <c r="AC1981" s="108"/>
      <c r="AD1981" s="108"/>
      <c r="AE1981" s="108"/>
      <c r="AF1981" s="108"/>
      <c r="AG1981" s="108"/>
      <c r="AH1981" s="108"/>
    </row>
    <row r="1982">
      <c r="A1982" s="108"/>
      <c r="B1982" s="108"/>
      <c r="C1982" s="108"/>
      <c r="D1982" s="115"/>
      <c r="E1982" s="108"/>
      <c r="F1982" s="108"/>
      <c r="G1982" s="108"/>
      <c r="H1982" s="108"/>
      <c r="I1982" s="108"/>
      <c r="J1982" s="108"/>
      <c r="K1982" s="108"/>
      <c r="L1982" s="108"/>
      <c r="M1982" s="111"/>
      <c r="N1982" s="112"/>
      <c r="O1982" s="111"/>
      <c r="P1982" s="108"/>
      <c r="Q1982" s="108"/>
      <c r="R1982" s="108"/>
      <c r="S1982" s="108"/>
      <c r="T1982" s="108"/>
      <c r="U1982" s="108"/>
      <c r="V1982" s="108"/>
      <c r="W1982" s="108"/>
      <c r="X1982" s="108"/>
      <c r="Y1982" s="108"/>
      <c r="Z1982" s="108"/>
      <c r="AA1982" s="108"/>
      <c r="AB1982" s="108"/>
      <c r="AC1982" s="108"/>
      <c r="AD1982" s="108"/>
      <c r="AE1982" s="108"/>
      <c r="AF1982" s="108"/>
      <c r="AG1982" s="108"/>
      <c r="AH1982" s="108"/>
    </row>
    <row r="1983">
      <c r="A1983" s="108"/>
      <c r="B1983" s="108"/>
      <c r="C1983" s="108"/>
      <c r="D1983" s="115"/>
      <c r="E1983" s="108"/>
      <c r="F1983" s="108"/>
      <c r="G1983" s="108"/>
      <c r="H1983" s="108"/>
      <c r="I1983" s="108"/>
      <c r="J1983" s="108"/>
      <c r="K1983" s="108"/>
      <c r="L1983" s="108"/>
      <c r="M1983" s="111"/>
      <c r="N1983" s="112"/>
      <c r="O1983" s="111"/>
      <c r="P1983" s="108"/>
      <c r="Q1983" s="108"/>
      <c r="R1983" s="108"/>
      <c r="S1983" s="108"/>
      <c r="T1983" s="108"/>
      <c r="U1983" s="108"/>
      <c r="V1983" s="108"/>
      <c r="W1983" s="108"/>
      <c r="X1983" s="108"/>
      <c r="Y1983" s="108"/>
      <c r="Z1983" s="108"/>
      <c r="AA1983" s="108"/>
      <c r="AB1983" s="108"/>
      <c r="AC1983" s="108"/>
      <c r="AD1983" s="108"/>
      <c r="AE1983" s="108"/>
      <c r="AF1983" s="108"/>
      <c r="AG1983" s="108"/>
      <c r="AH1983" s="108"/>
    </row>
    <row r="1984">
      <c r="A1984" s="108"/>
      <c r="B1984" s="108"/>
      <c r="C1984" s="108"/>
      <c r="D1984" s="115"/>
      <c r="E1984" s="108"/>
      <c r="F1984" s="108"/>
      <c r="G1984" s="108"/>
      <c r="H1984" s="108"/>
      <c r="I1984" s="108"/>
      <c r="J1984" s="108"/>
      <c r="K1984" s="108"/>
      <c r="L1984" s="108"/>
      <c r="M1984" s="111"/>
      <c r="N1984" s="112"/>
      <c r="O1984" s="111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  <c r="AH1984" s="108"/>
    </row>
    <row r="1985">
      <c r="A1985" s="108"/>
      <c r="B1985" s="108"/>
      <c r="C1985" s="108"/>
      <c r="D1985" s="115"/>
      <c r="E1985" s="108"/>
      <c r="F1985" s="108"/>
      <c r="G1985" s="108"/>
      <c r="H1985" s="108"/>
      <c r="I1985" s="108"/>
      <c r="J1985" s="108"/>
      <c r="K1985" s="108"/>
      <c r="L1985" s="108"/>
      <c r="M1985" s="111"/>
      <c r="N1985" s="112"/>
      <c r="O1985" s="111"/>
      <c r="P1985" s="108"/>
      <c r="Q1985" s="108"/>
      <c r="R1985" s="108"/>
      <c r="S1985" s="108"/>
      <c r="T1985" s="108"/>
      <c r="U1985" s="108"/>
      <c r="V1985" s="108"/>
      <c r="W1985" s="108"/>
      <c r="X1985" s="108"/>
      <c r="Y1985" s="108"/>
      <c r="Z1985" s="108"/>
      <c r="AA1985" s="108"/>
      <c r="AB1985" s="108"/>
      <c r="AC1985" s="108"/>
      <c r="AD1985" s="108"/>
      <c r="AE1985" s="108"/>
      <c r="AF1985" s="108"/>
      <c r="AG1985" s="108"/>
      <c r="AH1985" s="108"/>
    </row>
    <row r="1986">
      <c r="A1986" s="108"/>
      <c r="B1986" s="108"/>
      <c r="C1986" s="108"/>
      <c r="D1986" s="115"/>
      <c r="E1986" s="108"/>
      <c r="F1986" s="108"/>
      <c r="G1986" s="108"/>
      <c r="H1986" s="108"/>
      <c r="I1986" s="108"/>
      <c r="J1986" s="108"/>
      <c r="K1986" s="108"/>
      <c r="L1986" s="108"/>
      <c r="M1986" s="111"/>
      <c r="N1986" s="112"/>
      <c r="O1986" s="111"/>
      <c r="P1986" s="108"/>
      <c r="Q1986" s="108"/>
      <c r="R1986" s="108"/>
      <c r="S1986" s="108"/>
      <c r="T1986" s="108"/>
      <c r="U1986" s="108"/>
      <c r="V1986" s="108"/>
      <c r="W1986" s="108"/>
      <c r="X1986" s="108"/>
      <c r="Y1986" s="108"/>
      <c r="Z1986" s="108"/>
      <c r="AA1986" s="108"/>
      <c r="AB1986" s="108"/>
      <c r="AC1986" s="108"/>
      <c r="AD1986" s="108"/>
      <c r="AE1986" s="108"/>
      <c r="AF1986" s="108"/>
      <c r="AG1986" s="108"/>
      <c r="AH1986" s="108"/>
    </row>
    <row r="1987">
      <c r="A1987" s="108"/>
      <c r="B1987" s="108"/>
      <c r="C1987" s="108"/>
      <c r="D1987" s="115"/>
      <c r="E1987" s="108"/>
      <c r="F1987" s="108"/>
      <c r="G1987" s="108"/>
      <c r="H1987" s="108"/>
      <c r="I1987" s="108"/>
      <c r="J1987" s="108"/>
      <c r="K1987" s="108"/>
      <c r="L1987" s="108"/>
      <c r="M1987" s="111"/>
      <c r="N1987" s="112"/>
      <c r="O1987" s="111"/>
      <c r="P1987" s="108"/>
      <c r="Q1987" s="108"/>
      <c r="R1987" s="108"/>
      <c r="S1987" s="108"/>
      <c r="T1987" s="108"/>
      <c r="U1987" s="108"/>
      <c r="V1987" s="108"/>
      <c r="W1987" s="108"/>
      <c r="X1987" s="108"/>
      <c r="Y1987" s="108"/>
      <c r="Z1987" s="108"/>
      <c r="AA1987" s="108"/>
      <c r="AB1987" s="108"/>
      <c r="AC1987" s="108"/>
      <c r="AD1987" s="108"/>
      <c r="AE1987" s="108"/>
      <c r="AF1987" s="108"/>
      <c r="AG1987" s="108"/>
      <c r="AH1987" s="108"/>
    </row>
    <row r="1988">
      <c r="A1988" s="108"/>
      <c r="B1988" s="108"/>
      <c r="C1988" s="108"/>
      <c r="D1988" s="115"/>
      <c r="E1988" s="108"/>
      <c r="F1988" s="108"/>
      <c r="G1988" s="108"/>
      <c r="H1988" s="108"/>
      <c r="I1988" s="108"/>
      <c r="J1988" s="108"/>
      <c r="K1988" s="108"/>
      <c r="L1988" s="108"/>
      <c r="M1988" s="111"/>
      <c r="N1988" s="112"/>
      <c r="O1988" s="111"/>
      <c r="P1988" s="108"/>
      <c r="Q1988" s="108"/>
      <c r="R1988" s="108"/>
      <c r="S1988" s="108"/>
      <c r="T1988" s="108"/>
      <c r="U1988" s="108"/>
      <c r="V1988" s="108"/>
      <c r="W1988" s="108"/>
      <c r="X1988" s="108"/>
      <c r="Y1988" s="108"/>
      <c r="Z1988" s="108"/>
      <c r="AA1988" s="108"/>
      <c r="AB1988" s="108"/>
      <c r="AC1988" s="108"/>
      <c r="AD1988" s="108"/>
      <c r="AE1988" s="108"/>
      <c r="AF1988" s="108"/>
      <c r="AG1988" s="108"/>
      <c r="AH1988" s="108"/>
    </row>
    <row r="1989">
      <c r="A1989" s="108"/>
      <c r="B1989" s="108"/>
      <c r="C1989" s="108"/>
      <c r="D1989" s="115"/>
      <c r="E1989" s="108"/>
      <c r="F1989" s="108"/>
      <c r="G1989" s="108"/>
      <c r="H1989" s="108"/>
      <c r="I1989" s="108"/>
      <c r="J1989" s="108"/>
      <c r="K1989" s="108"/>
      <c r="L1989" s="108"/>
      <c r="M1989" s="111"/>
      <c r="N1989" s="112"/>
      <c r="O1989" s="111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/>
      <c r="AB1989" s="108"/>
      <c r="AC1989" s="108"/>
      <c r="AD1989" s="108"/>
      <c r="AE1989" s="108"/>
      <c r="AF1989" s="108"/>
      <c r="AG1989" s="108"/>
      <c r="AH1989" s="108"/>
    </row>
    <row r="1990">
      <c r="A1990" s="108"/>
      <c r="B1990" s="108"/>
      <c r="C1990" s="108"/>
      <c r="D1990" s="115"/>
      <c r="E1990" s="108"/>
      <c r="F1990" s="108"/>
      <c r="G1990" s="108"/>
      <c r="H1990" s="108"/>
      <c r="I1990" s="108"/>
      <c r="J1990" s="108"/>
      <c r="K1990" s="108"/>
      <c r="L1990" s="108"/>
      <c r="M1990" s="111"/>
      <c r="N1990" s="112"/>
      <c r="O1990" s="111"/>
      <c r="P1990" s="108"/>
      <c r="Q1990" s="108"/>
      <c r="R1990" s="108"/>
      <c r="S1990" s="108"/>
      <c r="T1990" s="108"/>
      <c r="U1990" s="108"/>
      <c r="V1990" s="108"/>
      <c r="W1990" s="108"/>
      <c r="X1990" s="108"/>
      <c r="Y1990" s="108"/>
      <c r="Z1990" s="108"/>
      <c r="AA1990" s="108"/>
      <c r="AB1990" s="108"/>
      <c r="AC1990" s="108"/>
      <c r="AD1990" s="108"/>
      <c r="AE1990" s="108"/>
      <c r="AF1990" s="108"/>
      <c r="AG1990" s="108"/>
      <c r="AH1990" s="108"/>
    </row>
    <row r="1991">
      <c r="A1991" s="108"/>
      <c r="B1991" s="108"/>
      <c r="C1991" s="108"/>
      <c r="D1991" s="115"/>
      <c r="E1991" s="108"/>
      <c r="F1991" s="108"/>
      <c r="G1991" s="108"/>
      <c r="H1991" s="108"/>
      <c r="I1991" s="108"/>
      <c r="J1991" s="108"/>
      <c r="K1991" s="108"/>
      <c r="L1991" s="108"/>
      <c r="M1991" s="111"/>
      <c r="N1991" s="112"/>
      <c r="O1991" s="111"/>
      <c r="P1991" s="108"/>
      <c r="Q1991" s="108"/>
      <c r="R1991" s="108"/>
      <c r="S1991" s="108"/>
      <c r="T1991" s="108"/>
      <c r="U1991" s="108"/>
      <c r="V1991" s="108"/>
      <c r="W1991" s="108"/>
      <c r="X1991" s="108"/>
      <c r="Y1991" s="108"/>
      <c r="Z1991" s="108"/>
      <c r="AA1991" s="108"/>
      <c r="AB1991" s="108"/>
      <c r="AC1991" s="108"/>
      <c r="AD1991" s="108"/>
      <c r="AE1991" s="108"/>
      <c r="AF1991" s="108"/>
      <c r="AG1991" s="108"/>
      <c r="AH1991" s="108"/>
    </row>
    <row r="1992">
      <c r="A1992" s="108"/>
      <c r="B1992" s="108"/>
      <c r="C1992" s="108"/>
      <c r="D1992" s="115"/>
      <c r="E1992" s="108"/>
      <c r="F1992" s="108"/>
      <c r="G1992" s="108"/>
      <c r="H1992" s="108"/>
      <c r="I1992" s="108"/>
      <c r="J1992" s="108"/>
      <c r="K1992" s="108"/>
      <c r="L1992" s="108"/>
      <c r="M1992" s="111"/>
      <c r="N1992" s="112"/>
      <c r="O1992" s="111"/>
      <c r="P1992" s="108"/>
      <c r="Q1992" s="108"/>
      <c r="R1992" s="108"/>
      <c r="S1992" s="108"/>
      <c r="T1992" s="108"/>
      <c r="U1992" s="108"/>
      <c r="V1992" s="108"/>
      <c r="W1992" s="108"/>
      <c r="X1992" s="108"/>
      <c r="Y1992" s="108"/>
      <c r="Z1992" s="108"/>
      <c r="AA1992" s="108"/>
      <c r="AB1992" s="108"/>
      <c r="AC1992" s="108"/>
      <c r="AD1992" s="108"/>
      <c r="AE1992" s="108"/>
      <c r="AF1992" s="108"/>
      <c r="AG1992" s="108"/>
      <c r="AH1992" s="108"/>
    </row>
    <row r="1993">
      <c r="A1993" s="108"/>
      <c r="B1993" s="108"/>
      <c r="C1993" s="108"/>
      <c r="D1993" s="115"/>
      <c r="E1993" s="108"/>
      <c r="F1993" s="108"/>
      <c r="G1993" s="108"/>
      <c r="H1993" s="108"/>
      <c r="I1993" s="108"/>
      <c r="J1993" s="108"/>
      <c r="K1993" s="108"/>
      <c r="L1993" s="108"/>
      <c r="M1993" s="111"/>
      <c r="N1993" s="112"/>
      <c r="O1993" s="111"/>
      <c r="P1993" s="108"/>
      <c r="Q1993" s="108"/>
      <c r="R1993" s="108"/>
      <c r="S1993" s="108"/>
      <c r="T1993" s="108"/>
      <c r="U1993" s="108"/>
      <c r="V1993" s="108"/>
      <c r="W1993" s="108"/>
      <c r="X1993" s="108"/>
      <c r="Y1993" s="108"/>
      <c r="Z1993" s="108"/>
      <c r="AA1993" s="108"/>
      <c r="AB1993" s="108"/>
      <c r="AC1993" s="108"/>
      <c r="AD1993" s="108"/>
      <c r="AE1993" s="108"/>
      <c r="AF1993" s="108"/>
      <c r="AG1993" s="108"/>
      <c r="AH1993" s="108"/>
    </row>
  </sheetData>
  <mergeCells count="4">
    <mergeCell ref="A1:A4"/>
    <mergeCell ref="D1:F4"/>
    <mergeCell ref="A5:AH5"/>
    <mergeCell ref="C8:F8"/>
  </mergeCells>
  <conditionalFormatting sqref="A16:C1993 D16:S16 T16:AH1993 D18:S1993">
    <cfRule type="containsBlanks" dxfId="0" priority="1">
      <formula>LEN(TRIM(A16))=0</formula>
    </cfRule>
  </conditionalFormatting>
  <dataValidations>
    <dataValidation type="list" allowBlank="1" showInputMessage="1" prompt="Clique e digite um valor do intervalo" sqref="B10">
      <formula1>ListaInsumos</formula1>
    </dataValidation>
    <dataValidation type="list" allowBlank="1" sqref="C13">
      <formula1>D19:D1993</formula1>
    </dataValidation>
    <dataValidation type="list" allowBlank="1" showErrorMessage="1" sqref="D10:D14">
      <formula1>Config_Unidades!$A$2:$A1993</formula1>
    </dataValidation>
    <dataValidation type="list" allowBlank="1" sqref="C14">
      <formula1>D19:D1993</formula1>
    </dataValidation>
    <dataValidation type="list" allowBlank="1" sqref="C12">
      <formula1>D19:D1993</formula1>
    </dataValidation>
    <dataValidation type="list" allowBlank="1" sqref="C10:C11">
      <formula1>D18:D1993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5"/>
    <col customWidth="1" min="2" max="3" width="18.0"/>
    <col customWidth="1" min="4" max="4" width="11.13"/>
    <col customWidth="1" min="5" max="9" width="22.0"/>
    <col customWidth="1" min="10" max="10" width="19.0"/>
    <col customWidth="1" min="11" max="11" width="10.25"/>
    <col customWidth="1" hidden="1" min="12" max="28" width="13.38"/>
    <col customWidth="1" hidden="1" min="29" max="40" width="22.63"/>
  </cols>
  <sheetData>
    <row r="1" ht="15.75" customHeight="1">
      <c r="A1" s="1"/>
      <c r="B1" s="4" t="s">
        <v>1914</v>
      </c>
      <c r="F1" s="1"/>
      <c r="G1" s="1"/>
      <c r="H1" s="1"/>
      <c r="I1" s="1"/>
      <c r="J1" s="1"/>
      <c r="K1" s="1"/>
      <c r="L1" s="11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</row>
    <row r="2" ht="15.75" customHeight="1">
      <c r="F2" s="1"/>
      <c r="G2" s="1"/>
      <c r="H2" s="1"/>
      <c r="I2" s="1"/>
      <c r="J2" s="1"/>
      <c r="K2" s="1"/>
      <c r="L2" s="116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</row>
    <row r="3" ht="15.75" customHeight="1">
      <c r="F3" s="1"/>
      <c r="G3" s="1"/>
      <c r="H3" s="1"/>
      <c r="I3" s="1"/>
      <c r="J3" s="1"/>
      <c r="K3" s="1"/>
      <c r="L3" s="116"/>
      <c r="M3" s="116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</row>
    <row r="4" ht="15.75" customHeight="1">
      <c r="F4" s="1"/>
      <c r="G4" s="1"/>
      <c r="H4" s="1"/>
      <c r="I4" s="1"/>
      <c r="J4" s="1"/>
      <c r="K4" s="1"/>
      <c r="L4" s="116"/>
      <c r="M4" s="116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</row>
    <row r="5" ht="11.25" customHeight="1">
      <c r="A5" s="5"/>
    </row>
    <row r="6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</row>
    <row r="7">
      <c r="A7" s="120"/>
      <c r="B7" s="122" t="s">
        <v>1915</v>
      </c>
      <c r="C7" s="123">
        <v>45474.0</v>
      </c>
      <c r="D7" s="120"/>
      <c r="E7" s="120"/>
      <c r="F7" s="120"/>
      <c r="G7" s="120"/>
      <c r="H7" s="120"/>
      <c r="I7" s="120"/>
      <c r="J7" s="120"/>
      <c r="K7" s="124"/>
      <c r="L7" s="119" t="s">
        <v>1916</v>
      </c>
      <c r="M7" s="119" t="s">
        <v>1917</v>
      </c>
      <c r="N7" s="119" t="s">
        <v>1918</v>
      </c>
      <c r="O7" s="119" t="s">
        <v>1919</v>
      </c>
      <c r="P7" s="119" t="s">
        <v>1920</v>
      </c>
      <c r="Q7" s="119" t="s">
        <v>1921</v>
      </c>
      <c r="R7" s="119" t="s">
        <v>1922</v>
      </c>
      <c r="S7" s="119" t="s">
        <v>1923</v>
      </c>
      <c r="T7" s="119" t="s">
        <v>1924</v>
      </c>
      <c r="U7" s="119" t="s">
        <v>1925</v>
      </c>
      <c r="V7" s="119" t="s">
        <v>1926</v>
      </c>
      <c r="W7" s="119" t="s">
        <v>1927</v>
      </c>
      <c r="X7" s="119" t="s">
        <v>1928</v>
      </c>
      <c r="Y7" s="119" t="s">
        <v>1929</v>
      </c>
      <c r="Z7" s="119" t="s">
        <v>1930</v>
      </c>
      <c r="AA7" s="11"/>
      <c r="AB7" s="11"/>
      <c r="AC7" s="119"/>
      <c r="AD7" s="119" t="str">
        <f t="array" ref="AD7:UJ7">TRANSPOSE(B28:B554)</f>
        <v>Ensaio de Casal</v>
      </c>
      <c r="AE7" s="119" t="s">
        <v>1931</v>
      </c>
      <c r="AF7" s="119" t="s">
        <v>1932</v>
      </c>
      <c r="AG7" s="119" t="s">
        <v>1933</v>
      </c>
      <c r="AH7" s="119" t="s">
        <v>1934</v>
      </c>
      <c r="AI7" s="119"/>
      <c r="AJ7" s="119"/>
      <c r="AK7" s="119"/>
      <c r="AL7" s="119"/>
      <c r="AM7" s="119"/>
      <c r="AN7" s="119"/>
    </row>
    <row r="8">
      <c r="A8" s="120"/>
      <c r="B8" s="125" t="s">
        <v>1935</v>
      </c>
      <c r="C8" s="126">
        <v>45627.0</v>
      </c>
      <c r="D8" s="120"/>
      <c r="E8" s="120"/>
      <c r="F8" s="120"/>
      <c r="G8" s="120"/>
      <c r="H8" s="120"/>
      <c r="I8" s="120"/>
      <c r="J8" s="120"/>
      <c r="K8" s="124"/>
      <c r="L8" s="127">
        <f>IFERROR(__xludf.DUMMYFUNCTION("FILTER(Indicadores!D27:R554,Indicadores!D27:D554&gt;=C7,Indicadores!D27:D554&lt;=C8)"),45474.0)</f>
        <v>45474</v>
      </c>
      <c r="M8" s="121" t="str">
        <f>IFERROR(__xludf.DUMMYFUNCTION("""COMPUTED_VALUE"""),"#N/A")</f>
        <v>#N/A</v>
      </c>
      <c r="N8" s="121" t="str">
        <f>IFERROR(__xludf.DUMMYFUNCTION("""COMPUTED_VALUE"""),"#N/A")</f>
        <v>#N/A</v>
      </c>
      <c r="O8" s="119" t="str">
        <f>IFERROR(__xludf.DUMMYFUNCTION("""COMPUTED_VALUE"""),"#N/A")</f>
        <v>#N/A</v>
      </c>
      <c r="P8" s="119" t="str">
        <f>IFERROR(__xludf.DUMMYFUNCTION("""COMPUTED_VALUE"""),"#N/A")</f>
        <v>#N/A</v>
      </c>
      <c r="Q8" s="121" t="str">
        <f>IFERROR(__xludf.DUMMYFUNCTION("""COMPUTED_VALUE"""),"#N/A")</f>
        <v>#N/A</v>
      </c>
      <c r="R8" s="121" t="str">
        <f>IFERROR(__xludf.DUMMYFUNCTION("""COMPUTED_VALUE"""),"#N/A")</f>
        <v>#N/A</v>
      </c>
      <c r="S8" s="121" t="str">
        <f>IFERROR(__xludf.DUMMYFUNCTION("""COMPUTED_VALUE"""),"#N/A")</f>
        <v>#N/A</v>
      </c>
      <c r="T8" s="121" t="str">
        <f>IFERROR(__xludf.DUMMYFUNCTION("""COMPUTED_VALUE"""),"#N/A")</f>
        <v>#N/A</v>
      </c>
      <c r="U8" s="121" t="str">
        <f>IFERROR(__xludf.DUMMYFUNCTION("""COMPUTED_VALUE"""),"#N/A")</f>
        <v>#N/A</v>
      </c>
      <c r="V8" s="119">
        <f>IFERROR(__xludf.DUMMYFUNCTION("""COMPUTED_VALUE"""),0.0)</f>
        <v>0</v>
      </c>
      <c r="W8" s="128">
        <f>IFERROR(__xludf.DUMMYFUNCTION("""COMPUTED_VALUE"""),0.0)</f>
        <v>0</v>
      </c>
      <c r="X8" s="121">
        <f>IFERROR(__xludf.DUMMYFUNCTION("""COMPUTED_VALUE"""),0.0)</f>
        <v>0</v>
      </c>
      <c r="Y8" s="119">
        <f>IFERROR(__xludf.DUMMYFUNCTION("""COMPUTED_VALUE"""),0.0)</f>
        <v>0</v>
      </c>
      <c r="Z8" s="121" t="str">
        <f>IFERROR(__xludf.DUMMYFUNCTION("""COMPUTED_VALUE"""),"#N/A")</f>
        <v>#N/A</v>
      </c>
      <c r="AA8" s="119"/>
      <c r="AB8" s="119"/>
      <c r="AC8" s="119"/>
      <c r="AD8" s="119" t="str">
        <f>IFERROR(__xludf.DUMMYFUNCTION("FILTER('Base de Dados'!$M$7:$M554,'Base de Dados'!$B$7:$B554&gt;=$C$7,'Base de Dados'!$B$7:$B554&lt;=$C$8,'Base de Dados'!$D$7:$D554=AD$7,'Base de Dados'!$C$7:$C554=""Sim"")"),"#REF!")</f>
        <v>#REF!</v>
      </c>
      <c r="AE8" s="119" t="str">
        <f>IFERROR(__xludf.DUMMYFUNCTION("FILTER('Base de Dados'!$M$7:$M554,'Base de Dados'!$B$7:$B554&gt;=$C$7,'Base de Dados'!$B$7:$B554&lt;=$C$8,'Base de Dados'!$D$7:$D554=AE$7,'Base de Dados'!$C$7:$C554=""Sim"")"),"#REF!")</f>
        <v>#REF!</v>
      </c>
      <c r="AF8" s="119" t="str">
        <f>IFERROR(__xludf.DUMMYFUNCTION("FILTER('Base de Dados'!$M$7:$M554,'Base de Dados'!$B$7:$B554&gt;=$C$7,'Base de Dados'!$B$7:$B554&lt;=$C$8,'Base de Dados'!$D$7:$D554=AF$7,'Base de Dados'!$C$7:$C554=""Sim"")"),"#REF!")</f>
        <v>#REF!</v>
      </c>
      <c r="AG8" s="119" t="str">
        <f>IFERROR(__xludf.DUMMYFUNCTION("FILTER('Base de Dados'!$M$7:$M554,'Base de Dados'!$B$7:$B554&gt;=$C$7,'Base de Dados'!$B$7:$B554&lt;=$C$8,'Base de Dados'!$D$7:$D554=AG$7,'Base de Dados'!$C$7:$C554=""Sim"")"),"#REF!")</f>
        <v>#REF!</v>
      </c>
      <c r="AH8" s="119" t="str">
        <f>IFERROR(__xludf.DUMMYFUNCTION("FILTER('Base de Dados'!$M$7:$M554,'Base de Dados'!$B$7:$B554&gt;=$C$7,'Base de Dados'!$B$7:$B554&lt;=$C$8,'Base de Dados'!$D$7:$D554=AH$7,'Base de Dados'!$C$7:$C554=""Sim"")"),"#REF!")</f>
        <v>#REF!</v>
      </c>
      <c r="AI8" s="119"/>
      <c r="AJ8" s="119"/>
      <c r="AK8" s="119"/>
      <c r="AL8" s="119"/>
      <c r="AM8" s="119"/>
      <c r="AN8" s="119"/>
    </row>
    <row r="9">
      <c r="A9" s="120"/>
      <c r="B9" s="11"/>
      <c r="C9" s="11"/>
      <c r="D9" s="120"/>
      <c r="E9" s="120"/>
      <c r="F9" s="120"/>
      <c r="G9" s="120"/>
      <c r="H9" s="120"/>
      <c r="I9" s="120"/>
      <c r="J9" s="120"/>
      <c r="K9" s="124"/>
      <c r="L9" s="127">
        <f>IFERROR(__xludf.DUMMYFUNCTION("""COMPUTED_VALUE"""),45505.0)</f>
        <v>45505</v>
      </c>
      <c r="M9" s="121" t="str">
        <f>IFERROR(__xludf.DUMMYFUNCTION("""COMPUTED_VALUE"""),"#N/A")</f>
        <v>#N/A</v>
      </c>
      <c r="N9" s="121" t="str">
        <f>IFERROR(__xludf.DUMMYFUNCTION("""COMPUTED_VALUE"""),"#N/A")</f>
        <v>#N/A</v>
      </c>
      <c r="O9" s="119" t="str">
        <f>IFERROR(__xludf.DUMMYFUNCTION("""COMPUTED_VALUE"""),"#N/A")</f>
        <v>#N/A</v>
      </c>
      <c r="P9" s="119" t="str">
        <f>IFERROR(__xludf.DUMMYFUNCTION("""COMPUTED_VALUE"""),"#N/A")</f>
        <v>#N/A</v>
      </c>
      <c r="Q9" s="121" t="str">
        <f>IFERROR(__xludf.DUMMYFUNCTION("""COMPUTED_VALUE"""),"#N/A")</f>
        <v>#N/A</v>
      </c>
      <c r="R9" s="121" t="str">
        <f>IFERROR(__xludf.DUMMYFUNCTION("""COMPUTED_VALUE"""),"#N/A")</f>
        <v>#N/A</v>
      </c>
      <c r="S9" s="121" t="str">
        <f>IFERROR(__xludf.DUMMYFUNCTION("""COMPUTED_VALUE"""),"#N/A")</f>
        <v>#N/A</v>
      </c>
      <c r="T9" s="121" t="str">
        <f>IFERROR(__xludf.DUMMYFUNCTION("""COMPUTED_VALUE"""),"#N/A")</f>
        <v>#N/A</v>
      </c>
      <c r="U9" s="121" t="str">
        <f>IFERROR(__xludf.DUMMYFUNCTION("""COMPUTED_VALUE"""),"#N/A")</f>
        <v>#N/A</v>
      </c>
      <c r="V9" s="119">
        <f>IFERROR(__xludf.DUMMYFUNCTION("""COMPUTED_VALUE"""),0.0)</f>
        <v>0</v>
      </c>
      <c r="W9" s="128">
        <f>IFERROR(__xludf.DUMMYFUNCTION("""COMPUTED_VALUE"""),0.0)</f>
        <v>0</v>
      </c>
      <c r="X9" s="121">
        <f>IFERROR(__xludf.DUMMYFUNCTION("""COMPUTED_VALUE"""),0.0)</f>
        <v>0</v>
      </c>
      <c r="Y9" s="119">
        <f>IFERROR(__xludf.DUMMYFUNCTION("""COMPUTED_VALUE"""),0.0)</f>
        <v>0</v>
      </c>
      <c r="Z9" s="121" t="str">
        <f>IFERROR(__xludf.DUMMYFUNCTION("""COMPUTED_VALUE"""),"#N/A")</f>
        <v>#N/A</v>
      </c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>
      <c r="A10" s="120"/>
      <c r="B10" s="129" t="s">
        <v>1936</v>
      </c>
      <c r="C10" s="70"/>
      <c r="D10" s="120"/>
      <c r="E10" s="130"/>
      <c r="F10" s="130"/>
      <c r="G10" s="130"/>
      <c r="H10" s="130"/>
      <c r="I10" s="130"/>
      <c r="J10" s="120"/>
      <c r="K10" s="124"/>
      <c r="L10" s="127">
        <f>IFERROR(__xludf.DUMMYFUNCTION("""COMPUTED_VALUE"""),45536.0)</f>
        <v>45536</v>
      </c>
      <c r="M10" s="121" t="str">
        <f>IFERROR(__xludf.DUMMYFUNCTION("""COMPUTED_VALUE"""),"#N/A")</f>
        <v>#N/A</v>
      </c>
      <c r="N10" s="121" t="str">
        <f>IFERROR(__xludf.DUMMYFUNCTION("""COMPUTED_VALUE"""),"#N/A")</f>
        <v>#N/A</v>
      </c>
      <c r="O10" s="119" t="str">
        <f>IFERROR(__xludf.DUMMYFUNCTION("""COMPUTED_VALUE"""),"#N/A")</f>
        <v>#N/A</v>
      </c>
      <c r="P10" s="119" t="str">
        <f>IFERROR(__xludf.DUMMYFUNCTION("""COMPUTED_VALUE"""),"#N/A")</f>
        <v>#N/A</v>
      </c>
      <c r="Q10" s="121" t="str">
        <f>IFERROR(__xludf.DUMMYFUNCTION("""COMPUTED_VALUE"""),"#N/A")</f>
        <v>#N/A</v>
      </c>
      <c r="R10" s="121" t="str">
        <f>IFERROR(__xludf.DUMMYFUNCTION("""COMPUTED_VALUE"""),"#N/A")</f>
        <v>#N/A</v>
      </c>
      <c r="S10" s="121" t="str">
        <f>IFERROR(__xludf.DUMMYFUNCTION("""COMPUTED_VALUE"""),"#N/A")</f>
        <v>#N/A</v>
      </c>
      <c r="T10" s="121" t="str">
        <f>IFERROR(__xludf.DUMMYFUNCTION("""COMPUTED_VALUE"""),"#N/A")</f>
        <v>#N/A</v>
      </c>
      <c r="U10" s="121" t="str">
        <f>IFERROR(__xludf.DUMMYFUNCTION("""COMPUTED_VALUE"""),"#N/A")</f>
        <v>#N/A</v>
      </c>
      <c r="V10" s="119">
        <f>IFERROR(__xludf.DUMMYFUNCTION("""COMPUTED_VALUE"""),0.0)</f>
        <v>0</v>
      </c>
      <c r="W10" s="128">
        <f>IFERROR(__xludf.DUMMYFUNCTION("""COMPUTED_VALUE"""),0.0)</f>
        <v>0</v>
      </c>
      <c r="X10" s="121">
        <f>IFERROR(__xludf.DUMMYFUNCTION("""COMPUTED_VALUE"""),0.0)</f>
        <v>0</v>
      </c>
      <c r="Y10" s="119">
        <f>IFERROR(__xludf.DUMMYFUNCTION("""COMPUTED_VALUE"""),0.0)</f>
        <v>0</v>
      </c>
      <c r="Z10" s="121" t="str">
        <f>IFERROR(__xludf.DUMMYFUNCTION("""COMPUTED_VALUE"""),"#N/A")</f>
        <v>#N/A</v>
      </c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>
      <c r="A11" s="120"/>
      <c r="B11" s="131"/>
      <c r="C11" s="132"/>
      <c r="D11" s="120"/>
      <c r="E11" s="11"/>
      <c r="F11" s="11"/>
      <c r="G11" s="11"/>
      <c r="H11" s="11"/>
      <c r="I11" s="11"/>
      <c r="J11" s="120"/>
      <c r="K11" s="124"/>
      <c r="L11" s="127">
        <f>IFERROR(__xludf.DUMMYFUNCTION("""COMPUTED_VALUE"""),45566.0)</f>
        <v>45566</v>
      </c>
      <c r="M11" s="121" t="str">
        <f>IFERROR(__xludf.DUMMYFUNCTION("""COMPUTED_VALUE"""),"#N/A")</f>
        <v>#N/A</v>
      </c>
      <c r="N11" s="121" t="str">
        <f>IFERROR(__xludf.DUMMYFUNCTION("""COMPUTED_VALUE"""),"#N/A")</f>
        <v>#N/A</v>
      </c>
      <c r="O11" s="119" t="str">
        <f>IFERROR(__xludf.DUMMYFUNCTION("""COMPUTED_VALUE"""),"#N/A")</f>
        <v>#N/A</v>
      </c>
      <c r="P11" s="119" t="str">
        <f>IFERROR(__xludf.DUMMYFUNCTION("""COMPUTED_VALUE"""),"#N/A")</f>
        <v>#N/A</v>
      </c>
      <c r="Q11" s="121" t="str">
        <f>IFERROR(__xludf.DUMMYFUNCTION("""COMPUTED_VALUE"""),"#N/A")</f>
        <v>#N/A</v>
      </c>
      <c r="R11" s="121" t="str">
        <f>IFERROR(__xludf.DUMMYFUNCTION("""COMPUTED_VALUE"""),"#N/A")</f>
        <v>#N/A</v>
      </c>
      <c r="S11" s="121" t="str">
        <f>IFERROR(__xludf.DUMMYFUNCTION("""COMPUTED_VALUE"""),"#N/A")</f>
        <v>#N/A</v>
      </c>
      <c r="T11" s="121" t="str">
        <f>IFERROR(__xludf.DUMMYFUNCTION("""COMPUTED_VALUE"""),"#N/A")</f>
        <v>#N/A</v>
      </c>
      <c r="U11" s="121" t="str">
        <f>IFERROR(__xludf.DUMMYFUNCTION("""COMPUTED_VALUE"""),"#N/A")</f>
        <v>#N/A</v>
      </c>
      <c r="V11" s="119">
        <f>IFERROR(__xludf.DUMMYFUNCTION("""COMPUTED_VALUE"""),0.0)</f>
        <v>0</v>
      </c>
      <c r="W11" s="128">
        <f>IFERROR(__xludf.DUMMYFUNCTION("""COMPUTED_VALUE"""),0.0)</f>
        <v>0</v>
      </c>
      <c r="X11" s="121">
        <f>IFERROR(__xludf.DUMMYFUNCTION("""COMPUTED_VALUE"""),0.0)</f>
        <v>0</v>
      </c>
      <c r="Y11" s="119">
        <f>IFERROR(__xludf.DUMMYFUNCTION("""COMPUTED_VALUE"""),0.0)</f>
        <v>0</v>
      </c>
      <c r="Z11" s="121" t="str">
        <f>IFERROR(__xludf.DUMMYFUNCTION("""COMPUTED_VALUE"""),"#N/A")</f>
        <v>#N/A</v>
      </c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>
      <c r="A12" s="120"/>
      <c r="B12" s="133" t="str">
        <f t="array" ref="B12">IF(C8&gt;=C7,SUM(XLOOKUP(C7,Indicadores!$D$27:$D554,Indicadores!$E$27:$E554):XLOOKUP(C8,Indicadores!$D$27:$D554,Indicadores!$E$27:$E554)),"Insira uma Data Final maior ou igual à Data Inicial")</f>
        <v>#N/A</v>
      </c>
      <c r="C12" s="132"/>
      <c r="D12" s="120"/>
      <c r="E12" s="134" t="s">
        <v>1937</v>
      </c>
      <c r="F12" s="135" t="s">
        <v>1938</v>
      </c>
      <c r="G12" s="135" t="s">
        <v>1923</v>
      </c>
      <c r="H12" s="135" t="s">
        <v>1924</v>
      </c>
      <c r="I12" s="136" t="s">
        <v>1925</v>
      </c>
      <c r="J12" s="120"/>
      <c r="K12" s="124"/>
      <c r="L12" s="127">
        <f>IFERROR(__xludf.DUMMYFUNCTION("""COMPUTED_VALUE"""),45597.0)</f>
        <v>45597</v>
      </c>
      <c r="M12" s="121" t="str">
        <f>IFERROR(__xludf.DUMMYFUNCTION("""COMPUTED_VALUE"""),"#N/A")</f>
        <v>#N/A</v>
      </c>
      <c r="N12" s="121" t="str">
        <f>IFERROR(__xludf.DUMMYFUNCTION("""COMPUTED_VALUE"""),"#N/A")</f>
        <v>#N/A</v>
      </c>
      <c r="O12" s="119" t="str">
        <f>IFERROR(__xludf.DUMMYFUNCTION("""COMPUTED_VALUE"""),"#N/A")</f>
        <v>#N/A</v>
      </c>
      <c r="P12" s="119" t="str">
        <f>IFERROR(__xludf.DUMMYFUNCTION("""COMPUTED_VALUE"""),"#N/A")</f>
        <v>#N/A</v>
      </c>
      <c r="Q12" s="121" t="str">
        <f>IFERROR(__xludf.DUMMYFUNCTION("""COMPUTED_VALUE"""),"#N/A")</f>
        <v>#N/A</v>
      </c>
      <c r="R12" s="121" t="str">
        <f>IFERROR(__xludf.DUMMYFUNCTION("""COMPUTED_VALUE"""),"#N/A")</f>
        <v>#N/A</v>
      </c>
      <c r="S12" s="121" t="str">
        <f>IFERROR(__xludf.DUMMYFUNCTION("""COMPUTED_VALUE"""),"#N/A")</f>
        <v>#N/A</v>
      </c>
      <c r="T12" s="121" t="str">
        <f>IFERROR(__xludf.DUMMYFUNCTION("""COMPUTED_VALUE"""),"#N/A")</f>
        <v>#N/A</v>
      </c>
      <c r="U12" s="121" t="str">
        <f>IFERROR(__xludf.DUMMYFUNCTION("""COMPUTED_VALUE"""),"#N/A")</f>
        <v>#N/A</v>
      </c>
      <c r="V12" s="119">
        <f>IFERROR(__xludf.DUMMYFUNCTION("""COMPUTED_VALUE"""),0.0)</f>
        <v>0</v>
      </c>
      <c r="W12" s="128">
        <f>IFERROR(__xludf.DUMMYFUNCTION("""COMPUTED_VALUE"""),0.0)</f>
        <v>0</v>
      </c>
      <c r="X12" s="121">
        <f>IFERROR(__xludf.DUMMYFUNCTION("""COMPUTED_VALUE"""),0.0)</f>
        <v>0</v>
      </c>
      <c r="Y12" s="119">
        <f>IFERROR(__xludf.DUMMYFUNCTION("""COMPUTED_VALUE"""),0.0)</f>
        <v>0</v>
      </c>
      <c r="Z12" s="121" t="str">
        <f>IFERROR(__xludf.DUMMYFUNCTION("""COMPUTED_VALUE"""),"#N/A")</f>
        <v>#N/A</v>
      </c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</row>
    <row r="13">
      <c r="A13" s="120"/>
      <c r="B13" s="137"/>
      <c r="C13" s="138"/>
      <c r="D13" s="120"/>
      <c r="E13" s="139"/>
      <c r="F13" s="140"/>
      <c r="G13" s="140"/>
      <c r="H13" s="140"/>
      <c r="I13" s="141"/>
      <c r="J13" s="120"/>
      <c r="K13" s="124"/>
      <c r="L13" s="127">
        <f>IFERROR(__xludf.DUMMYFUNCTION("""COMPUTED_VALUE"""),45627.0)</f>
        <v>45627</v>
      </c>
      <c r="M13" s="121" t="str">
        <f>IFERROR(__xludf.DUMMYFUNCTION("""COMPUTED_VALUE"""),"#N/A")</f>
        <v>#N/A</v>
      </c>
      <c r="N13" s="121" t="str">
        <f>IFERROR(__xludf.DUMMYFUNCTION("""COMPUTED_VALUE"""),"#N/A")</f>
        <v>#N/A</v>
      </c>
      <c r="O13" s="119" t="str">
        <f>IFERROR(__xludf.DUMMYFUNCTION("""COMPUTED_VALUE"""),"#N/A")</f>
        <v>#N/A</v>
      </c>
      <c r="P13" s="119" t="str">
        <f>IFERROR(__xludf.DUMMYFUNCTION("""COMPUTED_VALUE"""),"#N/A")</f>
        <v>#N/A</v>
      </c>
      <c r="Q13" s="121" t="str">
        <f>IFERROR(__xludf.DUMMYFUNCTION("""COMPUTED_VALUE"""),"#N/A")</f>
        <v>#N/A</v>
      </c>
      <c r="R13" s="121" t="str">
        <f>IFERROR(__xludf.DUMMYFUNCTION("""COMPUTED_VALUE"""),"#N/A")</f>
        <v>#N/A</v>
      </c>
      <c r="S13" s="121" t="str">
        <f>IFERROR(__xludf.DUMMYFUNCTION("""COMPUTED_VALUE"""),"#N/A")</f>
        <v>#N/A</v>
      </c>
      <c r="T13" s="121" t="str">
        <f>IFERROR(__xludf.DUMMYFUNCTION("""COMPUTED_VALUE"""),"#N/A")</f>
        <v>#N/A</v>
      </c>
      <c r="U13" s="121" t="str">
        <f>IFERROR(__xludf.DUMMYFUNCTION("""COMPUTED_VALUE"""),"#N/A")</f>
        <v>#N/A</v>
      </c>
      <c r="V13" s="119">
        <f>IFERROR(__xludf.DUMMYFUNCTION("""COMPUTED_VALUE"""),0.0)</f>
        <v>0</v>
      </c>
      <c r="W13" s="128">
        <f>IFERROR(__xludf.DUMMYFUNCTION("""COMPUTED_VALUE"""),0.0)</f>
        <v>0</v>
      </c>
      <c r="X13" s="121">
        <f>IFERROR(__xludf.DUMMYFUNCTION("""COMPUTED_VALUE"""),0.0)</f>
        <v>0</v>
      </c>
      <c r="Y13" s="119">
        <f>IFERROR(__xludf.DUMMYFUNCTION("""COMPUTED_VALUE"""),0.0)</f>
        <v>0</v>
      </c>
      <c r="Z13" s="121" t="str">
        <f>IFERROR(__xludf.DUMMYFUNCTION("""COMPUTED_VALUE"""),"#N/A")</f>
        <v>#N/A</v>
      </c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>
      <c r="A14" s="120"/>
      <c r="B14" s="120"/>
      <c r="C14" s="120"/>
      <c r="D14" s="120"/>
      <c r="E14" s="142" t="str">
        <f t="array" ref="E14">IF($C$8&gt;=$C$7,SUM(XLOOKUP($C$7,Indicadores!$D$27:$D554,Indicadores!I$27:I554):XLOOKUP($C$8,Indicadores!$D$27:$D554,Indicadores!I$27:I554)),"Insira uma Data Final maior ou igual à Data Inicial")</f>
        <v>#N/A</v>
      </c>
      <c r="F14" s="142" t="str">
        <f t="array" ref="F14">IF($C$8&gt;=$C$7,SUM(XLOOKUP($C$7,Indicadores!$D$27:$D554,Indicadores!J$27:J554):XLOOKUP($C$8,Indicadores!$D$27:$D554,Indicadores!J$27:J554)),"Insira uma Data Final maior ou igual à Data Inicial")</f>
        <v>#N/A</v>
      </c>
      <c r="G14" s="142" t="str">
        <f t="array" ref="G14">IF($C$8&gt;=$C$7,SUM(XLOOKUP($C$7,Indicadores!$D$27:$D554,Indicadores!K$27:K554):XLOOKUP($C$8,Indicadores!$D$27:$D554,Indicadores!K$27:K554)),"Insira uma Data Final maior ou igual à Data Inicial")</f>
        <v>#N/A</v>
      </c>
      <c r="H14" s="142" t="str">
        <f t="array" ref="H14">IF($C$8&gt;=$C$7,SUM(XLOOKUP($C$7,Indicadores!$D$27:$D554,Indicadores!L$27:L554):XLOOKUP($C$8,Indicadores!$D$27:$D554,Indicadores!L$27:L554)),"Insira uma Data Final maior ou igual à Data Inicial")</f>
        <v>#N/A</v>
      </c>
      <c r="I14" s="143" t="str">
        <f t="array" ref="I14">IF($C$8&gt;=$C$7,SUM(XLOOKUP($C$7,Indicadores!$D$27:$D554,Indicadores!M$27:M554):XLOOKUP($C$8,Indicadores!$D$27:$D554,Indicadores!M$27:M554)),"Insira uma Data Final maior ou igual à Data Inicial")</f>
        <v>#N/A</v>
      </c>
      <c r="J14" s="120"/>
      <c r="K14" s="124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>
      <c r="A15" s="120"/>
      <c r="B15" s="129" t="s">
        <v>1939</v>
      </c>
      <c r="C15" s="70"/>
      <c r="D15" s="120"/>
      <c r="E15" s="144"/>
      <c r="F15" s="144"/>
      <c r="G15" s="144"/>
      <c r="H15" s="144"/>
      <c r="I15" s="145"/>
      <c r="J15" s="120"/>
      <c r="K15" s="124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</row>
    <row r="16">
      <c r="A16" s="120"/>
      <c r="B16" s="131"/>
      <c r="C16" s="132"/>
      <c r="D16" s="120"/>
      <c r="E16" s="120"/>
      <c r="F16" s="120"/>
      <c r="G16" s="120"/>
      <c r="H16" s="120"/>
      <c r="I16" s="120"/>
      <c r="J16" s="120"/>
      <c r="K16" s="124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>
      <c r="A17" s="120"/>
      <c r="B17" s="133" t="str">
        <f t="array" ref="B17">IF(C8&gt;=C7,SUM(XLOOKUP(C7,Indicadores!$D$27:$D554,Indicadores!$F$27:$F554):XLOOKUP(C8,Indicadores!$D$27:$D554,Indicadores!$F$27:$F554)),"Insira uma Data Final maior ou igual à Data Inicial")</f>
        <v>#N/A</v>
      </c>
      <c r="C17" s="132"/>
      <c r="D17" s="120"/>
      <c r="E17" s="11"/>
      <c r="F17" s="11"/>
      <c r="G17" s="11"/>
      <c r="H17" s="11"/>
      <c r="I17" s="11"/>
      <c r="J17" s="120"/>
      <c r="K17" s="124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</row>
    <row r="18">
      <c r="A18" s="120"/>
      <c r="B18" s="137"/>
      <c r="C18" s="138"/>
      <c r="D18" s="120"/>
      <c r="E18" s="146" t="s">
        <v>1928</v>
      </c>
      <c r="F18" s="147" t="s">
        <v>1940</v>
      </c>
      <c r="G18" s="147" t="s">
        <v>1941</v>
      </c>
      <c r="H18" s="148" t="s">
        <v>1926</v>
      </c>
      <c r="I18" s="149" t="s">
        <v>1929</v>
      </c>
      <c r="J18" s="120"/>
      <c r="K18" s="124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</row>
    <row r="19">
      <c r="A19" s="120"/>
      <c r="B19" s="120"/>
      <c r="C19" s="120"/>
      <c r="D19" s="120"/>
      <c r="E19" s="139"/>
      <c r="F19" s="140"/>
      <c r="G19" s="140"/>
      <c r="H19" s="150" t="str">
        <f t="array" ref="H19">"(A partir de "&amp;TEXT(XLOOKUP(H20,Indicadores!N27:N554,Indicadores!D27:D554),"MM")&amp;"/"&amp;TEXT(XLOOKUP(H20,Indicadores!N27:N554,Indicadores!D27:D554),"yyyy")&amp;")"</f>
        <v>(A partir de 01/2024)</v>
      </c>
      <c r="I19" s="141"/>
      <c r="J19" s="120"/>
      <c r="K19" s="124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>
      <c r="A20" s="120"/>
      <c r="B20" s="129" t="s">
        <v>1942</v>
      </c>
      <c r="C20" s="70"/>
      <c r="D20" s="120"/>
      <c r="E20" s="142">
        <f t="array" ref="E20">IF($C$8&gt;=$C$7,AVERAGE(XLOOKUP($C$7,Indicadores!$D$27:$D554,Indicadores!P$27:P554):XLOOKUP($C$8,Indicadores!$D$27:$D554,Indicadores!P$27:P554)),"Insira uma Data Final maior ou igual à Data Inicial")</f>
        <v>0</v>
      </c>
      <c r="F20" s="142" t="str">
        <f t="array" ref="F20">IF($C$8&gt;=$C$7,AVERAGE(XLOOKUP($C$7,Indicadores!$D$27:$D554,Indicadores!I$27:I554):XLOOKUP($C$8,Indicadores!$D$27:$D554,Indicadores!I$27:I554)),"Insira uma Data Final maior ou igual à Data Inicial")</f>
        <v>#N/A</v>
      </c>
      <c r="G20" s="142" t="str">
        <f t="array" ref="G20">IF($C$8&gt;=$C$7,SUM(XLOOKUP($C$7,Indicadores!$D$27:$D554,Indicadores!G$27:G554):XLOOKUP($C$8,Indicadores!$D$27:$D554,Indicadores!G$27:G554)),"Insira uma Data Final maior ou igual à Data Inicial")</f>
        <v>#N/A</v>
      </c>
      <c r="H20" s="151">
        <f t="array" ref="H20">IF($C$8&gt;=$C$7,MAX(XLOOKUP($C$7,Indicadores!$D$27:$D554,Indicadores!N$27:N554):XLOOKUP($C$8,Indicadores!$D$27:$D554,Indicadores!N$27:N554)),"Insira uma Data Final maior ou igual à Data Inicial")</f>
        <v>0</v>
      </c>
      <c r="I20" s="152" t="str">
        <f t="array" ref="I20">IF($C$8&gt;=$C$7,SUM(XLOOKUP($C$7,Indicadores!$D$27:$D554,Indicadores!G$27:G554):XLOOKUP($C$8,Indicadores!$D$27:$D554,Indicadores!G$27:G554))/SUM(XLOOKUP(C7,Indicadores!$D$27:$D554,Indicadores!$E$27:$E554):XLOOKUP(C8,Indicadores!$D$27:$D554,Indicadores!$E$27:$E554)),"Insira uma Data Final maior ou igual à Data Inicial")</f>
        <v>#N/A</v>
      </c>
      <c r="J20" s="120"/>
      <c r="K20" s="124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>
      <c r="A21" s="120"/>
      <c r="B21" s="131"/>
      <c r="C21" s="132"/>
      <c r="D21" s="120"/>
      <c r="E21" s="144"/>
      <c r="F21" s="144"/>
      <c r="G21" s="144"/>
      <c r="H21" s="144"/>
      <c r="I21" s="145"/>
      <c r="J21" s="120"/>
      <c r="K21" s="124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</row>
    <row r="22">
      <c r="A22" s="120"/>
      <c r="B22" s="133" t="str">
        <f t="array" ref="B22">IF(C8&gt;=C7,SUM(XLOOKUP(C7,Indicadores!$D$27:$D554,Indicadores!$R$27:$R554):XLOOKUP(C8,Indicadores!$D$27:$D554,Indicadores!$R$27:$R554)),"Insira uma Data Final maior ou igual à Data Inicial")</f>
        <v>#N/A</v>
      </c>
      <c r="C22" s="132"/>
      <c r="D22" s="120"/>
      <c r="E22" s="11"/>
      <c r="F22" s="11"/>
      <c r="G22" s="11"/>
      <c r="H22" s="11"/>
      <c r="I22" s="11"/>
      <c r="J22" s="120"/>
      <c r="K22" s="124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>
      <c r="A23" s="120"/>
      <c r="B23" s="137"/>
      <c r="C23" s="138"/>
      <c r="D23" s="120"/>
      <c r="E23" s="153"/>
      <c r="F23" s="153"/>
      <c r="G23" s="153"/>
      <c r="H23" s="153"/>
      <c r="I23" s="153"/>
      <c r="J23" s="120"/>
      <c r="K23" s="124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>
      <c r="A24" s="120"/>
      <c r="B24" s="11"/>
      <c r="C24" s="11"/>
      <c r="D24" s="120"/>
      <c r="E24" s="120"/>
      <c r="F24" s="120"/>
      <c r="G24" s="120"/>
      <c r="H24" s="120"/>
      <c r="I24" s="120"/>
      <c r="J24" s="120"/>
      <c r="K24" s="124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4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</row>
    <row r="26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4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>
      <c r="A27" s="120"/>
      <c r="B27" s="51"/>
      <c r="C27" s="154" t="s">
        <v>1943</v>
      </c>
      <c r="D27" s="120"/>
      <c r="E27" s="120"/>
      <c r="F27" s="120"/>
      <c r="G27" s="120"/>
      <c r="H27" s="120"/>
      <c r="I27" s="120"/>
      <c r="J27" s="120"/>
      <c r="K27" s="124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>
      <c r="A28" s="120"/>
      <c r="B28" s="155" t="str">
        <f>IFERROR(__xludf.DUMMYFUNCTION("Filter(teste!W8:W554,teste!T8:T554=""Entrada"")"),"Ensaio de Casal")</f>
        <v>Ensaio de Casal</v>
      </c>
      <c r="C28" s="155" t="str">
        <f>SUM(AD8:AD554)</f>
        <v>#REF!</v>
      </c>
      <c r="D28" s="156" t="str">
        <f t="shared" ref="D28:D32" si="1">C28/$B$12</f>
        <v>#REF!</v>
      </c>
      <c r="E28" s="120"/>
      <c r="F28" s="120"/>
      <c r="G28" s="120"/>
      <c r="H28" s="120"/>
      <c r="I28" s="120"/>
      <c r="J28" s="120"/>
      <c r="K28" s="124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</row>
    <row r="29">
      <c r="A29" s="120"/>
      <c r="B29" s="157" t="str">
        <f>IFERROR(__xludf.DUMMYFUNCTION("""COMPUTED_VALUE"""),"Ensaio simples")</f>
        <v>Ensaio simples</v>
      </c>
      <c r="C29" s="157" t="str">
        <f>SUM(AE8:AE554)</f>
        <v>#REF!</v>
      </c>
      <c r="D29" s="156" t="str">
        <f t="shared" si="1"/>
        <v>#REF!</v>
      </c>
      <c r="E29" s="120"/>
      <c r="F29" s="120"/>
      <c r="G29" s="120"/>
      <c r="H29" s="120"/>
      <c r="I29" s="120"/>
      <c r="J29" s="120"/>
      <c r="K29" s="124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>
      <c r="A30" s="120"/>
      <c r="B30" s="157" t="str">
        <f>IFERROR(__xludf.DUMMYFUNCTION("""COMPUTED_VALUE"""),"Ensaio de 15 anos")</f>
        <v>Ensaio de 15 anos</v>
      </c>
      <c r="C30" s="157" t="str">
        <f>SUM(AF8:AF554)</f>
        <v>#REF!</v>
      </c>
      <c r="D30" s="156" t="str">
        <f t="shared" si="1"/>
        <v>#REF!</v>
      </c>
      <c r="E30" s="120"/>
      <c r="F30" s="120"/>
      <c r="G30" s="120"/>
      <c r="H30" s="120"/>
      <c r="I30" s="120"/>
      <c r="J30" s="120"/>
      <c r="K30" s="124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</row>
    <row r="31">
      <c r="A31" s="120"/>
      <c r="B31" s="157" t="str">
        <f>IFERROR(__xludf.DUMMYFUNCTION("""COMPUTED_VALUE"""),"Ensaio de Formatura")</f>
        <v>Ensaio de Formatura</v>
      </c>
      <c r="C31" s="157" t="str">
        <f>SUM(AG8:AG554)</f>
        <v>#REF!</v>
      </c>
      <c r="D31" s="156" t="str">
        <f t="shared" si="1"/>
        <v>#REF!</v>
      </c>
      <c r="E31" s="120"/>
      <c r="F31" s="120"/>
      <c r="G31" s="120"/>
      <c r="H31" s="120"/>
      <c r="I31" s="120"/>
      <c r="J31" s="120"/>
      <c r="K31" s="124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>
      <c r="A32" s="120"/>
      <c r="B32" s="157" t="str">
        <f>IFERROR(__xludf.DUMMYFUNCTION("""COMPUTED_VALUE"""),"Ensaio de Noivos")</f>
        <v>Ensaio de Noivos</v>
      </c>
      <c r="C32" s="157" t="str">
        <f>SUM(AH8:AH554)</f>
        <v>#REF!</v>
      </c>
      <c r="D32" s="156" t="str">
        <f t="shared" si="1"/>
        <v>#REF!</v>
      </c>
      <c r="E32" s="120"/>
      <c r="F32" s="120"/>
      <c r="G32" s="120"/>
      <c r="H32" s="120"/>
      <c r="I32" s="120"/>
      <c r="J32" s="120"/>
      <c r="K32" s="124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4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4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4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4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4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</row>
    <row r="38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4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4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4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4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4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4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4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</row>
    <row r="4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4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4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4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4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</row>
    <row r="49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4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4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</row>
    <row r="5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4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</row>
    <row r="5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4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</row>
    <row r="5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4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</row>
    <row r="54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4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4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</row>
    <row r="56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4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</row>
    <row r="57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4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4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</row>
    <row r="59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4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4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</row>
    <row r="6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4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</row>
    <row r="6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4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4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</row>
    <row r="64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4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4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</row>
    <row r="66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4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</row>
    <row r="67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4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</row>
    <row r="68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4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</row>
    <row r="69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4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</row>
    <row r="70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4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4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4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4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</row>
    <row r="74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4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4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</row>
    <row r="76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4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4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</row>
    <row r="78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4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</row>
    <row r="79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4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4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4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4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</row>
    <row r="8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4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</row>
    <row r="84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4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</row>
    <row r="8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4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</row>
    <row r="86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4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</row>
    <row r="87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4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</row>
    <row r="88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4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4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4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</row>
    <row r="9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4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</row>
    <row r="9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4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</row>
    <row r="9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4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4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</row>
    <row r="9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4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</row>
    <row r="96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4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</row>
    <row r="97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4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</row>
    <row r="9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4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4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4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4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4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4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4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4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4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4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4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4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4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4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4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4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4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4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4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4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4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4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4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4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4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4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4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4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4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4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4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4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4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4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4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4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4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4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4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4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4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4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4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4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4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4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4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4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4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4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4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4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4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4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4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4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4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4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4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4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4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4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4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4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4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4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4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4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4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4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4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4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4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4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4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4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4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4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4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4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4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4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4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4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4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4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4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4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4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4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4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4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4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4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4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4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4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4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4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4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4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4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4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4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4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4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4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4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4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4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4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4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4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4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4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4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4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4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4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4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4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4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4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4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4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4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4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4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4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4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4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4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4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4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4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4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4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4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4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4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4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4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4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4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4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4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4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4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4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4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4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4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4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4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4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4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4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4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4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4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4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4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4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4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4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4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4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4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4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4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4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4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4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4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4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4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4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4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4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4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4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4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4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4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4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4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4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4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4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4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4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4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4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4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4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4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4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4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4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4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4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4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4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4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4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4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4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4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4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4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4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4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4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4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4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4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4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4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4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4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4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4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4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4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4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4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4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4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4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4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4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4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4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4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4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4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4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4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4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4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4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4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4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4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4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4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4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4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4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4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4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4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4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4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4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4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4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4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4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4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  <c r="AN357" s="119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4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19"/>
      <c r="AN358" s="119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4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  <c r="AN359" s="119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4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19"/>
      <c r="AN360" s="119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4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19"/>
      <c r="AN361" s="119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4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19"/>
      <c r="AN362" s="119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4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19"/>
      <c r="AN363" s="119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4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19"/>
      <c r="AN364" s="119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4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  <c r="AL365" s="119"/>
      <c r="AM365" s="119"/>
      <c r="AN365" s="119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4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19"/>
      <c r="AN366" s="119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4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/>
      <c r="AM367" s="119"/>
      <c r="AN367" s="119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4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19"/>
      <c r="AN368" s="119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4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19"/>
      <c r="AN369" s="119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4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  <c r="AN370" s="119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4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19"/>
      <c r="AN371" s="119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4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19"/>
      <c r="AN372" s="119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4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19"/>
      <c r="AN373" s="119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4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19"/>
      <c r="AN374" s="119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4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  <c r="AL375" s="119"/>
      <c r="AM375" s="119"/>
      <c r="AN375" s="119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4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  <c r="AL376" s="119"/>
      <c r="AM376" s="119"/>
      <c r="AN376" s="119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4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19"/>
      <c r="AN377" s="119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4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  <c r="AN378" s="119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4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9"/>
      <c r="AM379" s="119"/>
      <c r="AN379" s="119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4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19"/>
      <c r="AN380" s="119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4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19"/>
      <c r="AN381" s="119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4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19"/>
      <c r="AN382" s="119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4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  <c r="AN383" s="119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4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  <c r="AN384" s="119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4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  <c r="AN385" s="119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4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  <c r="AN386" s="119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4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  <c r="AN387" s="119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4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19"/>
      <c r="AN388" s="119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4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19"/>
      <c r="AN389" s="119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4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19"/>
      <c r="AN390" s="119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4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19"/>
      <c r="AN391" s="119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4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19"/>
      <c r="AN392" s="119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4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19"/>
      <c r="AN393" s="119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4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19"/>
      <c r="AN394" s="119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4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19"/>
      <c r="AN395" s="119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4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  <c r="AN396" s="119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4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19"/>
      <c r="AN397" s="119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4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19"/>
      <c r="AN398" s="119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4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19"/>
      <c r="AN399" s="119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4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19"/>
      <c r="AN400" s="119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4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19"/>
      <c r="AN401" s="119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4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19"/>
      <c r="AN402" s="119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4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19"/>
      <c r="AN403" s="119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4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19"/>
      <c r="AN404" s="119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4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19"/>
      <c r="AN405" s="119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4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19"/>
      <c r="AN406" s="119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4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19"/>
      <c r="AN407" s="119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4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19"/>
      <c r="AN408" s="119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4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19"/>
      <c r="AN409" s="119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4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19"/>
      <c r="AN410" s="119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4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19"/>
      <c r="AN411" s="119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4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19"/>
      <c r="AN412" s="119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4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19"/>
      <c r="AN413" s="119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4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19"/>
      <c r="AN414" s="119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4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  <c r="AL415" s="119"/>
      <c r="AM415" s="119"/>
      <c r="AN415" s="119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4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19"/>
      <c r="AN416" s="119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4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19"/>
      <c r="AN417" s="119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4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19"/>
      <c r="AN418" s="119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4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  <c r="AN419" s="119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4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19"/>
      <c r="AN420" s="119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4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19"/>
      <c r="AN421" s="119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4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  <c r="AL422" s="119"/>
      <c r="AM422" s="119"/>
      <c r="AN422" s="119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4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  <c r="AL423" s="119"/>
      <c r="AM423" s="119"/>
      <c r="AN423" s="119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4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19"/>
      <c r="AN424" s="119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4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19"/>
      <c r="AN425" s="119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4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19"/>
      <c r="AN426" s="119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4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19"/>
      <c r="AN427" s="119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4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19"/>
      <c r="AN428" s="119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4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19"/>
      <c r="AN429" s="119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4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19"/>
      <c r="AN430" s="119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4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19"/>
      <c r="AN431" s="119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4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19"/>
      <c r="AN432" s="119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4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  <c r="AN433" s="119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4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19"/>
      <c r="AN434" s="119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4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19"/>
      <c r="AN435" s="119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4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  <c r="AN436" s="119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4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19"/>
      <c r="AN437" s="119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4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19"/>
      <c r="AN438" s="119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4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19"/>
      <c r="AN439" s="119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4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19"/>
      <c r="AN440" s="119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4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19"/>
      <c r="AN441" s="119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4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19"/>
      <c r="AN442" s="119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4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19"/>
      <c r="AN443" s="119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4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19"/>
      <c r="AN444" s="119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4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  <c r="AL445" s="119"/>
      <c r="AM445" s="119"/>
      <c r="AN445" s="119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4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19"/>
      <c r="AN446" s="119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4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19"/>
      <c r="AN447" s="119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4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19"/>
      <c r="AN448" s="119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4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  <c r="AN449" s="119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4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19"/>
      <c r="AN450" s="119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4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  <c r="AL451" s="119"/>
      <c r="AM451" s="119"/>
      <c r="AN451" s="119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4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  <c r="AL452" s="119"/>
      <c r="AM452" s="119"/>
      <c r="AN452" s="119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4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19"/>
      <c r="AN453" s="119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4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9"/>
      <c r="AN454" s="119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4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  <c r="AN455" s="119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4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  <c r="AL456" s="119"/>
      <c r="AM456" s="119"/>
      <c r="AN456" s="119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4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  <c r="AL457" s="119"/>
      <c r="AM457" s="119"/>
      <c r="AN457" s="119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4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19"/>
      <c r="AN458" s="119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4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19"/>
      <c r="AN459" s="119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4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19"/>
      <c r="AN460" s="119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4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19"/>
      <c r="AN461" s="119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4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19"/>
      <c r="AN462" s="119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4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19"/>
      <c r="AN463" s="119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4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19"/>
      <c r="AN464" s="119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4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19"/>
      <c r="AN465" s="119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4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19"/>
      <c r="AN466" s="119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4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19"/>
      <c r="AN467" s="119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4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19"/>
      <c r="AN468" s="119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4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19"/>
      <c r="AN469" s="119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4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19"/>
      <c r="AN470" s="119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4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19"/>
      <c r="AN471" s="119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4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  <c r="AL472" s="119"/>
      <c r="AM472" s="119"/>
      <c r="AN472" s="119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4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  <c r="AL473" s="119"/>
      <c r="AM473" s="119"/>
      <c r="AN473" s="119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4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  <c r="AL474" s="119"/>
      <c r="AM474" s="119"/>
      <c r="AN474" s="119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4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  <c r="AL475" s="119"/>
      <c r="AM475" s="119"/>
      <c r="AN475" s="119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4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  <c r="AL476" s="119"/>
      <c r="AM476" s="119"/>
      <c r="AN476" s="119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4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  <c r="AL477" s="119"/>
      <c r="AM477" s="119"/>
      <c r="AN477" s="119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4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  <c r="AL478" s="119"/>
      <c r="AM478" s="119"/>
      <c r="AN478" s="119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4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  <c r="AN479" s="119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4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  <c r="AN480" s="119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4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  <c r="AN481" s="119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4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  <c r="AL482" s="119"/>
      <c r="AM482" s="119"/>
      <c r="AN482" s="119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4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  <c r="AL483" s="119"/>
      <c r="AM483" s="119"/>
      <c r="AN483" s="119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4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  <c r="AL484" s="119"/>
      <c r="AM484" s="119"/>
      <c r="AN484" s="119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4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  <c r="AL485" s="119"/>
      <c r="AM485" s="119"/>
      <c r="AN485" s="119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4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  <c r="AL486" s="119"/>
      <c r="AM486" s="119"/>
      <c r="AN486" s="119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4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  <c r="AL487" s="119"/>
      <c r="AM487" s="119"/>
      <c r="AN487" s="119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4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  <c r="AL488" s="119"/>
      <c r="AM488" s="119"/>
      <c r="AN488" s="119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4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  <c r="AN489" s="119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4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  <c r="AN490" s="119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4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  <c r="AL491" s="119"/>
      <c r="AM491" s="119"/>
      <c r="AN491" s="119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4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  <c r="AN492" s="119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4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  <c r="AL493" s="119"/>
      <c r="AM493" s="119"/>
      <c r="AN493" s="119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4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  <c r="AL494" s="119"/>
      <c r="AM494" s="119"/>
      <c r="AN494" s="119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4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  <c r="AL495" s="119"/>
      <c r="AM495" s="119"/>
      <c r="AN495" s="119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4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  <c r="AL496" s="119"/>
      <c r="AM496" s="119"/>
      <c r="AN496" s="119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4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  <c r="AL497" s="119"/>
      <c r="AM497" s="119"/>
      <c r="AN497" s="119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4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  <c r="AL498" s="119"/>
      <c r="AM498" s="119"/>
      <c r="AN498" s="119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4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  <c r="AL499" s="119"/>
      <c r="AM499" s="119"/>
      <c r="AN499" s="119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4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  <c r="AL500" s="119"/>
      <c r="AM500" s="119"/>
      <c r="AN500" s="119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4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  <c r="AL501" s="119"/>
      <c r="AM501" s="119"/>
      <c r="AN501" s="119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4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  <c r="AN502" s="119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4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  <c r="AL503" s="119"/>
      <c r="AM503" s="119"/>
      <c r="AN503" s="119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4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  <c r="AL504" s="119"/>
      <c r="AM504" s="119"/>
      <c r="AN504" s="119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4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  <c r="AL505" s="119"/>
      <c r="AM505" s="119"/>
      <c r="AN505" s="119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4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  <c r="AN506" s="119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4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  <c r="AL507" s="119"/>
      <c r="AM507" s="119"/>
      <c r="AN507" s="119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4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  <c r="AL508" s="119"/>
      <c r="AM508" s="119"/>
      <c r="AN508" s="119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4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  <c r="AL509" s="119"/>
      <c r="AM509" s="119"/>
      <c r="AN509" s="119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4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  <c r="AL510" s="119"/>
      <c r="AM510" s="119"/>
      <c r="AN510" s="119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4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  <c r="AL511" s="119"/>
      <c r="AM511" s="119"/>
      <c r="AN511" s="119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4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  <c r="AL512" s="119"/>
      <c r="AM512" s="119"/>
      <c r="AN512" s="119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4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  <c r="AL513" s="119"/>
      <c r="AM513" s="119"/>
      <c r="AN513" s="119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4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  <c r="AL514" s="119"/>
      <c r="AM514" s="119"/>
      <c r="AN514" s="119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4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  <c r="AL515" s="119"/>
      <c r="AM515" s="119"/>
      <c r="AN515" s="119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4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  <c r="AL516" s="119"/>
      <c r="AM516" s="119"/>
      <c r="AN516" s="119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4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  <c r="AL517" s="119"/>
      <c r="AM517" s="119"/>
      <c r="AN517" s="119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4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  <c r="AL518" s="119"/>
      <c r="AM518" s="119"/>
      <c r="AN518" s="119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4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  <c r="AL519" s="119"/>
      <c r="AM519" s="119"/>
      <c r="AN519" s="119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4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  <c r="AL520" s="119"/>
      <c r="AM520" s="119"/>
      <c r="AN520" s="119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4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  <c r="AL521" s="119"/>
      <c r="AM521" s="119"/>
      <c r="AN521" s="119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4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  <c r="AL522" s="119"/>
      <c r="AM522" s="119"/>
      <c r="AN522" s="119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4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  <c r="AL523" s="119"/>
      <c r="AM523" s="119"/>
      <c r="AN523" s="119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4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  <c r="AL524" s="119"/>
      <c r="AM524" s="119"/>
      <c r="AN524" s="119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4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  <c r="AL525" s="119"/>
      <c r="AM525" s="119"/>
      <c r="AN525" s="119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4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  <c r="AL526" s="119"/>
      <c r="AM526" s="119"/>
      <c r="AN526" s="119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4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  <c r="AL527" s="119"/>
      <c r="AM527" s="119"/>
      <c r="AN527" s="119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4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/>
      <c r="AM528" s="119"/>
      <c r="AN528" s="119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4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  <c r="AL529" s="119"/>
      <c r="AM529" s="119"/>
      <c r="AN529" s="119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4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  <c r="AL530" s="119"/>
      <c r="AM530" s="119"/>
      <c r="AN530" s="119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4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  <c r="AL531" s="119"/>
      <c r="AM531" s="119"/>
      <c r="AN531" s="119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4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  <c r="AL532" s="119"/>
      <c r="AM532" s="119"/>
      <c r="AN532" s="119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4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  <c r="AL533" s="119"/>
      <c r="AM533" s="119"/>
      <c r="AN533" s="119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4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  <c r="AL534" s="119"/>
      <c r="AM534" s="119"/>
      <c r="AN534" s="119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4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  <c r="AL535" s="119"/>
      <c r="AM535" s="119"/>
      <c r="AN535" s="119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4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  <c r="AL536" s="119"/>
      <c r="AM536" s="119"/>
      <c r="AN536" s="119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4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  <c r="AL537" s="119"/>
      <c r="AM537" s="119"/>
      <c r="AN537" s="119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4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  <c r="AL538" s="119"/>
      <c r="AM538" s="119"/>
      <c r="AN538" s="119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4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  <c r="AL539" s="119"/>
      <c r="AM539" s="119"/>
      <c r="AN539" s="119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4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  <c r="AL540" s="119"/>
      <c r="AM540" s="119"/>
      <c r="AN540" s="119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4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  <c r="AL541" s="119"/>
      <c r="AM541" s="119"/>
      <c r="AN541" s="119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4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  <c r="AN542" s="119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4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  <c r="AL543" s="119"/>
      <c r="AM543" s="119"/>
      <c r="AN543" s="119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4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  <c r="AL544" s="119"/>
      <c r="AM544" s="119"/>
      <c r="AN544" s="119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4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  <c r="AN545" s="119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4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  <c r="AL546" s="119"/>
      <c r="AM546" s="119"/>
      <c r="AN546" s="119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4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  <c r="AL547" s="119"/>
      <c r="AM547" s="119"/>
      <c r="AN547" s="119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4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  <c r="AL548" s="119"/>
      <c r="AM548" s="119"/>
      <c r="AN548" s="119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4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  <c r="AL549" s="119"/>
      <c r="AM549" s="119"/>
      <c r="AN549" s="119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4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  <c r="AL550" s="119"/>
      <c r="AM550" s="119"/>
      <c r="AN550" s="119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4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  <c r="AL551" s="119"/>
      <c r="AM551" s="119"/>
      <c r="AN551" s="119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4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  <c r="AL552" s="119"/>
      <c r="AM552" s="119"/>
      <c r="AN552" s="119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4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  <c r="AL553" s="119"/>
      <c r="AM553" s="119"/>
      <c r="AN553" s="119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4"/>
      <c r="L554" s="158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  <c r="AG554" s="159"/>
      <c r="AH554" s="159"/>
      <c r="AI554" s="159"/>
      <c r="AJ554" s="159"/>
      <c r="AK554" s="159"/>
      <c r="AL554" s="159"/>
      <c r="AM554" s="159"/>
      <c r="AN554" s="159"/>
    </row>
  </sheetData>
  <mergeCells count="28">
    <mergeCell ref="A1:A4"/>
    <mergeCell ref="B1:E4"/>
    <mergeCell ref="A5:AN5"/>
    <mergeCell ref="B10:C11"/>
    <mergeCell ref="B12:C13"/>
    <mergeCell ref="E12:E13"/>
    <mergeCell ref="F12:F13"/>
    <mergeCell ref="I12:I13"/>
    <mergeCell ref="G12:G13"/>
    <mergeCell ref="H12:H13"/>
    <mergeCell ref="E14:E15"/>
    <mergeCell ref="F14:F15"/>
    <mergeCell ref="G14:G15"/>
    <mergeCell ref="H14:H15"/>
    <mergeCell ref="I14:I15"/>
    <mergeCell ref="E20:E21"/>
    <mergeCell ref="F20:F21"/>
    <mergeCell ref="G20:G21"/>
    <mergeCell ref="H20:H21"/>
    <mergeCell ref="B20:C21"/>
    <mergeCell ref="B22:C23"/>
    <mergeCell ref="B15:C16"/>
    <mergeCell ref="B17:C18"/>
    <mergeCell ref="E18:E19"/>
    <mergeCell ref="F18:F19"/>
    <mergeCell ref="G18:G19"/>
    <mergeCell ref="I18:I19"/>
    <mergeCell ref="I20:I21"/>
  </mergeCells>
  <conditionalFormatting sqref="A6:AN554">
    <cfRule type="containsBlanks" dxfId="0" priority="1">
      <formula>LEN(TRIM(A6))=0</formula>
    </cfRule>
  </conditionalFormatting>
  <dataValidations>
    <dataValidation type="list" allowBlank="1" sqref="C7:C8">
      <formula1>Indicadores!$D$27:$D554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7" width="22.63"/>
    <col customWidth="1" min="8" max="8" width="26.63"/>
    <col customWidth="1" min="10" max="10" width="17.25"/>
    <col customWidth="1" min="11" max="11" width="31.88"/>
    <col customWidth="1" min="12" max="12" width="15.63"/>
    <col customWidth="1" min="17" max="17" width="13.88"/>
    <col customWidth="1" min="20" max="20" width="9.63"/>
    <col customWidth="1" min="21" max="21" width="13.0"/>
    <col customWidth="1" min="22" max="22" width="13.88"/>
    <col customWidth="1" min="23" max="23" width="19.0"/>
  </cols>
  <sheetData>
    <row r="1">
      <c r="A1" s="160"/>
      <c r="B1" s="33" t="s">
        <v>1944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</row>
    <row r="2"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</row>
    <row r="3"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</row>
    <row r="4"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</row>
    <row r="5" ht="11.25" customHeight="1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</row>
    <row r="7">
      <c r="A7" s="164" t="s">
        <v>48</v>
      </c>
      <c r="B7" s="165" t="s">
        <v>1945</v>
      </c>
      <c r="C7" s="165" t="s">
        <v>1946</v>
      </c>
      <c r="D7" s="166" t="s">
        <v>1947</v>
      </c>
      <c r="E7" s="167" t="s">
        <v>1948</v>
      </c>
      <c r="F7" s="168"/>
      <c r="G7" s="169">
        <f>COUNTIFS(G8:G1022,"&lt;&gt;")</f>
        <v>0</v>
      </c>
      <c r="H7" s="170" t="s">
        <v>1949</v>
      </c>
      <c r="I7" s="168"/>
      <c r="J7" s="169">
        <f>COUNTIFS(J8:J1022,"&lt;&gt;")</f>
        <v>0</v>
      </c>
      <c r="K7" s="170" t="s">
        <v>1950</v>
      </c>
      <c r="L7" s="171">
        <f>COUNTIFS(L8:L1022,"&lt;&gt;")</f>
        <v>0</v>
      </c>
      <c r="M7" s="172"/>
      <c r="N7" s="172"/>
      <c r="O7" s="172"/>
      <c r="P7" s="173" t="s">
        <v>1945</v>
      </c>
      <c r="Q7" s="173" t="s">
        <v>1946</v>
      </c>
      <c r="R7" s="173" t="s">
        <v>1947</v>
      </c>
      <c r="S7" s="173"/>
      <c r="T7" s="164" t="s">
        <v>48</v>
      </c>
      <c r="U7" s="165" t="s">
        <v>1945</v>
      </c>
      <c r="V7" s="165" t="s">
        <v>1946</v>
      </c>
      <c r="W7" s="166" t="s">
        <v>1947</v>
      </c>
    </row>
    <row r="8">
      <c r="A8" s="174" t="s">
        <v>1917</v>
      </c>
      <c r="B8" s="175" t="s">
        <v>1951</v>
      </c>
      <c r="C8" s="175"/>
      <c r="D8" s="175"/>
      <c r="E8" s="176" t="str">
        <f>IFERROR(__xludf.DUMMYFUNCTION("IFERROR(FILTER(B7:D1022,C7:C1022='Gastos Fixos'!H10,D7:D1022&lt;&gt;""""),)"),"")</f>
        <v/>
      </c>
      <c r="F8" s="176"/>
      <c r="G8" s="176"/>
      <c r="H8" s="176" t="str">
        <f>IFERROR(__xludf.DUMMYFUNCTION("IFERROR(FILTER(B7:D1022,B7:B1022='Gastos Fixos'!D10,C7:C1022&lt;&gt;"""",D7:D1022&lt;&gt;""""),)"),"")</f>
        <v/>
      </c>
      <c r="I8" s="176"/>
      <c r="J8" s="176"/>
      <c r="K8" s="176" t="str">
        <f>IFERROR(__xludf.DUMMYFUNCTION("IFERROR(FILTER(B7:C1022,B7:B1022='Gastos Fixos'!D10,C7:C1022&lt;&gt;""""),)"),"")</f>
        <v/>
      </c>
      <c r="L8" s="176"/>
      <c r="M8" s="176"/>
      <c r="N8" s="176"/>
      <c r="O8" s="176"/>
      <c r="P8" s="176" t="str">
        <f>IFERROR(__xludf.DUMMYFUNCTION("IFERROR(FILTER(B7:B1022,'Gastos Fixos'!C10=A7:A1022),)"),"")</f>
        <v/>
      </c>
      <c r="Q8" s="176" t="str">
        <f>IFERROR(__xludf.DUMMYFUNCTION("IFERROR(FILTER(C7:C1022,'Gastos Fixos'!D10=B7:B1022,'Gastos Fixos'!C10=A7:A1022),)"),"")</f>
        <v/>
      </c>
      <c r="R8" s="176" t="str">
        <f>IFERROR(__xludf.DUMMYFUNCTION("IFERROR(FILTER(D7:D1022,'Gastos Fixos'!H10=C7:C1022,'Gastos Fixos'!D10=B7:B1022,'Gastos Fixos'!C10=A7:A1022),)"),"")</f>
        <v/>
      </c>
      <c r="S8" s="176"/>
      <c r="T8" s="176" t="str">
        <f>IFERROR(__xludf.DUMMYFUNCTION("QUERY(A8:D1022,""select A,B,C,D where D is not null"")"),"Entrada")</f>
        <v>Entrada</v>
      </c>
      <c r="U8" s="176" t="str">
        <f>IFERROR(__xludf.DUMMYFUNCTION("""COMPUTED_VALUE"""),"Receitas")</f>
        <v>Receitas</v>
      </c>
      <c r="V8" s="176" t="str">
        <f>IFERROR(__xludf.DUMMYFUNCTION("""COMPUTED_VALUE"""),"Faturamento Baixo")</f>
        <v>Faturamento Baixo</v>
      </c>
      <c r="W8" s="176" t="str">
        <f>IFERROR(__xludf.DUMMYFUNCTION("""COMPUTED_VALUE"""),"Ensaio de Casal")</f>
        <v>Ensaio de Casal</v>
      </c>
    </row>
    <row r="9">
      <c r="A9" s="174" t="s">
        <v>1918</v>
      </c>
      <c r="B9" s="175" t="s">
        <v>1924</v>
      </c>
      <c r="C9" s="175"/>
      <c r="D9" s="175"/>
      <c r="E9" s="176"/>
      <c r="F9" s="176"/>
      <c r="G9" s="176"/>
      <c r="H9" s="174"/>
      <c r="I9" s="176"/>
      <c r="J9" s="176"/>
      <c r="K9" s="176"/>
      <c r="L9" s="176"/>
      <c r="M9" s="176"/>
      <c r="N9" s="176"/>
      <c r="O9" s="176"/>
      <c r="P9" s="174"/>
      <c r="Q9" s="176"/>
      <c r="R9" s="174"/>
      <c r="S9" s="176"/>
      <c r="T9" s="176" t="str">
        <f>IFERROR(__xludf.DUMMYFUNCTION("""COMPUTED_VALUE"""),"Entrada")</f>
        <v>Entrada</v>
      </c>
      <c r="U9" s="176" t="str">
        <f>IFERROR(__xludf.DUMMYFUNCTION("""COMPUTED_VALUE"""),"Receitas")</f>
        <v>Receitas</v>
      </c>
      <c r="V9" s="176" t="str">
        <f>IFERROR(__xludf.DUMMYFUNCTION("""COMPUTED_VALUE"""),"Faturamento Baixo")</f>
        <v>Faturamento Baixo</v>
      </c>
      <c r="W9" s="176" t="str">
        <f>IFERROR(__xludf.DUMMYFUNCTION("""COMPUTED_VALUE"""),"Ensaio simples")</f>
        <v>Ensaio simples</v>
      </c>
    </row>
    <row r="10">
      <c r="A10" s="174" t="s">
        <v>1918</v>
      </c>
      <c r="B10" s="175" t="s">
        <v>1922</v>
      </c>
      <c r="C10" s="175"/>
      <c r="D10" s="175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 t="str">
        <f>IFERROR(__xludf.DUMMYFUNCTION("""COMPUTED_VALUE"""),"Entrada")</f>
        <v>Entrada</v>
      </c>
      <c r="U10" s="176" t="str">
        <f>IFERROR(__xludf.DUMMYFUNCTION("""COMPUTED_VALUE"""),"Receitas")</f>
        <v>Receitas</v>
      </c>
      <c r="V10" s="176" t="str">
        <f>IFERROR(__xludf.DUMMYFUNCTION("""COMPUTED_VALUE"""),"Faturamento Baixo")</f>
        <v>Faturamento Baixo</v>
      </c>
      <c r="W10" s="176" t="str">
        <f>IFERROR(__xludf.DUMMYFUNCTION("""COMPUTED_VALUE"""),"Ensaio de 15 anos")</f>
        <v>Ensaio de 15 anos</v>
      </c>
    </row>
    <row r="11">
      <c r="A11" s="174" t="s">
        <v>1918</v>
      </c>
      <c r="B11" s="175" t="s">
        <v>1923</v>
      </c>
      <c r="C11" s="175"/>
      <c r="D11" s="175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 t="str">
        <f>IFERROR(__xludf.DUMMYFUNCTION("""COMPUTED_VALUE"""),"Entrada")</f>
        <v>Entrada</v>
      </c>
      <c r="U11" s="176" t="str">
        <f>IFERROR(__xludf.DUMMYFUNCTION("""COMPUTED_VALUE"""),"Receitas")</f>
        <v>Receitas</v>
      </c>
      <c r="V11" s="176" t="str">
        <f>IFERROR(__xludf.DUMMYFUNCTION("""COMPUTED_VALUE"""),"Faturamento Alto")</f>
        <v>Faturamento Alto</v>
      </c>
      <c r="W11" s="176" t="str">
        <f>IFERROR(__xludf.DUMMYFUNCTION("""COMPUTED_VALUE"""),"Ensaio de Formatura")</f>
        <v>Ensaio de Formatura</v>
      </c>
    </row>
    <row r="12">
      <c r="A12" s="174" t="s">
        <v>1918</v>
      </c>
      <c r="B12" s="175" t="s">
        <v>1921</v>
      </c>
      <c r="C12" s="177"/>
      <c r="D12" s="177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 t="str">
        <f>IFERROR(__xludf.DUMMYFUNCTION("""COMPUTED_VALUE"""),"Entrada")</f>
        <v>Entrada</v>
      </c>
      <c r="U12" s="176" t="str">
        <f>IFERROR(__xludf.DUMMYFUNCTION("""COMPUTED_VALUE"""),"Receitas")</f>
        <v>Receitas</v>
      </c>
      <c r="V12" s="176" t="str">
        <f>IFERROR(__xludf.DUMMYFUNCTION("""COMPUTED_VALUE"""),"Faturamento Alto")</f>
        <v>Faturamento Alto</v>
      </c>
      <c r="W12" s="176" t="str">
        <f>IFERROR(__xludf.DUMMYFUNCTION("""COMPUTED_VALUE"""),"Ensaio de Noivos")</f>
        <v>Ensaio de Noivos</v>
      </c>
    </row>
    <row r="13">
      <c r="A13" s="174" t="s">
        <v>1917</v>
      </c>
      <c r="B13" s="175" t="s">
        <v>1951</v>
      </c>
      <c r="C13" s="175" t="s">
        <v>1952</v>
      </c>
      <c r="D13" s="177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 t="str">
        <f>IFERROR(__xludf.DUMMYFUNCTION("""COMPUTED_VALUE"""),"Saída")</f>
        <v>Saída</v>
      </c>
      <c r="U13" s="176" t="str">
        <f>IFERROR(__xludf.DUMMYFUNCTION("""COMPUTED_VALUE"""),"Custos Fixos")</f>
        <v>Custos Fixos</v>
      </c>
      <c r="V13" s="176" t="str">
        <f>IFERROR(__xludf.DUMMYFUNCTION("""COMPUTED_VALUE"""),"Infraestrutura")</f>
        <v>Infraestrutura</v>
      </c>
      <c r="W13" s="176" t="str">
        <f>IFERROR(__xludf.DUMMYFUNCTION("""COMPUTED_VALUE"""),"Aluguel de Equipamentos")</f>
        <v>Aluguel de Equipamentos</v>
      </c>
    </row>
    <row r="14">
      <c r="A14" s="174" t="s">
        <v>1917</v>
      </c>
      <c r="B14" s="175" t="s">
        <v>1951</v>
      </c>
      <c r="C14" s="175" t="s">
        <v>1952</v>
      </c>
      <c r="D14" s="175" t="s">
        <v>1953</v>
      </c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 t="str">
        <f>IFERROR(__xludf.DUMMYFUNCTION("""COMPUTED_VALUE"""),"Saída")</f>
        <v>Saída</v>
      </c>
      <c r="U14" s="176" t="str">
        <f>IFERROR(__xludf.DUMMYFUNCTION("""COMPUTED_VALUE"""),"Custos Fixos")</f>
        <v>Custos Fixos</v>
      </c>
      <c r="V14" s="176" t="str">
        <f>IFERROR(__xludf.DUMMYFUNCTION("""COMPUTED_VALUE"""),"Infraestrutura")</f>
        <v>Infraestrutura</v>
      </c>
      <c r="W14" s="176" t="str">
        <f>IFERROR(__xludf.DUMMYFUNCTION("""COMPUTED_VALUE"""),"Aluguel do Estúdio")</f>
        <v>Aluguel do Estúdio</v>
      </c>
    </row>
    <row r="15">
      <c r="A15" s="174" t="s">
        <v>1917</v>
      </c>
      <c r="B15" s="175" t="s">
        <v>1951</v>
      </c>
      <c r="C15" s="175" t="s">
        <v>1952</v>
      </c>
      <c r="D15" s="175" t="s">
        <v>1931</v>
      </c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 t="str">
        <f>IFERROR(__xludf.DUMMYFUNCTION("""COMPUTED_VALUE"""),"Saída")</f>
        <v>Saída</v>
      </c>
      <c r="U15" s="176" t="str">
        <f>IFERROR(__xludf.DUMMYFUNCTION("""COMPUTED_VALUE"""),"Custos Fixos")</f>
        <v>Custos Fixos</v>
      </c>
      <c r="V15" s="176" t="str">
        <f>IFERROR(__xludf.DUMMYFUNCTION("""COMPUTED_VALUE"""),"Infraestrutura")</f>
        <v>Infraestrutura</v>
      </c>
      <c r="W15" s="176" t="str">
        <f>IFERROR(__xludf.DUMMYFUNCTION("""COMPUTED_VALUE"""),"CEB")</f>
        <v>CEB</v>
      </c>
    </row>
    <row r="16">
      <c r="A16" s="174" t="s">
        <v>1917</v>
      </c>
      <c r="B16" s="175" t="s">
        <v>1951</v>
      </c>
      <c r="C16" s="175" t="s">
        <v>1952</v>
      </c>
      <c r="D16" s="175" t="s">
        <v>1932</v>
      </c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 t="str">
        <f>IFERROR(__xludf.DUMMYFUNCTION("""COMPUTED_VALUE"""),"Saída")</f>
        <v>Saída</v>
      </c>
      <c r="U16" s="176" t="str">
        <f>IFERROR(__xludf.DUMMYFUNCTION("""COMPUTED_VALUE"""),"Custos Fixos")</f>
        <v>Custos Fixos</v>
      </c>
      <c r="V16" s="176" t="str">
        <f>IFERROR(__xludf.DUMMYFUNCTION("""COMPUTED_VALUE"""),"Pessoal")</f>
        <v>Pessoal</v>
      </c>
      <c r="W16" s="176" t="str">
        <f>IFERROR(__xludf.DUMMYFUNCTION("""COMPUTED_VALUE"""),"Salário - Fotógrafos")</f>
        <v>Salário - Fotógrafos</v>
      </c>
    </row>
    <row r="17">
      <c r="A17" s="174" t="s">
        <v>1917</v>
      </c>
      <c r="B17" s="175" t="s">
        <v>1951</v>
      </c>
      <c r="C17" s="175" t="s">
        <v>1954</v>
      </c>
      <c r="D17" s="177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 t="str">
        <f>IFERROR(__xludf.DUMMYFUNCTION("""COMPUTED_VALUE"""),"Saída")</f>
        <v>Saída</v>
      </c>
      <c r="U17" s="176" t="str">
        <f>IFERROR(__xludf.DUMMYFUNCTION("""COMPUTED_VALUE"""),"Custos Fixos")</f>
        <v>Custos Fixos</v>
      </c>
      <c r="V17" s="176" t="str">
        <f>IFERROR(__xludf.DUMMYFUNCTION("""COMPUTED_VALUE"""),"Pessoal")</f>
        <v>Pessoal</v>
      </c>
      <c r="W17" s="176" t="str">
        <f>IFERROR(__xludf.DUMMYFUNCTION("""COMPUTED_VALUE"""),"Salário - Atendente")</f>
        <v>Salário - Atendente</v>
      </c>
    </row>
    <row r="18">
      <c r="A18" s="174" t="s">
        <v>1917</v>
      </c>
      <c r="B18" s="175" t="s">
        <v>1951</v>
      </c>
      <c r="C18" s="175" t="s">
        <v>1954</v>
      </c>
      <c r="D18" s="175" t="s">
        <v>1933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 t="str">
        <f>IFERROR(__xludf.DUMMYFUNCTION("""COMPUTED_VALUE"""),"Saída")</f>
        <v>Saída</v>
      </c>
      <c r="U18" s="176" t="str">
        <f>IFERROR(__xludf.DUMMYFUNCTION("""COMPUTED_VALUE"""),"Custos Fixos")</f>
        <v>Custos Fixos</v>
      </c>
      <c r="V18" s="176" t="str">
        <f>IFERROR(__xludf.DUMMYFUNCTION("""COMPUTED_VALUE"""),"Pessoal")</f>
        <v>Pessoal</v>
      </c>
      <c r="W18" s="176" t="str">
        <f>IFERROR(__xludf.DUMMYFUNCTION("""COMPUTED_VALUE"""),"Vale Transporte")</f>
        <v>Vale Transporte</v>
      </c>
    </row>
    <row r="19">
      <c r="A19" s="174" t="s">
        <v>1917</v>
      </c>
      <c r="B19" s="175" t="s">
        <v>1951</v>
      </c>
      <c r="C19" s="175" t="s">
        <v>1954</v>
      </c>
      <c r="D19" s="175" t="s">
        <v>1934</v>
      </c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 t="str">
        <f>IFERROR(__xludf.DUMMYFUNCTION("""COMPUTED_VALUE"""),"Saída")</f>
        <v>Saída</v>
      </c>
      <c r="U19" s="176" t="str">
        <f>IFERROR(__xludf.DUMMYFUNCTION("""COMPUTED_VALUE"""),"Custos Fixos")</f>
        <v>Custos Fixos</v>
      </c>
      <c r="V19" s="176" t="str">
        <f>IFERROR(__xludf.DUMMYFUNCTION("""COMPUTED_VALUE"""),"Pessoal")</f>
        <v>Pessoal</v>
      </c>
      <c r="W19" s="176" t="str">
        <f>IFERROR(__xludf.DUMMYFUNCTION("""COMPUTED_VALUE"""),"Vale Alimentação")</f>
        <v>Vale Alimentação</v>
      </c>
    </row>
    <row r="20">
      <c r="A20" s="174" t="s">
        <v>1918</v>
      </c>
      <c r="B20" s="175" t="s">
        <v>1921</v>
      </c>
      <c r="C20" s="175" t="s">
        <v>1955</v>
      </c>
      <c r="D20" s="177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 t="str">
        <f>IFERROR(__xludf.DUMMYFUNCTION("""COMPUTED_VALUE"""),"Saída")</f>
        <v>Saída</v>
      </c>
      <c r="U20" s="176" t="str">
        <f>IFERROR(__xludf.DUMMYFUNCTION("""COMPUTED_VALUE"""),"Custos Variáveis")</f>
        <v>Custos Variáveis</v>
      </c>
      <c r="V20" s="176" t="str">
        <f>IFERROR(__xludf.DUMMYFUNCTION("""COMPUTED_VALUE"""),"Encargos Governo")</f>
        <v>Encargos Governo</v>
      </c>
      <c r="W20" s="176" t="str">
        <f>IFERROR(__xludf.DUMMYFUNCTION("""COMPUTED_VALUE"""),"Impostos")</f>
        <v>Impostos</v>
      </c>
    </row>
    <row r="21">
      <c r="A21" s="174" t="s">
        <v>1918</v>
      </c>
      <c r="B21" s="175" t="s">
        <v>1921</v>
      </c>
      <c r="C21" s="175" t="s">
        <v>1955</v>
      </c>
      <c r="D21" s="175" t="s">
        <v>1956</v>
      </c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 t="str">
        <f>IFERROR(__xludf.DUMMYFUNCTION("""COMPUTED_VALUE"""),"Saída")</f>
        <v>Saída</v>
      </c>
      <c r="U21" s="176" t="str">
        <f>IFERROR(__xludf.DUMMYFUNCTION("""COMPUTED_VALUE"""),"Custos Variáveis")</f>
        <v>Custos Variáveis</v>
      </c>
      <c r="V21" s="176" t="str">
        <f>IFERROR(__xludf.DUMMYFUNCTION("""COMPUTED_VALUE"""),"Encargos Sociais")</f>
        <v>Encargos Sociais</v>
      </c>
      <c r="W21" s="176" t="str">
        <f>IFERROR(__xludf.DUMMYFUNCTION("""COMPUTED_VALUE"""),"13° Salário")</f>
        <v>13° Salário</v>
      </c>
    </row>
    <row r="22">
      <c r="A22" s="174" t="s">
        <v>1918</v>
      </c>
      <c r="B22" s="175" t="s">
        <v>1921</v>
      </c>
      <c r="C22" s="175" t="s">
        <v>1955</v>
      </c>
      <c r="D22" s="175" t="s">
        <v>1957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 t="str">
        <f>IFERROR(__xludf.DUMMYFUNCTION("""COMPUTED_VALUE"""),"Saída")</f>
        <v>Saída</v>
      </c>
      <c r="U22" s="176" t="str">
        <f>IFERROR(__xludf.DUMMYFUNCTION("""COMPUTED_VALUE"""),"Despesas")</f>
        <v>Despesas</v>
      </c>
      <c r="V22" s="176" t="str">
        <f>IFERROR(__xludf.DUMMYFUNCTION("""COMPUTED_VALUE"""),"Operacional")</f>
        <v>Operacional</v>
      </c>
      <c r="W22" s="176" t="str">
        <f>IFERROR(__xludf.DUMMYFUNCTION("""COMPUTED_VALUE"""),"Internet")</f>
        <v>Internet</v>
      </c>
    </row>
    <row r="23">
      <c r="A23" s="174" t="s">
        <v>1918</v>
      </c>
      <c r="B23" s="175" t="s">
        <v>1921</v>
      </c>
      <c r="C23" s="175" t="s">
        <v>1955</v>
      </c>
      <c r="D23" s="175" t="s">
        <v>1958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 t="str">
        <f>IFERROR(__xludf.DUMMYFUNCTION("""COMPUTED_VALUE"""),"Saída")</f>
        <v>Saída</v>
      </c>
      <c r="U23" s="176" t="str">
        <f>IFERROR(__xludf.DUMMYFUNCTION("""COMPUTED_VALUE"""),"Despesas")</f>
        <v>Despesas</v>
      </c>
      <c r="V23" s="176" t="str">
        <f>IFERROR(__xludf.DUMMYFUNCTION("""COMPUTED_VALUE"""),"Operacional")</f>
        <v>Operacional</v>
      </c>
      <c r="W23" s="176" t="str">
        <f>IFERROR(__xludf.DUMMYFUNCTION("""COMPUTED_VALUE"""),"Telefone")</f>
        <v>Telefone</v>
      </c>
    </row>
    <row r="24">
      <c r="A24" s="174" t="s">
        <v>1918</v>
      </c>
      <c r="B24" s="175" t="s">
        <v>1921</v>
      </c>
      <c r="C24" s="175" t="s">
        <v>1959</v>
      </c>
      <c r="D24" s="177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 t="str">
        <f>IFERROR(__xludf.DUMMYFUNCTION("""COMPUTED_VALUE"""),"Saída")</f>
        <v>Saída</v>
      </c>
      <c r="U24" s="176" t="str">
        <f>IFERROR(__xludf.DUMMYFUNCTION("""COMPUTED_VALUE"""),"Despesas")</f>
        <v>Despesas</v>
      </c>
      <c r="V24" s="176" t="str">
        <f>IFERROR(__xludf.DUMMYFUNCTION("""COMPUTED_VALUE"""),"Operacional")</f>
        <v>Operacional</v>
      </c>
      <c r="W24" s="176" t="str">
        <f>IFERROR(__xludf.DUMMYFUNCTION("""COMPUTED_VALUE"""),"Software")</f>
        <v>Software</v>
      </c>
    </row>
    <row r="25">
      <c r="A25" s="174" t="s">
        <v>1918</v>
      </c>
      <c r="B25" s="175" t="s">
        <v>1921</v>
      </c>
      <c r="C25" s="175" t="s">
        <v>1959</v>
      </c>
      <c r="D25" s="175" t="s">
        <v>1960</v>
      </c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 t="str">
        <f>IFERROR(__xludf.DUMMYFUNCTION("""COMPUTED_VALUE"""),"Saída")</f>
        <v>Saída</v>
      </c>
      <c r="U25" s="176" t="str">
        <f>IFERROR(__xludf.DUMMYFUNCTION("""COMPUTED_VALUE"""),"Despesas")</f>
        <v>Despesas</v>
      </c>
      <c r="V25" s="176" t="str">
        <f>IFERROR(__xludf.DUMMYFUNCTION("""COMPUTED_VALUE"""),"Operacional")</f>
        <v>Operacional</v>
      </c>
      <c r="W25" s="176" t="str">
        <f>IFERROR(__xludf.DUMMYFUNCTION("""COMPUTED_VALUE"""),"CAESB")</f>
        <v>CAESB</v>
      </c>
    </row>
    <row r="26">
      <c r="A26" s="174" t="s">
        <v>1918</v>
      </c>
      <c r="B26" s="175" t="s">
        <v>1921</v>
      </c>
      <c r="C26" s="175" t="s">
        <v>1959</v>
      </c>
      <c r="D26" s="175" t="s">
        <v>1961</v>
      </c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 t="str">
        <f>IFERROR(__xludf.DUMMYFUNCTION("""COMPUTED_VALUE"""),"Saída")</f>
        <v>Saída</v>
      </c>
      <c r="U26" s="176" t="str">
        <f>IFERROR(__xludf.DUMMYFUNCTION("""COMPUTED_VALUE"""),"Despesas")</f>
        <v>Despesas</v>
      </c>
      <c r="V26" s="176" t="str">
        <f>IFERROR(__xludf.DUMMYFUNCTION("""COMPUTED_VALUE"""),"Terceirizados")</f>
        <v>Terceirizados</v>
      </c>
      <c r="W26" s="176" t="str">
        <f>IFERROR(__xludf.DUMMYFUNCTION("""COMPUTED_VALUE"""),"Contador")</f>
        <v>Contador</v>
      </c>
    </row>
    <row r="27">
      <c r="A27" s="174" t="s">
        <v>1918</v>
      </c>
      <c r="B27" s="175" t="s">
        <v>1921</v>
      </c>
      <c r="C27" s="175" t="s">
        <v>1959</v>
      </c>
      <c r="D27" s="175" t="s">
        <v>1962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 t="str">
        <f>IFERROR(__xludf.DUMMYFUNCTION("""COMPUTED_VALUE"""),"Saída")</f>
        <v>Saída</v>
      </c>
      <c r="U27" s="176" t="str">
        <f>IFERROR(__xludf.DUMMYFUNCTION("""COMPUTED_VALUE"""),"Despesas")</f>
        <v>Despesas</v>
      </c>
      <c r="V27" s="176" t="str">
        <f>IFERROR(__xludf.DUMMYFUNCTION("""COMPUTED_VALUE"""),"Terceirizados")</f>
        <v>Terceirizados</v>
      </c>
      <c r="W27" s="176" t="str">
        <f>IFERROR(__xludf.DUMMYFUNCTION("""COMPUTED_VALUE"""),"Marketing")</f>
        <v>Marketing</v>
      </c>
    </row>
    <row r="28">
      <c r="A28" s="174" t="s">
        <v>1918</v>
      </c>
      <c r="B28" s="175" t="s">
        <v>1921</v>
      </c>
      <c r="C28" s="175" t="s">
        <v>1959</v>
      </c>
      <c r="D28" s="175" t="s">
        <v>1963</v>
      </c>
      <c r="E28" s="176"/>
      <c r="F28" s="176"/>
      <c r="G28" s="176"/>
      <c r="H28" s="174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</row>
    <row r="29">
      <c r="A29" s="174" t="s">
        <v>1918</v>
      </c>
      <c r="B29" s="175" t="s">
        <v>1922</v>
      </c>
      <c r="C29" s="175" t="s">
        <v>1964</v>
      </c>
      <c r="D29" s="177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</row>
    <row r="30">
      <c r="A30" s="174" t="s">
        <v>1918</v>
      </c>
      <c r="B30" s="175" t="s">
        <v>1922</v>
      </c>
      <c r="C30" s="175" t="s">
        <v>1964</v>
      </c>
      <c r="D30" s="175" t="s">
        <v>38</v>
      </c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</row>
    <row r="31">
      <c r="A31" s="174" t="s">
        <v>1918</v>
      </c>
      <c r="B31" s="175" t="s">
        <v>1922</v>
      </c>
      <c r="C31" s="175" t="s">
        <v>1965</v>
      </c>
      <c r="D31" s="177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</row>
    <row r="32">
      <c r="A32" s="174" t="s">
        <v>1918</v>
      </c>
      <c r="B32" s="175" t="s">
        <v>1922</v>
      </c>
      <c r="C32" s="175" t="s">
        <v>1965</v>
      </c>
      <c r="D32" s="175" t="s">
        <v>1966</v>
      </c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</row>
    <row r="33">
      <c r="A33" s="174" t="s">
        <v>1918</v>
      </c>
      <c r="B33" s="175" t="s">
        <v>1923</v>
      </c>
      <c r="C33" s="175" t="s">
        <v>1967</v>
      </c>
      <c r="D33" s="177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</row>
    <row r="34">
      <c r="A34" s="174" t="s">
        <v>1918</v>
      </c>
      <c r="B34" s="175" t="s">
        <v>1923</v>
      </c>
      <c r="C34" s="175" t="s">
        <v>1967</v>
      </c>
      <c r="D34" s="175" t="s">
        <v>1968</v>
      </c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</row>
    <row r="35">
      <c r="A35" s="174" t="s">
        <v>1918</v>
      </c>
      <c r="B35" s="175" t="s">
        <v>1923</v>
      </c>
      <c r="C35" s="175" t="s">
        <v>1967</v>
      </c>
      <c r="D35" s="175" t="s">
        <v>1969</v>
      </c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</row>
    <row r="36">
      <c r="A36" s="174" t="s">
        <v>1918</v>
      </c>
      <c r="B36" s="175" t="s">
        <v>1923</v>
      </c>
      <c r="C36" s="175" t="s">
        <v>1967</v>
      </c>
      <c r="D36" s="175" t="s">
        <v>1970</v>
      </c>
      <c r="E36" s="174"/>
      <c r="F36" s="174"/>
      <c r="G36" s="174"/>
      <c r="H36" s="176"/>
      <c r="I36" s="176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</row>
    <row r="37">
      <c r="A37" s="174" t="s">
        <v>1918</v>
      </c>
      <c r="B37" s="175" t="s">
        <v>1923</v>
      </c>
      <c r="C37" s="175" t="s">
        <v>1967</v>
      </c>
      <c r="D37" s="175" t="s">
        <v>1971</v>
      </c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</row>
    <row r="38">
      <c r="A38" s="174" t="s">
        <v>1918</v>
      </c>
      <c r="B38" s="175" t="s">
        <v>1923</v>
      </c>
      <c r="C38" s="175" t="s">
        <v>1972</v>
      </c>
      <c r="D38" s="177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>
      <c r="A39" s="174" t="s">
        <v>1918</v>
      </c>
      <c r="B39" s="175" t="s">
        <v>1923</v>
      </c>
      <c r="C39" s="175" t="s">
        <v>1972</v>
      </c>
      <c r="D39" s="175" t="s">
        <v>1973</v>
      </c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</row>
    <row r="40">
      <c r="A40" s="174" t="s">
        <v>1918</v>
      </c>
      <c r="B40" s="175" t="s">
        <v>1923</v>
      </c>
      <c r="C40" s="175" t="s">
        <v>1972</v>
      </c>
      <c r="D40" s="175" t="s">
        <v>1974</v>
      </c>
      <c r="E40" s="176"/>
      <c r="F40" s="176"/>
      <c r="G40" s="176"/>
      <c r="H40" s="176"/>
      <c r="I40" s="174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>
      <c r="A41" s="176"/>
      <c r="B41" s="177"/>
      <c r="C41" s="177"/>
      <c r="D41" s="177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>
      <c r="A42" s="176"/>
      <c r="B42" s="177"/>
      <c r="C42" s="177"/>
      <c r="D42" s="177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>
      <c r="A43" s="176"/>
      <c r="B43" s="177"/>
      <c r="C43" s="177"/>
      <c r="D43" s="177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>
      <c r="A44" s="176"/>
      <c r="B44" s="177"/>
      <c r="C44" s="177"/>
      <c r="D44" s="177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</row>
    <row r="45">
      <c r="A45" s="176"/>
      <c r="B45" s="177"/>
      <c r="C45" s="177"/>
      <c r="D45" s="177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</row>
    <row r="46">
      <c r="A46" s="176"/>
      <c r="B46" s="177"/>
      <c r="C46" s="177"/>
      <c r="D46" s="177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</row>
    <row r="47">
      <c r="A47" s="176"/>
      <c r="B47" s="177"/>
      <c r="C47" s="177"/>
      <c r="D47" s="177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</row>
    <row r="48">
      <c r="A48" s="176"/>
      <c r="B48" s="177"/>
      <c r="C48" s="177"/>
      <c r="D48" s="177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</row>
    <row r="49">
      <c r="A49" s="176"/>
      <c r="B49" s="177"/>
      <c r="C49" s="177"/>
      <c r="D49" s="177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</row>
    <row r="50">
      <c r="A50" s="176"/>
      <c r="B50" s="177"/>
      <c r="C50" s="177"/>
      <c r="D50" s="177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</row>
    <row r="51">
      <c r="A51" s="176"/>
      <c r="B51" s="177"/>
      <c r="C51" s="177"/>
      <c r="D51" s="177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</row>
    <row r="52">
      <c r="A52" s="176"/>
      <c r="B52" s="177"/>
      <c r="C52" s="177"/>
      <c r="D52" s="177"/>
      <c r="E52" s="176"/>
      <c r="F52" s="176"/>
      <c r="G52" s="176"/>
      <c r="H52" s="174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</row>
    <row r="53">
      <c r="A53" s="176"/>
      <c r="B53" s="177"/>
      <c r="C53" s="177"/>
      <c r="D53" s="177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</row>
    <row r="54">
      <c r="A54" s="176"/>
      <c r="B54" s="177"/>
      <c r="C54" s="177"/>
      <c r="D54" s="177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</row>
    <row r="55">
      <c r="A55" s="176"/>
      <c r="B55" s="177"/>
      <c r="C55" s="177"/>
      <c r="D55" s="177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</row>
    <row r="56">
      <c r="A56" s="176"/>
      <c r="B56" s="177"/>
      <c r="C56" s="177"/>
      <c r="D56" s="177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>
      <c r="A57" s="176"/>
      <c r="B57" s="177"/>
      <c r="C57" s="177"/>
      <c r="D57" s="177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</row>
    <row r="58">
      <c r="A58" s="176"/>
      <c r="B58" s="177"/>
      <c r="C58" s="177"/>
      <c r="D58" s="177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>
      <c r="A59" s="176"/>
      <c r="B59" s="177"/>
      <c r="C59" s="177"/>
      <c r="D59" s="177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>
      <c r="A60" s="176"/>
      <c r="B60" s="177"/>
      <c r="C60" s="177"/>
      <c r="D60" s="177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>
      <c r="A61" s="176"/>
      <c r="B61" s="177"/>
      <c r="C61" s="177"/>
      <c r="D61" s="177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>
      <c r="A62" s="176"/>
      <c r="B62" s="177"/>
      <c r="C62" s="177"/>
      <c r="D62" s="177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</row>
    <row r="63">
      <c r="A63" s="176"/>
      <c r="B63" s="177"/>
      <c r="C63" s="177"/>
      <c r="D63" s="177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</row>
    <row r="64">
      <c r="A64" s="176"/>
      <c r="B64" s="177"/>
      <c r="C64" s="177"/>
      <c r="D64" s="177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</row>
    <row r="65">
      <c r="A65" s="176"/>
      <c r="B65" s="177"/>
      <c r="C65" s="177"/>
      <c r="D65" s="177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</row>
    <row r="66">
      <c r="A66" s="176"/>
      <c r="B66" s="177"/>
      <c r="C66" s="177"/>
      <c r="D66" s="177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</row>
    <row r="67">
      <c r="A67" s="176"/>
      <c r="B67" s="177"/>
      <c r="C67" s="177"/>
      <c r="D67" s="177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</row>
    <row r="68">
      <c r="A68" s="176"/>
      <c r="B68" s="177"/>
      <c r="C68" s="177"/>
      <c r="D68" s="177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</row>
    <row r="69">
      <c r="A69" s="176"/>
      <c r="B69" s="177"/>
      <c r="C69" s="177"/>
      <c r="D69" s="177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</row>
    <row r="70">
      <c r="A70" s="176"/>
      <c r="B70" s="177"/>
      <c r="C70" s="177"/>
      <c r="D70" s="177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</row>
    <row r="71">
      <c r="A71" s="176"/>
      <c r="B71" s="177"/>
      <c r="C71" s="177"/>
      <c r="D71" s="177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</row>
    <row r="72">
      <c r="A72" s="176"/>
      <c r="B72" s="177"/>
      <c r="C72" s="177"/>
      <c r="D72" s="177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</row>
    <row r="73">
      <c r="A73" s="176"/>
      <c r="B73" s="177"/>
      <c r="C73" s="177"/>
      <c r="D73" s="177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</row>
    <row r="74">
      <c r="A74" s="176"/>
      <c r="B74" s="177"/>
      <c r="C74" s="177"/>
      <c r="D74" s="177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>
      <c r="A75" s="176"/>
      <c r="B75" s="177"/>
      <c r="C75" s="177"/>
      <c r="D75" s="177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</row>
    <row r="76">
      <c r="A76" s="176"/>
      <c r="B76" s="177"/>
      <c r="C76" s="177"/>
      <c r="D76" s="177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>
      <c r="A77" s="176"/>
      <c r="B77" s="177"/>
      <c r="C77" s="177"/>
      <c r="D77" s="177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>
      <c r="A78" s="176"/>
      <c r="B78" s="177"/>
      <c r="C78" s="177"/>
      <c r="D78" s="177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>
      <c r="A79" s="176"/>
      <c r="B79" s="177"/>
      <c r="C79" s="177"/>
      <c r="D79" s="177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>
      <c r="A80" s="176"/>
      <c r="B80" s="177"/>
      <c r="C80" s="177"/>
      <c r="D80" s="177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</row>
    <row r="81">
      <c r="A81" s="176"/>
      <c r="B81" s="177"/>
      <c r="C81" s="177"/>
      <c r="D81" s="177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</row>
    <row r="82">
      <c r="A82" s="176"/>
      <c r="B82" s="177"/>
      <c r="C82" s="177"/>
      <c r="D82" s="177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</row>
    <row r="83">
      <c r="A83" s="176"/>
      <c r="B83" s="177"/>
      <c r="C83" s="177"/>
      <c r="D83" s="177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</row>
    <row r="84">
      <c r="A84" s="176"/>
      <c r="B84" s="177"/>
      <c r="C84" s="177"/>
      <c r="D84" s="177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</row>
    <row r="85">
      <c r="A85" s="176"/>
      <c r="B85" s="177"/>
      <c r="C85" s="177"/>
      <c r="D85" s="177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</row>
    <row r="86">
      <c r="A86" s="176"/>
      <c r="B86" s="177"/>
      <c r="C86" s="177"/>
      <c r="D86" s="177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</row>
    <row r="87">
      <c r="A87" s="176"/>
      <c r="B87" s="177"/>
      <c r="C87" s="177"/>
      <c r="D87" s="177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</row>
    <row r="88">
      <c r="A88" s="176"/>
      <c r="B88" s="177"/>
      <c r="C88" s="177"/>
      <c r="D88" s="177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</row>
    <row r="89">
      <c r="A89" s="176"/>
      <c r="B89" s="177"/>
      <c r="C89" s="177"/>
      <c r="D89" s="177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>
      <c r="A90" s="176"/>
      <c r="B90" s="177"/>
      <c r="C90" s="177"/>
      <c r="D90" s="177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>
      <c r="A91" s="176"/>
      <c r="B91" s="177"/>
      <c r="C91" s="177"/>
      <c r="D91" s="177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>
      <c r="A92" s="176"/>
      <c r="B92" s="177"/>
      <c r="C92" s="177"/>
      <c r="D92" s="177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</row>
    <row r="93">
      <c r="A93" s="176"/>
      <c r="B93" s="177"/>
      <c r="C93" s="177"/>
      <c r="D93" s="177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</row>
    <row r="94">
      <c r="A94" s="176"/>
      <c r="B94" s="177"/>
      <c r="C94" s="177"/>
      <c r="D94" s="177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</row>
    <row r="95">
      <c r="A95" s="176"/>
      <c r="B95" s="177"/>
      <c r="C95" s="177"/>
      <c r="D95" s="177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</row>
    <row r="96">
      <c r="A96" s="176"/>
      <c r="B96" s="177"/>
      <c r="C96" s="177"/>
      <c r="D96" s="177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</row>
    <row r="97">
      <c r="A97" s="176"/>
      <c r="B97" s="177"/>
      <c r="C97" s="177"/>
      <c r="D97" s="177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</row>
    <row r="98">
      <c r="A98" s="176"/>
      <c r="B98" s="177"/>
      <c r="C98" s="177"/>
      <c r="D98" s="177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</row>
    <row r="99">
      <c r="A99" s="176"/>
      <c r="B99" s="177"/>
      <c r="C99" s="177"/>
      <c r="D99" s="177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</row>
    <row r="100">
      <c r="A100" s="176"/>
      <c r="B100" s="177"/>
      <c r="C100" s="177"/>
      <c r="D100" s="177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</row>
    <row r="101">
      <c r="A101" s="176"/>
      <c r="B101" s="177"/>
      <c r="C101" s="177"/>
      <c r="D101" s="177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</row>
    <row r="102">
      <c r="A102" s="176"/>
      <c r="B102" s="177"/>
      <c r="C102" s="177"/>
      <c r="D102" s="177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</row>
    <row r="103">
      <c r="A103" s="176"/>
      <c r="B103" s="177"/>
      <c r="C103" s="177"/>
      <c r="D103" s="177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</row>
    <row r="104">
      <c r="A104" s="176"/>
      <c r="B104" s="177"/>
      <c r="C104" s="177"/>
      <c r="D104" s="177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</row>
    <row r="105">
      <c r="A105" s="176"/>
      <c r="B105" s="177"/>
      <c r="C105" s="177"/>
      <c r="D105" s="177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</row>
    <row r="106">
      <c r="A106" s="176"/>
      <c r="B106" s="177"/>
      <c r="C106" s="177"/>
      <c r="D106" s="177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</row>
    <row r="107">
      <c r="A107" s="176"/>
      <c r="B107" s="177"/>
      <c r="C107" s="177"/>
      <c r="D107" s="177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</row>
    <row r="108">
      <c r="A108" s="176"/>
      <c r="B108" s="177"/>
      <c r="C108" s="177"/>
      <c r="D108" s="177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</row>
    <row r="109">
      <c r="A109" s="176"/>
      <c r="B109" s="177"/>
      <c r="C109" s="177"/>
      <c r="D109" s="177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</row>
    <row r="110">
      <c r="A110" s="176"/>
      <c r="B110" s="177"/>
      <c r="C110" s="177"/>
      <c r="D110" s="177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</row>
    <row r="111">
      <c r="A111" s="176"/>
      <c r="B111" s="177"/>
      <c r="C111" s="177"/>
      <c r="D111" s="177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</row>
    <row r="112">
      <c r="A112" s="176"/>
      <c r="B112" s="177"/>
      <c r="C112" s="177"/>
      <c r="D112" s="177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</row>
    <row r="113">
      <c r="A113" s="176"/>
      <c r="B113" s="177"/>
      <c r="C113" s="177"/>
      <c r="D113" s="177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</row>
    <row r="114">
      <c r="A114" s="176"/>
      <c r="B114" s="177"/>
      <c r="C114" s="177"/>
      <c r="D114" s="177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</row>
    <row r="115">
      <c r="A115" s="176"/>
      <c r="B115" s="177"/>
      <c r="C115" s="177"/>
      <c r="D115" s="177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</row>
    <row r="116">
      <c r="A116" s="176"/>
      <c r="B116" s="177"/>
      <c r="C116" s="177"/>
      <c r="D116" s="177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</row>
    <row r="117">
      <c r="A117" s="176"/>
      <c r="B117" s="177"/>
      <c r="C117" s="177"/>
      <c r="D117" s="177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</row>
    <row r="118">
      <c r="A118" s="176"/>
      <c r="B118" s="177"/>
      <c r="C118" s="177"/>
      <c r="D118" s="177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</row>
    <row r="119">
      <c r="A119" s="176"/>
      <c r="B119" s="177"/>
      <c r="C119" s="177"/>
      <c r="D119" s="177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</row>
    <row r="120">
      <c r="A120" s="176"/>
      <c r="B120" s="177"/>
      <c r="C120" s="177"/>
      <c r="D120" s="177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</row>
    <row r="121">
      <c r="A121" s="176"/>
      <c r="B121" s="177"/>
      <c r="C121" s="177"/>
      <c r="D121" s="177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</row>
    <row r="122">
      <c r="A122" s="176"/>
      <c r="B122" s="177"/>
      <c r="C122" s="177"/>
      <c r="D122" s="177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</row>
    <row r="123">
      <c r="A123" s="176"/>
      <c r="B123" s="177"/>
      <c r="C123" s="177"/>
      <c r="D123" s="177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</row>
    <row r="124">
      <c r="A124" s="176"/>
      <c r="B124" s="177"/>
      <c r="C124" s="177"/>
      <c r="D124" s="177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</row>
    <row r="125">
      <c r="A125" s="176"/>
      <c r="B125" s="177"/>
      <c r="C125" s="177"/>
      <c r="D125" s="177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</row>
    <row r="126">
      <c r="A126" s="176"/>
      <c r="B126" s="177"/>
      <c r="C126" s="177"/>
      <c r="D126" s="177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</row>
    <row r="127">
      <c r="A127" s="176"/>
      <c r="B127" s="177"/>
      <c r="C127" s="177"/>
      <c r="D127" s="177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</row>
    <row r="128">
      <c r="A128" s="176"/>
      <c r="B128" s="177"/>
      <c r="C128" s="177"/>
      <c r="D128" s="177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</row>
    <row r="129">
      <c r="A129" s="176"/>
      <c r="B129" s="177"/>
      <c r="C129" s="177"/>
      <c r="D129" s="177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</row>
    <row r="130">
      <c r="A130" s="176"/>
      <c r="B130" s="177"/>
      <c r="C130" s="177"/>
      <c r="D130" s="177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</row>
    <row r="131">
      <c r="A131" s="176"/>
      <c r="B131" s="177"/>
      <c r="C131" s="177"/>
      <c r="D131" s="177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</row>
    <row r="132">
      <c r="A132" s="176"/>
      <c r="B132" s="177"/>
      <c r="C132" s="177"/>
      <c r="D132" s="177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</row>
    <row r="133">
      <c r="A133" s="176"/>
      <c r="B133" s="177"/>
      <c r="C133" s="177"/>
      <c r="D133" s="177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</row>
    <row r="134">
      <c r="A134" s="176"/>
      <c r="B134" s="177"/>
      <c r="C134" s="177"/>
      <c r="D134" s="177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</row>
    <row r="135">
      <c r="A135" s="176"/>
      <c r="B135" s="177"/>
      <c r="C135" s="177"/>
      <c r="D135" s="177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</row>
    <row r="136">
      <c r="A136" s="176"/>
      <c r="B136" s="177"/>
      <c r="C136" s="177"/>
      <c r="D136" s="177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</row>
    <row r="137">
      <c r="A137" s="176"/>
      <c r="B137" s="177"/>
      <c r="C137" s="177"/>
      <c r="D137" s="177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</row>
    <row r="138">
      <c r="A138" s="176"/>
      <c r="B138" s="177"/>
      <c r="C138" s="177"/>
      <c r="D138" s="177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</row>
    <row r="139">
      <c r="A139" s="176"/>
      <c r="B139" s="177"/>
      <c r="C139" s="177"/>
      <c r="D139" s="177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</row>
    <row r="140">
      <c r="A140" s="176"/>
      <c r="B140" s="177"/>
      <c r="C140" s="177"/>
      <c r="D140" s="177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</row>
    <row r="141">
      <c r="A141" s="176"/>
      <c r="B141" s="177"/>
      <c r="C141" s="177"/>
      <c r="D141" s="177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</row>
    <row r="142">
      <c r="A142" s="176"/>
      <c r="B142" s="177"/>
      <c r="C142" s="177"/>
      <c r="D142" s="177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</row>
    <row r="143">
      <c r="A143" s="176"/>
      <c r="B143" s="177"/>
      <c r="C143" s="177"/>
      <c r="D143" s="177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</row>
    <row r="144">
      <c r="A144" s="176"/>
      <c r="B144" s="177"/>
      <c r="C144" s="177"/>
      <c r="D144" s="177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</row>
    <row r="145">
      <c r="A145" s="176"/>
      <c r="B145" s="177"/>
      <c r="C145" s="177"/>
      <c r="D145" s="177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</row>
    <row r="146">
      <c r="A146" s="176"/>
      <c r="B146" s="177"/>
      <c r="C146" s="177"/>
      <c r="D146" s="177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</row>
    <row r="147">
      <c r="A147" s="176"/>
      <c r="B147" s="177"/>
      <c r="C147" s="177"/>
      <c r="D147" s="177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</row>
    <row r="148">
      <c r="A148" s="176"/>
      <c r="B148" s="177"/>
      <c r="C148" s="177"/>
      <c r="D148" s="177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</row>
    <row r="149">
      <c r="A149" s="176"/>
      <c r="B149" s="177"/>
      <c r="C149" s="177"/>
      <c r="D149" s="177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</row>
    <row r="150">
      <c r="A150" s="176"/>
      <c r="B150" s="177"/>
      <c r="C150" s="177"/>
      <c r="D150" s="177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</row>
    <row r="151">
      <c r="A151" s="176"/>
      <c r="B151" s="177"/>
      <c r="C151" s="177"/>
      <c r="D151" s="177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</row>
    <row r="152">
      <c r="A152" s="176"/>
      <c r="B152" s="177"/>
      <c r="C152" s="177"/>
      <c r="D152" s="177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</row>
    <row r="153">
      <c r="A153" s="176"/>
      <c r="B153" s="177"/>
      <c r="C153" s="177"/>
      <c r="D153" s="177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</row>
    <row r="154">
      <c r="A154" s="176"/>
      <c r="B154" s="177"/>
      <c r="C154" s="177"/>
      <c r="D154" s="177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</row>
    <row r="155">
      <c r="A155" s="176"/>
      <c r="B155" s="177"/>
      <c r="C155" s="177"/>
      <c r="D155" s="177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</row>
    <row r="156">
      <c r="A156" s="176"/>
      <c r="B156" s="177"/>
      <c r="C156" s="177"/>
      <c r="D156" s="177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</row>
    <row r="157">
      <c r="A157" s="176"/>
      <c r="B157" s="177"/>
      <c r="C157" s="177"/>
      <c r="D157" s="177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</row>
    <row r="158">
      <c r="A158" s="176"/>
      <c r="B158" s="177"/>
      <c r="C158" s="177"/>
      <c r="D158" s="177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</row>
    <row r="159">
      <c r="A159" s="176"/>
      <c r="B159" s="177"/>
      <c r="C159" s="177"/>
      <c r="D159" s="177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</row>
    <row r="160">
      <c r="A160" s="176"/>
      <c r="B160" s="177"/>
      <c r="C160" s="177"/>
      <c r="D160" s="177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</row>
    <row r="161">
      <c r="A161" s="176"/>
      <c r="B161" s="177"/>
      <c r="C161" s="177"/>
      <c r="D161" s="177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</row>
    <row r="162">
      <c r="A162" s="176"/>
      <c r="B162" s="177"/>
      <c r="C162" s="177"/>
      <c r="D162" s="177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</row>
    <row r="163">
      <c r="A163" s="176"/>
      <c r="B163" s="177"/>
      <c r="C163" s="177"/>
      <c r="D163" s="177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</row>
    <row r="164">
      <c r="A164" s="176"/>
      <c r="B164" s="177"/>
      <c r="C164" s="177"/>
      <c r="D164" s="177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</row>
    <row r="165">
      <c r="A165" s="176"/>
      <c r="B165" s="177"/>
      <c r="C165" s="177"/>
      <c r="D165" s="177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</row>
    <row r="166">
      <c r="A166" s="176"/>
      <c r="B166" s="177"/>
      <c r="C166" s="177"/>
      <c r="D166" s="177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</row>
    <row r="167">
      <c r="A167" s="176"/>
      <c r="B167" s="177"/>
      <c r="C167" s="177"/>
      <c r="D167" s="177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</row>
    <row r="168">
      <c r="A168" s="176"/>
      <c r="B168" s="177"/>
      <c r="C168" s="177"/>
      <c r="D168" s="177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</row>
    <row r="169">
      <c r="A169" s="176"/>
      <c r="B169" s="177"/>
      <c r="C169" s="177"/>
      <c r="D169" s="177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</row>
    <row r="170">
      <c r="A170" s="176"/>
      <c r="B170" s="177"/>
      <c r="C170" s="177"/>
      <c r="D170" s="177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</row>
    <row r="171">
      <c r="A171" s="176"/>
      <c r="B171" s="177"/>
      <c r="C171" s="177"/>
      <c r="D171" s="177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</row>
    <row r="172">
      <c r="A172" s="176"/>
      <c r="B172" s="177"/>
      <c r="C172" s="177"/>
      <c r="D172" s="177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</row>
    <row r="173">
      <c r="A173" s="176"/>
      <c r="B173" s="177"/>
      <c r="C173" s="177"/>
      <c r="D173" s="177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</row>
    <row r="174">
      <c r="A174" s="176"/>
      <c r="B174" s="177"/>
      <c r="C174" s="177"/>
      <c r="D174" s="177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</row>
    <row r="175">
      <c r="A175" s="176"/>
      <c r="B175" s="177"/>
      <c r="C175" s="177"/>
      <c r="D175" s="177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</row>
    <row r="176">
      <c r="A176" s="176"/>
      <c r="B176" s="177"/>
      <c r="C176" s="177"/>
      <c r="D176" s="177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</row>
    <row r="177">
      <c r="A177" s="176"/>
      <c r="B177" s="177"/>
      <c r="C177" s="177"/>
      <c r="D177" s="177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</row>
    <row r="178">
      <c r="A178" s="176"/>
      <c r="B178" s="177"/>
      <c r="C178" s="177"/>
      <c r="D178" s="177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</row>
    <row r="179">
      <c r="A179" s="176"/>
      <c r="B179" s="177"/>
      <c r="C179" s="177"/>
      <c r="D179" s="177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</row>
    <row r="180">
      <c r="A180" s="176"/>
      <c r="B180" s="177"/>
      <c r="C180" s="177"/>
      <c r="D180" s="177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</row>
    <row r="181">
      <c r="A181" s="176"/>
      <c r="B181" s="177"/>
      <c r="C181" s="177"/>
      <c r="D181" s="177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</row>
    <row r="182">
      <c r="A182" s="176"/>
      <c r="B182" s="177"/>
      <c r="C182" s="177"/>
      <c r="D182" s="177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</row>
    <row r="183">
      <c r="A183" s="176"/>
      <c r="B183" s="177"/>
      <c r="C183" s="177"/>
      <c r="D183" s="177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</row>
    <row r="184">
      <c r="A184" s="176"/>
      <c r="B184" s="177"/>
      <c r="C184" s="177"/>
      <c r="D184" s="177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</row>
    <row r="185">
      <c r="A185" s="176"/>
      <c r="B185" s="177"/>
      <c r="C185" s="177"/>
      <c r="D185" s="177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</row>
    <row r="186">
      <c r="A186" s="176"/>
      <c r="B186" s="177"/>
      <c r="C186" s="177"/>
      <c r="D186" s="177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</row>
    <row r="187">
      <c r="A187" s="176"/>
      <c r="B187" s="177"/>
      <c r="C187" s="177"/>
      <c r="D187" s="177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</row>
    <row r="188">
      <c r="A188" s="176"/>
      <c r="B188" s="177"/>
      <c r="C188" s="177"/>
      <c r="D188" s="177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</row>
    <row r="189">
      <c r="A189" s="176"/>
      <c r="B189" s="177"/>
      <c r="C189" s="177"/>
      <c r="D189" s="177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</row>
    <row r="190">
      <c r="A190" s="176"/>
      <c r="B190" s="177"/>
      <c r="C190" s="177"/>
      <c r="D190" s="177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</row>
    <row r="191">
      <c r="A191" s="176"/>
      <c r="B191" s="177"/>
      <c r="C191" s="177"/>
      <c r="D191" s="177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</row>
    <row r="192">
      <c r="A192" s="176"/>
      <c r="B192" s="177"/>
      <c r="C192" s="177"/>
      <c r="D192" s="177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</row>
    <row r="193">
      <c r="A193" s="176"/>
      <c r="B193" s="177"/>
      <c r="C193" s="177"/>
      <c r="D193" s="177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</row>
    <row r="194">
      <c r="A194" s="176"/>
      <c r="B194" s="177"/>
      <c r="C194" s="177"/>
      <c r="D194" s="177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</row>
    <row r="195">
      <c r="A195" s="176"/>
      <c r="B195" s="177"/>
      <c r="C195" s="177"/>
      <c r="D195" s="177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</row>
    <row r="196">
      <c r="A196" s="176"/>
      <c r="B196" s="177"/>
      <c r="C196" s="177"/>
      <c r="D196" s="177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</row>
    <row r="197">
      <c r="A197" s="176"/>
      <c r="B197" s="177"/>
      <c r="C197" s="177"/>
      <c r="D197" s="177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</row>
    <row r="198">
      <c r="A198" s="176"/>
      <c r="B198" s="177"/>
      <c r="C198" s="177"/>
      <c r="D198" s="177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</row>
    <row r="199">
      <c r="A199" s="176"/>
      <c r="B199" s="177"/>
      <c r="C199" s="177"/>
      <c r="D199" s="177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</row>
    <row r="200">
      <c r="A200" s="176"/>
      <c r="B200" s="177"/>
      <c r="C200" s="177"/>
      <c r="D200" s="177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</row>
    <row r="201">
      <c r="A201" s="176"/>
      <c r="B201" s="177"/>
      <c r="C201" s="177"/>
      <c r="D201" s="177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</row>
    <row r="202">
      <c r="A202" s="176"/>
      <c r="B202" s="177"/>
      <c r="C202" s="177"/>
      <c r="D202" s="177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</row>
    <row r="203">
      <c r="A203" s="176"/>
      <c r="B203" s="177"/>
      <c r="C203" s="177"/>
      <c r="D203" s="177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</row>
    <row r="204">
      <c r="A204" s="176"/>
      <c r="B204" s="177"/>
      <c r="C204" s="177"/>
      <c r="D204" s="177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</row>
    <row r="205">
      <c r="A205" s="176"/>
      <c r="B205" s="177"/>
      <c r="C205" s="177"/>
      <c r="D205" s="177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</row>
    <row r="206">
      <c r="A206" s="176"/>
      <c r="B206" s="177"/>
      <c r="C206" s="177"/>
      <c r="D206" s="177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</row>
    <row r="207">
      <c r="A207" s="176"/>
      <c r="B207" s="177"/>
      <c r="C207" s="177"/>
      <c r="D207" s="177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</row>
    <row r="208">
      <c r="A208" s="176"/>
      <c r="B208" s="177"/>
      <c r="C208" s="177"/>
      <c r="D208" s="177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</row>
    <row r="209">
      <c r="A209" s="176"/>
      <c r="B209" s="177"/>
      <c r="C209" s="177"/>
      <c r="D209" s="177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</row>
    <row r="210">
      <c r="A210" s="176"/>
      <c r="B210" s="177"/>
      <c r="C210" s="177"/>
      <c r="D210" s="177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</row>
    <row r="211">
      <c r="A211" s="176"/>
      <c r="B211" s="177"/>
      <c r="C211" s="177"/>
      <c r="D211" s="177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</row>
    <row r="212">
      <c r="A212" s="176"/>
      <c r="B212" s="177"/>
      <c r="C212" s="177"/>
      <c r="D212" s="177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</row>
    <row r="213">
      <c r="A213" s="176"/>
      <c r="B213" s="177"/>
      <c r="C213" s="177"/>
      <c r="D213" s="177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</row>
    <row r="214">
      <c r="A214" s="176"/>
      <c r="B214" s="177"/>
      <c r="C214" s="177"/>
      <c r="D214" s="177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</row>
    <row r="215">
      <c r="A215" s="176"/>
      <c r="B215" s="177"/>
      <c r="C215" s="177"/>
      <c r="D215" s="177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</row>
    <row r="216">
      <c r="A216" s="176"/>
      <c r="B216" s="177"/>
      <c r="C216" s="177"/>
      <c r="D216" s="177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</row>
    <row r="217">
      <c r="A217" s="176"/>
      <c r="B217" s="177"/>
      <c r="C217" s="177"/>
      <c r="D217" s="177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</row>
    <row r="218">
      <c r="A218" s="176"/>
      <c r="B218" s="177"/>
      <c r="C218" s="177"/>
      <c r="D218" s="177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</row>
    <row r="219">
      <c r="A219" s="176"/>
      <c r="B219" s="177"/>
      <c r="C219" s="177"/>
      <c r="D219" s="177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</row>
    <row r="220">
      <c r="A220" s="176"/>
      <c r="B220" s="177"/>
      <c r="C220" s="177"/>
      <c r="D220" s="177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</row>
    <row r="221">
      <c r="A221" s="176"/>
      <c r="B221" s="177"/>
      <c r="C221" s="177"/>
      <c r="D221" s="177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</row>
    <row r="222">
      <c r="A222" s="176"/>
      <c r="B222" s="177"/>
      <c r="C222" s="177"/>
      <c r="D222" s="177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</row>
    <row r="223">
      <c r="A223" s="176"/>
      <c r="B223" s="177"/>
      <c r="C223" s="177"/>
      <c r="D223" s="177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</row>
    <row r="224">
      <c r="A224" s="176"/>
      <c r="B224" s="177"/>
      <c r="C224" s="177"/>
      <c r="D224" s="177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</row>
    <row r="225">
      <c r="A225" s="176"/>
      <c r="B225" s="177"/>
      <c r="C225" s="177"/>
      <c r="D225" s="177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</row>
    <row r="226">
      <c r="A226" s="176"/>
      <c r="B226" s="177"/>
      <c r="C226" s="177"/>
      <c r="D226" s="177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</row>
    <row r="227">
      <c r="A227" s="176"/>
      <c r="B227" s="177"/>
      <c r="C227" s="177"/>
      <c r="D227" s="177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</row>
    <row r="228">
      <c r="A228" s="176"/>
      <c r="B228" s="177"/>
      <c r="C228" s="177"/>
      <c r="D228" s="177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</row>
    <row r="229">
      <c r="A229" s="176"/>
      <c r="B229" s="177"/>
      <c r="C229" s="177"/>
      <c r="D229" s="177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</row>
    <row r="230">
      <c r="A230" s="176"/>
      <c r="B230" s="177"/>
      <c r="C230" s="177"/>
      <c r="D230" s="177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</row>
    <row r="231">
      <c r="A231" s="176"/>
      <c r="B231" s="177"/>
      <c r="C231" s="177"/>
      <c r="D231" s="177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</row>
    <row r="232">
      <c r="A232" s="176"/>
      <c r="B232" s="177"/>
      <c r="C232" s="177"/>
      <c r="D232" s="177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</row>
    <row r="233">
      <c r="A233" s="176"/>
      <c r="B233" s="177"/>
      <c r="C233" s="177"/>
      <c r="D233" s="177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</row>
    <row r="234">
      <c r="A234" s="176"/>
      <c r="B234" s="177"/>
      <c r="C234" s="177"/>
      <c r="D234" s="177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</row>
    <row r="235">
      <c r="A235" s="176"/>
      <c r="B235" s="177"/>
      <c r="C235" s="177"/>
      <c r="D235" s="177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</row>
    <row r="236">
      <c r="A236" s="176"/>
      <c r="B236" s="177"/>
      <c r="C236" s="177"/>
      <c r="D236" s="177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</row>
    <row r="237">
      <c r="A237" s="176"/>
      <c r="B237" s="177"/>
      <c r="C237" s="177"/>
      <c r="D237" s="177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</row>
    <row r="238">
      <c r="A238" s="176"/>
      <c r="B238" s="177"/>
      <c r="C238" s="177"/>
      <c r="D238" s="177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</row>
    <row r="239">
      <c r="A239" s="176"/>
      <c r="B239" s="177"/>
      <c r="C239" s="177"/>
      <c r="D239" s="177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</row>
    <row r="240">
      <c r="A240" s="176"/>
      <c r="B240" s="177"/>
      <c r="C240" s="177"/>
      <c r="D240" s="177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</row>
    <row r="241">
      <c r="A241" s="176"/>
      <c r="B241" s="177"/>
      <c r="C241" s="177"/>
      <c r="D241" s="177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</row>
    <row r="242">
      <c r="A242" s="176"/>
      <c r="B242" s="177"/>
      <c r="C242" s="177"/>
      <c r="D242" s="177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</row>
    <row r="243">
      <c r="A243" s="176"/>
      <c r="B243" s="177"/>
      <c r="C243" s="177"/>
      <c r="D243" s="177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</row>
    <row r="244">
      <c r="A244" s="176"/>
      <c r="B244" s="177"/>
      <c r="C244" s="177"/>
      <c r="D244" s="177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</row>
    <row r="245">
      <c r="A245" s="176"/>
      <c r="B245" s="177"/>
      <c r="C245" s="177"/>
      <c r="D245" s="177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</row>
    <row r="246">
      <c r="A246" s="176"/>
      <c r="B246" s="177"/>
      <c r="C246" s="177"/>
      <c r="D246" s="177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</row>
    <row r="247">
      <c r="A247" s="176"/>
      <c r="B247" s="177"/>
      <c r="C247" s="177"/>
      <c r="D247" s="177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</row>
    <row r="248">
      <c r="A248" s="176"/>
      <c r="B248" s="177"/>
      <c r="C248" s="177"/>
      <c r="D248" s="177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</row>
    <row r="249">
      <c r="A249" s="176"/>
      <c r="B249" s="177"/>
      <c r="C249" s="177"/>
      <c r="D249" s="177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</row>
    <row r="250">
      <c r="A250" s="176"/>
      <c r="B250" s="177"/>
      <c r="C250" s="177"/>
      <c r="D250" s="177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</row>
    <row r="251">
      <c r="A251" s="176"/>
      <c r="B251" s="177"/>
      <c r="C251" s="177"/>
      <c r="D251" s="177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</row>
    <row r="252">
      <c r="A252" s="176"/>
      <c r="B252" s="177"/>
      <c r="C252" s="177"/>
      <c r="D252" s="177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</row>
    <row r="253">
      <c r="A253" s="176"/>
      <c r="B253" s="177"/>
      <c r="C253" s="177"/>
      <c r="D253" s="177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</row>
    <row r="254">
      <c r="A254" s="176"/>
      <c r="B254" s="177"/>
      <c r="C254" s="177"/>
      <c r="D254" s="177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</row>
    <row r="255">
      <c r="A255" s="176"/>
      <c r="B255" s="177"/>
      <c r="C255" s="177"/>
      <c r="D255" s="177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</row>
    <row r="256">
      <c r="A256" s="176"/>
      <c r="B256" s="177"/>
      <c r="C256" s="177"/>
      <c r="D256" s="177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</row>
    <row r="257">
      <c r="A257" s="176"/>
      <c r="B257" s="177"/>
      <c r="C257" s="177"/>
      <c r="D257" s="177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</row>
    <row r="258">
      <c r="A258" s="176"/>
      <c r="B258" s="177"/>
      <c r="C258" s="177"/>
      <c r="D258" s="177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</row>
    <row r="259">
      <c r="A259" s="176"/>
      <c r="B259" s="177"/>
      <c r="C259" s="177"/>
      <c r="D259" s="177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</row>
    <row r="260">
      <c r="A260" s="176"/>
      <c r="B260" s="177"/>
      <c r="C260" s="177"/>
      <c r="D260" s="177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</row>
    <row r="261">
      <c r="A261" s="176"/>
      <c r="B261" s="177"/>
      <c r="C261" s="177"/>
      <c r="D261" s="177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</row>
    <row r="262">
      <c r="A262" s="176"/>
      <c r="B262" s="177"/>
      <c r="C262" s="177"/>
      <c r="D262" s="177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</row>
    <row r="263">
      <c r="A263" s="176"/>
      <c r="B263" s="177"/>
      <c r="C263" s="177"/>
      <c r="D263" s="177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</row>
    <row r="264">
      <c r="A264" s="176"/>
      <c r="B264" s="177"/>
      <c r="C264" s="177"/>
      <c r="D264" s="177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</row>
    <row r="265">
      <c r="A265" s="176"/>
      <c r="B265" s="177"/>
      <c r="C265" s="177"/>
      <c r="D265" s="177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</row>
    <row r="266">
      <c r="A266" s="176"/>
      <c r="B266" s="177"/>
      <c r="C266" s="177"/>
      <c r="D266" s="177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</row>
    <row r="267">
      <c r="A267" s="176"/>
      <c r="B267" s="177"/>
      <c r="C267" s="177"/>
      <c r="D267" s="177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</row>
    <row r="268">
      <c r="A268" s="176"/>
      <c r="B268" s="177"/>
      <c r="C268" s="177"/>
      <c r="D268" s="177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</row>
    <row r="269">
      <c r="A269" s="176"/>
      <c r="B269" s="177"/>
      <c r="C269" s="177"/>
      <c r="D269" s="177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</row>
    <row r="270">
      <c r="A270" s="176"/>
      <c r="B270" s="177"/>
      <c r="C270" s="177"/>
      <c r="D270" s="177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</row>
    <row r="271">
      <c r="A271" s="176"/>
      <c r="B271" s="177"/>
      <c r="C271" s="177"/>
      <c r="D271" s="177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</row>
    <row r="272">
      <c r="A272" s="176"/>
      <c r="B272" s="177"/>
      <c r="C272" s="177"/>
      <c r="D272" s="177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</row>
    <row r="273">
      <c r="A273" s="176"/>
      <c r="B273" s="177"/>
      <c r="C273" s="177"/>
      <c r="D273" s="177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</row>
    <row r="274">
      <c r="A274" s="176"/>
      <c r="B274" s="177"/>
      <c r="C274" s="177"/>
      <c r="D274" s="177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</row>
    <row r="275">
      <c r="A275" s="176"/>
      <c r="B275" s="177"/>
      <c r="C275" s="177"/>
      <c r="D275" s="177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</row>
    <row r="276">
      <c r="A276" s="176"/>
      <c r="B276" s="177"/>
      <c r="C276" s="177"/>
      <c r="D276" s="177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</row>
    <row r="277">
      <c r="A277" s="176"/>
      <c r="B277" s="177"/>
      <c r="C277" s="177"/>
      <c r="D277" s="177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</row>
    <row r="278">
      <c r="A278" s="176"/>
      <c r="B278" s="177"/>
      <c r="C278" s="177"/>
      <c r="D278" s="177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</row>
    <row r="279">
      <c r="A279" s="176"/>
      <c r="B279" s="177"/>
      <c r="C279" s="177"/>
      <c r="D279" s="177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</row>
    <row r="280">
      <c r="A280" s="176"/>
      <c r="B280" s="177"/>
      <c r="C280" s="177"/>
      <c r="D280" s="177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</row>
    <row r="281">
      <c r="A281" s="176"/>
      <c r="B281" s="177"/>
      <c r="C281" s="177"/>
      <c r="D281" s="177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</row>
    <row r="282">
      <c r="A282" s="176"/>
      <c r="B282" s="177"/>
      <c r="C282" s="177"/>
      <c r="D282" s="177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</row>
    <row r="283">
      <c r="A283" s="176"/>
      <c r="B283" s="177"/>
      <c r="C283" s="177"/>
      <c r="D283" s="177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</row>
    <row r="284">
      <c r="A284" s="176"/>
      <c r="B284" s="177"/>
      <c r="C284" s="177"/>
      <c r="D284" s="177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</row>
    <row r="285">
      <c r="A285" s="176"/>
      <c r="B285" s="177"/>
      <c r="C285" s="177"/>
      <c r="D285" s="177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</row>
    <row r="286">
      <c r="A286" s="176"/>
      <c r="B286" s="177"/>
      <c r="C286" s="177"/>
      <c r="D286" s="177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</row>
    <row r="287">
      <c r="A287" s="176"/>
      <c r="B287" s="177"/>
      <c r="C287" s="177"/>
      <c r="D287" s="177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</row>
    <row r="288">
      <c r="A288" s="176"/>
      <c r="B288" s="177"/>
      <c r="C288" s="177"/>
      <c r="D288" s="177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</row>
    <row r="289">
      <c r="A289" s="176"/>
      <c r="B289" s="177"/>
      <c r="C289" s="177"/>
      <c r="D289" s="177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</row>
    <row r="290">
      <c r="A290" s="176"/>
      <c r="B290" s="177"/>
      <c r="C290" s="177"/>
      <c r="D290" s="177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</row>
    <row r="291">
      <c r="A291" s="176"/>
      <c r="B291" s="177"/>
      <c r="C291" s="177"/>
      <c r="D291" s="177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</row>
    <row r="292">
      <c r="A292" s="176"/>
      <c r="B292" s="177"/>
      <c r="C292" s="177"/>
      <c r="D292" s="177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</row>
    <row r="293">
      <c r="A293" s="176"/>
      <c r="B293" s="177"/>
      <c r="C293" s="177"/>
      <c r="D293" s="177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</row>
    <row r="294">
      <c r="A294" s="176"/>
      <c r="B294" s="177"/>
      <c r="C294" s="177"/>
      <c r="D294" s="177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</row>
    <row r="295">
      <c r="A295" s="176"/>
      <c r="B295" s="177"/>
      <c r="C295" s="177"/>
      <c r="D295" s="177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</row>
    <row r="296">
      <c r="A296" s="176"/>
      <c r="B296" s="177"/>
      <c r="C296" s="177"/>
      <c r="D296" s="177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</row>
    <row r="297">
      <c r="A297" s="176"/>
      <c r="B297" s="177"/>
      <c r="C297" s="177"/>
      <c r="D297" s="177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</row>
    <row r="298">
      <c r="A298" s="176"/>
      <c r="B298" s="177"/>
      <c r="C298" s="177"/>
      <c r="D298" s="177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</row>
    <row r="299">
      <c r="A299" s="176"/>
      <c r="B299" s="177"/>
      <c r="C299" s="177"/>
      <c r="D299" s="177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</row>
    <row r="300">
      <c r="A300" s="176"/>
      <c r="B300" s="177"/>
      <c r="C300" s="177"/>
      <c r="D300" s="177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</row>
    <row r="301">
      <c r="A301" s="176"/>
      <c r="B301" s="177"/>
      <c r="C301" s="177"/>
      <c r="D301" s="177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</row>
    <row r="302">
      <c r="A302" s="176"/>
      <c r="B302" s="177"/>
      <c r="C302" s="177"/>
      <c r="D302" s="177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</row>
    <row r="303">
      <c r="A303" s="176"/>
      <c r="B303" s="177"/>
      <c r="C303" s="177"/>
      <c r="D303" s="177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</row>
    <row r="304">
      <c r="A304" s="176"/>
      <c r="B304" s="177"/>
      <c r="C304" s="177"/>
      <c r="D304" s="177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</row>
    <row r="305">
      <c r="A305" s="176"/>
      <c r="B305" s="177"/>
      <c r="C305" s="177"/>
      <c r="D305" s="177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</row>
    <row r="306">
      <c r="A306" s="176"/>
      <c r="B306" s="177"/>
      <c r="C306" s="177"/>
      <c r="D306" s="177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</row>
    <row r="307">
      <c r="A307" s="176"/>
      <c r="B307" s="177"/>
      <c r="C307" s="177"/>
      <c r="D307" s="177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</row>
    <row r="308">
      <c r="A308" s="176"/>
      <c r="B308" s="177"/>
      <c r="C308" s="177"/>
      <c r="D308" s="177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</row>
    <row r="309">
      <c r="A309" s="176"/>
      <c r="B309" s="177"/>
      <c r="C309" s="177"/>
      <c r="D309" s="177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</row>
    <row r="310">
      <c r="A310" s="176"/>
      <c r="B310" s="177"/>
      <c r="C310" s="177"/>
      <c r="D310" s="177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</row>
    <row r="311">
      <c r="A311" s="176"/>
      <c r="B311" s="177"/>
      <c r="C311" s="177"/>
      <c r="D311" s="177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</row>
    <row r="312">
      <c r="A312" s="176"/>
      <c r="B312" s="177"/>
      <c r="C312" s="177"/>
      <c r="D312" s="177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</row>
    <row r="313">
      <c r="A313" s="176"/>
      <c r="B313" s="177"/>
      <c r="C313" s="177"/>
      <c r="D313" s="177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</row>
    <row r="314">
      <c r="A314" s="176"/>
      <c r="B314" s="177"/>
      <c r="C314" s="177"/>
      <c r="D314" s="177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</row>
    <row r="315">
      <c r="A315" s="176"/>
      <c r="B315" s="177"/>
      <c r="C315" s="177"/>
      <c r="D315" s="177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</row>
    <row r="316">
      <c r="A316" s="176"/>
      <c r="B316" s="177"/>
      <c r="C316" s="177"/>
      <c r="D316" s="177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</row>
    <row r="317">
      <c r="A317" s="176"/>
      <c r="B317" s="177"/>
      <c r="C317" s="177"/>
      <c r="D317" s="177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</row>
    <row r="318">
      <c r="A318" s="176"/>
      <c r="B318" s="177"/>
      <c r="C318" s="177"/>
      <c r="D318" s="177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</row>
    <row r="319">
      <c r="A319" s="176"/>
      <c r="B319" s="177"/>
      <c r="C319" s="177"/>
      <c r="D319" s="177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</row>
    <row r="320">
      <c r="A320" s="176"/>
      <c r="B320" s="177"/>
      <c r="C320" s="177"/>
      <c r="D320" s="177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</row>
    <row r="321">
      <c r="A321" s="176"/>
      <c r="B321" s="177"/>
      <c r="C321" s="177"/>
      <c r="D321" s="177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</row>
    <row r="322">
      <c r="A322" s="176"/>
      <c r="B322" s="177"/>
      <c r="C322" s="177"/>
      <c r="D322" s="177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</row>
    <row r="323">
      <c r="A323" s="176"/>
      <c r="B323" s="177"/>
      <c r="C323" s="177"/>
      <c r="D323" s="177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</row>
    <row r="324">
      <c r="A324" s="176"/>
      <c r="B324" s="177"/>
      <c r="C324" s="177"/>
      <c r="D324" s="177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</row>
    <row r="325">
      <c r="A325" s="176"/>
      <c r="B325" s="177"/>
      <c r="C325" s="177"/>
      <c r="D325" s="177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</row>
    <row r="326">
      <c r="A326" s="176"/>
      <c r="B326" s="177"/>
      <c r="C326" s="177"/>
      <c r="D326" s="177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</row>
    <row r="327">
      <c r="A327" s="176"/>
      <c r="B327" s="177"/>
      <c r="C327" s="177"/>
      <c r="D327" s="177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</row>
    <row r="328">
      <c r="A328" s="176"/>
      <c r="B328" s="177"/>
      <c r="C328" s="177"/>
      <c r="D328" s="177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</row>
    <row r="329">
      <c r="A329" s="176"/>
      <c r="B329" s="177"/>
      <c r="C329" s="177"/>
      <c r="D329" s="177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</row>
    <row r="330">
      <c r="A330" s="176"/>
      <c r="B330" s="177"/>
      <c r="C330" s="177"/>
      <c r="D330" s="177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</row>
    <row r="331">
      <c r="A331" s="176"/>
      <c r="B331" s="177"/>
      <c r="C331" s="177"/>
      <c r="D331" s="177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</row>
    <row r="332">
      <c r="A332" s="176"/>
      <c r="B332" s="177"/>
      <c r="C332" s="177"/>
      <c r="D332" s="177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</row>
    <row r="333">
      <c r="A333" s="176"/>
      <c r="B333" s="177"/>
      <c r="C333" s="177"/>
      <c r="D333" s="177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</row>
    <row r="334">
      <c r="A334" s="176"/>
      <c r="B334" s="177"/>
      <c r="C334" s="177"/>
      <c r="D334" s="177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</row>
    <row r="335">
      <c r="A335" s="176"/>
      <c r="B335" s="177"/>
      <c r="C335" s="177"/>
      <c r="D335" s="177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</row>
    <row r="336">
      <c r="A336" s="176"/>
      <c r="B336" s="177"/>
      <c r="C336" s="177"/>
      <c r="D336" s="177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</row>
    <row r="337">
      <c r="A337" s="176"/>
      <c r="B337" s="177"/>
      <c r="C337" s="177"/>
      <c r="D337" s="177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</row>
    <row r="338">
      <c r="A338" s="176"/>
      <c r="B338" s="177"/>
      <c r="C338" s="177"/>
      <c r="D338" s="177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</row>
    <row r="339">
      <c r="A339" s="176"/>
      <c r="B339" s="177"/>
      <c r="C339" s="177"/>
      <c r="D339" s="177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</row>
    <row r="340">
      <c r="A340" s="176"/>
      <c r="B340" s="177"/>
      <c r="C340" s="177"/>
      <c r="D340" s="177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</row>
    <row r="341">
      <c r="A341" s="176"/>
      <c r="B341" s="177"/>
      <c r="C341" s="177"/>
      <c r="D341" s="177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</row>
    <row r="342">
      <c r="A342" s="176"/>
      <c r="B342" s="177"/>
      <c r="C342" s="177"/>
      <c r="D342" s="177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</row>
    <row r="343">
      <c r="A343" s="176"/>
      <c r="B343" s="177"/>
      <c r="C343" s="177"/>
      <c r="D343" s="177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</row>
    <row r="344">
      <c r="A344" s="176"/>
      <c r="B344" s="177"/>
      <c r="C344" s="177"/>
      <c r="D344" s="177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</row>
    <row r="345">
      <c r="A345" s="176"/>
      <c r="B345" s="177"/>
      <c r="C345" s="177"/>
      <c r="D345" s="177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</row>
    <row r="346">
      <c r="A346" s="176"/>
      <c r="B346" s="177"/>
      <c r="C346" s="177"/>
      <c r="D346" s="177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</row>
    <row r="347">
      <c r="A347" s="176"/>
      <c r="B347" s="177"/>
      <c r="C347" s="177"/>
      <c r="D347" s="177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</row>
    <row r="348">
      <c r="A348" s="176"/>
      <c r="B348" s="177"/>
      <c r="C348" s="177"/>
      <c r="D348" s="177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</row>
    <row r="349">
      <c r="A349" s="176"/>
      <c r="B349" s="177"/>
      <c r="C349" s="177"/>
      <c r="D349" s="177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</row>
    <row r="350">
      <c r="A350" s="176"/>
      <c r="B350" s="177"/>
      <c r="C350" s="177"/>
      <c r="D350" s="177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</row>
    <row r="351">
      <c r="A351" s="176"/>
      <c r="B351" s="177"/>
      <c r="C351" s="177"/>
      <c r="D351" s="177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</row>
    <row r="352">
      <c r="A352" s="176"/>
      <c r="B352" s="177"/>
      <c r="C352" s="177"/>
      <c r="D352" s="177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</row>
    <row r="353">
      <c r="A353" s="176"/>
      <c r="B353" s="177"/>
      <c r="C353" s="177"/>
      <c r="D353" s="177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</row>
    <row r="354">
      <c r="A354" s="176"/>
      <c r="B354" s="177"/>
      <c r="C354" s="177"/>
      <c r="D354" s="177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</row>
    <row r="355">
      <c r="A355" s="176"/>
      <c r="B355" s="177"/>
      <c r="C355" s="177"/>
      <c r="D355" s="177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</row>
    <row r="356">
      <c r="A356" s="176"/>
      <c r="B356" s="177"/>
      <c r="C356" s="177"/>
      <c r="D356" s="177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</row>
    <row r="357">
      <c r="A357" s="176"/>
      <c r="B357" s="177"/>
      <c r="C357" s="177"/>
      <c r="D357" s="177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</row>
    <row r="358">
      <c r="A358" s="176"/>
      <c r="B358" s="177"/>
      <c r="C358" s="177"/>
      <c r="D358" s="177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</row>
    <row r="359">
      <c r="A359" s="176"/>
      <c r="B359" s="177"/>
      <c r="C359" s="177"/>
      <c r="D359" s="177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</row>
    <row r="360">
      <c r="A360" s="176"/>
      <c r="B360" s="177"/>
      <c r="C360" s="177"/>
      <c r="D360" s="177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</row>
    <row r="361">
      <c r="A361" s="176"/>
      <c r="B361" s="177"/>
      <c r="C361" s="177"/>
      <c r="D361" s="177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</row>
    <row r="362">
      <c r="A362" s="176"/>
      <c r="B362" s="177"/>
      <c r="C362" s="177"/>
      <c r="D362" s="177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</row>
    <row r="363">
      <c r="A363" s="176"/>
      <c r="B363" s="177"/>
      <c r="C363" s="177"/>
      <c r="D363" s="177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</row>
    <row r="364">
      <c r="A364" s="176"/>
      <c r="B364" s="177"/>
      <c r="C364" s="177"/>
      <c r="D364" s="177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</row>
    <row r="365">
      <c r="A365" s="176"/>
      <c r="B365" s="177"/>
      <c r="C365" s="177"/>
      <c r="D365" s="177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</row>
    <row r="366">
      <c r="A366" s="176"/>
      <c r="B366" s="177"/>
      <c r="C366" s="177"/>
      <c r="D366" s="177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</row>
    <row r="367">
      <c r="A367" s="176"/>
      <c r="B367" s="177"/>
      <c r="C367" s="177"/>
      <c r="D367" s="177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</row>
    <row r="368">
      <c r="A368" s="176"/>
      <c r="B368" s="177"/>
      <c r="C368" s="177"/>
      <c r="D368" s="177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</row>
    <row r="369">
      <c r="A369" s="176"/>
      <c r="B369" s="177"/>
      <c r="C369" s="177"/>
      <c r="D369" s="177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</row>
    <row r="370">
      <c r="A370" s="176"/>
      <c r="B370" s="177"/>
      <c r="C370" s="177"/>
      <c r="D370" s="177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</row>
    <row r="371">
      <c r="A371" s="176"/>
      <c r="B371" s="177"/>
      <c r="C371" s="177"/>
      <c r="D371" s="177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</row>
    <row r="372">
      <c r="A372" s="176"/>
      <c r="B372" s="177"/>
      <c r="C372" s="177"/>
      <c r="D372" s="177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</row>
    <row r="373">
      <c r="A373" s="176"/>
      <c r="B373" s="177"/>
      <c r="C373" s="177"/>
      <c r="D373" s="177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</row>
    <row r="374">
      <c r="A374" s="176"/>
      <c r="B374" s="177"/>
      <c r="C374" s="177"/>
      <c r="D374" s="177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</row>
    <row r="375">
      <c r="A375" s="176"/>
      <c r="B375" s="177"/>
      <c r="C375" s="177"/>
      <c r="D375" s="177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</row>
    <row r="376">
      <c r="A376" s="176"/>
      <c r="B376" s="177"/>
      <c r="C376" s="177"/>
      <c r="D376" s="177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</row>
    <row r="377">
      <c r="A377" s="176"/>
      <c r="B377" s="177"/>
      <c r="C377" s="177"/>
      <c r="D377" s="177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</row>
    <row r="378">
      <c r="A378" s="176"/>
      <c r="B378" s="177"/>
      <c r="C378" s="177"/>
      <c r="D378" s="177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</row>
    <row r="379">
      <c r="A379" s="176"/>
      <c r="B379" s="177"/>
      <c r="C379" s="177"/>
      <c r="D379" s="177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</row>
    <row r="380">
      <c r="A380" s="176"/>
      <c r="B380" s="177"/>
      <c r="C380" s="177"/>
      <c r="D380" s="177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</row>
    <row r="381">
      <c r="A381" s="176"/>
      <c r="B381" s="177"/>
      <c r="C381" s="177"/>
      <c r="D381" s="177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</row>
    <row r="382">
      <c r="A382" s="176"/>
      <c r="B382" s="177"/>
      <c r="C382" s="177"/>
      <c r="D382" s="177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</row>
    <row r="383">
      <c r="A383" s="176"/>
      <c r="B383" s="177"/>
      <c r="C383" s="177"/>
      <c r="D383" s="177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</row>
    <row r="384">
      <c r="A384" s="176"/>
      <c r="B384" s="177"/>
      <c r="C384" s="177"/>
      <c r="D384" s="177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</row>
    <row r="385">
      <c r="A385" s="176"/>
      <c r="B385" s="177"/>
      <c r="C385" s="177"/>
      <c r="D385" s="177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</row>
    <row r="386">
      <c r="A386" s="176"/>
      <c r="B386" s="177"/>
      <c r="C386" s="177"/>
      <c r="D386" s="177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</row>
    <row r="387">
      <c r="A387" s="176"/>
      <c r="B387" s="177"/>
      <c r="C387" s="177"/>
      <c r="D387" s="177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</row>
    <row r="388">
      <c r="A388" s="176"/>
      <c r="B388" s="177"/>
      <c r="C388" s="177"/>
      <c r="D388" s="177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</row>
    <row r="389">
      <c r="A389" s="176"/>
      <c r="B389" s="177"/>
      <c r="C389" s="177"/>
      <c r="D389" s="177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</row>
    <row r="390">
      <c r="A390" s="176"/>
      <c r="B390" s="177"/>
      <c r="C390" s="177"/>
      <c r="D390" s="177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</row>
    <row r="391">
      <c r="A391" s="176"/>
      <c r="B391" s="177"/>
      <c r="C391" s="177"/>
      <c r="D391" s="177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</row>
    <row r="392">
      <c r="A392" s="176"/>
      <c r="B392" s="177"/>
      <c r="C392" s="177"/>
      <c r="D392" s="177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</row>
    <row r="393">
      <c r="A393" s="176"/>
      <c r="B393" s="177"/>
      <c r="C393" s="177"/>
      <c r="D393" s="177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</row>
    <row r="394">
      <c r="A394" s="176"/>
      <c r="B394" s="177"/>
      <c r="C394" s="177"/>
      <c r="D394" s="177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</row>
    <row r="395">
      <c r="A395" s="176"/>
      <c r="B395" s="177"/>
      <c r="C395" s="177"/>
      <c r="D395" s="177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</row>
    <row r="396">
      <c r="A396" s="176"/>
      <c r="B396" s="177"/>
      <c r="C396" s="177"/>
      <c r="D396" s="177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</row>
    <row r="397">
      <c r="A397" s="176"/>
      <c r="B397" s="177"/>
      <c r="C397" s="177"/>
      <c r="D397" s="177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</row>
    <row r="398">
      <c r="A398" s="176"/>
      <c r="B398" s="177"/>
      <c r="C398" s="177"/>
      <c r="D398" s="177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</row>
    <row r="399">
      <c r="A399" s="176"/>
      <c r="B399" s="177"/>
      <c r="C399" s="177"/>
      <c r="D399" s="177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</row>
    <row r="400">
      <c r="A400" s="176"/>
      <c r="B400" s="177"/>
      <c r="C400" s="177"/>
      <c r="D400" s="177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</row>
    <row r="401">
      <c r="A401" s="176"/>
      <c r="B401" s="177"/>
      <c r="C401" s="177"/>
      <c r="D401" s="177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</row>
    <row r="402">
      <c r="A402" s="176"/>
      <c r="B402" s="177"/>
      <c r="C402" s="177"/>
      <c r="D402" s="177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</row>
    <row r="403">
      <c r="A403" s="176"/>
      <c r="B403" s="177"/>
      <c r="C403" s="177"/>
      <c r="D403" s="177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</row>
    <row r="404">
      <c r="A404" s="176"/>
      <c r="B404" s="177"/>
      <c r="C404" s="177"/>
      <c r="D404" s="177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</row>
    <row r="405">
      <c r="A405" s="176"/>
      <c r="B405" s="177"/>
      <c r="C405" s="177"/>
      <c r="D405" s="177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</row>
    <row r="406">
      <c r="A406" s="176"/>
      <c r="B406" s="177"/>
      <c r="C406" s="177"/>
      <c r="D406" s="177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</row>
    <row r="407">
      <c r="A407" s="176"/>
      <c r="B407" s="177"/>
      <c r="C407" s="177"/>
      <c r="D407" s="177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</row>
    <row r="408">
      <c r="A408" s="176"/>
      <c r="B408" s="177"/>
      <c r="C408" s="177"/>
      <c r="D408" s="177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</row>
    <row r="409">
      <c r="A409" s="176"/>
      <c r="B409" s="177"/>
      <c r="C409" s="177"/>
      <c r="D409" s="177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</row>
    <row r="410">
      <c r="A410" s="176"/>
      <c r="B410" s="177"/>
      <c r="C410" s="177"/>
      <c r="D410" s="177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</row>
    <row r="411">
      <c r="A411" s="176"/>
      <c r="B411" s="177"/>
      <c r="C411" s="177"/>
      <c r="D411" s="177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</row>
    <row r="412">
      <c r="A412" s="176"/>
      <c r="B412" s="177"/>
      <c r="C412" s="177"/>
      <c r="D412" s="177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</row>
    <row r="413">
      <c r="A413" s="176"/>
      <c r="B413" s="177"/>
      <c r="C413" s="177"/>
      <c r="D413" s="177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</row>
    <row r="414">
      <c r="A414" s="176"/>
      <c r="B414" s="177"/>
      <c r="C414" s="177"/>
      <c r="D414" s="177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</row>
    <row r="415">
      <c r="A415" s="176"/>
      <c r="B415" s="177"/>
      <c r="C415" s="177"/>
      <c r="D415" s="177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</row>
    <row r="416">
      <c r="A416" s="176"/>
      <c r="B416" s="177"/>
      <c r="C416" s="177"/>
      <c r="D416" s="177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</row>
    <row r="417">
      <c r="A417" s="176"/>
      <c r="B417" s="177"/>
      <c r="C417" s="177"/>
      <c r="D417" s="177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</row>
    <row r="418">
      <c r="A418" s="176"/>
      <c r="B418" s="177"/>
      <c r="C418" s="177"/>
      <c r="D418" s="177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</row>
    <row r="419">
      <c r="A419" s="176"/>
      <c r="B419" s="177"/>
      <c r="C419" s="177"/>
      <c r="D419" s="177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</row>
    <row r="420">
      <c r="A420" s="176"/>
      <c r="B420" s="177"/>
      <c r="C420" s="177"/>
      <c r="D420" s="177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</row>
    <row r="421">
      <c r="A421" s="176"/>
      <c r="B421" s="177"/>
      <c r="C421" s="177"/>
      <c r="D421" s="177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</row>
    <row r="422">
      <c r="A422" s="176"/>
      <c r="B422" s="177"/>
      <c r="C422" s="177"/>
      <c r="D422" s="177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</row>
    <row r="423">
      <c r="A423" s="176"/>
      <c r="B423" s="177"/>
      <c r="C423" s="177"/>
      <c r="D423" s="177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</row>
    <row r="424">
      <c r="A424" s="176"/>
      <c r="B424" s="177"/>
      <c r="C424" s="177"/>
      <c r="D424" s="177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</row>
    <row r="425">
      <c r="A425" s="176"/>
      <c r="B425" s="177"/>
      <c r="C425" s="177"/>
      <c r="D425" s="177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</row>
    <row r="426">
      <c r="A426" s="176"/>
      <c r="B426" s="177"/>
      <c r="C426" s="177"/>
      <c r="D426" s="177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</row>
    <row r="427">
      <c r="A427" s="176"/>
      <c r="B427" s="177"/>
      <c r="C427" s="177"/>
      <c r="D427" s="177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</row>
    <row r="428">
      <c r="A428" s="176"/>
      <c r="B428" s="177"/>
      <c r="C428" s="177"/>
      <c r="D428" s="177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</row>
    <row r="429">
      <c r="A429" s="176"/>
      <c r="B429" s="177"/>
      <c r="C429" s="177"/>
      <c r="D429" s="177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</row>
    <row r="430">
      <c r="A430" s="176"/>
      <c r="B430" s="177"/>
      <c r="C430" s="177"/>
      <c r="D430" s="177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</row>
    <row r="431">
      <c r="A431" s="176"/>
      <c r="B431" s="177"/>
      <c r="C431" s="177"/>
      <c r="D431" s="177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</row>
    <row r="432">
      <c r="A432" s="176"/>
      <c r="B432" s="177"/>
      <c r="C432" s="177"/>
      <c r="D432" s="177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</row>
    <row r="433">
      <c r="A433" s="176"/>
      <c r="B433" s="177"/>
      <c r="C433" s="177"/>
      <c r="D433" s="177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</row>
    <row r="434">
      <c r="A434" s="176"/>
      <c r="B434" s="177"/>
      <c r="C434" s="177"/>
      <c r="D434" s="177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</row>
    <row r="435">
      <c r="A435" s="176"/>
      <c r="B435" s="177"/>
      <c r="C435" s="177"/>
      <c r="D435" s="177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</row>
    <row r="436">
      <c r="A436" s="176"/>
      <c r="B436" s="177"/>
      <c r="C436" s="177"/>
      <c r="D436" s="177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</row>
    <row r="437">
      <c r="A437" s="176"/>
      <c r="B437" s="177"/>
      <c r="C437" s="177"/>
      <c r="D437" s="177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</row>
    <row r="438">
      <c r="A438" s="176"/>
      <c r="B438" s="177"/>
      <c r="C438" s="177"/>
      <c r="D438" s="177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</row>
    <row r="439">
      <c r="A439" s="176"/>
      <c r="B439" s="177"/>
      <c r="C439" s="177"/>
      <c r="D439" s="177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</row>
    <row r="440">
      <c r="A440" s="176"/>
      <c r="B440" s="177"/>
      <c r="C440" s="177"/>
      <c r="D440" s="177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</row>
    <row r="441">
      <c r="A441" s="176"/>
      <c r="B441" s="177"/>
      <c r="C441" s="177"/>
      <c r="D441" s="177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</row>
    <row r="442">
      <c r="A442" s="176"/>
      <c r="B442" s="177"/>
      <c r="C442" s="177"/>
      <c r="D442" s="177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</row>
    <row r="443">
      <c r="A443" s="176"/>
      <c r="B443" s="177"/>
      <c r="C443" s="177"/>
      <c r="D443" s="177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</row>
    <row r="444">
      <c r="A444" s="176"/>
      <c r="B444" s="177"/>
      <c r="C444" s="177"/>
      <c r="D444" s="177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</row>
    <row r="445">
      <c r="A445" s="176"/>
      <c r="B445" s="177"/>
      <c r="C445" s="177"/>
      <c r="D445" s="177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</row>
    <row r="446">
      <c r="A446" s="176"/>
      <c r="B446" s="177"/>
      <c r="C446" s="177"/>
      <c r="D446" s="177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</row>
    <row r="447">
      <c r="A447" s="176"/>
      <c r="B447" s="177"/>
      <c r="C447" s="177"/>
      <c r="D447" s="177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</row>
    <row r="448">
      <c r="A448" s="176"/>
      <c r="B448" s="177"/>
      <c r="C448" s="177"/>
      <c r="D448" s="177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</row>
    <row r="449">
      <c r="A449" s="176"/>
      <c r="B449" s="177"/>
      <c r="C449" s="177"/>
      <c r="D449" s="177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</row>
    <row r="450">
      <c r="A450" s="176"/>
      <c r="B450" s="177"/>
      <c r="C450" s="177"/>
      <c r="D450" s="177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</row>
    <row r="451">
      <c r="A451" s="176"/>
      <c r="B451" s="177"/>
      <c r="C451" s="177"/>
      <c r="D451" s="177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</row>
    <row r="452">
      <c r="A452" s="176"/>
      <c r="B452" s="177"/>
      <c r="C452" s="177"/>
      <c r="D452" s="177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</row>
    <row r="453">
      <c r="A453" s="176"/>
      <c r="B453" s="177"/>
      <c r="C453" s="177"/>
      <c r="D453" s="177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</row>
    <row r="454">
      <c r="A454" s="176"/>
      <c r="B454" s="177"/>
      <c r="C454" s="177"/>
      <c r="D454" s="177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</row>
    <row r="455">
      <c r="A455" s="176"/>
      <c r="B455" s="177"/>
      <c r="C455" s="177"/>
      <c r="D455" s="177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</row>
    <row r="456">
      <c r="A456" s="176"/>
      <c r="B456" s="177"/>
      <c r="C456" s="177"/>
      <c r="D456" s="177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</row>
    <row r="457">
      <c r="A457" s="176"/>
      <c r="B457" s="177"/>
      <c r="C457" s="177"/>
      <c r="D457" s="177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</row>
    <row r="458">
      <c r="A458" s="176"/>
      <c r="B458" s="177"/>
      <c r="C458" s="177"/>
      <c r="D458" s="177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</row>
    <row r="459">
      <c r="A459" s="176"/>
      <c r="B459" s="177"/>
      <c r="C459" s="177"/>
      <c r="D459" s="177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</row>
    <row r="460">
      <c r="A460" s="176"/>
      <c r="B460" s="177"/>
      <c r="C460" s="177"/>
      <c r="D460" s="177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</row>
    <row r="461">
      <c r="A461" s="176"/>
      <c r="B461" s="177"/>
      <c r="C461" s="177"/>
      <c r="D461" s="177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</row>
    <row r="462">
      <c r="A462" s="176"/>
      <c r="B462" s="177"/>
      <c r="C462" s="177"/>
      <c r="D462" s="177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</row>
    <row r="463">
      <c r="A463" s="176"/>
      <c r="B463" s="177"/>
      <c r="C463" s="177"/>
      <c r="D463" s="177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</row>
    <row r="464">
      <c r="A464" s="176"/>
      <c r="B464" s="177"/>
      <c r="C464" s="177"/>
      <c r="D464" s="177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</row>
    <row r="465">
      <c r="A465" s="176"/>
      <c r="B465" s="177"/>
      <c r="C465" s="177"/>
      <c r="D465" s="177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</row>
    <row r="466">
      <c r="A466" s="176"/>
      <c r="B466" s="177"/>
      <c r="C466" s="177"/>
      <c r="D466" s="177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</row>
    <row r="467">
      <c r="A467" s="176"/>
      <c r="B467" s="177"/>
      <c r="C467" s="177"/>
      <c r="D467" s="177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</row>
    <row r="468">
      <c r="A468" s="176"/>
      <c r="B468" s="177"/>
      <c r="C468" s="177"/>
      <c r="D468" s="177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</row>
    <row r="469">
      <c r="A469" s="176"/>
      <c r="B469" s="177"/>
      <c r="C469" s="177"/>
      <c r="D469" s="177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</row>
    <row r="470">
      <c r="A470" s="176"/>
      <c r="B470" s="177"/>
      <c r="C470" s="177"/>
      <c r="D470" s="177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</row>
    <row r="471">
      <c r="A471" s="176"/>
      <c r="B471" s="177"/>
      <c r="C471" s="177"/>
      <c r="D471" s="177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</row>
    <row r="472">
      <c r="A472" s="176"/>
      <c r="B472" s="177"/>
      <c r="C472" s="177"/>
      <c r="D472" s="177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</row>
    <row r="473">
      <c r="A473" s="176"/>
      <c r="B473" s="177"/>
      <c r="C473" s="177"/>
      <c r="D473" s="177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</row>
    <row r="474">
      <c r="A474" s="176"/>
      <c r="B474" s="177"/>
      <c r="C474" s="177"/>
      <c r="D474" s="177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</row>
    <row r="475">
      <c r="A475" s="176"/>
      <c r="B475" s="177"/>
      <c r="C475" s="177"/>
      <c r="D475" s="177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</row>
    <row r="476">
      <c r="A476" s="176"/>
      <c r="B476" s="177"/>
      <c r="C476" s="177"/>
      <c r="D476" s="177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</row>
    <row r="477">
      <c r="A477" s="176"/>
      <c r="B477" s="177"/>
      <c r="C477" s="177"/>
      <c r="D477" s="177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</row>
    <row r="478">
      <c r="A478" s="176"/>
      <c r="B478" s="177"/>
      <c r="C478" s="177"/>
      <c r="D478" s="177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</row>
    <row r="479">
      <c r="A479" s="176"/>
      <c r="B479" s="177"/>
      <c r="C479" s="177"/>
      <c r="D479" s="177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</row>
    <row r="480">
      <c r="A480" s="176"/>
      <c r="B480" s="177"/>
      <c r="C480" s="177"/>
      <c r="D480" s="177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</row>
    <row r="481">
      <c r="A481" s="176"/>
      <c r="B481" s="177"/>
      <c r="C481" s="177"/>
      <c r="D481" s="177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</row>
    <row r="482">
      <c r="A482" s="176"/>
      <c r="B482" s="177"/>
      <c r="C482" s="177"/>
      <c r="D482" s="177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</row>
    <row r="483">
      <c r="A483" s="176"/>
      <c r="B483" s="177"/>
      <c r="C483" s="177"/>
      <c r="D483" s="177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</row>
    <row r="484">
      <c r="A484" s="176"/>
      <c r="B484" s="177"/>
      <c r="C484" s="177"/>
      <c r="D484" s="177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</row>
    <row r="485">
      <c r="A485" s="176"/>
      <c r="B485" s="177"/>
      <c r="C485" s="177"/>
      <c r="D485" s="177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</row>
    <row r="486">
      <c r="A486" s="176"/>
      <c r="B486" s="177"/>
      <c r="C486" s="177"/>
      <c r="D486" s="177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</row>
    <row r="487">
      <c r="A487" s="176"/>
      <c r="B487" s="177"/>
      <c r="C487" s="177"/>
      <c r="D487" s="177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</row>
    <row r="488">
      <c r="A488" s="176"/>
      <c r="B488" s="177"/>
      <c r="C488" s="177"/>
      <c r="D488" s="177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</row>
    <row r="489">
      <c r="A489" s="176"/>
      <c r="B489" s="177"/>
      <c r="C489" s="177"/>
      <c r="D489" s="177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</row>
    <row r="490">
      <c r="A490" s="176"/>
      <c r="B490" s="177"/>
      <c r="C490" s="177"/>
      <c r="D490" s="177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</row>
    <row r="491">
      <c r="A491" s="176"/>
      <c r="B491" s="177"/>
      <c r="C491" s="177"/>
      <c r="D491" s="177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</row>
    <row r="492">
      <c r="A492" s="176"/>
      <c r="B492" s="177"/>
      <c r="C492" s="177"/>
      <c r="D492" s="177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</row>
    <row r="493">
      <c r="A493" s="176"/>
      <c r="B493" s="177"/>
      <c r="C493" s="177"/>
      <c r="D493" s="177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</row>
    <row r="494">
      <c r="A494" s="176"/>
      <c r="B494" s="177"/>
      <c r="C494" s="177"/>
      <c r="D494" s="177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</row>
    <row r="495">
      <c r="A495" s="176"/>
      <c r="B495" s="177"/>
      <c r="C495" s="177"/>
      <c r="D495" s="177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</row>
    <row r="496">
      <c r="A496" s="176"/>
      <c r="B496" s="177"/>
      <c r="C496" s="177"/>
      <c r="D496" s="177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</row>
    <row r="497">
      <c r="A497" s="176"/>
      <c r="B497" s="177"/>
      <c r="C497" s="177"/>
      <c r="D497" s="177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</row>
    <row r="498">
      <c r="A498" s="176"/>
      <c r="B498" s="177"/>
      <c r="C498" s="177"/>
      <c r="D498" s="177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</row>
    <row r="499">
      <c r="A499" s="176"/>
      <c r="B499" s="177"/>
      <c r="C499" s="177"/>
      <c r="D499" s="177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</row>
    <row r="500">
      <c r="A500" s="176"/>
      <c r="B500" s="177"/>
      <c r="C500" s="177"/>
      <c r="D500" s="177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</row>
    <row r="501">
      <c r="A501" s="176"/>
      <c r="B501" s="177"/>
      <c r="C501" s="177"/>
      <c r="D501" s="177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</row>
    <row r="502">
      <c r="A502" s="176"/>
      <c r="B502" s="177"/>
      <c r="C502" s="177"/>
      <c r="D502" s="177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</row>
    <row r="503">
      <c r="A503" s="176"/>
      <c r="B503" s="177"/>
      <c r="C503" s="177"/>
      <c r="D503" s="177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</row>
    <row r="504">
      <c r="A504" s="176"/>
      <c r="B504" s="177"/>
      <c r="C504" s="177"/>
      <c r="D504" s="177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</row>
    <row r="505">
      <c r="A505" s="176"/>
      <c r="B505" s="177"/>
      <c r="C505" s="177"/>
      <c r="D505" s="177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</row>
    <row r="506">
      <c r="A506" s="176"/>
      <c r="B506" s="177"/>
      <c r="C506" s="177"/>
      <c r="D506" s="177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</row>
    <row r="507">
      <c r="A507" s="176"/>
      <c r="B507" s="177"/>
      <c r="C507" s="177"/>
      <c r="D507" s="177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</row>
    <row r="508">
      <c r="A508" s="176"/>
      <c r="B508" s="177"/>
      <c r="C508" s="177"/>
      <c r="D508" s="177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</row>
    <row r="509">
      <c r="A509" s="176"/>
      <c r="B509" s="177"/>
      <c r="C509" s="177"/>
      <c r="D509" s="177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</row>
    <row r="510">
      <c r="A510" s="176"/>
      <c r="B510" s="177"/>
      <c r="C510" s="177"/>
      <c r="D510" s="177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</row>
    <row r="511">
      <c r="A511" s="176"/>
      <c r="B511" s="177"/>
      <c r="C511" s="177"/>
      <c r="D511" s="177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</row>
    <row r="512">
      <c r="A512" s="176"/>
      <c r="B512" s="177"/>
      <c r="C512" s="177"/>
      <c r="D512" s="177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</row>
    <row r="513">
      <c r="A513" s="176"/>
      <c r="B513" s="177"/>
      <c r="C513" s="177"/>
      <c r="D513" s="177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</row>
    <row r="514">
      <c r="A514" s="176"/>
      <c r="B514" s="177"/>
      <c r="C514" s="177"/>
      <c r="D514" s="177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</row>
    <row r="515">
      <c r="A515" s="176"/>
      <c r="B515" s="177"/>
      <c r="C515" s="177"/>
      <c r="D515" s="177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</row>
    <row r="516">
      <c r="A516" s="176"/>
      <c r="B516" s="177"/>
      <c r="C516" s="177"/>
      <c r="D516" s="177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</row>
    <row r="517">
      <c r="A517" s="176"/>
      <c r="B517" s="177"/>
      <c r="C517" s="177"/>
      <c r="D517" s="177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</row>
    <row r="518">
      <c r="A518" s="176"/>
      <c r="B518" s="177"/>
      <c r="C518" s="177"/>
      <c r="D518" s="177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</row>
    <row r="519">
      <c r="A519" s="176"/>
      <c r="B519" s="177"/>
      <c r="C519" s="177"/>
      <c r="D519" s="177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</row>
    <row r="520">
      <c r="A520" s="176"/>
      <c r="B520" s="177"/>
      <c r="C520" s="177"/>
      <c r="D520" s="177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</row>
    <row r="521">
      <c r="A521" s="176"/>
      <c r="B521" s="177"/>
      <c r="C521" s="177"/>
      <c r="D521" s="177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</row>
    <row r="522">
      <c r="A522" s="176"/>
      <c r="B522" s="177"/>
      <c r="C522" s="177"/>
      <c r="D522" s="177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</row>
    <row r="523">
      <c r="A523" s="176"/>
      <c r="B523" s="177"/>
      <c r="C523" s="177"/>
      <c r="D523" s="177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</row>
    <row r="524">
      <c r="A524" s="176"/>
      <c r="B524" s="177"/>
      <c r="C524" s="177"/>
      <c r="D524" s="177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</row>
    <row r="525">
      <c r="A525" s="176"/>
      <c r="B525" s="177"/>
      <c r="C525" s="177"/>
      <c r="D525" s="177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</row>
    <row r="526">
      <c r="A526" s="176"/>
      <c r="B526" s="177"/>
      <c r="C526" s="177"/>
      <c r="D526" s="177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</row>
    <row r="527">
      <c r="A527" s="176"/>
      <c r="B527" s="177"/>
      <c r="C527" s="177"/>
      <c r="D527" s="177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</row>
    <row r="528">
      <c r="A528" s="176"/>
      <c r="B528" s="177"/>
      <c r="C528" s="177"/>
      <c r="D528" s="177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</row>
    <row r="529">
      <c r="A529" s="176"/>
      <c r="B529" s="177"/>
      <c r="C529" s="177"/>
      <c r="D529" s="177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</row>
    <row r="530">
      <c r="A530" s="176"/>
      <c r="B530" s="177"/>
      <c r="C530" s="177"/>
      <c r="D530" s="177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</row>
    <row r="531">
      <c r="A531" s="176"/>
      <c r="B531" s="177"/>
      <c r="C531" s="177"/>
      <c r="D531" s="177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</row>
    <row r="532">
      <c r="A532" s="176"/>
      <c r="B532" s="177"/>
      <c r="C532" s="177"/>
      <c r="D532" s="177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</row>
    <row r="533">
      <c r="A533" s="176"/>
      <c r="B533" s="177"/>
      <c r="C533" s="177"/>
      <c r="D533" s="177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</row>
    <row r="534">
      <c r="A534" s="176"/>
      <c r="B534" s="177"/>
      <c r="C534" s="177"/>
      <c r="D534" s="177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</row>
    <row r="535">
      <c r="A535" s="176"/>
      <c r="B535" s="177"/>
      <c r="C535" s="177"/>
      <c r="D535" s="177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</row>
    <row r="536">
      <c r="A536" s="176"/>
      <c r="B536" s="177"/>
      <c r="C536" s="177"/>
      <c r="D536" s="177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</row>
    <row r="537">
      <c r="A537" s="176"/>
      <c r="B537" s="177"/>
      <c r="C537" s="177"/>
      <c r="D537" s="177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</row>
    <row r="538">
      <c r="A538" s="176"/>
      <c r="B538" s="177"/>
      <c r="C538" s="177"/>
      <c r="D538" s="177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</row>
    <row r="539">
      <c r="A539" s="176"/>
      <c r="B539" s="177"/>
      <c r="C539" s="177"/>
      <c r="D539" s="177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</row>
    <row r="540">
      <c r="A540" s="176"/>
      <c r="B540" s="177"/>
      <c r="C540" s="177"/>
      <c r="D540" s="177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</row>
    <row r="541">
      <c r="A541" s="176"/>
      <c r="B541" s="177"/>
      <c r="C541" s="177"/>
      <c r="D541" s="177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</row>
    <row r="542">
      <c r="A542" s="176"/>
      <c r="B542" s="177"/>
      <c r="C542" s="177"/>
      <c r="D542" s="177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</row>
    <row r="543">
      <c r="A543" s="176"/>
      <c r="B543" s="177"/>
      <c r="C543" s="177"/>
      <c r="D543" s="177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</row>
    <row r="544">
      <c r="A544" s="176"/>
      <c r="B544" s="177"/>
      <c r="C544" s="177"/>
      <c r="D544" s="177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</row>
    <row r="545">
      <c r="A545" s="176"/>
      <c r="B545" s="177"/>
      <c r="C545" s="177"/>
      <c r="D545" s="177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</row>
    <row r="546">
      <c r="A546" s="176"/>
      <c r="B546" s="177"/>
      <c r="C546" s="177"/>
      <c r="D546" s="177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</row>
    <row r="547">
      <c r="A547" s="176"/>
      <c r="B547" s="177"/>
      <c r="C547" s="177"/>
      <c r="D547" s="177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</row>
    <row r="548">
      <c r="A548" s="176"/>
      <c r="B548" s="177"/>
      <c r="C548" s="177"/>
      <c r="D548" s="177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</row>
    <row r="549">
      <c r="A549" s="176"/>
      <c r="B549" s="177"/>
      <c r="C549" s="177"/>
      <c r="D549" s="177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</row>
    <row r="550">
      <c r="A550" s="176"/>
      <c r="B550" s="177"/>
      <c r="C550" s="177"/>
      <c r="D550" s="177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</row>
    <row r="551">
      <c r="A551" s="176"/>
      <c r="B551" s="177"/>
      <c r="C551" s="177"/>
      <c r="D551" s="177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</row>
    <row r="552">
      <c r="A552" s="176"/>
      <c r="B552" s="177"/>
      <c r="C552" s="177"/>
      <c r="D552" s="177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</row>
    <row r="553">
      <c r="A553" s="176"/>
      <c r="B553" s="177"/>
      <c r="C553" s="177"/>
      <c r="D553" s="177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</row>
    <row r="554">
      <c r="A554" s="176"/>
      <c r="B554" s="177"/>
      <c r="C554" s="177"/>
      <c r="D554" s="177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</row>
    <row r="555">
      <c r="A555" s="176"/>
      <c r="B555" s="177"/>
      <c r="C555" s="177"/>
      <c r="D555" s="177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</row>
    <row r="556">
      <c r="A556" s="176"/>
      <c r="B556" s="177"/>
      <c r="C556" s="177"/>
      <c r="D556" s="177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</row>
    <row r="557">
      <c r="A557" s="176"/>
      <c r="B557" s="177"/>
      <c r="C557" s="177"/>
      <c r="D557" s="177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</row>
    <row r="558">
      <c r="A558" s="176"/>
      <c r="B558" s="177"/>
      <c r="C558" s="177"/>
      <c r="D558" s="177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</row>
    <row r="559">
      <c r="A559" s="176"/>
      <c r="B559" s="177"/>
      <c r="C559" s="177"/>
      <c r="D559" s="177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</row>
    <row r="560">
      <c r="A560" s="176"/>
      <c r="B560" s="177"/>
      <c r="C560" s="177"/>
      <c r="D560" s="177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</row>
    <row r="561">
      <c r="A561" s="176"/>
      <c r="B561" s="177"/>
      <c r="C561" s="177"/>
      <c r="D561" s="177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</row>
    <row r="562">
      <c r="A562" s="176"/>
      <c r="B562" s="177"/>
      <c r="C562" s="177"/>
      <c r="D562" s="177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</row>
    <row r="563">
      <c r="A563" s="176"/>
      <c r="B563" s="177"/>
      <c r="C563" s="177"/>
      <c r="D563" s="177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</row>
    <row r="564">
      <c r="A564" s="176"/>
      <c r="B564" s="177"/>
      <c r="C564" s="177"/>
      <c r="D564" s="177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</row>
    <row r="565">
      <c r="A565" s="176"/>
      <c r="B565" s="177"/>
      <c r="C565" s="177"/>
      <c r="D565" s="177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</row>
    <row r="566">
      <c r="A566" s="176"/>
      <c r="B566" s="177"/>
      <c r="C566" s="177"/>
      <c r="D566" s="177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</row>
    <row r="567">
      <c r="A567" s="176"/>
      <c r="B567" s="177"/>
      <c r="C567" s="177"/>
      <c r="D567" s="177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</row>
    <row r="568">
      <c r="A568" s="176"/>
      <c r="B568" s="177"/>
      <c r="C568" s="177"/>
      <c r="D568" s="177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</row>
    <row r="569">
      <c r="A569" s="176"/>
      <c r="B569" s="177"/>
      <c r="C569" s="177"/>
      <c r="D569" s="177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</row>
    <row r="570">
      <c r="A570" s="176"/>
      <c r="B570" s="177"/>
      <c r="C570" s="177"/>
      <c r="D570" s="177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</row>
    <row r="571">
      <c r="A571" s="176"/>
      <c r="B571" s="177"/>
      <c r="C571" s="177"/>
      <c r="D571" s="177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</row>
    <row r="572">
      <c r="A572" s="176"/>
      <c r="B572" s="177"/>
      <c r="C572" s="177"/>
      <c r="D572" s="177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</row>
    <row r="573">
      <c r="A573" s="176"/>
      <c r="B573" s="177"/>
      <c r="C573" s="177"/>
      <c r="D573" s="177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</row>
    <row r="574">
      <c r="A574" s="176"/>
      <c r="B574" s="177"/>
      <c r="C574" s="177"/>
      <c r="D574" s="177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</row>
    <row r="575">
      <c r="A575" s="176"/>
      <c r="B575" s="177"/>
      <c r="C575" s="177"/>
      <c r="D575" s="177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</row>
    <row r="576">
      <c r="A576" s="176"/>
      <c r="B576" s="177"/>
      <c r="C576" s="177"/>
      <c r="D576" s="177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</row>
    <row r="577">
      <c r="A577" s="176"/>
      <c r="B577" s="177"/>
      <c r="C577" s="177"/>
      <c r="D577" s="177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</row>
    <row r="578">
      <c r="A578" s="176"/>
      <c r="B578" s="177"/>
      <c r="C578" s="177"/>
      <c r="D578" s="177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</row>
    <row r="579">
      <c r="A579" s="176"/>
      <c r="B579" s="177"/>
      <c r="C579" s="177"/>
      <c r="D579" s="177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</row>
    <row r="580">
      <c r="A580" s="176"/>
      <c r="B580" s="177"/>
      <c r="C580" s="177"/>
      <c r="D580" s="177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</row>
    <row r="581">
      <c r="A581" s="176"/>
      <c r="B581" s="177"/>
      <c r="C581" s="177"/>
      <c r="D581" s="177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</row>
    <row r="582">
      <c r="A582" s="176"/>
      <c r="B582" s="177"/>
      <c r="C582" s="177"/>
      <c r="D582" s="177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</row>
    <row r="583">
      <c r="A583" s="176"/>
      <c r="B583" s="177"/>
      <c r="C583" s="177"/>
      <c r="D583" s="177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</row>
    <row r="584">
      <c r="A584" s="176"/>
      <c r="B584" s="177"/>
      <c r="C584" s="177"/>
      <c r="D584" s="177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</row>
    <row r="585">
      <c r="A585" s="176"/>
      <c r="B585" s="177"/>
      <c r="C585" s="177"/>
      <c r="D585" s="177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</row>
    <row r="586">
      <c r="A586" s="176"/>
      <c r="B586" s="177"/>
      <c r="C586" s="177"/>
      <c r="D586" s="177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</row>
    <row r="587">
      <c r="A587" s="176"/>
      <c r="B587" s="177"/>
      <c r="C587" s="177"/>
      <c r="D587" s="177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</row>
    <row r="588">
      <c r="A588" s="176"/>
      <c r="B588" s="177"/>
      <c r="C588" s="177"/>
      <c r="D588" s="177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</row>
    <row r="589">
      <c r="A589" s="176"/>
      <c r="B589" s="177"/>
      <c r="C589" s="177"/>
      <c r="D589" s="177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</row>
    <row r="590">
      <c r="A590" s="176"/>
      <c r="B590" s="177"/>
      <c r="C590" s="177"/>
      <c r="D590" s="177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</row>
    <row r="591">
      <c r="A591" s="176"/>
      <c r="B591" s="177"/>
      <c r="C591" s="177"/>
      <c r="D591" s="177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</row>
    <row r="592">
      <c r="A592" s="176"/>
      <c r="B592" s="177"/>
      <c r="C592" s="177"/>
      <c r="D592" s="177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</row>
    <row r="593">
      <c r="A593" s="176"/>
      <c r="B593" s="177"/>
      <c r="C593" s="177"/>
      <c r="D593" s="177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</row>
    <row r="594">
      <c r="A594" s="176"/>
      <c r="B594" s="177"/>
      <c r="C594" s="177"/>
      <c r="D594" s="177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</row>
    <row r="595">
      <c r="A595" s="176"/>
      <c r="B595" s="177"/>
      <c r="C595" s="177"/>
      <c r="D595" s="177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</row>
    <row r="596">
      <c r="A596" s="176"/>
      <c r="B596" s="177"/>
      <c r="C596" s="177"/>
      <c r="D596" s="177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</row>
    <row r="597">
      <c r="A597" s="176"/>
      <c r="B597" s="177"/>
      <c r="C597" s="177"/>
      <c r="D597" s="177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</row>
    <row r="598">
      <c r="A598" s="176"/>
      <c r="B598" s="177"/>
      <c r="C598" s="177"/>
      <c r="D598" s="177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</row>
    <row r="599">
      <c r="A599" s="176"/>
      <c r="B599" s="177"/>
      <c r="C599" s="177"/>
      <c r="D599" s="177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</row>
    <row r="600">
      <c r="A600" s="176"/>
      <c r="B600" s="177"/>
      <c r="C600" s="177"/>
      <c r="D600" s="177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</row>
    <row r="601">
      <c r="A601" s="176"/>
      <c r="B601" s="177"/>
      <c r="C601" s="177"/>
      <c r="D601" s="177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</row>
    <row r="602">
      <c r="A602" s="176"/>
      <c r="B602" s="177"/>
      <c r="C602" s="177"/>
      <c r="D602" s="177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</row>
    <row r="603">
      <c r="A603" s="176"/>
      <c r="B603" s="177"/>
      <c r="C603" s="177"/>
      <c r="D603" s="177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</row>
    <row r="604">
      <c r="A604" s="176"/>
      <c r="B604" s="177"/>
      <c r="C604" s="177"/>
      <c r="D604" s="177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</row>
    <row r="605">
      <c r="A605" s="176"/>
      <c r="B605" s="177"/>
      <c r="C605" s="177"/>
      <c r="D605" s="177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</row>
    <row r="606">
      <c r="A606" s="176"/>
      <c r="B606" s="177"/>
      <c r="C606" s="177"/>
      <c r="D606" s="177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</row>
    <row r="607">
      <c r="A607" s="176"/>
      <c r="B607" s="177"/>
      <c r="C607" s="177"/>
      <c r="D607" s="177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</row>
    <row r="608">
      <c r="A608" s="176"/>
      <c r="B608" s="177"/>
      <c r="C608" s="177"/>
      <c r="D608" s="177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</row>
    <row r="609">
      <c r="A609" s="176"/>
      <c r="B609" s="177"/>
      <c r="C609" s="177"/>
      <c r="D609" s="177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</row>
    <row r="610">
      <c r="A610" s="176"/>
      <c r="B610" s="177"/>
      <c r="C610" s="177"/>
      <c r="D610" s="177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</row>
    <row r="611">
      <c r="A611" s="176"/>
      <c r="B611" s="177"/>
      <c r="C611" s="177"/>
      <c r="D611" s="177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</row>
    <row r="612">
      <c r="A612" s="176"/>
      <c r="B612" s="177"/>
      <c r="C612" s="177"/>
      <c r="D612" s="177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</row>
    <row r="613">
      <c r="A613" s="176"/>
      <c r="B613" s="177"/>
      <c r="C613" s="177"/>
      <c r="D613" s="177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</row>
    <row r="614">
      <c r="A614" s="176"/>
      <c r="B614" s="177"/>
      <c r="C614" s="177"/>
      <c r="D614" s="177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</row>
    <row r="615">
      <c r="A615" s="176"/>
      <c r="B615" s="177"/>
      <c r="C615" s="177"/>
      <c r="D615" s="177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</row>
    <row r="616">
      <c r="A616" s="176"/>
      <c r="B616" s="177"/>
      <c r="C616" s="177"/>
      <c r="D616" s="177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</row>
    <row r="617">
      <c r="A617" s="176"/>
      <c r="B617" s="177"/>
      <c r="C617" s="177"/>
      <c r="D617" s="177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</row>
    <row r="618">
      <c r="A618" s="176"/>
      <c r="B618" s="177"/>
      <c r="C618" s="177"/>
      <c r="D618" s="177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</row>
    <row r="619">
      <c r="A619" s="176"/>
      <c r="B619" s="177"/>
      <c r="C619" s="177"/>
      <c r="D619" s="177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</row>
    <row r="620">
      <c r="A620" s="176"/>
      <c r="B620" s="177"/>
      <c r="C620" s="177"/>
      <c r="D620" s="177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</row>
    <row r="621">
      <c r="A621" s="176"/>
      <c r="B621" s="177"/>
      <c r="C621" s="177"/>
      <c r="D621" s="177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</row>
    <row r="622">
      <c r="A622" s="176"/>
      <c r="B622" s="177"/>
      <c r="C622" s="177"/>
      <c r="D622" s="177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</row>
    <row r="623">
      <c r="A623" s="176"/>
      <c r="B623" s="177"/>
      <c r="C623" s="177"/>
      <c r="D623" s="177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</row>
    <row r="624">
      <c r="A624" s="176"/>
      <c r="B624" s="177"/>
      <c r="C624" s="177"/>
      <c r="D624" s="177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</row>
    <row r="625">
      <c r="A625" s="176"/>
      <c r="B625" s="177"/>
      <c r="C625" s="177"/>
      <c r="D625" s="177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</row>
    <row r="626">
      <c r="A626" s="176"/>
      <c r="B626" s="177"/>
      <c r="C626" s="177"/>
      <c r="D626" s="177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</row>
    <row r="627">
      <c r="A627" s="176"/>
      <c r="B627" s="177"/>
      <c r="C627" s="177"/>
      <c r="D627" s="177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</row>
    <row r="628">
      <c r="A628" s="176"/>
      <c r="B628" s="177"/>
      <c r="C628" s="177"/>
      <c r="D628" s="177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</row>
    <row r="629">
      <c r="A629" s="176"/>
      <c r="B629" s="177"/>
      <c r="C629" s="177"/>
      <c r="D629" s="177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</row>
    <row r="630">
      <c r="A630" s="176"/>
      <c r="B630" s="177"/>
      <c r="C630" s="177"/>
      <c r="D630" s="177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</row>
    <row r="631">
      <c r="A631" s="176"/>
      <c r="B631" s="177"/>
      <c r="C631" s="177"/>
      <c r="D631" s="177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</row>
    <row r="632">
      <c r="A632" s="176"/>
      <c r="B632" s="177"/>
      <c r="C632" s="177"/>
      <c r="D632" s="177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</row>
    <row r="633">
      <c r="A633" s="176"/>
      <c r="B633" s="177"/>
      <c r="C633" s="177"/>
      <c r="D633" s="177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</row>
    <row r="634">
      <c r="A634" s="176"/>
      <c r="B634" s="177"/>
      <c r="C634" s="177"/>
      <c r="D634" s="177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</row>
    <row r="635">
      <c r="A635" s="176"/>
      <c r="B635" s="177"/>
      <c r="C635" s="177"/>
      <c r="D635" s="177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</row>
    <row r="636">
      <c r="A636" s="176"/>
      <c r="B636" s="177"/>
      <c r="C636" s="177"/>
      <c r="D636" s="177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</row>
    <row r="637">
      <c r="A637" s="176"/>
      <c r="B637" s="177"/>
      <c r="C637" s="177"/>
      <c r="D637" s="177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</row>
    <row r="638">
      <c r="A638" s="176"/>
      <c r="B638" s="177"/>
      <c r="C638" s="177"/>
      <c r="D638" s="177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</row>
    <row r="639">
      <c r="A639" s="176"/>
      <c r="B639" s="177"/>
      <c r="C639" s="177"/>
      <c r="D639" s="177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</row>
    <row r="640">
      <c r="A640" s="176"/>
      <c r="B640" s="177"/>
      <c r="C640" s="177"/>
      <c r="D640" s="177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</row>
    <row r="641">
      <c r="A641" s="176"/>
      <c r="B641" s="177"/>
      <c r="C641" s="177"/>
      <c r="D641" s="177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</row>
    <row r="642">
      <c r="A642" s="176"/>
      <c r="B642" s="177"/>
      <c r="C642" s="177"/>
      <c r="D642" s="177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</row>
    <row r="643">
      <c r="A643" s="176"/>
      <c r="B643" s="177"/>
      <c r="C643" s="177"/>
      <c r="D643" s="177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</row>
    <row r="644">
      <c r="A644" s="176"/>
      <c r="B644" s="177"/>
      <c r="C644" s="177"/>
      <c r="D644" s="177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</row>
    <row r="645">
      <c r="A645" s="176"/>
      <c r="B645" s="177"/>
      <c r="C645" s="177"/>
      <c r="D645" s="177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</row>
    <row r="646">
      <c r="A646" s="176"/>
      <c r="B646" s="177"/>
      <c r="C646" s="177"/>
      <c r="D646" s="177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</row>
    <row r="647">
      <c r="A647" s="176"/>
      <c r="B647" s="177"/>
      <c r="C647" s="177"/>
      <c r="D647" s="177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</row>
    <row r="648">
      <c r="A648" s="176"/>
      <c r="B648" s="177"/>
      <c r="C648" s="177"/>
      <c r="D648" s="177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</row>
    <row r="649">
      <c r="A649" s="176"/>
      <c r="B649" s="177"/>
      <c r="C649" s="177"/>
      <c r="D649" s="177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</row>
    <row r="650">
      <c r="A650" s="176"/>
      <c r="B650" s="177"/>
      <c r="C650" s="177"/>
      <c r="D650" s="177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</row>
    <row r="651">
      <c r="A651" s="176"/>
      <c r="B651" s="177"/>
      <c r="C651" s="177"/>
      <c r="D651" s="177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</row>
    <row r="652">
      <c r="A652" s="176"/>
      <c r="B652" s="177"/>
      <c r="C652" s="177"/>
      <c r="D652" s="177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</row>
    <row r="653">
      <c r="A653" s="176"/>
      <c r="B653" s="177"/>
      <c r="C653" s="177"/>
      <c r="D653" s="177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</row>
    <row r="654">
      <c r="A654" s="176"/>
      <c r="B654" s="177"/>
      <c r="C654" s="177"/>
      <c r="D654" s="177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</row>
    <row r="655">
      <c r="A655" s="176"/>
      <c r="B655" s="177"/>
      <c r="C655" s="177"/>
      <c r="D655" s="177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</row>
    <row r="656">
      <c r="A656" s="176"/>
      <c r="B656" s="177"/>
      <c r="C656" s="177"/>
      <c r="D656" s="177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</row>
    <row r="657">
      <c r="A657" s="176"/>
      <c r="B657" s="177"/>
      <c r="C657" s="177"/>
      <c r="D657" s="177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</row>
    <row r="658">
      <c r="A658" s="176"/>
      <c r="B658" s="177"/>
      <c r="C658" s="177"/>
      <c r="D658" s="177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</row>
    <row r="659">
      <c r="A659" s="176"/>
      <c r="B659" s="177"/>
      <c r="C659" s="177"/>
      <c r="D659" s="177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</row>
    <row r="660">
      <c r="A660" s="176"/>
      <c r="B660" s="177"/>
      <c r="C660" s="177"/>
      <c r="D660" s="177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</row>
    <row r="661">
      <c r="A661" s="176"/>
      <c r="B661" s="177"/>
      <c r="C661" s="177"/>
      <c r="D661" s="177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</row>
    <row r="662">
      <c r="A662" s="176"/>
      <c r="B662" s="177"/>
      <c r="C662" s="177"/>
      <c r="D662" s="177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</row>
    <row r="663">
      <c r="A663" s="176"/>
      <c r="B663" s="177"/>
      <c r="C663" s="177"/>
      <c r="D663" s="177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</row>
    <row r="664">
      <c r="A664" s="176"/>
      <c r="B664" s="177"/>
      <c r="C664" s="177"/>
      <c r="D664" s="177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</row>
    <row r="665">
      <c r="A665" s="176"/>
      <c r="B665" s="177"/>
      <c r="C665" s="177"/>
      <c r="D665" s="177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</row>
    <row r="666">
      <c r="A666" s="176"/>
      <c r="B666" s="177"/>
      <c r="C666" s="177"/>
      <c r="D666" s="177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</row>
    <row r="667">
      <c r="A667" s="176"/>
      <c r="B667" s="177"/>
      <c r="C667" s="177"/>
      <c r="D667" s="177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</row>
    <row r="668">
      <c r="A668" s="176"/>
      <c r="B668" s="177"/>
      <c r="C668" s="177"/>
      <c r="D668" s="177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</row>
    <row r="669">
      <c r="A669" s="176"/>
      <c r="B669" s="177"/>
      <c r="C669" s="177"/>
      <c r="D669" s="177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</row>
    <row r="670">
      <c r="A670" s="176"/>
      <c r="B670" s="177"/>
      <c r="C670" s="177"/>
      <c r="D670" s="177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</row>
    <row r="671">
      <c r="A671" s="176"/>
      <c r="B671" s="177"/>
      <c r="C671" s="177"/>
      <c r="D671" s="177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</row>
    <row r="672">
      <c r="A672" s="176"/>
      <c r="B672" s="177"/>
      <c r="C672" s="177"/>
      <c r="D672" s="177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</row>
    <row r="673">
      <c r="A673" s="176"/>
      <c r="B673" s="177"/>
      <c r="C673" s="177"/>
      <c r="D673" s="177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</row>
    <row r="674">
      <c r="A674" s="176"/>
      <c r="B674" s="177"/>
      <c r="C674" s="177"/>
      <c r="D674" s="177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</row>
    <row r="675">
      <c r="A675" s="176"/>
      <c r="B675" s="177"/>
      <c r="C675" s="177"/>
      <c r="D675" s="177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</row>
    <row r="676">
      <c r="A676" s="176"/>
      <c r="B676" s="177"/>
      <c r="C676" s="177"/>
      <c r="D676" s="177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</row>
    <row r="677">
      <c r="A677" s="176"/>
      <c r="B677" s="177"/>
      <c r="C677" s="177"/>
      <c r="D677" s="177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</row>
    <row r="678">
      <c r="A678" s="176"/>
      <c r="B678" s="177"/>
      <c r="C678" s="177"/>
      <c r="D678" s="177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</row>
    <row r="679">
      <c r="A679" s="176"/>
      <c r="B679" s="177"/>
      <c r="C679" s="177"/>
      <c r="D679" s="177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</row>
    <row r="680">
      <c r="A680" s="176"/>
      <c r="B680" s="177"/>
      <c r="C680" s="177"/>
      <c r="D680" s="177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</row>
    <row r="681">
      <c r="A681" s="176"/>
      <c r="B681" s="177"/>
      <c r="C681" s="177"/>
      <c r="D681" s="177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</row>
    <row r="682">
      <c r="A682" s="176"/>
      <c r="B682" s="177"/>
      <c r="C682" s="177"/>
      <c r="D682" s="177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</row>
    <row r="683">
      <c r="A683" s="176"/>
      <c r="B683" s="177"/>
      <c r="C683" s="177"/>
      <c r="D683" s="177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</row>
    <row r="684">
      <c r="A684" s="176"/>
      <c r="B684" s="177"/>
      <c r="C684" s="177"/>
      <c r="D684" s="177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</row>
    <row r="685">
      <c r="A685" s="176"/>
      <c r="B685" s="177"/>
      <c r="C685" s="177"/>
      <c r="D685" s="177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</row>
    <row r="686">
      <c r="A686" s="176"/>
      <c r="B686" s="177"/>
      <c r="C686" s="177"/>
      <c r="D686" s="177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</row>
    <row r="687">
      <c r="A687" s="176"/>
      <c r="B687" s="177"/>
      <c r="C687" s="177"/>
      <c r="D687" s="177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</row>
    <row r="688">
      <c r="A688" s="176"/>
      <c r="B688" s="177"/>
      <c r="C688" s="177"/>
      <c r="D688" s="177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</row>
    <row r="689">
      <c r="A689" s="176"/>
      <c r="B689" s="177"/>
      <c r="C689" s="177"/>
      <c r="D689" s="177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</row>
    <row r="690">
      <c r="A690" s="176"/>
      <c r="B690" s="177"/>
      <c r="C690" s="177"/>
      <c r="D690" s="177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</row>
    <row r="691">
      <c r="A691" s="176"/>
      <c r="B691" s="177"/>
      <c r="C691" s="177"/>
      <c r="D691" s="177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</row>
    <row r="692">
      <c r="A692" s="176"/>
      <c r="B692" s="177"/>
      <c r="C692" s="177"/>
      <c r="D692" s="177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</row>
    <row r="693">
      <c r="A693" s="176"/>
      <c r="B693" s="177"/>
      <c r="C693" s="177"/>
      <c r="D693" s="177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</row>
    <row r="694">
      <c r="A694" s="176"/>
      <c r="B694" s="177"/>
      <c r="C694" s="177"/>
      <c r="D694" s="177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</row>
    <row r="695">
      <c r="A695" s="176"/>
      <c r="B695" s="177"/>
      <c r="C695" s="177"/>
      <c r="D695" s="177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</row>
    <row r="696">
      <c r="A696" s="176"/>
      <c r="B696" s="177"/>
      <c r="C696" s="177"/>
      <c r="D696" s="177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</row>
    <row r="697">
      <c r="A697" s="176"/>
      <c r="B697" s="177"/>
      <c r="C697" s="177"/>
      <c r="D697" s="177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</row>
    <row r="698">
      <c r="A698" s="176"/>
      <c r="B698" s="177"/>
      <c r="C698" s="177"/>
      <c r="D698" s="177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</row>
    <row r="699">
      <c r="A699" s="176"/>
      <c r="B699" s="177"/>
      <c r="C699" s="177"/>
      <c r="D699" s="177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</row>
    <row r="700">
      <c r="A700" s="176"/>
      <c r="B700" s="177"/>
      <c r="C700" s="177"/>
      <c r="D700" s="177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</row>
    <row r="701">
      <c r="A701" s="176"/>
      <c r="B701" s="177"/>
      <c r="C701" s="177"/>
      <c r="D701" s="177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</row>
    <row r="702">
      <c r="A702" s="176"/>
      <c r="B702" s="177"/>
      <c r="C702" s="177"/>
      <c r="D702" s="177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</row>
    <row r="703">
      <c r="A703" s="176"/>
      <c r="B703" s="177"/>
      <c r="C703" s="177"/>
      <c r="D703" s="177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</row>
    <row r="704">
      <c r="A704" s="176"/>
      <c r="B704" s="177"/>
      <c r="C704" s="177"/>
      <c r="D704" s="177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</row>
    <row r="705">
      <c r="A705" s="176"/>
      <c r="B705" s="177"/>
      <c r="C705" s="177"/>
      <c r="D705" s="177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</row>
    <row r="706">
      <c r="A706" s="176"/>
      <c r="B706" s="177"/>
      <c r="C706" s="177"/>
      <c r="D706" s="177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</row>
    <row r="707">
      <c r="A707" s="176"/>
      <c r="B707" s="177"/>
      <c r="C707" s="177"/>
      <c r="D707" s="177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</row>
    <row r="708">
      <c r="A708" s="176"/>
      <c r="B708" s="177"/>
      <c r="C708" s="177"/>
      <c r="D708" s="177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</row>
    <row r="709">
      <c r="A709" s="176"/>
      <c r="B709" s="177"/>
      <c r="C709" s="177"/>
      <c r="D709" s="177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</row>
    <row r="710">
      <c r="A710" s="176"/>
      <c r="B710" s="177"/>
      <c r="C710" s="177"/>
      <c r="D710" s="177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</row>
    <row r="711">
      <c r="A711" s="176"/>
      <c r="B711" s="177"/>
      <c r="C711" s="177"/>
      <c r="D711" s="177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</row>
    <row r="712">
      <c r="A712" s="176"/>
      <c r="B712" s="177"/>
      <c r="C712" s="177"/>
      <c r="D712" s="177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</row>
    <row r="713">
      <c r="A713" s="176"/>
      <c r="B713" s="177"/>
      <c r="C713" s="177"/>
      <c r="D713" s="177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</row>
    <row r="714">
      <c r="A714" s="176"/>
      <c r="B714" s="177"/>
      <c r="C714" s="177"/>
      <c r="D714" s="177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</row>
    <row r="715">
      <c r="A715" s="176"/>
      <c r="B715" s="177"/>
      <c r="C715" s="177"/>
      <c r="D715" s="177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</row>
    <row r="716">
      <c r="A716" s="176"/>
      <c r="B716" s="177"/>
      <c r="C716" s="177"/>
      <c r="D716" s="177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</row>
    <row r="717">
      <c r="A717" s="176"/>
      <c r="B717" s="177"/>
      <c r="C717" s="177"/>
      <c r="D717" s="177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</row>
    <row r="718">
      <c r="A718" s="176"/>
      <c r="B718" s="177"/>
      <c r="C718" s="177"/>
      <c r="D718" s="177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</row>
    <row r="719">
      <c r="A719" s="176"/>
      <c r="B719" s="177"/>
      <c r="C719" s="177"/>
      <c r="D719" s="177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</row>
    <row r="720">
      <c r="A720" s="176"/>
      <c r="B720" s="177"/>
      <c r="C720" s="177"/>
      <c r="D720" s="177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</row>
    <row r="721">
      <c r="A721" s="176"/>
      <c r="B721" s="177"/>
      <c r="C721" s="177"/>
      <c r="D721" s="177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</row>
    <row r="722">
      <c r="A722" s="176"/>
      <c r="B722" s="177"/>
      <c r="C722" s="177"/>
      <c r="D722" s="177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</row>
    <row r="723">
      <c r="A723" s="176"/>
      <c r="B723" s="177"/>
      <c r="C723" s="177"/>
      <c r="D723" s="177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</row>
    <row r="724">
      <c r="A724" s="176"/>
      <c r="B724" s="177"/>
      <c r="C724" s="177"/>
      <c r="D724" s="177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</row>
    <row r="725">
      <c r="A725" s="176"/>
      <c r="B725" s="177"/>
      <c r="C725" s="177"/>
      <c r="D725" s="177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</row>
    <row r="726">
      <c r="A726" s="176"/>
      <c r="B726" s="177"/>
      <c r="C726" s="177"/>
      <c r="D726" s="177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</row>
    <row r="727">
      <c r="A727" s="176"/>
      <c r="B727" s="177"/>
      <c r="C727" s="177"/>
      <c r="D727" s="177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</row>
    <row r="728">
      <c r="A728" s="176"/>
      <c r="B728" s="177"/>
      <c r="C728" s="177"/>
      <c r="D728" s="177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</row>
    <row r="729">
      <c r="A729" s="176"/>
      <c r="B729" s="177"/>
      <c r="C729" s="177"/>
      <c r="D729" s="177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</row>
    <row r="730">
      <c r="A730" s="176"/>
      <c r="B730" s="177"/>
      <c r="C730" s="177"/>
      <c r="D730" s="177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</row>
    <row r="731">
      <c r="A731" s="176"/>
      <c r="B731" s="177"/>
      <c r="C731" s="177"/>
      <c r="D731" s="177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</row>
    <row r="732">
      <c r="A732" s="176"/>
      <c r="B732" s="177"/>
      <c r="C732" s="177"/>
      <c r="D732" s="177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</row>
    <row r="733">
      <c r="A733" s="176"/>
      <c r="B733" s="177"/>
      <c r="C733" s="177"/>
      <c r="D733" s="177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</row>
    <row r="734">
      <c r="A734" s="176"/>
      <c r="B734" s="177"/>
      <c r="C734" s="177"/>
      <c r="D734" s="177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</row>
    <row r="735">
      <c r="A735" s="176"/>
      <c r="B735" s="177"/>
      <c r="C735" s="177"/>
      <c r="D735" s="177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</row>
    <row r="736">
      <c r="A736" s="176"/>
      <c r="B736" s="177"/>
      <c r="C736" s="177"/>
      <c r="D736" s="177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</row>
    <row r="737">
      <c r="A737" s="176"/>
      <c r="B737" s="177"/>
      <c r="C737" s="177"/>
      <c r="D737" s="177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</row>
    <row r="738">
      <c r="A738" s="176"/>
      <c r="B738" s="177"/>
      <c r="C738" s="177"/>
      <c r="D738" s="177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</row>
    <row r="739">
      <c r="A739" s="176"/>
      <c r="B739" s="177"/>
      <c r="C739" s="177"/>
      <c r="D739" s="177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</row>
    <row r="740">
      <c r="A740" s="176"/>
      <c r="B740" s="177"/>
      <c r="C740" s="177"/>
      <c r="D740" s="177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</row>
    <row r="741">
      <c r="A741" s="176"/>
      <c r="B741" s="177"/>
      <c r="C741" s="177"/>
      <c r="D741" s="177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</row>
    <row r="742">
      <c r="A742" s="176"/>
      <c r="B742" s="177"/>
      <c r="C742" s="177"/>
      <c r="D742" s="177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</row>
    <row r="743">
      <c r="A743" s="176"/>
      <c r="B743" s="177"/>
      <c r="C743" s="177"/>
      <c r="D743" s="177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</row>
    <row r="744">
      <c r="A744" s="176"/>
      <c r="B744" s="177"/>
      <c r="C744" s="177"/>
      <c r="D744" s="177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</row>
    <row r="745">
      <c r="A745" s="176"/>
      <c r="B745" s="177"/>
      <c r="C745" s="177"/>
      <c r="D745" s="177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</row>
    <row r="746">
      <c r="A746" s="176"/>
      <c r="B746" s="177"/>
      <c r="C746" s="177"/>
      <c r="D746" s="177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</row>
    <row r="747">
      <c r="A747" s="176"/>
      <c r="B747" s="177"/>
      <c r="C747" s="177"/>
      <c r="D747" s="177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</row>
    <row r="748">
      <c r="A748" s="176"/>
      <c r="B748" s="177"/>
      <c r="C748" s="177"/>
      <c r="D748" s="177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</row>
    <row r="749">
      <c r="A749" s="176"/>
      <c r="B749" s="177"/>
      <c r="C749" s="177"/>
      <c r="D749" s="177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</row>
    <row r="750">
      <c r="A750" s="176"/>
      <c r="B750" s="177"/>
      <c r="C750" s="177"/>
      <c r="D750" s="177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</row>
    <row r="751">
      <c r="A751" s="176"/>
      <c r="B751" s="177"/>
      <c r="C751" s="177"/>
      <c r="D751" s="177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</row>
    <row r="752">
      <c r="A752" s="176"/>
      <c r="B752" s="177"/>
      <c r="C752" s="177"/>
      <c r="D752" s="177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</row>
    <row r="753">
      <c r="A753" s="176"/>
      <c r="B753" s="177"/>
      <c r="C753" s="177"/>
      <c r="D753" s="177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</row>
    <row r="754">
      <c r="A754" s="176"/>
      <c r="B754" s="177"/>
      <c r="C754" s="177"/>
      <c r="D754" s="177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</row>
    <row r="755">
      <c r="A755" s="176"/>
      <c r="B755" s="177"/>
      <c r="C755" s="177"/>
      <c r="D755" s="177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</row>
    <row r="756">
      <c r="A756" s="176"/>
      <c r="B756" s="177"/>
      <c r="C756" s="177"/>
      <c r="D756" s="177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</row>
    <row r="757">
      <c r="A757" s="176"/>
      <c r="B757" s="177"/>
      <c r="C757" s="177"/>
      <c r="D757" s="177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</row>
    <row r="758">
      <c r="A758" s="176"/>
      <c r="B758" s="177"/>
      <c r="C758" s="177"/>
      <c r="D758" s="177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</row>
    <row r="759">
      <c r="A759" s="176"/>
      <c r="B759" s="177"/>
      <c r="C759" s="177"/>
      <c r="D759" s="177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</row>
    <row r="760">
      <c r="A760" s="176"/>
      <c r="B760" s="177"/>
      <c r="C760" s="177"/>
      <c r="D760" s="177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</row>
    <row r="761">
      <c r="A761" s="176"/>
      <c r="B761" s="177"/>
      <c r="C761" s="177"/>
      <c r="D761" s="177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</row>
    <row r="762">
      <c r="A762" s="176"/>
      <c r="B762" s="177"/>
      <c r="C762" s="177"/>
      <c r="D762" s="177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</row>
    <row r="763">
      <c r="A763" s="176"/>
      <c r="B763" s="177"/>
      <c r="C763" s="177"/>
      <c r="D763" s="177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</row>
    <row r="764">
      <c r="A764" s="176"/>
      <c r="B764" s="177"/>
      <c r="C764" s="177"/>
      <c r="D764" s="177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</row>
    <row r="765">
      <c r="A765" s="176"/>
      <c r="B765" s="177"/>
      <c r="C765" s="177"/>
      <c r="D765" s="177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</row>
    <row r="766">
      <c r="A766" s="176"/>
      <c r="B766" s="177"/>
      <c r="C766" s="177"/>
      <c r="D766" s="177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</row>
    <row r="767">
      <c r="A767" s="176"/>
      <c r="B767" s="177"/>
      <c r="C767" s="177"/>
      <c r="D767" s="177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</row>
    <row r="768">
      <c r="A768" s="176"/>
      <c r="B768" s="177"/>
      <c r="C768" s="177"/>
      <c r="D768" s="177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</row>
    <row r="769">
      <c r="A769" s="176"/>
      <c r="B769" s="177"/>
      <c r="C769" s="177"/>
      <c r="D769" s="177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</row>
    <row r="770">
      <c r="A770" s="176"/>
      <c r="B770" s="177"/>
      <c r="C770" s="177"/>
      <c r="D770" s="177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</row>
    <row r="771">
      <c r="A771" s="178"/>
      <c r="B771" s="178"/>
      <c r="C771" s="178"/>
      <c r="D771" s="178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</row>
    <row r="772">
      <c r="A772" s="178"/>
      <c r="B772" s="178"/>
      <c r="C772" s="178"/>
      <c r="D772" s="178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</row>
    <row r="773">
      <c r="A773" s="178"/>
      <c r="B773" s="178"/>
      <c r="C773" s="178"/>
      <c r="D773" s="178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</row>
    <row r="774">
      <c r="A774" s="178"/>
      <c r="B774" s="178"/>
      <c r="C774" s="178"/>
      <c r="D774" s="178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</row>
    <row r="775">
      <c r="A775" s="178"/>
      <c r="B775" s="178"/>
      <c r="C775" s="178"/>
      <c r="D775" s="178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</row>
    <row r="776">
      <c r="A776" s="178"/>
      <c r="B776" s="178"/>
      <c r="C776" s="178"/>
      <c r="D776" s="178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</row>
    <row r="777">
      <c r="A777" s="178"/>
      <c r="B777" s="178"/>
      <c r="C777" s="178"/>
      <c r="D777" s="178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</row>
    <row r="778">
      <c r="A778" s="178"/>
      <c r="B778" s="178"/>
      <c r="C778" s="178"/>
      <c r="D778" s="178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</row>
    <row r="779">
      <c r="A779" s="178"/>
      <c r="B779" s="178"/>
      <c r="C779" s="178"/>
      <c r="D779" s="178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</row>
    <row r="780">
      <c r="A780" s="178"/>
      <c r="B780" s="178"/>
      <c r="C780" s="178"/>
      <c r="D780" s="178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</row>
    <row r="781">
      <c r="A781" s="178"/>
      <c r="B781" s="178"/>
      <c r="C781" s="178"/>
      <c r="D781" s="178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</row>
    <row r="782">
      <c r="A782" s="178"/>
      <c r="B782" s="178"/>
      <c r="C782" s="178"/>
      <c r="D782" s="178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</row>
    <row r="783">
      <c r="A783" s="178"/>
      <c r="B783" s="178"/>
      <c r="C783" s="178"/>
      <c r="D783" s="178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</row>
    <row r="784">
      <c r="A784" s="178"/>
      <c r="B784" s="178"/>
      <c r="C784" s="178"/>
      <c r="D784" s="178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</row>
    <row r="785">
      <c r="A785" s="178"/>
      <c r="B785" s="178"/>
      <c r="C785" s="178"/>
      <c r="D785" s="178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</row>
    <row r="786">
      <c r="A786" s="178"/>
      <c r="B786" s="178"/>
      <c r="C786" s="178"/>
      <c r="D786" s="178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</row>
    <row r="787">
      <c r="A787" s="178"/>
      <c r="B787" s="178"/>
      <c r="C787" s="178"/>
      <c r="D787" s="178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</row>
    <row r="788">
      <c r="A788" s="178"/>
      <c r="B788" s="178"/>
      <c r="C788" s="178"/>
      <c r="D788" s="178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</row>
    <row r="789">
      <c r="A789" s="178"/>
      <c r="B789" s="178"/>
      <c r="C789" s="178"/>
      <c r="D789" s="178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</row>
    <row r="790">
      <c r="A790" s="178"/>
      <c r="B790" s="178"/>
      <c r="C790" s="178"/>
      <c r="D790" s="178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</row>
    <row r="791">
      <c r="A791" s="178"/>
      <c r="B791" s="178"/>
      <c r="C791" s="178"/>
      <c r="D791" s="178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</row>
    <row r="792">
      <c r="A792" s="178"/>
      <c r="B792" s="178"/>
      <c r="C792" s="178"/>
      <c r="D792" s="178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</row>
    <row r="793">
      <c r="A793" s="178"/>
      <c r="B793" s="178"/>
      <c r="C793" s="178"/>
      <c r="D793" s="178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</row>
    <row r="794">
      <c r="A794" s="178"/>
      <c r="B794" s="178"/>
      <c r="C794" s="178"/>
      <c r="D794" s="178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</row>
    <row r="795">
      <c r="A795" s="178"/>
      <c r="B795" s="178"/>
      <c r="C795" s="178"/>
      <c r="D795" s="178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</row>
    <row r="796">
      <c r="A796" s="178"/>
      <c r="B796" s="178"/>
      <c r="C796" s="178"/>
      <c r="D796" s="178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</row>
    <row r="797">
      <c r="A797" s="178"/>
      <c r="B797" s="178"/>
      <c r="C797" s="178"/>
      <c r="D797" s="178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</row>
    <row r="798">
      <c r="A798" s="178"/>
      <c r="B798" s="178"/>
      <c r="C798" s="178"/>
      <c r="D798" s="178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</row>
    <row r="799">
      <c r="A799" s="178"/>
      <c r="B799" s="178"/>
      <c r="C799" s="178"/>
      <c r="D799" s="178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</row>
    <row r="800">
      <c r="A800" s="178"/>
      <c r="B800" s="178"/>
      <c r="C800" s="178"/>
      <c r="D800" s="178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</row>
    <row r="801">
      <c r="A801" s="178"/>
      <c r="B801" s="178"/>
      <c r="C801" s="178"/>
      <c r="D801" s="178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</row>
    <row r="802">
      <c r="A802" s="178"/>
      <c r="B802" s="178"/>
      <c r="C802" s="178"/>
      <c r="D802" s="178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</row>
    <row r="803">
      <c r="A803" s="178"/>
      <c r="B803" s="178"/>
      <c r="C803" s="178"/>
      <c r="D803" s="178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</row>
    <row r="804">
      <c r="A804" s="178"/>
      <c r="B804" s="178"/>
      <c r="C804" s="178"/>
      <c r="D804" s="178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</row>
    <row r="805">
      <c r="A805" s="178"/>
      <c r="B805" s="178"/>
      <c r="C805" s="178"/>
      <c r="D805" s="178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</row>
    <row r="806">
      <c r="A806" s="178"/>
      <c r="B806" s="178"/>
      <c r="C806" s="178"/>
      <c r="D806" s="178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</row>
    <row r="807">
      <c r="A807" s="178"/>
      <c r="B807" s="178"/>
      <c r="C807" s="178"/>
      <c r="D807" s="178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</row>
    <row r="808">
      <c r="A808" s="178"/>
      <c r="B808" s="178"/>
      <c r="C808" s="178"/>
      <c r="D808" s="178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</row>
    <row r="809">
      <c r="A809" s="178"/>
      <c r="B809" s="178"/>
      <c r="C809" s="178"/>
      <c r="D809" s="178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</row>
    <row r="810">
      <c r="A810" s="178"/>
      <c r="B810" s="178"/>
      <c r="C810" s="178"/>
      <c r="D810" s="178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</row>
    <row r="811">
      <c r="A811" s="178"/>
      <c r="B811" s="178"/>
      <c r="C811" s="178"/>
      <c r="D811" s="178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</row>
    <row r="812">
      <c r="A812" s="178"/>
      <c r="B812" s="178"/>
      <c r="C812" s="178"/>
      <c r="D812" s="178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</row>
    <row r="813">
      <c r="A813" s="178"/>
      <c r="B813" s="178"/>
      <c r="C813" s="178"/>
      <c r="D813" s="178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</row>
    <row r="814">
      <c r="A814" s="178"/>
      <c r="B814" s="178"/>
      <c r="C814" s="178"/>
      <c r="D814" s="178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</row>
    <row r="815">
      <c r="A815" s="178"/>
      <c r="B815" s="178"/>
      <c r="C815" s="178"/>
      <c r="D815" s="178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</row>
    <row r="816">
      <c r="A816" s="178"/>
      <c r="B816" s="178"/>
      <c r="C816" s="178"/>
      <c r="D816" s="178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</row>
    <row r="817">
      <c r="A817" s="178"/>
      <c r="B817" s="178"/>
      <c r="C817" s="178"/>
      <c r="D817" s="178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</row>
    <row r="818">
      <c r="A818" s="178"/>
      <c r="B818" s="178"/>
      <c r="C818" s="178"/>
      <c r="D818" s="178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</row>
    <row r="819">
      <c r="A819" s="178"/>
      <c r="B819" s="178"/>
      <c r="C819" s="178"/>
      <c r="D819" s="178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</row>
    <row r="820">
      <c r="A820" s="178"/>
      <c r="B820" s="178"/>
      <c r="C820" s="178"/>
      <c r="D820" s="178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</row>
    <row r="821">
      <c r="A821" s="178"/>
      <c r="B821" s="178"/>
      <c r="C821" s="178"/>
      <c r="D821" s="178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</row>
    <row r="822">
      <c r="A822" s="178"/>
      <c r="B822" s="178"/>
      <c r="C822" s="178"/>
      <c r="D822" s="178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</row>
    <row r="823">
      <c r="A823" s="178"/>
      <c r="B823" s="178"/>
      <c r="C823" s="178"/>
      <c r="D823" s="178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</row>
    <row r="824">
      <c r="A824" s="178"/>
      <c r="B824" s="178"/>
      <c r="C824" s="178"/>
      <c r="D824" s="178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</row>
    <row r="825">
      <c r="A825" s="178"/>
      <c r="B825" s="178"/>
      <c r="C825" s="178"/>
      <c r="D825" s="178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</row>
    <row r="826">
      <c r="A826" s="178"/>
      <c r="B826" s="178"/>
      <c r="C826" s="178"/>
      <c r="D826" s="178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</row>
    <row r="827">
      <c r="A827" s="178"/>
      <c r="B827" s="178"/>
      <c r="C827" s="178"/>
      <c r="D827" s="178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</row>
    <row r="828">
      <c r="A828" s="178"/>
      <c r="B828" s="178"/>
      <c r="C828" s="178"/>
      <c r="D828" s="178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</row>
    <row r="829">
      <c r="A829" s="178"/>
      <c r="B829" s="178"/>
      <c r="C829" s="178"/>
      <c r="D829" s="178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</row>
    <row r="830">
      <c r="A830" s="178"/>
      <c r="B830" s="178"/>
      <c r="C830" s="178"/>
      <c r="D830" s="178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</row>
    <row r="831">
      <c r="A831" s="178"/>
      <c r="B831" s="178"/>
      <c r="C831" s="178"/>
      <c r="D831" s="178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</row>
    <row r="832">
      <c r="A832" s="178"/>
      <c r="B832" s="178"/>
      <c r="C832" s="178"/>
      <c r="D832" s="178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</row>
    <row r="833">
      <c r="A833" s="178"/>
      <c r="B833" s="178"/>
      <c r="C833" s="178"/>
      <c r="D833" s="178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</row>
    <row r="834">
      <c r="A834" s="178"/>
      <c r="B834" s="178"/>
      <c r="C834" s="178"/>
      <c r="D834" s="178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</row>
    <row r="835">
      <c r="A835" s="178"/>
      <c r="B835" s="178"/>
      <c r="C835" s="178"/>
      <c r="D835" s="178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</row>
    <row r="836">
      <c r="A836" s="178"/>
      <c r="B836" s="178"/>
      <c r="C836" s="178"/>
      <c r="D836" s="178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</row>
    <row r="837">
      <c r="A837" s="178"/>
      <c r="B837" s="178"/>
      <c r="C837" s="178"/>
      <c r="D837" s="178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</row>
    <row r="838">
      <c r="A838" s="178"/>
      <c r="B838" s="178"/>
      <c r="C838" s="178"/>
      <c r="D838" s="178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</row>
    <row r="839">
      <c r="A839" s="178"/>
      <c r="B839" s="178"/>
      <c r="C839" s="178"/>
      <c r="D839" s="178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</row>
    <row r="840">
      <c r="A840" s="178"/>
      <c r="B840" s="178"/>
      <c r="C840" s="178"/>
      <c r="D840" s="178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</row>
    <row r="841">
      <c r="A841" s="178"/>
      <c r="B841" s="178"/>
      <c r="C841" s="178"/>
      <c r="D841" s="178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</row>
    <row r="842">
      <c r="A842" s="178"/>
      <c r="B842" s="178"/>
      <c r="C842" s="178"/>
      <c r="D842" s="178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</row>
    <row r="843">
      <c r="A843" s="178"/>
      <c r="B843" s="178"/>
      <c r="C843" s="178"/>
      <c r="D843" s="178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</row>
    <row r="844">
      <c r="A844" s="178"/>
      <c r="B844" s="178"/>
      <c r="C844" s="178"/>
      <c r="D844" s="178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</row>
    <row r="845">
      <c r="A845" s="178"/>
      <c r="B845" s="178"/>
      <c r="C845" s="178"/>
      <c r="D845" s="178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</row>
    <row r="846">
      <c r="A846" s="178"/>
      <c r="B846" s="178"/>
      <c r="C846" s="178"/>
      <c r="D846" s="178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</row>
    <row r="847">
      <c r="A847" s="178"/>
      <c r="B847" s="178"/>
      <c r="C847" s="178"/>
      <c r="D847" s="178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</row>
    <row r="848">
      <c r="A848" s="178"/>
      <c r="B848" s="178"/>
      <c r="C848" s="178"/>
      <c r="D848" s="178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</row>
    <row r="849">
      <c r="A849" s="178"/>
      <c r="B849" s="178"/>
      <c r="C849" s="178"/>
      <c r="D849" s="178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</row>
    <row r="850">
      <c r="A850" s="178"/>
      <c r="B850" s="178"/>
      <c r="C850" s="178"/>
      <c r="D850" s="178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</row>
    <row r="851">
      <c r="A851" s="178"/>
      <c r="B851" s="178"/>
      <c r="C851" s="178"/>
      <c r="D851" s="178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</row>
    <row r="852">
      <c r="A852" s="178"/>
      <c r="B852" s="178"/>
      <c r="C852" s="178"/>
      <c r="D852" s="178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</row>
    <row r="853">
      <c r="A853" s="178"/>
      <c r="B853" s="178"/>
      <c r="C853" s="178"/>
      <c r="D853" s="178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</row>
    <row r="854">
      <c r="A854" s="178"/>
      <c r="B854" s="178"/>
      <c r="C854" s="178"/>
      <c r="D854" s="178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</row>
    <row r="855">
      <c r="A855" s="178"/>
      <c r="B855" s="178"/>
      <c r="C855" s="178"/>
      <c r="D855" s="178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</row>
    <row r="856">
      <c r="A856" s="178"/>
      <c r="B856" s="178"/>
      <c r="C856" s="178"/>
      <c r="D856" s="178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</row>
    <row r="857">
      <c r="A857" s="178"/>
      <c r="B857" s="178"/>
      <c r="C857" s="178"/>
      <c r="D857" s="178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</row>
    <row r="858">
      <c r="A858" s="178"/>
      <c r="B858" s="178"/>
      <c r="C858" s="178"/>
      <c r="D858" s="178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</row>
    <row r="859">
      <c r="A859" s="178"/>
      <c r="B859" s="178"/>
      <c r="C859" s="178"/>
      <c r="D859" s="178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</row>
    <row r="860">
      <c r="A860" s="178"/>
      <c r="B860" s="178"/>
      <c r="C860" s="178"/>
      <c r="D860" s="178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</row>
    <row r="861">
      <c r="A861" s="178"/>
      <c r="B861" s="178"/>
      <c r="C861" s="178"/>
      <c r="D861" s="178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</row>
    <row r="862">
      <c r="A862" s="178"/>
      <c r="B862" s="178"/>
      <c r="C862" s="178"/>
      <c r="D862" s="178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</row>
    <row r="863">
      <c r="A863" s="178"/>
      <c r="B863" s="178"/>
      <c r="C863" s="178"/>
      <c r="D863" s="178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</row>
    <row r="864">
      <c r="A864" s="178"/>
      <c r="B864" s="178"/>
      <c r="C864" s="178"/>
      <c r="D864" s="178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</row>
    <row r="865">
      <c r="A865" s="178"/>
      <c r="B865" s="178"/>
      <c r="C865" s="178"/>
      <c r="D865" s="178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</row>
    <row r="866">
      <c r="A866" s="178"/>
      <c r="B866" s="178"/>
      <c r="C866" s="178"/>
      <c r="D866" s="178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</row>
    <row r="867">
      <c r="A867" s="178"/>
      <c r="B867" s="178"/>
      <c r="C867" s="178"/>
      <c r="D867" s="178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</row>
    <row r="868">
      <c r="A868" s="178"/>
      <c r="B868" s="178"/>
      <c r="C868" s="178"/>
      <c r="D868" s="178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</row>
    <row r="869">
      <c r="A869" s="178"/>
      <c r="B869" s="178"/>
      <c r="C869" s="178"/>
      <c r="D869" s="178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</row>
    <row r="870">
      <c r="A870" s="178"/>
      <c r="B870" s="178"/>
      <c r="C870" s="178"/>
      <c r="D870" s="178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</row>
    <row r="871">
      <c r="A871" s="178"/>
      <c r="B871" s="178"/>
      <c r="C871" s="178"/>
      <c r="D871" s="178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</row>
    <row r="872">
      <c r="A872" s="178"/>
      <c r="B872" s="178"/>
      <c r="C872" s="178"/>
      <c r="D872" s="178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</row>
    <row r="873">
      <c r="A873" s="178"/>
      <c r="B873" s="178"/>
      <c r="C873" s="178"/>
      <c r="D873" s="178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</row>
    <row r="874">
      <c r="A874" s="178"/>
      <c r="B874" s="178"/>
      <c r="C874" s="178"/>
      <c r="D874" s="178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</row>
    <row r="875">
      <c r="A875" s="178"/>
      <c r="B875" s="178"/>
      <c r="C875" s="178"/>
      <c r="D875" s="178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</row>
    <row r="876">
      <c r="A876" s="178"/>
      <c r="B876" s="178"/>
      <c r="C876" s="178"/>
      <c r="D876" s="178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</row>
    <row r="877">
      <c r="A877" s="178"/>
      <c r="B877" s="178"/>
      <c r="C877" s="178"/>
      <c r="D877" s="178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</row>
    <row r="878">
      <c r="A878" s="178"/>
      <c r="B878" s="178"/>
      <c r="C878" s="178"/>
      <c r="D878" s="178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</row>
    <row r="879">
      <c r="A879" s="178"/>
      <c r="B879" s="178"/>
      <c r="C879" s="178"/>
      <c r="D879" s="178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</row>
    <row r="880">
      <c r="A880" s="178"/>
      <c r="B880" s="178"/>
      <c r="C880" s="178"/>
      <c r="D880" s="178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</row>
    <row r="881">
      <c r="A881" s="178"/>
      <c r="B881" s="178"/>
      <c r="C881" s="178"/>
      <c r="D881" s="178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</row>
    <row r="882">
      <c r="A882" s="178"/>
      <c r="B882" s="178"/>
      <c r="C882" s="178"/>
      <c r="D882" s="178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</row>
    <row r="883">
      <c r="A883" s="178"/>
      <c r="B883" s="178"/>
      <c r="C883" s="178"/>
      <c r="D883" s="178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</row>
    <row r="884">
      <c r="A884" s="178"/>
      <c r="B884" s="178"/>
      <c r="C884" s="178"/>
      <c r="D884" s="178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</row>
    <row r="885">
      <c r="A885" s="178"/>
      <c r="B885" s="178"/>
      <c r="C885" s="178"/>
      <c r="D885" s="178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</row>
    <row r="886">
      <c r="A886" s="178"/>
      <c r="B886" s="178"/>
      <c r="C886" s="178"/>
      <c r="D886" s="178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</row>
    <row r="887">
      <c r="A887" s="178"/>
      <c r="B887" s="178"/>
      <c r="C887" s="178"/>
      <c r="D887" s="178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</row>
    <row r="888">
      <c r="A888" s="178"/>
      <c r="B888" s="178"/>
      <c r="C888" s="178"/>
      <c r="D888" s="178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</row>
    <row r="889">
      <c r="A889" s="178"/>
      <c r="B889" s="178"/>
      <c r="C889" s="178"/>
      <c r="D889" s="178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</row>
    <row r="890">
      <c r="A890" s="178"/>
      <c r="B890" s="178"/>
      <c r="C890" s="178"/>
      <c r="D890" s="178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</row>
    <row r="891">
      <c r="A891" s="178"/>
      <c r="B891" s="178"/>
      <c r="C891" s="178"/>
      <c r="D891" s="178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</row>
    <row r="892">
      <c r="A892" s="178"/>
      <c r="B892" s="178"/>
      <c r="C892" s="178"/>
      <c r="D892" s="178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</row>
    <row r="893">
      <c r="A893" s="178"/>
      <c r="B893" s="178"/>
      <c r="C893" s="178"/>
      <c r="D893" s="178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</row>
    <row r="894">
      <c r="A894" s="178"/>
      <c r="B894" s="178"/>
      <c r="C894" s="178"/>
      <c r="D894" s="178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</row>
    <row r="895">
      <c r="A895" s="178"/>
      <c r="B895" s="178"/>
      <c r="C895" s="178"/>
      <c r="D895" s="178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</row>
    <row r="896">
      <c r="A896" s="178"/>
      <c r="B896" s="178"/>
      <c r="C896" s="178"/>
      <c r="D896" s="178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</row>
    <row r="897">
      <c r="A897" s="178"/>
      <c r="B897" s="178"/>
      <c r="C897" s="178"/>
      <c r="D897" s="178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</row>
    <row r="898">
      <c r="A898" s="178"/>
      <c r="B898" s="178"/>
      <c r="C898" s="178"/>
      <c r="D898" s="178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</row>
    <row r="899">
      <c r="A899" s="178"/>
      <c r="B899" s="178"/>
      <c r="C899" s="178"/>
      <c r="D899" s="178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</row>
    <row r="900">
      <c r="A900" s="178"/>
      <c r="B900" s="178"/>
      <c r="C900" s="178"/>
      <c r="D900" s="178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</row>
    <row r="901">
      <c r="A901" s="178"/>
      <c r="B901" s="178"/>
      <c r="C901" s="178"/>
      <c r="D901" s="178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</row>
    <row r="902">
      <c r="A902" s="178"/>
      <c r="B902" s="178"/>
      <c r="C902" s="178"/>
      <c r="D902" s="178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</row>
    <row r="903">
      <c r="A903" s="178"/>
      <c r="B903" s="178"/>
      <c r="C903" s="178"/>
      <c r="D903" s="178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</row>
    <row r="904">
      <c r="A904" s="178"/>
      <c r="B904" s="178"/>
      <c r="C904" s="178"/>
      <c r="D904" s="178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</row>
    <row r="905">
      <c r="A905" s="178"/>
      <c r="B905" s="178"/>
      <c r="C905" s="178"/>
      <c r="D905" s="178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</row>
    <row r="906">
      <c r="A906" s="178"/>
      <c r="B906" s="178"/>
      <c r="C906" s="178"/>
      <c r="D906" s="178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</row>
    <row r="907">
      <c r="A907" s="178"/>
      <c r="B907" s="178"/>
      <c r="C907" s="178"/>
      <c r="D907" s="178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</row>
    <row r="908">
      <c r="A908" s="178"/>
      <c r="B908" s="178"/>
      <c r="C908" s="178"/>
      <c r="D908" s="178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</row>
    <row r="909">
      <c r="A909" s="179"/>
      <c r="B909" s="179"/>
      <c r="C909" s="179"/>
      <c r="D909" s="179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</row>
    <row r="910">
      <c r="A910" s="179"/>
      <c r="B910" s="179"/>
      <c r="C910" s="179"/>
      <c r="D910" s="179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</row>
    <row r="911">
      <c r="A911" s="179"/>
      <c r="B911" s="179"/>
      <c r="C911" s="179"/>
      <c r="D911" s="179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</row>
    <row r="912">
      <c r="A912" s="179"/>
      <c r="B912" s="179"/>
      <c r="C912" s="179"/>
      <c r="D912" s="179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</row>
    <row r="913">
      <c r="A913" s="179"/>
      <c r="B913" s="179"/>
      <c r="C913" s="179"/>
      <c r="D913" s="179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</row>
    <row r="914">
      <c r="A914" s="179"/>
      <c r="B914" s="179"/>
      <c r="C914" s="179"/>
      <c r="D914" s="179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</row>
    <row r="915">
      <c r="A915" s="179"/>
      <c r="B915" s="179"/>
      <c r="C915" s="179"/>
      <c r="D915" s="179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</row>
    <row r="916">
      <c r="A916" s="179"/>
      <c r="B916" s="179"/>
      <c r="C916" s="179"/>
      <c r="D916" s="179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</row>
    <row r="917">
      <c r="A917" s="179"/>
      <c r="B917" s="179"/>
      <c r="C917" s="179"/>
      <c r="D917" s="179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</row>
    <row r="918">
      <c r="A918" s="179"/>
      <c r="B918" s="179"/>
      <c r="C918" s="179"/>
      <c r="D918" s="179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</row>
    <row r="919">
      <c r="A919" s="179"/>
      <c r="B919" s="179"/>
      <c r="C919" s="179"/>
      <c r="D919" s="179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</row>
    <row r="920">
      <c r="A920" s="179"/>
      <c r="B920" s="179"/>
      <c r="C920" s="179"/>
      <c r="D920" s="179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</row>
    <row r="921">
      <c r="A921" s="11"/>
      <c r="B921" s="11"/>
      <c r="C921" s="11"/>
      <c r="D921" s="11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</row>
    <row r="922">
      <c r="A922" s="11"/>
      <c r="B922" s="11"/>
      <c r="C922" s="11"/>
      <c r="D922" s="11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</row>
    <row r="923">
      <c r="A923" s="11"/>
      <c r="B923" s="11"/>
      <c r="C923" s="11"/>
      <c r="D923" s="11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</row>
    <row r="924">
      <c r="A924" s="11"/>
      <c r="B924" s="11"/>
      <c r="C924" s="11"/>
      <c r="D924" s="11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</row>
    <row r="925">
      <c r="A925" s="11"/>
      <c r="B925" s="11"/>
      <c r="C925" s="11"/>
      <c r="D925" s="11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</row>
    <row r="926">
      <c r="A926" s="11"/>
      <c r="B926" s="11"/>
      <c r="C926" s="11"/>
      <c r="D926" s="11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</row>
    <row r="927">
      <c r="A927" s="11"/>
      <c r="B927" s="11"/>
      <c r="C927" s="11"/>
      <c r="D927" s="11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</row>
    <row r="928">
      <c r="A928" s="11"/>
      <c r="B928" s="11"/>
      <c r="C928" s="11"/>
      <c r="D928" s="11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</row>
    <row r="929">
      <c r="A929" s="11"/>
      <c r="B929" s="11"/>
      <c r="C929" s="11"/>
      <c r="D929" s="11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</row>
    <row r="930">
      <c r="A930" s="11"/>
      <c r="B930" s="11"/>
      <c r="C930" s="11"/>
      <c r="D930" s="11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</row>
    <row r="931">
      <c r="A931" s="11"/>
      <c r="B931" s="11"/>
      <c r="C931" s="11"/>
      <c r="D931" s="11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</row>
    <row r="932">
      <c r="A932" s="11"/>
      <c r="B932" s="11"/>
      <c r="C932" s="11"/>
      <c r="D932" s="11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</row>
    <row r="933">
      <c r="A933" s="11"/>
      <c r="B933" s="11"/>
      <c r="C933" s="11"/>
      <c r="D933" s="11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</row>
    <row r="934">
      <c r="A934" s="11"/>
      <c r="B934" s="11"/>
      <c r="C934" s="11"/>
      <c r="D934" s="11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</row>
    <row r="935">
      <c r="A935" s="11"/>
      <c r="B935" s="11"/>
      <c r="C935" s="11"/>
      <c r="D935" s="11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</row>
    <row r="936">
      <c r="A936" s="11"/>
      <c r="B936" s="11"/>
      <c r="C936" s="11"/>
      <c r="D936" s="11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</row>
    <row r="937">
      <c r="A937" s="11"/>
      <c r="B937" s="11"/>
      <c r="C937" s="11"/>
      <c r="D937" s="11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</row>
    <row r="938">
      <c r="A938" s="11"/>
      <c r="B938" s="11"/>
      <c r="C938" s="11"/>
      <c r="D938" s="11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</row>
    <row r="939">
      <c r="A939" s="11"/>
      <c r="B939" s="11"/>
      <c r="C939" s="11"/>
      <c r="D939" s="11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</row>
    <row r="940">
      <c r="A940" s="11"/>
      <c r="B940" s="11"/>
      <c r="C940" s="11"/>
      <c r="D940" s="11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</row>
    <row r="941">
      <c r="A941" s="11"/>
      <c r="B941" s="11"/>
      <c r="C941" s="11"/>
      <c r="D941" s="11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</row>
    <row r="942">
      <c r="A942" s="11"/>
      <c r="B942" s="11"/>
      <c r="C942" s="11"/>
      <c r="D942" s="11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</row>
    <row r="943">
      <c r="A943" s="11"/>
      <c r="B943" s="11"/>
      <c r="C943" s="11"/>
      <c r="D943" s="11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</row>
    <row r="944">
      <c r="A944" s="11"/>
      <c r="B944" s="11"/>
      <c r="C944" s="11"/>
      <c r="D944" s="11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</row>
    <row r="945">
      <c r="A945" s="11"/>
      <c r="B945" s="11"/>
      <c r="C945" s="11"/>
      <c r="D945" s="11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</row>
    <row r="946">
      <c r="A946" s="11"/>
      <c r="B946" s="11"/>
      <c r="C946" s="11"/>
      <c r="D946" s="11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</row>
    <row r="947">
      <c r="A947" s="11"/>
      <c r="B947" s="11"/>
      <c r="C947" s="11"/>
      <c r="D947" s="11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</row>
    <row r="948">
      <c r="A948" s="11"/>
      <c r="B948" s="11"/>
      <c r="C948" s="11"/>
      <c r="D948" s="11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</row>
    <row r="949">
      <c r="A949" s="11"/>
      <c r="B949" s="11"/>
      <c r="C949" s="11"/>
      <c r="D949" s="11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</row>
    <row r="950">
      <c r="A950" s="11"/>
      <c r="B950" s="11"/>
      <c r="C950" s="11"/>
      <c r="D950" s="11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</row>
    <row r="951">
      <c r="A951" s="11"/>
      <c r="B951" s="11"/>
      <c r="C951" s="11"/>
      <c r="D951" s="11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</row>
    <row r="952">
      <c r="A952" s="11"/>
      <c r="B952" s="11"/>
      <c r="C952" s="11"/>
      <c r="D952" s="11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</row>
    <row r="953">
      <c r="A953" s="11"/>
      <c r="B953" s="11"/>
      <c r="C953" s="11"/>
      <c r="D953" s="11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</row>
    <row r="954">
      <c r="A954" s="11"/>
      <c r="B954" s="11"/>
      <c r="C954" s="11"/>
      <c r="D954" s="11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</row>
    <row r="955">
      <c r="A955" s="11"/>
      <c r="B955" s="11"/>
      <c r="C955" s="11"/>
      <c r="D955" s="11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</row>
    <row r="956">
      <c r="A956" s="11"/>
      <c r="B956" s="11"/>
      <c r="C956" s="11"/>
      <c r="D956" s="11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</row>
    <row r="957">
      <c r="A957" s="11"/>
      <c r="B957" s="11"/>
      <c r="C957" s="11"/>
      <c r="D957" s="11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</row>
    <row r="958">
      <c r="A958" s="11"/>
      <c r="B958" s="11"/>
      <c r="C958" s="11"/>
      <c r="D958" s="11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</row>
    <row r="959">
      <c r="A959" s="11"/>
      <c r="B959" s="11"/>
      <c r="C959" s="11"/>
      <c r="D959" s="11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</row>
    <row r="960">
      <c r="A960" s="11"/>
      <c r="B960" s="11"/>
      <c r="C960" s="11"/>
      <c r="D960" s="11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</row>
    <row r="961">
      <c r="A961" s="11"/>
      <c r="B961" s="11"/>
      <c r="C961" s="11"/>
      <c r="D961" s="11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</row>
    <row r="962">
      <c r="A962" s="11"/>
      <c r="B962" s="11"/>
      <c r="C962" s="11"/>
      <c r="D962" s="11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</row>
    <row r="963">
      <c r="A963" s="11"/>
      <c r="B963" s="11"/>
      <c r="C963" s="11"/>
      <c r="D963" s="11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</row>
    <row r="964">
      <c r="A964" s="11"/>
      <c r="B964" s="11"/>
      <c r="C964" s="11"/>
      <c r="D964" s="11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</row>
    <row r="965">
      <c r="A965" s="11"/>
      <c r="B965" s="11"/>
      <c r="C965" s="11"/>
      <c r="D965" s="11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</row>
    <row r="966">
      <c r="A966" s="11"/>
      <c r="B966" s="11"/>
      <c r="C966" s="11"/>
      <c r="D966" s="11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</row>
    <row r="967">
      <c r="A967" s="11"/>
      <c r="B967" s="11"/>
      <c r="C967" s="11"/>
      <c r="D967" s="11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</row>
    <row r="968">
      <c r="A968" s="11"/>
      <c r="B968" s="11"/>
      <c r="C968" s="11"/>
      <c r="D968" s="11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</row>
    <row r="969">
      <c r="A969" s="11"/>
      <c r="B969" s="11"/>
      <c r="C969" s="11"/>
      <c r="D969" s="11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</row>
    <row r="970">
      <c r="A970" s="11"/>
      <c r="B970" s="11"/>
      <c r="C970" s="11"/>
      <c r="D970" s="11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</row>
    <row r="971">
      <c r="A971" s="11"/>
      <c r="B971" s="11"/>
      <c r="C971" s="11"/>
      <c r="D971" s="11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</row>
    <row r="972">
      <c r="A972" s="11"/>
      <c r="B972" s="11"/>
      <c r="C972" s="11"/>
      <c r="D972" s="11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</row>
    <row r="973">
      <c r="A973" s="11"/>
      <c r="B973" s="11"/>
      <c r="C973" s="11"/>
      <c r="D973" s="11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</row>
    <row r="974">
      <c r="A974" s="11"/>
      <c r="B974" s="11"/>
      <c r="C974" s="11"/>
      <c r="D974" s="11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</row>
    <row r="975">
      <c r="A975" s="11"/>
      <c r="B975" s="11"/>
      <c r="C975" s="11"/>
      <c r="D975" s="11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</row>
    <row r="976">
      <c r="A976" s="11"/>
      <c r="B976" s="11"/>
      <c r="C976" s="11"/>
      <c r="D976" s="11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</row>
    <row r="977">
      <c r="A977" s="11"/>
      <c r="B977" s="11"/>
      <c r="C977" s="11"/>
      <c r="D977" s="11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</row>
    <row r="978">
      <c r="A978" s="11"/>
      <c r="B978" s="11"/>
      <c r="C978" s="11"/>
      <c r="D978" s="11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</row>
    <row r="979">
      <c r="A979" s="11"/>
      <c r="B979" s="11"/>
      <c r="C979" s="11"/>
      <c r="D979" s="11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</row>
    <row r="980">
      <c r="A980" s="11"/>
      <c r="B980" s="11"/>
      <c r="C980" s="11"/>
      <c r="D980" s="11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</row>
    <row r="981">
      <c r="A981" s="11"/>
      <c r="B981" s="11"/>
      <c r="C981" s="11"/>
      <c r="D981" s="11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</row>
    <row r="982">
      <c r="A982" s="11"/>
      <c r="B982" s="11"/>
      <c r="C982" s="11"/>
      <c r="D982" s="11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</row>
    <row r="983">
      <c r="A983" s="11"/>
      <c r="B983" s="11"/>
      <c r="C983" s="11"/>
      <c r="D983" s="11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</row>
    <row r="984">
      <c r="A984" s="11"/>
      <c r="B984" s="11"/>
      <c r="C984" s="11"/>
      <c r="D984" s="11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</row>
    <row r="985">
      <c r="A985" s="11"/>
      <c r="B985" s="11"/>
      <c r="C985" s="11"/>
      <c r="D985" s="11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</row>
    <row r="986">
      <c r="A986" s="11"/>
      <c r="B986" s="11"/>
      <c r="C986" s="11"/>
      <c r="D986" s="11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</row>
    <row r="987">
      <c r="A987" s="11"/>
      <c r="B987" s="11"/>
      <c r="C987" s="11"/>
      <c r="D987" s="11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</row>
    <row r="988">
      <c r="A988" s="11"/>
      <c r="B988" s="11"/>
      <c r="C988" s="11"/>
      <c r="D988" s="11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</row>
    <row r="989">
      <c r="A989" s="11"/>
      <c r="B989" s="11"/>
      <c r="C989" s="11"/>
      <c r="D989" s="11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</row>
    <row r="990">
      <c r="A990" s="11"/>
      <c r="B990" s="11"/>
      <c r="C990" s="11"/>
      <c r="D990" s="11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</row>
    <row r="991">
      <c r="A991" s="11"/>
      <c r="B991" s="11"/>
      <c r="C991" s="11"/>
      <c r="D991" s="11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</row>
    <row r="992">
      <c r="A992" s="11"/>
      <c r="B992" s="11"/>
      <c r="C992" s="11"/>
      <c r="D992" s="11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</row>
    <row r="993">
      <c r="A993" s="11"/>
      <c r="B993" s="11"/>
      <c r="C993" s="11"/>
      <c r="D993" s="11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</row>
    <row r="994">
      <c r="A994" s="11"/>
      <c r="B994" s="11"/>
      <c r="C994" s="11"/>
      <c r="D994" s="11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</row>
    <row r="995">
      <c r="A995" s="11"/>
      <c r="B995" s="11"/>
      <c r="C995" s="11"/>
      <c r="D995" s="11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</row>
    <row r="996">
      <c r="A996" s="11"/>
      <c r="B996" s="11"/>
      <c r="C996" s="11"/>
      <c r="D996" s="11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</row>
    <row r="997">
      <c r="A997" s="11"/>
      <c r="B997" s="11"/>
      <c r="C997" s="11"/>
      <c r="D997" s="11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</row>
    <row r="998">
      <c r="A998" s="11"/>
      <c r="B998" s="11"/>
      <c r="C998" s="11"/>
      <c r="D998" s="11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</row>
    <row r="999">
      <c r="A999" s="11"/>
      <c r="B999" s="11"/>
      <c r="C999" s="11"/>
      <c r="D999" s="11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</row>
    <row r="1000">
      <c r="A1000" s="11"/>
      <c r="B1000" s="11"/>
      <c r="C1000" s="11"/>
      <c r="D1000" s="11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</row>
    <row r="1001">
      <c r="A1001" s="11"/>
      <c r="B1001" s="11"/>
      <c r="C1001" s="11"/>
      <c r="D1001" s="11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</row>
    <row r="1002">
      <c r="A1002" s="11"/>
      <c r="B1002" s="11"/>
      <c r="C1002" s="11"/>
      <c r="D1002" s="11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</row>
    <row r="1003">
      <c r="A1003" s="11"/>
      <c r="B1003" s="11"/>
      <c r="C1003" s="11"/>
      <c r="D1003" s="11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</row>
    <row r="1004">
      <c r="A1004" s="11"/>
      <c r="B1004" s="11"/>
      <c r="C1004" s="11"/>
      <c r="D1004" s="11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</row>
    <row r="1005">
      <c r="A1005" s="11"/>
      <c r="B1005" s="11"/>
      <c r="C1005" s="11"/>
      <c r="D1005" s="11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</row>
    <row r="1006">
      <c r="A1006" s="11"/>
      <c r="B1006" s="11"/>
      <c r="C1006" s="11"/>
      <c r="D1006" s="11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</row>
    <row r="1007">
      <c r="A1007" s="11"/>
      <c r="B1007" s="11"/>
      <c r="C1007" s="11"/>
      <c r="D1007" s="11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</row>
    <row r="1008">
      <c r="A1008" s="11"/>
      <c r="B1008" s="11"/>
      <c r="C1008" s="11"/>
      <c r="D1008" s="11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</row>
    <row r="1009">
      <c r="A1009" s="11"/>
      <c r="B1009" s="11"/>
      <c r="C1009" s="11"/>
      <c r="D1009" s="11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</row>
    <row r="1010">
      <c r="A1010" s="11"/>
      <c r="B1010" s="11"/>
      <c r="C1010" s="11"/>
      <c r="D1010" s="11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</row>
    <row r="1011">
      <c r="A1011" s="11"/>
      <c r="B1011" s="11"/>
      <c r="C1011" s="11"/>
      <c r="D1011" s="11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</row>
    <row r="1012">
      <c r="A1012" s="11"/>
      <c r="B1012" s="11"/>
      <c r="C1012" s="11"/>
      <c r="D1012" s="11"/>
      <c r="E1012" s="176"/>
      <c r="F1012" s="176"/>
      <c r="G1012" s="176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</row>
    <row r="1013">
      <c r="A1013" s="11"/>
      <c r="B1013" s="11"/>
      <c r="C1013" s="11"/>
      <c r="D1013" s="11"/>
      <c r="E1013" s="176"/>
      <c r="F1013" s="176"/>
      <c r="G1013" s="176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176"/>
      <c r="R1013" s="176"/>
      <c r="S1013" s="176"/>
      <c r="T1013" s="176"/>
      <c r="U1013" s="176"/>
      <c r="V1013" s="176"/>
      <c r="W1013" s="176"/>
    </row>
    <row r="1014">
      <c r="A1014" s="11"/>
      <c r="B1014" s="11"/>
      <c r="C1014" s="11"/>
      <c r="D1014" s="11"/>
      <c r="E1014" s="176"/>
      <c r="F1014" s="176"/>
      <c r="G1014" s="176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176"/>
      <c r="R1014" s="176"/>
      <c r="S1014" s="176"/>
      <c r="T1014" s="176"/>
      <c r="U1014" s="176"/>
      <c r="V1014" s="176"/>
      <c r="W1014" s="176"/>
    </row>
    <row r="1015">
      <c r="A1015" s="11"/>
      <c r="B1015" s="11"/>
      <c r="C1015" s="11"/>
      <c r="D1015" s="11"/>
      <c r="E1015" s="176"/>
      <c r="F1015" s="176"/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</row>
    <row r="1016">
      <c r="A1016" s="11"/>
      <c r="B1016" s="11"/>
      <c r="C1016" s="11"/>
      <c r="D1016" s="11"/>
      <c r="E1016" s="176"/>
      <c r="F1016" s="176"/>
      <c r="G1016" s="176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</row>
    <row r="1017">
      <c r="A1017" s="11"/>
      <c r="B1017" s="11"/>
      <c r="C1017" s="11"/>
      <c r="D1017" s="11"/>
      <c r="E1017" s="176"/>
      <c r="F1017" s="176"/>
      <c r="G1017" s="176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</row>
    <row r="1018">
      <c r="A1018" s="11"/>
      <c r="B1018" s="11"/>
      <c r="C1018" s="11"/>
      <c r="D1018" s="11"/>
      <c r="E1018" s="176"/>
      <c r="F1018" s="176"/>
      <c r="G1018" s="176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</row>
    <row r="1019">
      <c r="A1019" s="11"/>
      <c r="B1019" s="11"/>
      <c r="C1019" s="11"/>
      <c r="D1019" s="11"/>
      <c r="E1019" s="176"/>
      <c r="F1019" s="176"/>
      <c r="G1019" s="176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</row>
    <row r="1020">
      <c r="A1020" s="11"/>
      <c r="B1020" s="11"/>
      <c r="C1020" s="11"/>
      <c r="D1020" s="11"/>
      <c r="E1020" s="176"/>
      <c r="F1020" s="176"/>
      <c r="G1020" s="176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</row>
    <row r="1021">
      <c r="A1021" s="11"/>
      <c r="B1021" s="11"/>
      <c r="C1021" s="11"/>
      <c r="D1021" s="11"/>
      <c r="E1021" s="176"/>
      <c r="F1021" s="176"/>
      <c r="G1021" s="176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</row>
    <row r="1022">
      <c r="A1022" s="11"/>
      <c r="B1022" s="11"/>
      <c r="C1022" s="11"/>
      <c r="D1022" s="11"/>
      <c r="E1022" s="176"/>
      <c r="F1022" s="176"/>
      <c r="G1022" s="176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</row>
  </sheetData>
  <mergeCells count="2">
    <mergeCell ref="A1:A4"/>
    <mergeCell ref="B1:D4"/>
  </mergeCells>
  <conditionalFormatting sqref="A7:D7 T7:W7">
    <cfRule type="containsBlanks" dxfId="0" priority="1">
      <formula>LEN(TRIM(A7))=0</formula>
    </cfRule>
  </conditionalFormatting>
  <conditionalFormatting sqref="A8:W1022">
    <cfRule type="containsBlanks" dxfId="0" priority="2">
      <formula>LEN(TRIM(A8))=0</formula>
    </cfRule>
  </conditionalFormatting>
  <conditionalFormatting sqref="A8:W1022">
    <cfRule type="notContainsBlanks" dxfId="0" priority="3">
      <formula>LEN(TRIM(A8))&gt;0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hidden="1" min="2" max="2" width="9.88"/>
    <col customWidth="1" min="3" max="3" width="21.13"/>
    <col customWidth="1" min="4" max="4" width="19.25"/>
    <col customWidth="1" min="5" max="5" width="18.25"/>
    <col customWidth="1" min="6" max="7" width="18.13"/>
    <col customWidth="1" min="8" max="8" width="27.0"/>
    <col customWidth="1" min="9" max="9" width="16.5"/>
    <col customWidth="1" min="10" max="10" width="16.38"/>
    <col customWidth="1" min="11" max="11" width="12.0"/>
    <col customWidth="1" min="12" max="12" width="10.38"/>
  </cols>
  <sheetData>
    <row r="1">
      <c r="A1" s="32"/>
      <c r="B1" s="180" t="s">
        <v>43</v>
      </c>
      <c r="E1" s="64"/>
      <c r="F1" s="64"/>
      <c r="G1" s="64"/>
      <c r="H1" s="64"/>
      <c r="I1" s="64"/>
      <c r="J1" s="64"/>
      <c r="K1" s="64"/>
      <c r="L1" s="66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</row>
    <row r="2">
      <c r="E2" s="64"/>
      <c r="F2" s="64"/>
      <c r="G2" s="64"/>
      <c r="H2" s="64"/>
      <c r="I2" s="64"/>
      <c r="J2" s="64"/>
      <c r="K2" s="64"/>
      <c r="L2" s="66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</row>
    <row r="3">
      <c r="E3" s="64"/>
      <c r="F3" s="64"/>
      <c r="G3" s="64"/>
      <c r="H3" s="64"/>
      <c r="I3" s="64"/>
      <c r="J3" s="64"/>
      <c r="K3" s="64"/>
      <c r="L3" s="66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>
      <c r="E4" s="64"/>
      <c r="F4" s="64"/>
      <c r="G4" s="64"/>
      <c r="H4" s="64"/>
      <c r="I4" s="64"/>
      <c r="J4" s="64"/>
      <c r="K4" s="64"/>
      <c r="L4" s="66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</row>
    <row r="5" ht="11.25" customHeight="1">
      <c r="A5" s="181"/>
    </row>
    <row r="6">
      <c r="A6" s="63">
        <v>0.0</v>
      </c>
      <c r="B6" s="64"/>
      <c r="C6" s="63" t="s">
        <v>40</v>
      </c>
      <c r="D6" s="65" t="s">
        <v>41</v>
      </c>
      <c r="E6" s="64"/>
      <c r="F6" s="64"/>
      <c r="G6" s="64"/>
      <c r="H6" s="64"/>
      <c r="I6" s="64"/>
      <c r="J6" s="64"/>
      <c r="K6" s="64"/>
      <c r="L6" s="66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ht="11.2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6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</row>
    <row r="8" ht="33.0" customHeight="1">
      <c r="A8" s="64"/>
      <c r="B8" s="182" t="s">
        <v>1975</v>
      </c>
      <c r="C8" s="69"/>
      <c r="D8" s="69"/>
      <c r="E8" s="69"/>
      <c r="F8" s="69"/>
      <c r="G8" s="69"/>
      <c r="H8" s="69"/>
      <c r="I8" s="69"/>
      <c r="J8" s="69"/>
      <c r="K8" s="69"/>
      <c r="L8" s="70"/>
      <c r="M8" s="64"/>
      <c r="N8" s="64"/>
      <c r="O8" s="64"/>
      <c r="P8" s="64"/>
      <c r="Q8" s="64"/>
      <c r="R8" s="64"/>
      <c r="S8" s="64"/>
      <c r="T8" s="64"/>
      <c r="U8" s="64"/>
      <c r="V8" s="72"/>
      <c r="W8" s="73"/>
      <c r="X8" s="73"/>
      <c r="Y8" s="73"/>
      <c r="Z8" s="73"/>
      <c r="AA8" s="73"/>
      <c r="AB8" s="73"/>
      <c r="AC8" s="73"/>
      <c r="AD8" s="74">
        <f>COUNTA($U$11:$U$15)</f>
        <v>1</v>
      </c>
      <c r="AE8" s="73"/>
      <c r="AF8" s="75"/>
      <c r="AG8" s="64"/>
      <c r="AH8" s="64"/>
    </row>
    <row r="9">
      <c r="A9" s="64"/>
      <c r="B9" s="183" t="s">
        <v>8</v>
      </c>
      <c r="C9" s="184" t="s">
        <v>47</v>
      </c>
      <c r="D9" s="185" t="s">
        <v>3</v>
      </c>
      <c r="E9" s="185" t="s">
        <v>48</v>
      </c>
      <c r="F9" s="185" t="s">
        <v>49</v>
      </c>
      <c r="G9" s="185" t="s">
        <v>50</v>
      </c>
      <c r="H9" s="186" t="s">
        <v>51</v>
      </c>
      <c r="I9" s="185" t="s">
        <v>52</v>
      </c>
      <c r="J9" s="186" t="s">
        <v>53</v>
      </c>
      <c r="K9" s="186" t="s">
        <v>54</v>
      </c>
      <c r="L9" s="187" t="s">
        <v>55</v>
      </c>
      <c r="M9" s="64"/>
      <c r="N9" s="64"/>
      <c r="O9" s="64"/>
      <c r="P9" s="64"/>
      <c r="Q9" s="64"/>
      <c r="R9" s="64"/>
      <c r="S9" s="64"/>
      <c r="T9" s="64"/>
      <c r="U9" s="64"/>
      <c r="V9" s="80" t="s">
        <v>8</v>
      </c>
      <c r="W9" s="80" t="s">
        <v>47</v>
      </c>
      <c r="X9" s="81" t="s">
        <v>3</v>
      </c>
      <c r="Y9" s="81" t="s">
        <v>48</v>
      </c>
      <c r="Z9" s="81" t="s">
        <v>49</v>
      </c>
      <c r="AA9" s="81" t="s">
        <v>50</v>
      </c>
      <c r="AB9" s="81" t="s">
        <v>51</v>
      </c>
      <c r="AC9" s="81" t="s">
        <v>52</v>
      </c>
      <c r="AD9" s="81" t="s">
        <v>53</v>
      </c>
      <c r="AE9" s="81" t="s">
        <v>54</v>
      </c>
      <c r="AF9" s="82" t="s">
        <v>55</v>
      </c>
      <c r="AG9" s="64"/>
      <c r="AH9" s="64"/>
    </row>
    <row r="10">
      <c r="A10" s="83">
        <v>1.0</v>
      </c>
      <c r="B10" s="188"/>
      <c r="C10" s="189">
        <v>45986.0</v>
      </c>
      <c r="D10" s="190" t="s">
        <v>1971</v>
      </c>
      <c r="E10" s="191" t="str">
        <f t="array" ref="E10">IFERROR(XLOOKUP(D10,teste!$W$8:$W2003,teste!$T$8:$T2003),)</f>
        <v>Saída</v>
      </c>
      <c r="F10" s="191" t="str">
        <f t="array" ref="F10">IFERROR(XLOOKUP(D10,teste!$W$8:$W2003,teste!$U$8:$U2003),)</f>
        <v>Despesas</v>
      </c>
      <c r="G10" s="191" t="str">
        <f t="array" ref="G10">IFERROR(XLOOKUP(D10,teste!$W$8:$W2003,teste!$V$8:$V2003),)</f>
        <v>Operacional</v>
      </c>
      <c r="H10" s="192"/>
      <c r="I10" s="190" t="s">
        <v>1976</v>
      </c>
      <c r="J10" s="193">
        <v>2000.0</v>
      </c>
      <c r="K10" s="190">
        <v>10.0</v>
      </c>
      <c r="L10" s="194"/>
      <c r="M10" s="64"/>
      <c r="N10" s="64"/>
      <c r="O10" s="64"/>
      <c r="P10" s="64"/>
      <c r="Q10" s="64"/>
      <c r="R10" s="64"/>
      <c r="S10" s="64"/>
      <c r="T10" s="64"/>
      <c r="U10" s="88">
        <f t="shared" ref="U10:AF10" si="1">U11</f>
        <v>1</v>
      </c>
      <c r="V10" s="84" t="str">
        <f t="shared" si="1"/>
        <v/>
      </c>
      <c r="W10" s="195">
        <f t="shared" si="1"/>
        <v>45986</v>
      </c>
      <c r="X10" s="84" t="str">
        <f t="shared" si="1"/>
        <v>CAESB</v>
      </c>
      <c r="Y10" s="84" t="str">
        <f t="shared" si="1"/>
        <v>Saída</v>
      </c>
      <c r="Z10" s="84" t="str">
        <f t="shared" si="1"/>
        <v>Despesas</v>
      </c>
      <c r="AA10" s="84" t="str">
        <f t="shared" si="1"/>
        <v>Operacional</v>
      </c>
      <c r="AB10" s="84" t="str">
        <f t="shared" si="1"/>
        <v/>
      </c>
      <c r="AC10" s="84" t="str">
        <f t="shared" si="1"/>
        <v>Parcelamento</v>
      </c>
      <c r="AD10" s="196">
        <f t="shared" si="1"/>
        <v>2000</v>
      </c>
      <c r="AE10" s="84">
        <f t="shared" si="1"/>
        <v>10</v>
      </c>
      <c r="AF10" s="197" t="str">
        <f t="shared" si="1"/>
        <v/>
      </c>
      <c r="AG10" s="64"/>
      <c r="AH10" s="64"/>
    </row>
    <row r="11">
      <c r="A11" s="83">
        <v>2.0</v>
      </c>
      <c r="B11" s="188"/>
      <c r="C11" s="189"/>
      <c r="D11" s="190"/>
      <c r="E11" s="198" t="str">
        <f t="array" ref="E11">IFERROR(XLOOKUP(D11,teste!$W$8:$W2003,teste!$T$8:$T2003),)</f>
        <v/>
      </c>
      <c r="F11" s="198" t="str">
        <f t="array" ref="F11">IFERROR(XLOOKUP(D11,teste!$W$8:$W2003,teste!$U$8:$U2003),)</f>
        <v/>
      </c>
      <c r="G11" s="198" t="str">
        <f t="array" ref="G11">IFERROR(XLOOKUP(D11,teste!$W$8:$W2003,teste!$V$8:$V2003),)</f>
        <v/>
      </c>
      <c r="H11" s="88"/>
      <c r="I11" s="190"/>
      <c r="J11" s="193"/>
      <c r="K11" s="190"/>
      <c r="L11" s="194"/>
      <c r="M11" s="64"/>
      <c r="N11" s="64"/>
      <c r="O11" s="64"/>
      <c r="P11" s="64"/>
      <c r="Q11" s="64"/>
      <c r="R11" s="64"/>
      <c r="S11" s="64"/>
      <c r="T11" s="64"/>
      <c r="U11" s="66">
        <f>IFERROR(__xludf.DUMMYFUNCTION("FILTER(A10:L14, (D10:D14 &lt;&gt; """") * (E10:E14 &lt;&gt; """") * (F10:F14 &lt;&gt; """") * (G10:G14 &lt;&gt; """"))"),1.0)</f>
        <v>1</v>
      </c>
      <c r="V11" s="64"/>
      <c r="W11" s="92">
        <f>IFERROR(__xludf.DUMMYFUNCTION("""COMPUTED_VALUE"""),45986.0)</f>
        <v>45986</v>
      </c>
      <c r="X11" s="64" t="str">
        <f>IFERROR(__xludf.DUMMYFUNCTION("""COMPUTED_VALUE"""),"CAESB")</f>
        <v>CAESB</v>
      </c>
      <c r="Y11" s="64" t="str">
        <f>IFERROR(__xludf.DUMMYFUNCTION("""COMPUTED_VALUE"""),"Saída")</f>
        <v>Saída</v>
      </c>
      <c r="Z11" s="64" t="str">
        <f>IFERROR(__xludf.DUMMYFUNCTION("""COMPUTED_VALUE"""),"Despesas")</f>
        <v>Despesas</v>
      </c>
      <c r="AA11" s="64" t="str">
        <f>IFERROR(__xludf.DUMMYFUNCTION("""COMPUTED_VALUE"""),"Operacional")</f>
        <v>Operacional</v>
      </c>
      <c r="AB11" s="64"/>
      <c r="AC11" s="64" t="str">
        <f>IFERROR(__xludf.DUMMYFUNCTION("""COMPUTED_VALUE"""),"Parcelamento")</f>
        <v>Parcelamento</v>
      </c>
      <c r="AD11" s="101">
        <f>IFERROR(__xludf.DUMMYFUNCTION("""COMPUTED_VALUE"""),2000.0)</f>
        <v>2000</v>
      </c>
      <c r="AE11" s="64">
        <f>IFERROR(__xludf.DUMMYFUNCTION("""COMPUTED_VALUE"""),10.0)</f>
        <v>10</v>
      </c>
      <c r="AF11" s="199"/>
      <c r="AG11" s="64"/>
      <c r="AH11" s="64"/>
    </row>
    <row r="12">
      <c r="A12" s="83">
        <v>3.0</v>
      </c>
      <c r="B12" s="188"/>
      <c r="C12" s="189"/>
      <c r="D12" s="190"/>
      <c r="E12" s="191" t="str">
        <f t="array" ref="E12">IFERROR(XLOOKUP(D12,teste!$W$8:$W2003,teste!$T$8:$T2003),)</f>
        <v/>
      </c>
      <c r="F12" s="191" t="str">
        <f t="array" ref="F12">IFERROR(XLOOKUP(D12,teste!$W$8:$W2003,teste!$U$8:$U2003),)</f>
        <v/>
      </c>
      <c r="G12" s="191" t="str">
        <f t="array" ref="G12">IFERROR(XLOOKUP(D12,teste!$W$8:$W2003,teste!$V$8:$V2003),)</f>
        <v/>
      </c>
      <c r="H12" s="88"/>
      <c r="I12" s="190"/>
      <c r="J12" s="193"/>
      <c r="K12" s="190"/>
      <c r="L12" s="194"/>
      <c r="M12" s="64"/>
      <c r="N12" s="64"/>
      <c r="O12" s="64"/>
      <c r="P12" s="64"/>
      <c r="Q12" s="64"/>
      <c r="R12" s="64"/>
      <c r="S12" s="64"/>
      <c r="T12" s="64"/>
      <c r="U12" s="64"/>
      <c r="V12" s="92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>
      <c r="A13" s="83">
        <v>4.0</v>
      </c>
      <c r="B13" s="188"/>
      <c r="C13" s="189"/>
      <c r="D13" s="190"/>
      <c r="E13" s="191" t="str">
        <f t="array" ref="E13">IFERROR(XLOOKUP(D13,teste!$W$8:$W2003,teste!$T$8:$T2003),)</f>
        <v/>
      </c>
      <c r="F13" s="198" t="str">
        <f t="array" ref="F13">IFERROR(XLOOKUP(D13,teste!$W$8:$W2003,teste!$U$8:$U2003),)</f>
        <v/>
      </c>
      <c r="G13" s="191" t="str">
        <f t="array" ref="G13">IFERROR(XLOOKUP(D13,teste!$W$8:$W2003,teste!$V$8:$V2003),)</f>
        <v/>
      </c>
      <c r="H13" s="88"/>
      <c r="I13" s="190"/>
      <c r="J13" s="193"/>
      <c r="K13" s="190"/>
      <c r="L13" s="19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>
      <c r="A14" s="83">
        <v>5.0</v>
      </c>
      <c r="B14" s="84"/>
      <c r="C14" s="189"/>
      <c r="D14" s="190"/>
      <c r="E14" s="198" t="str">
        <f t="array" ref="E14">IFERROR(XLOOKUP(D14,teste!$W$8:$W2003,teste!$T$8:$T2003),)</f>
        <v/>
      </c>
      <c r="F14" s="191" t="str">
        <f t="array" ref="F14">IFERROR(XLOOKUP(D14,teste!$W$8:$W2003,teste!$U$8:$U2003),)</f>
        <v/>
      </c>
      <c r="G14" s="191" t="str">
        <f t="array" ref="G14">IFERROR(XLOOKUP(D14,teste!$W$8:$W2003,teste!$V$8:$V2003),)</f>
        <v/>
      </c>
      <c r="H14" s="88"/>
      <c r="I14" s="190"/>
      <c r="J14" s="193"/>
      <c r="K14" s="190"/>
      <c r="L14" s="19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>
      <c r="A15" s="96" t="s">
        <v>1977</v>
      </c>
      <c r="B15" s="64"/>
      <c r="C15" s="97"/>
      <c r="D15" s="97"/>
      <c r="E15" s="98" t="s">
        <v>1978</v>
      </c>
      <c r="F15" s="69"/>
      <c r="G15" s="69"/>
      <c r="H15" s="200"/>
      <c r="I15" s="200"/>
      <c r="J15" s="201"/>
      <c r="K15" s="200"/>
      <c r="L15" s="202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>
      <c r="A16" s="64"/>
      <c r="B16" s="64"/>
      <c r="C16" s="71"/>
      <c r="D16" s="71"/>
      <c r="E16" s="71"/>
      <c r="F16" s="64"/>
      <c r="G16" s="64"/>
      <c r="H16" s="64"/>
      <c r="I16" s="64"/>
      <c r="J16" s="64"/>
      <c r="K16" s="64"/>
      <c r="L16" s="66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>
      <c r="A17" s="64"/>
      <c r="B17" s="64"/>
      <c r="C17" s="71"/>
      <c r="D17" s="64"/>
      <c r="E17" s="64"/>
      <c r="F17" s="64"/>
      <c r="G17" s="64"/>
      <c r="H17" s="64"/>
      <c r="I17" s="64"/>
      <c r="J17" s="99"/>
      <c r="K17" s="64"/>
      <c r="L17" s="66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>
      <c r="A18" s="64"/>
      <c r="B18" s="64"/>
      <c r="C18" s="67" t="s">
        <v>1979</v>
      </c>
      <c r="D18" s="69"/>
      <c r="E18" s="203" t="s">
        <v>1980</v>
      </c>
      <c r="F18" s="64"/>
      <c r="G18" s="64"/>
      <c r="H18" s="71"/>
      <c r="I18" s="64"/>
      <c r="J18" s="64"/>
      <c r="K18" s="64"/>
      <c r="L18" s="66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>
      <c r="A19" s="64"/>
      <c r="B19" s="64"/>
      <c r="C19" s="204" t="s">
        <v>8</v>
      </c>
      <c r="D19" s="81" t="s">
        <v>1981</v>
      </c>
      <c r="E19" s="205" t="s">
        <v>3</v>
      </c>
      <c r="F19" s="64"/>
      <c r="G19" s="64"/>
      <c r="H19" s="64"/>
      <c r="I19" s="64"/>
      <c r="J19" s="99"/>
      <c r="K19" s="64"/>
      <c r="L19" s="66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>
      <c r="A20" s="64"/>
      <c r="B20" s="64"/>
      <c r="C20" s="206"/>
      <c r="D20" s="207" t="s">
        <v>1982</v>
      </c>
      <c r="E20" s="208"/>
      <c r="F20" s="64"/>
      <c r="G20" s="64"/>
      <c r="H20" s="64"/>
      <c r="I20" s="64"/>
      <c r="J20" s="64"/>
      <c r="K20" s="64"/>
      <c r="L20" s="66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</row>
    <row r="21">
      <c r="A21" s="64"/>
      <c r="B21" s="64"/>
      <c r="C21" s="64"/>
      <c r="D21" s="100"/>
      <c r="E21" s="64"/>
      <c r="F21" s="64"/>
      <c r="G21" s="64"/>
      <c r="H21" s="64"/>
      <c r="I21" s="64"/>
      <c r="J21" s="99"/>
      <c r="K21" s="64"/>
      <c r="L21" s="66"/>
      <c r="M21" s="101"/>
      <c r="N21" s="64"/>
      <c r="O21" s="10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102"/>
      <c r="AD21" s="64"/>
      <c r="AE21" s="64"/>
      <c r="AF21" s="64"/>
      <c r="AG21" s="64"/>
      <c r="AH21" s="64"/>
    </row>
    <row r="22">
      <c r="A22" s="64"/>
      <c r="B22" s="64"/>
      <c r="C22" s="71"/>
      <c r="D22" s="100"/>
      <c r="E22" s="64"/>
      <c r="F22" s="64"/>
      <c r="G22" s="64"/>
      <c r="H22" s="64"/>
      <c r="I22" s="64"/>
      <c r="J22" s="64"/>
      <c r="K22" s="64"/>
      <c r="L22" s="66"/>
      <c r="M22" s="101"/>
      <c r="N22" s="64"/>
      <c r="O22" s="10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102"/>
      <c r="AD22" s="64"/>
      <c r="AE22" s="64"/>
      <c r="AF22" s="64"/>
      <c r="AG22" s="64"/>
      <c r="AH22" s="64"/>
    </row>
    <row r="23">
      <c r="A23" s="64"/>
      <c r="B23" s="64"/>
      <c r="C23" s="64"/>
      <c r="D23" s="100"/>
      <c r="E23" s="64"/>
      <c r="F23" s="64"/>
      <c r="G23" s="64"/>
      <c r="H23" s="64"/>
      <c r="I23" s="64"/>
      <c r="J23" s="99"/>
      <c r="K23" s="64"/>
      <c r="L23" s="66"/>
      <c r="M23" s="101"/>
      <c r="N23" s="64"/>
      <c r="O23" s="10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102"/>
      <c r="AD23" s="64"/>
      <c r="AE23" s="64"/>
      <c r="AF23" s="64"/>
      <c r="AG23" s="64"/>
      <c r="AH23" s="64"/>
    </row>
    <row r="24">
      <c r="A24" s="103"/>
      <c r="B24" s="103"/>
      <c r="C24" s="209" t="s">
        <v>8</v>
      </c>
      <c r="D24" s="210" t="s">
        <v>47</v>
      </c>
      <c r="E24" s="211" t="s">
        <v>1983</v>
      </c>
      <c r="F24" s="211" t="s">
        <v>3</v>
      </c>
      <c r="G24" s="211" t="s">
        <v>48</v>
      </c>
      <c r="H24" s="211" t="s">
        <v>49</v>
      </c>
      <c r="I24" s="211" t="s">
        <v>50</v>
      </c>
      <c r="J24" s="211" t="s">
        <v>51</v>
      </c>
      <c r="K24" s="211" t="s">
        <v>52</v>
      </c>
      <c r="L24" s="211" t="s">
        <v>1984</v>
      </c>
      <c r="M24" s="212" t="s">
        <v>53</v>
      </c>
      <c r="N24" s="211" t="s">
        <v>55</v>
      </c>
      <c r="O24" s="212" t="s">
        <v>1985</v>
      </c>
      <c r="P24" s="211" t="s">
        <v>1986</v>
      </c>
      <c r="Q24" s="211" t="s">
        <v>1987</v>
      </c>
      <c r="R24" s="211" t="s">
        <v>1988</v>
      </c>
      <c r="S24" s="213" t="s">
        <v>1989</v>
      </c>
      <c r="T24" s="103"/>
      <c r="U24" s="103"/>
      <c r="V24" s="103"/>
      <c r="W24" s="103"/>
      <c r="X24" s="103"/>
      <c r="Y24" s="103"/>
      <c r="Z24" s="103"/>
      <c r="AA24" s="103"/>
      <c r="AB24" s="103"/>
      <c r="AC24" s="107"/>
      <c r="AD24" s="103"/>
      <c r="AE24" s="103"/>
      <c r="AF24" s="103"/>
      <c r="AG24" s="103"/>
      <c r="AH24" s="103"/>
    </row>
    <row r="25">
      <c r="A25" s="108"/>
      <c r="B25" s="108"/>
      <c r="C25" s="108" t="str">
        <f>IFERROR(__xludf.DUMMYFUNCTION("IFERROR(IF($E$18=""Sim"", FILTER( 'Base de Dados'!$A$7:$Q2003, ARRAYFORMULA(SEARCH($E$20,'Base de Dados'!$D$7:$D2003)) + ($E$20 = """"), ARRAYFORMULA(SEARCH($D$20,'Base de Dados'!$I$7:$I2003)) + ($D$20 = """"),ARRAYFORMULA(SEARCH($C$20,'Base de Dados'!$A$"&amp;"7:$A2003)) + ($C$20 = """"),$A$6&lt;&gt;'Base de Dados'!$Q$7:$Q2003,$A$6&lt;&gt;'Base de Dados'!$A$7:$A2003),))"),"")</f>
        <v/>
      </c>
      <c r="D25" s="115"/>
      <c r="E25" s="108"/>
      <c r="F25" s="108"/>
      <c r="G25" s="108"/>
      <c r="H25" s="108"/>
      <c r="I25" s="108"/>
      <c r="J25" s="108"/>
      <c r="K25" s="108"/>
      <c r="L25" s="108"/>
      <c r="M25" s="111"/>
      <c r="N25" s="112"/>
      <c r="O25" s="111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  <row r="26">
      <c r="A26" s="108"/>
      <c r="B26" s="108"/>
      <c r="C26" s="108"/>
      <c r="D26" s="115"/>
      <c r="E26" s="108"/>
      <c r="F26" s="108"/>
      <c r="G26" s="108"/>
      <c r="H26" s="108"/>
      <c r="I26" s="108"/>
      <c r="J26" s="108"/>
      <c r="K26" s="108"/>
      <c r="L26" s="108"/>
      <c r="M26" s="111"/>
      <c r="N26" s="112"/>
      <c r="O26" s="111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</row>
    <row r="27">
      <c r="A27" s="108"/>
      <c r="B27" s="108"/>
      <c r="C27" s="108"/>
      <c r="D27" s="115"/>
      <c r="E27" s="108"/>
      <c r="F27" s="108"/>
      <c r="G27" s="108"/>
      <c r="H27" s="108"/>
      <c r="I27" s="108"/>
      <c r="J27" s="108"/>
      <c r="K27" s="108"/>
      <c r="L27" s="108"/>
      <c r="M27" s="111"/>
      <c r="N27" s="112"/>
      <c r="O27" s="111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>
      <c r="A28" s="108"/>
      <c r="B28" s="108"/>
      <c r="C28" s="108"/>
      <c r="D28" s="115"/>
      <c r="E28" s="108"/>
      <c r="F28" s="108"/>
      <c r="G28" s="108"/>
      <c r="H28" s="108"/>
      <c r="I28" s="108"/>
      <c r="J28" s="108"/>
      <c r="K28" s="108"/>
      <c r="L28" s="108"/>
      <c r="M28" s="111"/>
      <c r="N28" s="112"/>
      <c r="O28" s="111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>
      <c r="A29" s="108"/>
      <c r="B29" s="108"/>
      <c r="C29" s="108"/>
      <c r="D29" s="115"/>
      <c r="E29" s="108"/>
      <c r="F29" s="108"/>
      <c r="G29" s="108"/>
      <c r="H29" s="108"/>
      <c r="I29" s="108"/>
      <c r="J29" s="108"/>
      <c r="K29" s="108"/>
      <c r="L29" s="108"/>
      <c r="M29" s="111"/>
      <c r="N29" s="112"/>
      <c r="O29" s="111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</row>
    <row r="30">
      <c r="A30" s="108"/>
      <c r="B30" s="108"/>
      <c r="C30" s="108"/>
      <c r="D30" s="115"/>
      <c r="E30" s="108"/>
      <c r="F30" s="108"/>
      <c r="G30" s="108"/>
      <c r="H30" s="108"/>
      <c r="I30" s="108"/>
      <c r="J30" s="108"/>
      <c r="K30" s="108"/>
      <c r="L30" s="108"/>
      <c r="M30" s="111"/>
      <c r="N30" s="112"/>
      <c r="O30" s="111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A31" s="108"/>
      <c r="B31" s="108"/>
      <c r="C31" s="108"/>
      <c r="D31" s="115"/>
      <c r="E31" s="108"/>
      <c r="F31" s="108"/>
      <c r="G31" s="108"/>
      <c r="H31" s="108"/>
      <c r="I31" s="108"/>
      <c r="J31" s="108"/>
      <c r="K31" s="108"/>
      <c r="L31" s="108"/>
      <c r="M31" s="111"/>
      <c r="N31" s="112"/>
      <c r="O31" s="111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</row>
    <row r="32">
      <c r="A32" s="108"/>
      <c r="B32" s="108"/>
      <c r="C32" s="108"/>
      <c r="D32" s="115"/>
      <c r="E32" s="108"/>
      <c r="F32" s="108"/>
      <c r="G32" s="108"/>
      <c r="H32" s="108"/>
      <c r="I32" s="108"/>
      <c r="J32" s="108"/>
      <c r="K32" s="108"/>
      <c r="L32" s="108"/>
      <c r="M32" s="111"/>
      <c r="N32" s="112"/>
      <c r="O32" s="111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  <row r="33">
      <c r="A33" s="108"/>
      <c r="B33" s="108"/>
      <c r="C33" s="108"/>
      <c r="D33" s="115"/>
      <c r="E33" s="108"/>
      <c r="F33" s="108"/>
      <c r="G33" s="108"/>
      <c r="H33" s="108"/>
      <c r="I33" s="108"/>
      <c r="J33" s="108"/>
      <c r="K33" s="108"/>
      <c r="L33" s="108"/>
      <c r="M33" s="111"/>
      <c r="N33" s="112"/>
      <c r="O33" s="111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</row>
    <row r="34">
      <c r="A34" s="108"/>
      <c r="B34" s="108"/>
      <c r="C34" s="108"/>
      <c r="D34" s="115"/>
      <c r="E34" s="108"/>
      <c r="F34" s="108"/>
      <c r="G34" s="108"/>
      <c r="H34" s="108"/>
      <c r="I34" s="108"/>
      <c r="J34" s="108"/>
      <c r="K34" s="108"/>
      <c r="L34" s="108"/>
      <c r="M34" s="111"/>
      <c r="N34" s="112"/>
      <c r="O34" s="111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</row>
    <row r="35">
      <c r="A35" s="108"/>
      <c r="B35" s="108"/>
      <c r="C35" s="108"/>
      <c r="D35" s="115"/>
      <c r="E35" s="108"/>
      <c r="F35" s="108"/>
      <c r="G35" s="108"/>
      <c r="H35" s="108"/>
      <c r="I35" s="108"/>
      <c r="J35" s="108"/>
      <c r="K35" s="108"/>
      <c r="L35" s="108"/>
      <c r="M35" s="111"/>
      <c r="N35" s="112"/>
      <c r="O35" s="111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</row>
    <row r="36">
      <c r="A36" s="108"/>
      <c r="B36" s="108"/>
      <c r="C36" s="108"/>
      <c r="D36" s="115"/>
      <c r="E36" s="108"/>
      <c r="F36" s="108"/>
      <c r="G36" s="108"/>
      <c r="H36" s="108"/>
      <c r="I36" s="108"/>
      <c r="J36" s="108"/>
      <c r="K36" s="108"/>
      <c r="L36" s="108"/>
      <c r="M36" s="111"/>
      <c r="N36" s="112"/>
      <c r="O36" s="111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</row>
    <row r="37">
      <c r="A37" s="108"/>
      <c r="B37" s="108"/>
      <c r="C37" s="108"/>
      <c r="D37" s="115"/>
      <c r="E37" s="108"/>
      <c r="F37" s="108"/>
      <c r="G37" s="108"/>
      <c r="H37" s="108"/>
      <c r="I37" s="108"/>
      <c r="J37" s="108"/>
      <c r="K37" s="108"/>
      <c r="L37" s="108"/>
      <c r="M37" s="111"/>
      <c r="N37" s="112"/>
      <c r="O37" s="111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>
      <c r="A38" s="108"/>
      <c r="B38" s="108"/>
      <c r="C38" s="108"/>
      <c r="D38" s="115"/>
      <c r="E38" s="108"/>
      <c r="F38" s="108"/>
      <c r="G38" s="108"/>
      <c r="H38" s="108"/>
      <c r="I38" s="108"/>
      <c r="J38" s="108"/>
      <c r="K38" s="108"/>
      <c r="L38" s="108"/>
      <c r="M38" s="111"/>
      <c r="N38" s="112"/>
      <c r="O38" s="111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</row>
    <row r="39">
      <c r="A39" s="108"/>
      <c r="B39" s="108"/>
      <c r="C39" s="108"/>
      <c r="D39" s="115"/>
      <c r="E39" s="108"/>
      <c r="F39" s="108"/>
      <c r="G39" s="108"/>
      <c r="H39" s="108"/>
      <c r="I39" s="108"/>
      <c r="J39" s="108"/>
      <c r="K39" s="108"/>
      <c r="L39" s="108"/>
      <c r="M39" s="111"/>
      <c r="N39" s="112"/>
      <c r="O39" s="111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</row>
    <row r="40">
      <c r="A40" s="108"/>
      <c r="B40" s="108"/>
      <c r="C40" s="108"/>
      <c r="D40" s="115"/>
      <c r="E40" s="108"/>
      <c r="F40" s="108"/>
      <c r="G40" s="108"/>
      <c r="H40" s="108"/>
      <c r="I40" s="108"/>
      <c r="J40" s="108"/>
      <c r="K40" s="108"/>
      <c r="L40" s="108"/>
      <c r="M40" s="111"/>
      <c r="N40" s="112"/>
      <c r="O40" s="111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</row>
    <row r="41">
      <c r="A41" s="108"/>
      <c r="B41" s="108"/>
      <c r="C41" s="108"/>
      <c r="D41" s="115"/>
      <c r="E41" s="108"/>
      <c r="F41" s="108"/>
      <c r="G41" s="108"/>
      <c r="H41" s="108"/>
      <c r="I41" s="108"/>
      <c r="J41" s="108"/>
      <c r="K41" s="108"/>
      <c r="L41" s="108"/>
      <c r="M41" s="111"/>
      <c r="N41" s="112"/>
      <c r="O41" s="111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>
      <c r="A42" s="108"/>
      <c r="B42" s="108"/>
      <c r="C42" s="108"/>
      <c r="D42" s="115"/>
      <c r="E42" s="108"/>
      <c r="F42" s="108"/>
      <c r="G42" s="108"/>
      <c r="H42" s="108"/>
      <c r="I42" s="108"/>
      <c r="J42" s="108"/>
      <c r="K42" s="108"/>
      <c r="L42" s="108"/>
      <c r="M42" s="111"/>
      <c r="N42" s="112"/>
      <c r="O42" s="111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>
      <c r="A43" s="108"/>
      <c r="B43" s="108"/>
      <c r="C43" s="108"/>
      <c r="D43" s="115"/>
      <c r="E43" s="108"/>
      <c r="F43" s="108"/>
      <c r="G43" s="108"/>
      <c r="H43" s="108"/>
      <c r="I43" s="108"/>
      <c r="J43" s="108"/>
      <c r="K43" s="108"/>
      <c r="L43" s="108"/>
      <c r="M43" s="111"/>
      <c r="N43" s="112"/>
      <c r="O43" s="111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>
      <c r="A44" s="108"/>
      <c r="B44" s="108"/>
      <c r="C44" s="108"/>
      <c r="D44" s="115"/>
      <c r="E44" s="108"/>
      <c r="F44" s="108"/>
      <c r="G44" s="108"/>
      <c r="H44" s="108"/>
      <c r="I44" s="108"/>
      <c r="J44" s="108"/>
      <c r="K44" s="108"/>
      <c r="L44" s="108"/>
      <c r="M44" s="111"/>
      <c r="N44" s="112"/>
      <c r="O44" s="111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>
      <c r="A45" s="108"/>
      <c r="B45" s="108"/>
      <c r="C45" s="108"/>
      <c r="D45" s="115"/>
      <c r="E45" s="108"/>
      <c r="F45" s="108"/>
      <c r="G45" s="108"/>
      <c r="H45" s="108"/>
      <c r="I45" s="108"/>
      <c r="J45" s="108"/>
      <c r="K45" s="108"/>
      <c r="L45" s="108"/>
      <c r="M45" s="111"/>
      <c r="N45" s="112"/>
      <c r="O45" s="111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>
      <c r="A46" s="108"/>
      <c r="B46" s="108"/>
      <c r="C46" s="108"/>
      <c r="D46" s="115"/>
      <c r="E46" s="108"/>
      <c r="F46" s="108"/>
      <c r="G46" s="108"/>
      <c r="H46" s="108"/>
      <c r="I46" s="108"/>
      <c r="J46" s="108"/>
      <c r="K46" s="108"/>
      <c r="L46" s="108"/>
      <c r="M46" s="111"/>
      <c r="N46" s="112"/>
      <c r="O46" s="111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</row>
    <row r="47">
      <c r="A47" s="108"/>
      <c r="B47" s="108"/>
      <c r="C47" s="108"/>
      <c r="D47" s="115"/>
      <c r="E47" s="108"/>
      <c r="F47" s="108"/>
      <c r="G47" s="108"/>
      <c r="H47" s="108"/>
      <c r="I47" s="108"/>
      <c r="J47" s="108"/>
      <c r="K47" s="108"/>
      <c r="L47" s="108"/>
      <c r="M47" s="111"/>
      <c r="N47" s="112"/>
      <c r="O47" s="111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</row>
    <row r="48">
      <c r="A48" s="108"/>
      <c r="B48" s="108"/>
      <c r="C48" s="108"/>
      <c r="D48" s="115"/>
      <c r="E48" s="108"/>
      <c r="F48" s="108"/>
      <c r="G48" s="108"/>
      <c r="H48" s="108"/>
      <c r="I48" s="108"/>
      <c r="J48" s="108"/>
      <c r="K48" s="108"/>
      <c r="L48" s="108"/>
      <c r="M48" s="111"/>
      <c r="N48" s="112"/>
      <c r="O48" s="111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</row>
    <row r="49">
      <c r="A49" s="108"/>
      <c r="B49" s="108"/>
      <c r="C49" s="108"/>
      <c r="D49" s="115"/>
      <c r="E49" s="108"/>
      <c r="F49" s="108"/>
      <c r="G49" s="108"/>
      <c r="H49" s="108"/>
      <c r="I49" s="108"/>
      <c r="J49" s="108"/>
      <c r="K49" s="108"/>
      <c r="L49" s="108"/>
      <c r="M49" s="111"/>
      <c r="N49" s="112"/>
      <c r="O49" s="111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</row>
    <row r="50">
      <c r="A50" s="108"/>
      <c r="B50" s="108"/>
      <c r="C50" s="108"/>
      <c r="D50" s="115"/>
      <c r="E50" s="108"/>
      <c r="F50" s="108"/>
      <c r="G50" s="108"/>
      <c r="H50" s="108"/>
      <c r="I50" s="108"/>
      <c r="J50" s="108"/>
      <c r="K50" s="108"/>
      <c r="L50" s="108"/>
      <c r="M50" s="111"/>
      <c r="N50" s="112"/>
      <c r="O50" s="111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</row>
    <row r="51">
      <c r="A51" s="108"/>
      <c r="B51" s="108"/>
      <c r="C51" s="108"/>
      <c r="D51" s="115"/>
      <c r="E51" s="108"/>
      <c r="F51" s="108"/>
      <c r="G51" s="108"/>
      <c r="H51" s="108"/>
      <c r="I51" s="108"/>
      <c r="J51" s="108"/>
      <c r="K51" s="108"/>
      <c r="L51" s="108"/>
      <c r="M51" s="111"/>
      <c r="N51" s="112"/>
      <c r="O51" s="111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>
      <c r="A52" s="108"/>
      <c r="B52" s="108"/>
      <c r="C52" s="108"/>
      <c r="D52" s="115"/>
      <c r="E52" s="108"/>
      <c r="F52" s="108"/>
      <c r="G52" s="108"/>
      <c r="H52" s="108"/>
      <c r="I52" s="108"/>
      <c r="J52" s="108"/>
      <c r="K52" s="108"/>
      <c r="L52" s="108"/>
      <c r="M52" s="111"/>
      <c r="N52" s="112"/>
      <c r="O52" s="111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</row>
    <row r="53">
      <c r="A53" s="108"/>
      <c r="B53" s="108"/>
      <c r="C53" s="108"/>
      <c r="D53" s="115"/>
      <c r="E53" s="108"/>
      <c r="F53" s="108"/>
      <c r="G53" s="108"/>
      <c r="H53" s="108"/>
      <c r="I53" s="108"/>
      <c r="J53" s="108"/>
      <c r="K53" s="108"/>
      <c r="L53" s="108"/>
      <c r="M53" s="111"/>
      <c r="N53" s="112"/>
      <c r="O53" s="111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</row>
    <row r="54">
      <c r="A54" s="108"/>
      <c r="B54" s="108"/>
      <c r="C54" s="108"/>
      <c r="D54" s="115"/>
      <c r="E54" s="108"/>
      <c r="F54" s="108"/>
      <c r="G54" s="108"/>
      <c r="H54" s="108"/>
      <c r="I54" s="108"/>
      <c r="J54" s="108"/>
      <c r="K54" s="108"/>
      <c r="L54" s="108"/>
      <c r="M54" s="111"/>
      <c r="N54" s="112"/>
      <c r="O54" s="111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</row>
    <row r="55">
      <c r="A55" s="108"/>
      <c r="B55" s="108"/>
      <c r="C55" s="108"/>
      <c r="D55" s="115"/>
      <c r="E55" s="108"/>
      <c r="F55" s="108"/>
      <c r="G55" s="108"/>
      <c r="H55" s="108"/>
      <c r="I55" s="108"/>
      <c r="J55" s="108"/>
      <c r="K55" s="108"/>
      <c r="L55" s="108"/>
      <c r="M55" s="111"/>
      <c r="N55" s="112"/>
      <c r="O55" s="111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</row>
    <row r="56">
      <c r="A56" s="108"/>
      <c r="B56" s="108"/>
      <c r="C56" s="108"/>
      <c r="D56" s="115"/>
      <c r="E56" s="108"/>
      <c r="F56" s="108"/>
      <c r="G56" s="108"/>
      <c r="H56" s="108"/>
      <c r="I56" s="108"/>
      <c r="J56" s="108"/>
      <c r="K56" s="108"/>
      <c r="L56" s="108"/>
      <c r="M56" s="111"/>
      <c r="N56" s="112"/>
      <c r="O56" s="111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</row>
    <row r="57">
      <c r="A57" s="108"/>
      <c r="B57" s="108"/>
      <c r="C57" s="108"/>
      <c r="D57" s="115"/>
      <c r="E57" s="108"/>
      <c r="F57" s="108"/>
      <c r="G57" s="108"/>
      <c r="H57" s="108"/>
      <c r="I57" s="108"/>
      <c r="J57" s="108"/>
      <c r="K57" s="108"/>
      <c r="L57" s="108"/>
      <c r="M57" s="111"/>
      <c r="N57" s="112"/>
      <c r="O57" s="111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</row>
    <row r="58">
      <c r="A58" s="108"/>
      <c r="B58" s="108"/>
      <c r="C58" s="108"/>
      <c r="D58" s="115"/>
      <c r="E58" s="108"/>
      <c r="F58" s="108"/>
      <c r="G58" s="108"/>
      <c r="H58" s="108"/>
      <c r="I58" s="108"/>
      <c r="J58" s="108"/>
      <c r="K58" s="108"/>
      <c r="L58" s="108"/>
      <c r="M58" s="111"/>
      <c r="N58" s="112"/>
      <c r="O58" s="111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</row>
    <row r="59">
      <c r="A59" s="108"/>
      <c r="B59" s="108"/>
      <c r="C59" s="108"/>
      <c r="D59" s="115"/>
      <c r="E59" s="108"/>
      <c r="F59" s="108"/>
      <c r="G59" s="108"/>
      <c r="H59" s="108"/>
      <c r="I59" s="108"/>
      <c r="J59" s="108"/>
      <c r="K59" s="108"/>
      <c r="L59" s="108"/>
      <c r="M59" s="111"/>
      <c r="N59" s="112"/>
      <c r="O59" s="111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</row>
    <row r="60">
      <c r="A60" s="108"/>
      <c r="B60" s="108"/>
      <c r="C60" s="108"/>
      <c r="D60" s="115"/>
      <c r="E60" s="108"/>
      <c r="F60" s="108"/>
      <c r="G60" s="108"/>
      <c r="H60" s="108"/>
      <c r="I60" s="108"/>
      <c r="J60" s="108"/>
      <c r="K60" s="108"/>
      <c r="L60" s="108"/>
      <c r="M60" s="111"/>
      <c r="N60" s="112"/>
      <c r="O60" s="111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</row>
    <row r="61">
      <c r="A61" s="108"/>
      <c r="B61" s="108"/>
      <c r="C61" s="108"/>
      <c r="D61" s="115"/>
      <c r="E61" s="108"/>
      <c r="F61" s="108"/>
      <c r="G61" s="108"/>
      <c r="H61" s="108"/>
      <c r="I61" s="108"/>
      <c r="J61" s="108"/>
      <c r="K61" s="108"/>
      <c r="L61" s="108"/>
      <c r="M61" s="111"/>
      <c r="N61" s="112"/>
      <c r="O61" s="111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</row>
    <row r="62">
      <c r="A62" s="108"/>
      <c r="B62" s="108"/>
      <c r="C62" s="108"/>
      <c r="D62" s="115"/>
      <c r="E62" s="108"/>
      <c r="F62" s="108"/>
      <c r="G62" s="108"/>
      <c r="H62" s="108"/>
      <c r="I62" s="108"/>
      <c r="J62" s="108"/>
      <c r="K62" s="108"/>
      <c r="L62" s="108"/>
      <c r="M62" s="111"/>
      <c r="N62" s="112"/>
      <c r="O62" s="111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>
      <c r="A63" s="108"/>
      <c r="B63" s="108"/>
      <c r="C63" s="108"/>
      <c r="D63" s="115"/>
      <c r="E63" s="108"/>
      <c r="F63" s="108"/>
      <c r="G63" s="108"/>
      <c r="H63" s="108"/>
      <c r="I63" s="108"/>
      <c r="J63" s="108"/>
      <c r="K63" s="108"/>
      <c r="L63" s="108"/>
      <c r="M63" s="111"/>
      <c r="N63" s="112"/>
      <c r="O63" s="111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</row>
    <row r="64">
      <c r="A64" s="108"/>
      <c r="B64" s="108"/>
      <c r="C64" s="108"/>
      <c r="D64" s="115"/>
      <c r="E64" s="108"/>
      <c r="F64" s="108"/>
      <c r="G64" s="108"/>
      <c r="H64" s="108"/>
      <c r="I64" s="108"/>
      <c r="J64" s="108"/>
      <c r="K64" s="108"/>
      <c r="L64" s="108"/>
      <c r="M64" s="111"/>
      <c r="N64" s="112"/>
      <c r="O64" s="111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</row>
    <row r="65">
      <c r="A65" s="108"/>
      <c r="B65" s="108"/>
      <c r="C65" s="108"/>
      <c r="D65" s="115"/>
      <c r="E65" s="108"/>
      <c r="F65" s="108"/>
      <c r="G65" s="108"/>
      <c r="H65" s="108"/>
      <c r="I65" s="108"/>
      <c r="J65" s="108"/>
      <c r="K65" s="108"/>
      <c r="L65" s="108"/>
      <c r="M65" s="111"/>
      <c r="N65" s="112"/>
      <c r="O65" s="111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</row>
    <row r="66">
      <c r="A66" s="108"/>
      <c r="B66" s="108"/>
      <c r="C66" s="108"/>
      <c r="D66" s="115"/>
      <c r="E66" s="108"/>
      <c r="F66" s="108"/>
      <c r="G66" s="108"/>
      <c r="H66" s="108"/>
      <c r="I66" s="108"/>
      <c r="J66" s="108"/>
      <c r="K66" s="108"/>
      <c r="L66" s="108"/>
      <c r="M66" s="111"/>
      <c r="N66" s="112"/>
      <c r="O66" s="111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</row>
    <row r="67">
      <c r="A67" s="108"/>
      <c r="B67" s="108"/>
      <c r="C67" s="108"/>
      <c r="D67" s="115"/>
      <c r="E67" s="108"/>
      <c r="F67" s="108"/>
      <c r="G67" s="108"/>
      <c r="H67" s="108"/>
      <c r="I67" s="108"/>
      <c r="J67" s="108"/>
      <c r="K67" s="108"/>
      <c r="L67" s="108"/>
      <c r="M67" s="111"/>
      <c r="N67" s="112"/>
      <c r="O67" s="111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</row>
    <row r="68">
      <c r="A68" s="108"/>
      <c r="B68" s="108"/>
      <c r="C68" s="108"/>
      <c r="D68" s="115"/>
      <c r="E68" s="108"/>
      <c r="F68" s="108"/>
      <c r="G68" s="108"/>
      <c r="H68" s="108"/>
      <c r="I68" s="108"/>
      <c r="J68" s="108"/>
      <c r="K68" s="108"/>
      <c r="L68" s="108"/>
      <c r="M68" s="111"/>
      <c r="N68" s="112"/>
      <c r="O68" s="111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</row>
    <row r="69">
      <c r="A69" s="108"/>
      <c r="B69" s="108"/>
      <c r="C69" s="108"/>
      <c r="D69" s="115"/>
      <c r="E69" s="108"/>
      <c r="F69" s="108"/>
      <c r="G69" s="108"/>
      <c r="H69" s="108"/>
      <c r="I69" s="108"/>
      <c r="J69" s="108"/>
      <c r="K69" s="108"/>
      <c r="L69" s="108"/>
      <c r="M69" s="111"/>
      <c r="N69" s="112"/>
      <c r="O69" s="111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108"/>
      <c r="B70" s="108"/>
      <c r="C70" s="108"/>
      <c r="D70" s="115"/>
      <c r="E70" s="108"/>
      <c r="F70" s="108"/>
      <c r="G70" s="108"/>
      <c r="H70" s="108"/>
      <c r="I70" s="108"/>
      <c r="J70" s="108"/>
      <c r="K70" s="108"/>
      <c r="L70" s="108"/>
      <c r="M70" s="111"/>
      <c r="N70" s="112"/>
      <c r="O70" s="111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</row>
    <row r="71">
      <c r="A71" s="108"/>
      <c r="B71" s="108"/>
      <c r="C71" s="108"/>
      <c r="D71" s="115"/>
      <c r="E71" s="108"/>
      <c r="F71" s="108"/>
      <c r="G71" s="108"/>
      <c r="H71" s="108"/>
      <c r="I71" s="108"/>
      <c r="J71" s="108"/>
      <c r="K71" s="108"/>
      <c r="L71" s="108"/>
      <c r="M71" s="111"/>
      <c r="N71" s="112"/>
      <c r="O71" s="111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</row>
    <row r="72">
      <c r="A72" s="108"/>
      <c r="B72" s="108"/>
      <c r="C72" s="108"/>
      <c r="D72" s="115"/>
      <c r="E72" s="108"/>
      <c r="F72" s="108"/>
      <c r="G72" s="108"/>
      <c r="H72" s="108"/>
      <c r="I72" s="108"/>
      <c r="J72" s="108"/>
      <c r="K72" s="108"/>
      <c r="L72" s="108"/>
      <c r="M72" s="111"/>
      <c r="N72" s="112"/>
      <c r="O72" s="111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</row>
    <row r="73">
      <c r="A73" s="108"/>
      <c r="B73" s="108"/>
      <c r="C73" s="108"/>
      <c r="D73" s="115"/>
      <c r="E73" s="108"/>
      <c r="F73" s="108"/>
      <c r="G73" s="108"/>
      <c r="H73" s="108"/>
      <c r="I73" s="108"/>
      <c r="J73" s="108"/>
      <c r="K73" s="108"/>
      <c r="L73" s="108"/>
      <c r="M73" s="111"/>
      <c r="N73" s="112"/>
      <c r="O73" s="111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</row>
    <row r="74">
      <c r="A74" s="108"/>
      <c r="B74" s="108"/>
      <c r="C74" s="108"/>
      <c r="D74" s="115"/>
      <c r="E74" s="108"/>
      <c r="F74" s="108"/>
      <c r="G74" s="108"/>
      <c r="H74" s="108"/>
      <c r="I74" s="108"/>
      <c r="J74" s="108"/>
      <c r="K74" s="108"/>
      <c r="L74" s="108"/>
      <c r="M74" s="111"/>
      <c r="N74" s="112"/>
      <c r="O74" s="111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</row>
    <row r="75">
      <c r="A75" s="108"/>
      <c r="B75" s="108"/>
      <c r="C75" s="108"/>
      <c r="D75" s="115"/>
      <c r="E75" s="108"/>
      <c r="F75" s="108"/>
      <c r="G75" s="108"/>
      <c r="H75" s="108"/>
      <c r="I75" s="108"/>
      <c r="J75" s="108"/>
      <c r="K75" s="108"/>
      <c r="L75" s="108"/>
      <c r="M75" s="111"/>
      <c r="N75" s="112"/>
      <c r="O75" s="111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</row>
    <row r="76">
      <c r="A76" s="108"/>
      <c r="B76" s="108"/>
      <c r="C76" s="108"/>
      <c r="D76" s="115"/>
      <c r="E76" s="108"/>
      <c r="F76" s="108"/>
      <c r="G76" s="108"/>
      <c r="H76" s="108"/>
      <c r="I76" s="108"/>
      <c r="J76" s="108"/>
      <c r="K76" s="108"/>
      <c r="L76" s="108"/>
      <c r="M76" s="111"/>
      <c r="N76" s="112"/>
      <c r="O76" s="111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108"/>
      <c r="B77" s="108"/>
      <c r="C77" s="108"/>
      <c r="D77" s="115"/>
      <c r="E77" s="108"/>
      <c r="F77" s="108"/>
      <c r="G77" s="108"/>
      <c r="H77" s="108"/>
      <c r="I77" s="108"/>
      <c r="J77" s="108"/>
      <c r="K77" s="108"/>
      <c r="L77" s="108"/>
      <c r="M77" s="111"/>
      <c r="N77" s="112"/>
      <c r="O77" s="111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</row>
    <row r="78">
      <c r="A78" s="108"/>
      <c r="B78" s="108"/>
      <c r="C78" s="108"/>
      <c r="D78" s="115"/>
      <c r="E78" s="108"/>
      <c r="F78" s="108"/>
      <c r="G78" s="108"/>
      <c r="H78" s="108"/>
      <c r="I78" s="108"/>
      <c r="J78" s="108"/>
      <c r="K78" s="108"/>
      <c r="L78" s="108"/>
      <c r="M78" s="111"/>
      <c r="N78" s="112"/>
      <c r="O78" s="111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</row>
    <row r="79">
      <c r="A79" s="108"/>
      <c r="B79" s="108"/>
      <c r="C79" s="108"/>
      <c r="D79" s="115"/>
      <c r="E79" s="108"/>
      <c r="F79" s="108"/>
      <c r="G79" s="108"/>
      <c r="H79" s="108"/>
      <c r="I79" s="108"/>
      <c r="J79" s="108"/>
      <c r="K79" s="108"/>
      <c r="L79" s="108"/>
      <c r="M79" s="111"/>
      <c r="N79" s="112"/>
      <c r="O79" s="111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</row>
    <row r="80">
      <c r="A80" s="108"/>
      <c r="B80" s="108"/>
      <c r="C80" s="108"/>
      <c r="D80" s="115"/>
      <c r="E80" s="108"/>
      <c r="F80" s="108"/>
      <c r="G80" s="108"/>
      <c r="H80" s="108"/>
      <c r="I80" s="108"/>
      <c r="J80" s="108"/>
      <c r="K80" s="108"/>
      <c r="L80" s="108"/>
      <c r="M80" s="111"/>
      <c r="N80" s="112"/>
      <c r="O80" s="111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</row>
    <row r="81">
      <c r="A81" s="108"/>
      <c r="B81" s="108"/>
      <c r="C81" s="108"/>
      <c r="D81" s="115"/>
      <c r="E81" s="108"/>
      <c r="F81" s="108"/>
      <c r="G81" s="108"/>
      <c r="H81" s="108"/>
      <c r="I81" s="108"/>
      <c r="J81" s="108"/>
      <c r="K81" s="108"/>
      <c r="L81" s="108"/>
      <c r="M81" s="111"/>
      <c r="N81" s="112"/>
      <c r="O81" s="111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108"/>
      <c r="D82" s="115"/>
      <c r="E82" s="108"/>
      <c r="F82" s="108"/>
      <c r="G82" s="108"/>
      <c r="H82" s="108"/>
      <c r="I82" s="108"/>
      <c r="J82" s="108"/>
      <c r="K82" s="108"/>
      <c r="L82" s="108"/>
      <c r="M82" s="111"/>
      <c r="N82" s="112"/>
      <c r="O82" s="111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108"/>
      <c r="D83" s="115"/>
      <c r="E83" s="108"/>
      <c r="F83" s="108"/>
      <c r="G83" s="108"/>
      <c r="H83" s="108"/>
      <c r="I83" s="108"/>
      <c r="J83" s="108"/>
      <c r="K83" s="108"/>
      <c r="L83" s="108"/>
      <c r="M83" s="111"/>
      <c r="N83" s="112"/>
      <c r="O83" s="111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108"/>
      <c r="D84" s="115"/>
      <c r="E84" s="108"/>
      <c r="F84" s="108"/>
      <c r="G84" s="108"/>
      <c r="H84" s="108"/>
      <c r="I84" s="108"/>
      <c r="J84" s="108"/>
      <c r="K84" s="108"/>
      <c r="L84" s="108"/>
      <c r="M84" s="111"/>
      <c r="N84" s="112"/>
      <c r="O84" s="111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108"/>
      <c r="D85" s="115"/>
      <c r="E85" s="108"/>
      <c r="F85" s="108"/>
      <c r="G85" s="108"/>
      <c r="H85" s="108"/>
      <c r="I85" s="108"/>
      <c r="J85" s="108"/>
      <c r="K85" s="108"/>
      <c r="L85" s="108"/>
      <c r="M85" s="111"/>
      <c r="N85" s="112"/>
      <c r="O85" s="111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108"/>
      <c r="D86" s="115"/>
      <c r="E86" s="108"/>
      <c r="F86" s="108"/>
      <c r="G86" s="108"/>
      <c r="H86" s="108"/>
      <c r="I86" s="108"/>
      <c r="J86" s="108"/>
      <c r="K86" s="108"/>
      <c r="L86" s="108"/>
      <c r="M86" s="111"/>
      <c r="N86" s="112"/>
      <c r="O86" s="111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108"/>
      <c r="D87" s="115"/>
      <c r="E87" s="108"/>
      <c r="F87" s="108"/>
      <c r="G87" s="108"/>
      <c r="H87" s="108"/>
      <c r="I87" s="108"/>
      <c r="J87" s="108"/>
      <c r="K87" s="108"/>
      <c r="L87" s="108"/>
      <c r="M87" s="111"/>
      <c r="N87" s="112"/>
      <c r="O87" s="111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108"/>
      <c r="D88" s="115"/>
      <c r="E88" s="108"/>
      <c r="F88" s="108"/>
      <c r="G88" s="108"/>
      <c r="H88" s="108"/>
      <c r="I88" s="108"/>
      <c r="J88" s="108"/>
      <c r="K88" s="108"/>
      <c r="L88" s="108"/>
      <c r="M88" s="111"/>
      <c r="N88" s="112"/>
      <c r="O88" s="111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108"/>
      <c r="D89" s="115"/>
      <c r="E89" s="108"/>
      <c r="F89" s="108"/>
      <c r="G89" s="108"/>
      <c r="H89" s="108"/>
      <c r="I89" s="108"/>
      <c r="J89" s="108"/>
      <c r="K89" s="108"/>
      <c r="L89" s="108"/>
      <c r="M89" s="111"/>
      <c r="N89" s="112"/>
      <c r="O89" s="111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108"/>
      <c r="D90" s="115"/>
      <c r="E90" s="108"/>
      <c r="F90" s="108"/>
      <c r="G90" s="108"/>
      <c r="H90" s="108"/>
      <c r="I90" s="108"/>
      <c r="J90" s="108"/>
      <c r="K90" s="108"/>
      <c r="L90" s="108"/>
      <c r="M90" s="111"/>
      <c r="N90" s="112"/>
      <c r="O90" s="111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108"/>
      <c r="D91" s="115"/>
      <c r="E91" s="108"/>
      <c r="F91" s="108"/>
      <c r="G91" s="108"/>
      <c r="H91" s="108"/>
      <c r="I91" s="108"/>
      <c r="J91" s="108"/>
      <c r="K91" s="108"/>
      <c r="L91" s="108"/>
      <c r="M91" s="111"/>
      <c r="N91" s="112"/>
      <c r="O91" s="111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108"/>
      <c r="D92" s="115"/>
      <c r="E92" s="108"/>
      <c r="F92" s="108"/>
      <c r="G92" s="108"/>
      <c r="H92" s="108"/>
      <c r="I92" s="108"/>
      <c r="J92" s="108"/>
      <c r="K92" s="108"/>
      <c r="L92" s="108"/>
      <c r="M92" s="111"/>
      <c r="N92" s="112"/>
      <c r="O92" s="111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108"/>
      <c r="D93" s="115"/>
      <c r="E93" s="108"/>
      <c r="F93" s="108"/>
      <c r="G93" s="108"/>
      <c r="H93" s="108"/>
      <c r="I93" s="108"/>
      <c r="J93" s="108"/>
      <c r="K93" s="108"/>
      <c r="L93" s="108"/>
      <c r="M93" s="111"/>
      <c r="N93" s="112"/>
      <c r="O93" s="111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108"/>
      <c r="D94" s="115"/>
      <c r="E94" s="108"/>
      <c r="F94" s="108"/>
      <c r="G94" s="108"/>
      <c r="H94" s="108"/>
      <c r="I94" s="108"/>
      <c r="J94" s="108"/>
      <c r="K94" s="108"/>
      <c r="L94" s="108"/>
      <c r="M94" s="111"/>
      <c r="N94" s="112"/>
      <c r="O94" s="111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108"/>
      <c r="D95" s="115"/>
      <c r="E95" s="108"/>
      <c r="F95" s="108"/>
      <c r="G95" s="108"/>
      <c r="H95" s="108"/>
      <c r="I95" s="108"/>
      <c r="J95" s="108"/>
      <c r="K95" s="108"/>
      <c r="L95" s="108"/>
      <c r="M95" s="111"/>
      <c r="N95" s="112"/>
      <c r="O95" s="111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108"/>
      <c r="D96" s="115"/>
      <c r="E96" s="108"/>
      <c r="F96" s="108"/>
      <c r="G96" s="108"/>
      <c r="H96" s="108"/>
      <c r="I96" s="108"/>
      <c r="J96" s="108"/>
      <c r="K96" s="108"/>
      <c r="L96" s="108"/>
      <c r="M96" s="111"/>
      <c r="N96" s="112"/>
      <c r="O96" s="111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108"/>
      <c r="D97" s="115"/>
      <c r="E97" s="108"/>
      <c r="F97" s="108"/>
      <c r="G97" s="108"/>
      <c r="H97" s="108"/>
      <c r="I97" s="108"/>
      <c r="J97" s="108"/>
      <c r="K97" s="108"/>
      <c r="L97" s="108"/>
      <c r="M97" s="111"/>
      <c r="N97" s="112"/>
      <c r="O97" s="111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108"/>
      <c r="D98" s="115"/>
      <c r="E98" s="108"/>
      <c r="F98" s="108"/>
      <c r="G98" s="108"/>
      <c r="H98" s="108"/>
      <c r="I98" s="108"/>
      <c r="J98" s="108"/>
      <c r="K98" s="108"/>
      <c r="L98" s="108"/>
      <c r="M98" s="111"/>
      <c r="N98" s="112"/>
      <c r="O98" s="111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108"/>
      <c r="D99" s="115"/>
      <c r="E99" s="108"/>
      <c r="F99" s="108"/>
      <c r="G99" s="108"/>
      <c r="H99" s="108"/>
      <c r="I99" s="108"/>
      <c r="J99" s="108"/>
      <c r="K99" s="108"/>
      <c r="L99" s="108"/>
      <c r="M99" s="111"/>
      <c r="N99" s="112"/>
      <c r="O99" s="111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108"/>
      <c r="D100" s="115"/>
      <c r="E100" s="108"/>
      <c r="F100" s="108"/>
      <c r="G100" s="108"/>
      <c r="H100" s="108"/>
      <c r="I100" s="108"/>
      <c r="J100" s="108"/>
      <c r="K100" s="108"/>
      <c r="L100" s="108"/>
      <c r="M100" s="111"/>
      <c r="N100" s="112"/>
      <c r="O100" s="111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108"/>
      <c r="D101" s="115"/>
      <c r="E101" s="108"/>
      <c r="F101" s="108"/>
      <c r="G101" s="108"/>
      <c r="H101" s="108"/>
      <c r="I101" s="108"/>
      <c r="J101" s="108"/>
      <c r="K101" s="108"/>
      <c r="L101" s="108"/>
      <c r="M101" s="111"/>
      <c r="N101" s="112"/>
      <c r="O101" s="111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15"/>
      <c r="E102" s="108"/>
      <c r="F102" s="108"/>
      <c r="G102" s="108"/>
      <c r="H102" s="108"/>
      <c r="I102" s="108"/>
      <c r="J102" s="108"/>
      <c r="K102" s="108"/>
      <c r="L102" s="108"/>
      <c r="M102" s="111"/>
      <c r="N102" s="112"/>
      <c r="O102" s="111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15"/>
      <c r="E103" s="108"/>
      <c r="F103" s="108"/>
      <c r="G103" s="108"/>
      <c r="H103" s="108"/>
      <c r="I103" s="108"/>
      <c r="J103" s="108"/>
      <c r="K103" s="108"/>
      <c r="L103" s="108"/>
      <c r="M103" s="111"/>
      <c r="N103" s="112"/>
      <c r="O103" s="111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15"/>
      <c r="E104" s="108"/>
      <c r="F104" s="108"/>
      <c r="G104" s="108"/>
      <c r="H104" s="108"/>
      <c r="I104" s="108"/>
      <c r="J104" s="108"/>
      <c r="K104" s="108"/>
      <c r="L104" s="108"/>
      <c r="M104" s="111"/>
      <c r="N104" s="112"/>
      <c r="O104" s="111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15"/>
      <c r="E105" s="108"/>
      <c r="F105" s="108"/>
      <c r="G105" s="108"/>
      <c r="H105" s="108"/>
      <c r="I105" s="108"/>
      <c r="J105" s="108"/>
      <c r="K105" s="108"/>
      <c r="L105" s="108"/>
      <c r="M105" s="111"/>
      <c r="N105" s="112"/>
      <c r="O105" s="111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15"/>
      <c r="E106" s="108"/>
      <c r="F106" s="108"/>
      <c r="G106" s="108"/>
      <c r="H106" s="108"/>
      <c r="I106" s="108"/>
      <c r="J106" s="108"/>
      <c r="K106" s="108"/>
      <c r="L106" s="108"/>
      <c r="M106" s="111"/>
      <c r="N106" s="112"/>
      <c r="O106" s="111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15"/>
      <c r="E107" s="108"/>
      <c r="F107" s="108"/>
      <c r="G107" s="108"/>
      <c r="H107" s="108"/>
      <c r="I107" s="108"/>
      <c r="J107" s="108"/>
      <c r="K107" s="108"/>
      <c r="L107" s="108"/>
      <c r="M107" s="111"/>
      <c r="N107" s="112"/>
      <c r="O107" s="111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15"/>
      <c r="E108" s="108"/>
      <c r="F108" s="108"/>
      <c r="G108" s="108"/>
      <c r="H108" s="108"/>
      <c r="I108" s="108"/>
      <c r="J108" s="108"/>
      <c r="K108" s="108"/>
      <c r="L108" s="108"/>
      <c r="M108" s="111"/>
      <c r="N108" s="112"/>
      <c r="O108" s="111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15"/>
      <c r="E109" s="108"/>
      <c r="F109" s="108"/>
      <c r="G109" s="108"/>
      <c r="H109" s="108"/>
      <c r="I109" s="108"/>
      <c r="J109" s="108"/>
      <c r="K109" s="108"/>
      <c r="L109" s="108"/>
      <c r="M109" s="111"/>
      <c r="N109" s="112"/>
      <c r="O109" s="111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15"/>
      <c r="E110" s="108"/>
      <c r="F110" s="108"/>
      <c r="G110" s="108"/>
      <c r="H110" s="108"/>
      <c r="I110" s="108"/>
      <c r="J110" s="108"/>
      <c r="K110" s="108"/>
      <c r="L110" s="108"/>
      <c r="M110" s="111"/>
      <c r="N110" s="112"/>
      <c r="O110" s="111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15"/>
      <c r="E111" s="108"/>
      <c r="F111" s="108"/>
      <c r="G111" s="108"/>
      <c r="H111" s="108"/>
      <c r="I111" s="108"/>
      <c r="J111" s="108"/>
      <c r="K111" s="108"/>
      <c r="L111" s="108"/>
      <c r="M111" s="111"/>
      <c r="N111" s="112"/>
      <c r="O111" s="111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15"/>
      <c r="E112" s="108"/>
      <c r="F112" s="108"/>
      <c r="G112" s="108"/>
      <c r="H112" s="108"/>
      <c r="I112" s="108"/>
      <c r="J112" s="108"/>
      <c r="K112" s="108"/>
      <c r="L112" s="108"/>
      <c r="M112" s="111"/>
      <c r="N112" s="112"/>
      <c r="O112" s="111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15"/>
      <c r="E113" s="108"/>
      <c r="F113" s="108"/>
      <c r="G113" s="108"/>
      <c r="H113" s="108"/>
      <c r="I113" s="108"/>
      <c r="J113" s="108"/>
      <c r="K113" s="108"/>
      <c r="L113" s="108"/>
      <c r="M113" s="111"/>
      <c r="N113" s="112"/>
      <c r="O113" s="111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15"/>
      <c r="E114" s="108"/>
      <c r="F114" s="108"/>
      <c r="G114" s="108"/>
      <c r="H114" s="108"/>
      <c r="I114" s="108"/>
      <c r="J114" s="108"/>
      <c r="K114" s="108"/>
      <c r="L114" s="108"/>
      <c r="M114" s="111"/>
      <c r="N114" s="112"/>
      <c r="O114" s="111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15"/>
      <c r="E115" s="108"/>
      <c r="F115" s="108"/>
      <c r="G115" s="108"/>
      <c r="H115" s="108"/>
      <c r="I115" s="108"/>
      <c r="J115" s="108"/>
      <c r="K115" s="108"/>
      <c r="L115" s="108"/>
      <c r="M115" s="111"/>
      <c r="N115" s="112"/>
      <c r="O115" s="111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15"/>
      <c r="E116" s="108"/>
      <c r="F116" s="108"/>
      <c r="G116" s="108"/>
      <c r="H116" s="108"/>
      <c r="I116" s="108"/>
      <c r="J116" s="108"/>
      <c r="K116" s="108"/>
      <c r="L116" s="108"/>
      <c r="M116" s="111"/>
      <c r="N116" s="112"/>
      <c r="O116" s="111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15"/>
      <c r="E117" s="108"/>
      <c r="F117" s="108"/>
      <c r="G117" s="108"/>
      <c r="H117" s="108"/>
      <c r="I117" s="108"/>
      <c r="J117" s="108"/>
      <c r="K117" s="108"/>
      <c r="L117" s="108"/>
      <c r="M117" s="111"/>
      <c r="N117" s="112"/>
      <c r="O117" s="111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15"/>
      <c r="E118" s="108"/>
      <c r="F118" s="108"/>
      <c r="G118" s="108"/>
      <c r="H118" s="108"/>
      <c r="I118" s="108"/>
      <c r="J118" s="108"/>
      <c r="K118" s="108"/>
      <c r="L118" s="108"/>
      <c r="M118" s="111"/>
      <c r="N118" s="112"/>
      <c r="O118" s="111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15"/>
      <c r="E119" s="108"/>
      <c r="F119" s="108"/>
      <c r="G119" s="108"/>
      <c r="H119" s="108"/>
      <c r="I119" s="108"/>
      <c r="J119" s="108"/>
      <c r="K119" s="108"/>
      <c r="L119" s="108"/>
      <c r="M119" s="111"/>
      <c r="N119" s="112"/>
      <c r="O119" s="111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15"/>
      <c r="E120" s="108"/>
      <c r="F120" s="108"/>
      <c r="G120" s="108"/>
      <c r="H120" s="108"/>
      <c r="I120" s="108"/>
      <c r="J120" s="108"/>
      <c r="K120" s="108"/>
      <c r="L120" s="108"/>
      <c r="M120" s="111"/>
      <c r="N120" s="112"/>
      <c r="O120" s="111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15"/>
      <c r="E121" s="108"/>
      <c r="F121" s="108"/>
      <c r="G121" s="108"/>
      <c r="H121" s="108"/>
      <c r="I121" s="108"/>
      <c r="J121" s="108"/>
      <c r="K121" s="108"/>
      <c r="L121" s="108"/>
      <c r="M121" s="111"/>
      <c r="N121" s="112"/>
      <c r="O121" s="111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15"/>
      <c r="E122" s="108"/>
      <c r="F122" s="108"/>
      <c r="G122" s="108"/>
      <c r="H122" s="108"/>
      <c r="I122" s="108"/>
      <c r="J122" s="108"/>
      <c r="K122" s="108"/>
      <c r="L122" s="108"/>
      <c r="M122" s="111"/>
      <c r="N122" s="112"/>
      <c r="O122" s="111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15"/>
      <c r="E123" s="108"/>
      <c r="F123" s="108"/>
      <c r="G123" s="108"/>
      <c r="H123" s="108"/>
      <c r="I123" s="108"/>
      <c r="J123" s="108"/>
      <c r="K123" s="108"/>
      <c r="L123" s="108"/>
      <c r="M123" s="111"/>
      <c r="N123" s="112"/>
      <c r="O123" s="111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15"/>
      <c r="E124" s="108"/>
      <c r="F124" s="108"/>
      <c r="G124" s="108"/>
      <c r="H124" s="108"/>
      <c r="I124" s="108"/>
      <c r="J124" s="108"/>
      <c r="K124" s="108"/>
      <c r="L124" s="108"/>
      <c r="M124" s="111"/>
      <c r="N124" s="112"/>
      <c r="O124" s="111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15"/>
      <c r="E125" s="108"/>
      <c r="F125" s="108"/>
      <c r="G125" s="108"/>
      <c r="H125" s="108"/>
      <c r="I125" s="108"/>
      <c r="J125" s="108"/>
      <c r="K125" s="108"/>
      <c r="L125" s="108"/>
      <c r="M125" s="111"/>
      <c r="N125" s="112"/>
      <c r="O125" s="111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15"/>
      <c r="E126" s="108"/>
      <c r="F126" s="108"/>
      <c r="G126" s="108"/>
      <c r="H126" s="108"/>
      <c r="I126" s="108"/>
      <c r="J126" s="108"/>
      <c r="K126" s="108"/>
      <c r="L126" s="108"/>
      <c r="M126" s="111"/>
      <c r="N126" s="112"/>
      <c r="O126" s="111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15"/>
      <c r="E127" s="108"/>
      <c r="F127" s="108"/>
      <c r="G127" s="108"/>
      <c r="H127" s="108"/>
      <c r="I127" s="108"/>
      <c r="J127" s="108"/>
      <c r="K127" s="108"/>
      <c r="L127" s="108"/>
      <c r="M127" s="111"/>
      <c r="N127" s="112"/>
      <c r="O127" s="111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15"/>
      <c r="E128" s="108"/>
      <c r="F128" s="108"/>
      <c r="G128" s="108"/>
      <c r="H128" s="108"/>
      <c r="I128" s="108"/>
      <c r="J128" s="108"/>
      <c r="K128" s="108"/>
      <c r="L128" s="108"/>
      <c r="M128" s="111"/>
      <c r="N128" s="112"/>
      <c r="O128" s="111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15"/>
      <c r="E129" s="108"/>
      <c r="F129" s="108"/>
      <c r="G129" s="108"/>
      <c r="H129" s="108"/>
      <c r="I129" s="108"/>
      <c r="J129" s="108"/>
      <c r="K129" s="108"/>
      <c r="L129" s="108"/>
      <c r="M129" s="111"/>
      <c r="N129" s="112"/>
      <c r="O129" s="111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15"/>
      <c r="E130" s="108"/>
      <c r="F130" s="108"/>
      <c r="G130" s="108"/>
      <c r="H130" s="108"/>
      <c r="I130" s="108"/>
      <c r="J130" s="108"/>
      <c r="K130" s="108"/>
      <c r="L130" s="108"/>
      <c r="M130" s="111"/>
      <c r="N130" s="112"/>
      <c r="O130" s="111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15"/>
      <c r="E131" s="108"/>
      <c r="F131" s="108"/>
      <c r="G131" s="108"/>
      <c r="H131" s="108"/>
      <c r="I131" s="108"/>
      <c r="J131" s="108"/>
      <c r="K131" s="108"/>
      <c r="L131" s="108"/>
      <c r="M131" s="111"/>
      <c r="N131" s="112"/>
      <c r="O131" s="111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15"/>
      <c r="E132" s="108"/>
      <c r="F132" s="108"/>
      <c r="G132" s="108"/>
      <c r="H132" s="108"/>
      <c r="I132" s="108"/>
      <c r="J132" s="108"/>
      <c r="K132" s="108"/>
      <c r="L132" s="108"/>
      <c r="M132" s="111"/>
      <c r="N132" s="112"/>
      <c r="O132" s="111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15"/>
      <c r="E133" s="108"/>
      <c r="F133" s="108"/>
      <c r="G133" s="108"/>
      <c r="H133" s="108"/>
      <c r="I133" s="108"/>
      <c r="J133" s="108"/>
      <c r="K133" s="108"/>
      <c r="L133" s="108"/>
      <c r="M133" s="111"/>
      <c r="N133" s="112"/>
      <c r="O133" s="111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15"/>
      <c r="E134" s="108"/>
      <c r="F134" s="108"/>
      <c r="G134" s="108"/>
      <c r="H134" s="108"/>
      <c r="I134" s="108"/>
      <c r="J134" s="108"/>
      <c r="K134" s="108"/>
      <c r="L134" s="108"/>
      <c r="M134" s="111"/>
      <c r="N134" s="112"/>
      <c r="O134" s="111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15"/>
      <c r="E135" s="108"/>
      <c r="F135" s="108"/>
      <c r="G135" s="108"/>
      <c r="H135" s="108"/>
      <c r="I135" s="108"/>
      <c r="J135" s="108"/>
      <c r="K135" s="108"/>
      <c r="L135" s="108"/>
      <c r="M135" s="111"/>
      <c r="N135" s="112"/>
      <c r="O135" s="111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15"/>
      <c r="E136" s="108"/>
      <c r="F136" s="108"/>
      <c r="G136" s="108"/>
      <c r="H136" s="108"/>
      <c r="I136" s="108"/>
      <c r="J136" s="108"/>
      <c r="K136" s="108"/>
      <c r="L136" s="108"/>
      <c r="M136" s="111"/>
      <c r="N136" s="112"/>
      <c r="O136" s="111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15"/>
      <c r="E137" s="108"/>
      <c r="F137" s="108"/>
      <c r="G137" s="108"/>
      <c r="H137" s="108"/>
      <c r="I137" s="108"/>
      <c r="J137" s="108"/>
      <c r="K137" s="108"/>
      <c r="L137" s="108"/>
      <c r="M137" s="111"/>
      <c r="N137" s="112"/>
      <c r="O137" s="111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15"/>
      <c r="E138" s="108"/>
      <c r="F138" s="108"/>
      <c r="G138" s="108"/>
      <c r="H138" s="108"/>
      <c r="I138" s="108"/>
      <c r="J138" s="108"/>
      <c r="K138" s="108"/>
      <c r="L138" s="108"/>
      <c r="M138" s="111"/>
      <c r="N138" s="112"/>
      <c r="O138" s="111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15"/>
      <c r="E139" s="108"/>
      <c r="F139" s="108"/>
      <c r="G139" s="108"/>
      <c r="H139" s="108"/>
      <c r="I139" s="108"/>
      <c r="J139" s="108"/>
      <c r="K139" s="108"/>
      <c r="L139" s="108"/>
      <c r="M139" s="111"/>
      <c r="N139" s="112"/>
      <c r="O139" s="111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15"/>
      <c r="E140" s="108"/>
      <c r="F140" s="108"/>
      <c r="G140" s="108"/>
      <c r="H140" s="108"/>
      <c r="I140" s="108"/>
      <c r="J140" s="108"/>
      <c r="K140" s="108"/>
      <c r="L140" s="108"/>
      <c r="M140" s="111"/>
      <c r="N140" s="112"/>
      <c r="O140" s="111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15"/>
      <c r="E141" s="108"/>
      <c r="F141" s="108"/>
      <c r="G141" s="108"/>
      <c r="H141" s="108"/>
      <c r="I141" s="108"/>
      <c r="J141" s="108"/>
      <c r="K141" s="108"/>
      <c r="L141" s="108"/>
      <c r="M141" s="111"/>
      <c r="N141" s="112"/>
      <c r="O141" s="111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15"/>
      <c r="E142" s="108"/>
      <c r="F142" s="108"/>
      <c r="G142" s="108"/>
      <c r="H142" s="108"/>
      <c r="I142" s="108"/>
      <c r="J142" s="108"/>
      <c r="K142" s="108"/>
      <c r="L142" s="108"/>
      <c r="M142" s="111"/>
      <c r="N142" s="112"/>
      <c r="O142" s="111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15"/>
      <c r="E143" s="108"/>
      <c r="F143" s="108"/>
      <c r="G143" s="108"/>
      <c r="H143" s="108"/>
      <c r="I143" s="108"/>
      <c r="J143" s="108"/>
      <c r="K143" s="108"/>
      <c r="L143" s="108"/>
      <c r="M143" s="111"/>
      <c r="N143" s="112"/>
      <c r="O143" s="111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15"/>
      <c r="E144" s="108"/>
      <c r="F144" s="108"/>
      <c r="G144" s="108"/>
      <c r="H144" s="108"/>
      <c r="I144" s="108"/>
      <c r="J144" s="108"/>
      <c r="K144" s="108"/>
      <c r="L144" s="108"/>
      <c r="M144" s="111"/>
      <c r="N144" s="112"/>
      <c r="O144" s="111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15"/>
      <c r="E145" s="108"/>
      <c r="F145" s="108"/>
      <c r="G145" s="108"/>
      <c r="H145" s="108"/>
      <c r="I145" s="108"/>
      <c r="J145" s="108"/>
      <c r="K145" s="108"/>
      <c r="L145" s="108"/>
      <c r="M145" s="111"/>
      <c r="N145" s="112"/>
      <c r="O145" s="111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15"/>
      <c r="E146" s="108"/>
      <c r="F146" s="108"/>
      <c r="G146" s="108"/>
      <c r="H146" s="108"/>
      <c r="I146" s="108"/>
      <c r="J146" s="108"/>
      <c r="K146" s="108"/>
      <c r="L146" s="108"/>
      <c r="M146" s="111"/>
      <c r="N146" s="112"/>
      <c r="O146" s="111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15"/>
      <c r="E147" s="108"/>
      <c r="F147" s="108"/>
      <c r="G147" s="108"/>
      <c r="H147" s="108"/>
      <c r="I147" s="108"/>
      <c r="J147" s="108"/>
      <c r="K147" s="108"/>
      <c r="L147" s="108"/>
      <c r="M147" s="111"/>
      <c r="N147" s="112"/>
      <c r="O147" s="111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15"/>
      <c r="E148" s="108"/>
      <c r="F148" s="108"/>
      <c r="G148" s="108"/>
      <c r="H148" s="108"/>
      <c r="I148" s="108"/>
      <c r="J148" s="108"/>
      <c r="K148" s="108"/>
      <c r="L148" s="108"/>
      <c r="M148" s="111"/>
      <c r="N148" s="112"/>
      <c r="O148" s="111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15"/>
      <c r="E149" s="108"/>
      <c r="F149" s="108"/>
      <c r="G149" s="108"/>
      <c r="H149" s="108"/>
      <c r="I149" s="108"/>
      <c r="J149" s="108"/>
      <c r="K149" s="108"/>
      <c r="L149" s="108"/>
      <c r="M149" s="111"/>
      <c r="N149" s="112"/>
      <c r="O149" s="111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15"/>
      <c r="E150" s="108"/>
      <c r="F150" s="108"/>
      <c r="G150" s="108"/>
      <c r="H150" s="108"/>
      <c r="I150" s="108"/>
      <c r="J150" s="108"/>
      <c r="K150" s="108"/>
      <c r="L150" s="108"/>
      <c r="M150" s="111"/>
      <c r="N150" s="112"/>
      <c r="O150" s="111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15"/>
      <c r="E151" s="108"/>
      <c r="F151" s="108"/>
      <c r="G151" s="108"/>
      <c r="H151" s="108"/>
      <c r="I151" s="108"/>
      <c r="J151" s="108"/>
      <c r="K151" s="108"/>
      <c r="L151" s="108"/>
      <c r="M151" s="111"/>
      <c r="N151" s="112"/>
      <c r="O151" s="111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15"/>
      <c r="E152" s="108"/>
      <c r="F152" s="108"/>
      <c r="G152" s="108"/>
      <c r="H152" s="108"/>
      <c r="I152" s="108"/>
      <c r="J152" s="108"/>
      <c r="K152" s="108"/>
      <c r="L152" s="108"/>
      <c r="M152" s="111"/>
      <c r="N152" s="112"/>
      <c r="O152" s="111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15"/>
      <c r="E153" s="108"/>
      <c r="F153" s="108"/>
      <c r="G153" s="108"/>
      <c r="H153" s="108"/>
      <c r="I153" s="108"/>
      <c r="J153" s="108"/>
      <c r="K153" s="108"/>
      <c r="L153" s="108"/>
      <c r="M153" s="111"/>
      <c r="N153" s="112"/>
      <c r="O153" s="111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15"/>
      <c r="E154" s="108"/>
      <c r="F154" s="108"/>
      <c r="G154" s="108"/>
      <c r="H154" s="108"/>
      <c r="I154" s="108"/>
      <c r="J154" s="108"/>
      <c r="K154" s="108"/>
      <c r="L154" s="108"/>
      <c r="M154" s="111"/>
      <c r="N154" s="112"/>
      <c r="O154" s="111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15"/>
      <c r="E155" s="108"/>
      <c r="F155" s="108"/>
      <c r="G155" s="108"/>
      <c r="H155" s="108"/>
      <c r="I155" s="108"/>
      <c r="J155" s="108"/>
      <c r="K155" s="108"/>
      <c r="L155" s="108"/>
      <c r="M155" s="111"/>
      <c r="N155" s="112"/>
      <c r="O155" s="111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15"/>
      <c r="E156" s="108"/>
      <c r="F156" s="108"/>
      <c r="G156" s="108"/>
      <c r="H156" s="108"/>
      <c r="I156" s="108"/>
      <c r="J156" s="108"/>
      <c r="K156" s="108"/>
      <c r="L156" s="108"/>
      <c r="M156" s="111"/>
      <c r="N156" s="112"/>
      <c r="O156" s="111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15"/>
      <c r="E157" s="108"/>
      <c r="F157" s="108"/>
      <c r="G157" s="108"/>
      <c r="H157" s="108"/>
      <c r="I157" s="108"/>
      <c r="J157" s="108"/>
      <c r="K157" s="108"/>
      <c r="L157" s="108"/>
      <c r="M157" s="111"/>
      <c r="N157" s="112"/>
      <c r="O157" s="111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15"/>
      <c r="E158" s="108"/>
      <c r="F158" s="108"/>
      <c r="G158" s="108"/>
      <c r="H158" s="108"/>
      <c r="I158" s="108"/>
      <c r="J158" s="108"/>
      <c r="K158" s="108"/>
      <c r="L158" s="108"/>
      <c r="M158" s="111"/>
      <c r="N158" s="112"/>
      <c r="O158" s="111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15"/>
      <c r="E159" s="108"/>
      <c r="F159" s="108"/>
      <c r="G159" s="108"/>
      <c r="H159" s="108"/>
      <c r="I159" s="108"/>
      <c r="J159" s="108"/>
      <c r="K159" s="108"/>
      <c r="L159" s="108"/>
      <c r="M159" s="111"/>
      <c r="N159" s="112"/>
      <c r="O159" s="111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15"/>
      <c r="E160" s="108"/>
      <c r="F160" s="108"/>
      <c r="G160" s="108"/>
      <c r="H160" s="108"/>
      <c r="I160" s="108"/>
      <c r="J160" s="108"/>
      <c r="K160" s="108"/>
      <c r="L160" s="108"/>
      <c r="M160" s="111"/>
      <c r="N160" s="112"/>
      <c r="O160" s="111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15"/>
      <c r="E161" s="108"/>
      <c r="F161" s="108"/>
      <c r="G161" s="108"/>
      <c r="H161" s="108"/>
      <c r="I161" s="108"/>
      <c r="J161" s="108"/>
      <c r="K161" s="108"/>
      <c r="L161" s="108"/>
      <c r="M161" s="111"/>
      <c r="N161" s="112"/>
      <c r="O161" s="111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15"/>
      <c r="E162" s="108"/>
      <c r="F162" s="108"/>
      <c r="G162" s="108"/>
      <c r="H162" s="108"/>
      <c r="I162" s="108"/>
      <c r="J162" s="108"/>
      <c r="K162" s="108"/>
      <c r="L162" s="108"/>
      <c r="M162" s="111"/>
      <c r="N162" s="112"/>
      <c r="O162" s="111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15"/>
      <c r="E163" s="108"/>
      <c r="F163" s="108"/>
      <c r="G163" s="108"/>
      <c r="H163" s="108"/>
      <c r="I163" s="108"/>
      <c r="J163" s="108"/>
      <c r="K163" s="108"/>
      <c r="L163" s="108"/>
      <c r="M163" s="111"/>
      <c r="N163" s="112"/>
      <c r="O163" s="111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15"/>
      <c r="E164" s="108"/>
      <c r="F164" s="108"/>
      <c r="G164" s="108"/>
      <c r="H164" s="108"/>
      <c r="I164" s="108"/>
      <c r="J164" s="108"/>
      <c r="K164" s="108"/>
      <c r="L164" s="108"/>
      <c r="M164" s="111"/>
      <c r="N164" s="112"/>
      <c r="O164" s="111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15"/>
      <c r="E165" s="108"/>
      <c r="F165" s="108"/>
      <c r="G165" s="108"/>
      <c r="H165" s="108"/>
      <c r="I165" s="108"/>
      <c r="J165" s="108"/>
      <c r="K165" s="108"/>
      <c r="L165" s="108"/>
      <c r="M165" s="111"/>
      <c r="N165" s="112"/>
      <c r="O165" s="111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15"/>
      <c r="E166" s="108"/>
      <c r="F166" s="108"/>
      <c r="G166" s="108"/>
      <c r="H166" s="108"/>
      <c r="I166" s="108"/>
      <c r="J166" s="108"/>
      <c r="K166" s="108"/>
      <c r="L166" s="108"/>
      <c r="M166" s="111"/>
      <c r="N166" s="112"/>
      <c r="O166" s="111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15"/>
      <c r="E167" s="108"/>
      <c r="F167" s="108"/>
      <c r="G167" s="108"/>
      <c r="H167" s="108"/>
      <c r="I167" s="108"/>
      <c r="J167" s="108"/>
      <c r="K167" s="108"/>
      <c r="L167" s="108"/>
      <c r="M167" s="111"/>
      <c r="N167" s="112"/>
      <c r="O167" s="111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15"/>
      <c r="E168" s="108"/>
      <c r="F168" s="108"/>
      <c r="G168" s="108"/>
      <c r="H168" s="108"/>
      <c r="I168" s="108"/>
      <c r="J168" s="108"/>
      <c r="K168" s="108"/>
      <c r="L168" s="108"/>
      <c r="M168" s="111"/>
      <c r="N168" s="112"/>
      <c r="O168" s="111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15"/>
      <c r="E169" s="108"/>
      <c r="F169" s="108"/>
      <c r="G169" s="108"/>
      <c r="H169" s="108"/>
      <c r="I169" s="108"/>
      <c r="J169" s="108"/>
      <c r="K169" s="108"/>
      <c r="L169" s="108"/>
      <c r="M169" s="111"/>
      <c r="N169" s="112"/>
      <c r="O169" s="111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15"/>
      <c r="E170" s="108"/>
      <c r="F170" s="108"/>
      <c r="G170" s="108"/>
      <c r="H170" s="108"/>
      <c r="I170" s="108"/>
      <c r="J170" s="108"/>
      <c r="K170" s="108"/>
      <c r="L170" s="108"/>
      <c r="M170" s="111"/>
      <c r="N170" s="112"/>
      <c r="O170" s="111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15"/>
      <c r="E171" s="108"/>
      <c r="F171" s="108"/>
      <c r="G171" s="108"/>
      <c r="H171" s="108"/>
      <c r="I171" s="108"/>
      <c r="J171" s="108"/>
      <c r="K171" s="108"/>
      <c r="L171" s="108"/>
      <c r="M171" s="111"/>
      <c r="N171" s="112"/>
      <c r="O171" s="111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15"/>
      <c r="E172" s="108"/>
      <c r="F172" s="108"/>
      <c r="G172" s="108"/>
      <c r="H172" s="108"/>
      <c r="I172" s="108"/>
      <c r="J172" s="108"/>
      <c r="K172" s="108"/>
      <c r="L172" s="108"/>
      <c r="M172" s="111"/>
      <c r="N172" s="112"/>
      <c r="O172" s="111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15"/>
      <c r="E173" s="108"/>
      <c r="F173" s="108"/>
      <c r="G173" s="108"/>
      <c r="H173" s="108"/>
      <c r="I173" s="108"/>
      <c r="J173" s="108"/>
      <c r="K173" s="108"/>
      <c r="L173" s="108"/>
      <c r="M173" s="111"/>
      <c r="N173" s="112"/>
      <c r="O173" s="111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15"/>
      <c r="E174" s="108"/>
      <c r="F174" s="108"/>
      <c r="G174" s="108"/>
      <c r="H174" s="108"/>
      <c r="I174" s="108"/>
      <c r="J174" s="108"/>
      <c r="K174" s="108"/>
      <c r="L174" s="108"/>
      <c r="M174" s="111"/>
      <c r="N174" s="112"/>
      <c r="O174" s="111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15"/>
      <c r="E175" s="108"/>
      <c r="F175" s="108"/>
      <c r="G175" s="108"/>
      <c r="H175" s="108"/>
      <c r="I175" s="108"/>
      <c r="J175" s="108"/>
      <c r="K175" s="108"/>
      <c r="L175" s="108"/>
      <c r="M175" s="111"/>
      <c r="N175" s="112"/>
      <c r="O175" s="111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15"/>
      <c r="E176" s="108"/>
      <c r="F176" s="108"/>
      <c r="G176" s="108"/>
      <c r="H176" s="108"/>
      <c r="I176" s="108"/>
      <c r="J176" s="108"/>
      <c r="K176" s="108"/>
      <c r="L176" s="108"/>
      <c r="M176" s="111"/>
      <c r="N176" s="112"/>
      <c r="O176" s="111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15"/>
      <c r="E177" s="108"/>
      <c r="F177" s="108"/>
      <c r="G177" s="108"/>
      <c r="H177" s="108"/>
      <c r="I177" s="108"/>
      <c r="J177" s="108"/>
      <c r="K177" s="108"/>
      <c r="L177" s="108"/>
      <c r="M177" s="111"/>
      <c r="N177" s="112"/>
      <c r="O177" s="111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15"/>
      <c r="E178" s="108"/>
      <c r="F178" s="108"/>
      <c r="G178" s="108"/>
      <c r="H178" s="108"/>
      <c r="I178" s="108"/>
      <c r="J178" s="108"/>
      <c r="K178" s="108"/>
      <c r="L178" s="108"/>
      <c r="M178" s="111"/>
      <c r="N178" s="112"/>
      <c r="O178" s="111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15"/>
      <c r="E179" s="108"/>
      <c r="F179" s="108"/>
      <c r="G179" s="108"/>
      <c r="H179" s="108"/>
      <c r="I179" s="108"/>
      <c r="J179" s="108"/>
      <c r="K179" s="108"/>
      <c r="L179" s="108"/>
      <c r="M179" s="111"/>
      <c r="N179" s="112"/>
      <c r="O179" s="111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15"/>
      <c r="E180" s="108"/>
      <c r="F180" s="108"/>
      <c r="G180" s="108"/>
      <c r="H180" s="108"/>
      <c r="I180" s="108"/>
      <c r="J180" s="108"/>
      <c r="K180" s="108"/>
      <c r="L180" s="108"/>
      <c r="M180" s="111"/>
      <c r="N180" s="112"/>
      <c r="O180" s="111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15"/>
      <c r="E181" s="108"/>
      <c r="F181" s="108"/>
      <c r="G181" s="108"/>
      <c r="H181" s="108"/>
      <c r="I181" s="108"/>
      <c r="J181" s="108"/>
      <c r="K181" s="108"/>
      <c r="L181" s="108"/>
      <c r="M181" s="111"/>
      <c r="N181" s="112"/>
      <c r="O181" s="111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15"/>
      <c r="E182" s="108"/>
      <c r="F182" s="108"/>
      <c r="G182" s="108"/>
      <c r="H182" s="108"/>
      <c r="I182" s="108"/>
      <c r="J182" s="108"/>
      <c r="K182" s="108"/>
      <c r="L182" s="108"/>
      <c r="M182" s="111"/>
      <c r="N182" s="112"/>
      <c r="O182" s="111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15"/>
      <c r="E183" s="108"/>
      <c r="F183" s="108"/>
      <c r="G183" s="108"/>
      <c r="H183" s="108"/>
      <c r="I183" s="108"/>
      <c r="J183" s="108"/>
      <c r="K183" s="108"/>
      <c r="L183" s="108"/>
      <c r="M183" s="111"/>
      <c r="N183" s="112"/>
      <c r="O183" s="111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15"/>
      <c r="E184" s="108"/>
      <c r="F184" s="108"/>
      <c r="G184" s="108"/>
      <c r="H184" s="108"/>
      <c r="I184" s="108"/>
      <c r="J184" s="108"/>
      <c r="K184" s="108"/>
      <c r="L184" s="108"/>
      <c r="M184" s="111"/>
      <c r="N184" s="112"/>
      <c r="O184" s="111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15"/>
      <c r="E185" s="108"/>
      <c r="F185" s="108"/>
      <c r="G185" s="108"/>
      <c r="H185" s="108"/>
      <c r="I185" s="108"/>
      <c r="J185" s="108"/>
      <c r="K185" s="108"/>
      <c r="L185" s="108"/>
      <c r="M185" s="111"/>
      <c r="N185" s="112"/>
      <c r="O185" s="111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15"/>
      <c r="E186" s="108"/>
      <c r="F186" s="108"/>
      <c r="G186" s="108"/>
      <c r="H186" s="108"/>
      <c r="I186" s="108"/>
      <c r="J186" s="108"/>
      <c r="K186" s="108"/>
      <c r="L186" s="108"/>
      <c r="M186" s="111"/>
      <c r="N186" s="112"/>
      <c r="O186" s="111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15"/>
      <c r="E187" s="108"/>
      <c r="F187" s="108"/>
      <c r="G187" s="108"/>
      <c r="H187" s="108"/>
      <c r="I187" s="108"/>
      <c r="J187" s="108"/>
      <c r="K187" s="108"/>
      <c r="L187" s="108"/>
      <c r="M187" s="111"/>
      <c r="N187" s="112"/>
      <c r="O187" s="111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15"/>
      <c r="E188" s="108"/>
      <c r="F188" s="108"/>
      <c r="G188" s="108"/>
      <c r="H188" s="108"/>
      <c r="I188" s="108"/>
      <c r="J188" s="108"/>
      <c r="K188" s="108"/>
      <c r="L188" s="108"/>
      <c r="M188" s="111"/>
      <c r="N188" s="112"/>
      <c r="O188" s="111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15"/>
      <c r="E189" s="108"/>
      <c r="F189" s="108"/>
      <c r="G189" s="108"/>
      <c r="H189" s="108"/>
      <c r="I189" s="108"/>
      <c r="J189" s="108"/>
      <c r="K189" s="108"/>
      <c r="L189" s="108"/>
      <c r="M189" s="111"/>
      <c r="N189" s="112"/>
      <c r="O189" s="111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15"/>
      <c r="E190" s="108"/>
      <c r="F190" s="108"/>
      <c r="G190" s="108"/>
      <c r="H190" s="108"/>
      <c r="I190" s="108"/>
      <c r="J190" s="108"/>
      <c r="K190" s="108"/>
      <c r="L190" s="108"/>
      <c r="M190" s="111"/>
      <c r="N190" s="112"/>
      <c r="O190" s="111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15"/>
      <c r="E191" s="108"/>
      <c r="F191" s="108"/>
      <c r="G191" s="108"/>
      <c r="H191" s="108"/>
      <c r="I191" s="108"/>
      <c r="J191" s="108"/>
      <c r="K191" s="108"/>
      <c r="L191" s="108"/>
      <c r="M191" s="111"/>
      <c r="N191" s="112"/>
      <c r="O191" s="111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15"/>
      <c r="E192" s="108"/>
      <c r="F192" s="108"/>
      <c r="G192" s="108"/>
      <c r="H192" s="108"/>
      <c r="I192" s="108"/>
      <c r="J192" s="108"/>
      <c r="K192" s="108"/>
      <c r="L192" s="108"/>
      <c r="M192" s="111"/>
      <c r="N192" s="112"/>
      <c r="O192" s="111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15"/>
      <c r="E193" s="108"/>
      <c r="F193" s="108"/>
      <c r="G193" s="108"/>
      <c r="H193" s="108"/>
      <c r="I193" s="108"/>
      <c r="J193" s="108"/>
      <c r="K193" s="108"/>
      <c r="L193" s="108"/>
      <c r="M193" s="111"/>
      <c r="N193" s="112"/>
      <c r="O193" s="111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15"/>
      <c r="E194" s="108"/>
      <c r="F194" s="108"/>
      <c r="G194" s="108"/>
      <c r="H194" s="108"/>
      <c r="I194" s="108"/>
      <c r="J194" s="108"/>
      <c r="K194" s="108"/>
      <c r="L194" s="108"/>
      <c r="M194" s="111"/>
      <c r="N194" s="112"/>
      <c r="O194" s="111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15"/>
      <c r="E195" s="108"/>
      <c r="F195" s="108"/>
      <c r="G195" s="108"/>
      <c r="H195" s="108"/>
      <c r="I195" s="108"/>
      <c r="J195" s="108"/>
      <c r="K195" s="108"/>
      <c r="L195" s="108"/>
      <c r="M195" s="111"/>
      <c r="N195" s="112"/>
      <c r="O195" s="111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15"/>
      <c r="E196" s="108"/>
      <c r="F196" s="108"/>
      <c r="G196" s="108"/>
      <c r="H196" s="108"/>
      <c r="I196" s="108"/>
      <c r="J196" s="108"/>
      <c r="K196" s="108"/>
      <c r="L196" s="108"/>
      <c r="M196" s="111"/>
      <c r="N196" s="112"/>
      <c r="O196" s="111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15"/>
      <c r="E197" s="108"/>
      <c r="F197" s="108"/>
      <c r="G197" s="108"/>
      <c r="H197" s="108"/>
      <c r="I197" s="108"/>
      <c r="J197" s="108"/>
      <c r="K197" s="108"/>
      <c r="L197" s="108"/>
      <c r="M197" s="111"/>
      <c r="N197" s="112"/>
      <c r="O197" s="111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15"/>
      <c r="E198" s="108"/>
      <c r="F198" s="108"/>
      <c r="G198" s="108"/>
      <c r="H198" s="108"/>
      <c r="I198" s="108"/>
      <c r="J198" s="108"/>
      <c r="K198" s="108"/>
      <c r="L198" s="108"/>
      <c r="M198" s="111"/>
      <c r="N198" s="112"/>
      <c r="O198" s="111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15"/>
      <c r="E199" s="108"/>
      <c r="F199" s="108"/>
      <c r="G199" s="108"/>
      <c r="H199" s="108"/>
      <c r="I199" s="108"/>
      <c r="J199" s="108"/>
      <c r="K199" s="108"/>
      <c r="L199" s="108"/>
      <c r="M199" s="111"/>
      <c r="N199" s="112"/>
      <c r="O199" s="111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15"/>
      <c r="E200" s="108"/>
      <c r="F200" s="108"/>
      <c r="G200" s="108"/>
      <c r="H200" s="108"/>
      <c r="I200" s="108"/>
      <c r="J200" s="108"/>
      <c r="K200" s="108"/>
      <c r="L200" s="108"/>
      <c r="M200" s="111"/>
      <c r="N200" s="112"/>
      <c r="O200" s="111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15"/>
      <c r="E201" s="108"/>
      <c r="F201" s="108"/>
      <c r="G201" s="108"/>
      <c r="H201" s="108"/>
      <c r="I201" s="108"/>
      <c r="J201" s="108"/>
      <c r="K201" s="108"/>
      <c r="L201" s="108"/>
      <c r="M201" s="111"/>
      <c r="N201" s="112"/>
      <c r="O201" s="111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15"/>
      <c r="E202" s="108"/>
      <c r="F202" s="108"/>
      <c r="G202" s="108"/>
      <c r="H202" s="108"/>
      <c r="I202" s="108"/>
      <c r="J202" s="108"/>
      <c r="K202" s="108"/>
      <c r="L202" s="108"/>
      <c r="M202" s="111"/>
      <c r="N202" s="112"/>
      <c r="O202" s="111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15"/>
      <c r="E203" s="108"/>
      <c r="F203" s="108"/>
      <c r="G203" s="108"/>
      <c r="H203" s="108"/>
      <c r="I203" s="108"/>
      <c r="J203" s="108"/>
      <c r="K203" s="108"/>
      <c r="L203" s="108"/>
      <c r="M203" s="111"/>
      <c r="N203" s="112"/>
      <c r="O203" s="111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15"/>
      <c r="E204" s="108"/>
      <c r="F204" s="108"/>
      <c r="G204" s="108"/>
      <c r="H204" s="108"/>
      <c r="I204" s="108"/>
      <c r="J204" s="108"/>
      <c r="K204" s="108"/>
      <c r="L204" s="108"/>
      <c r="M204" s="111"/>
      <c r="N204" s="112"/>
      <c r="O204" s="111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15"/>
      <c r="E205" s="108"/>
      <c r="F205" s="108"/>
      <c r="G205" s="108"/>
      <c r="H205" s="108"/>
      <c r="I205" s="108"/>
      <c r="J205" s="108"/>
      <c r="K205" s="108"/>
      <c r="L205" s="108"/>
      <c r="M205" s="111"/>
      <c r="N205" s="112"/>
      <c r="O205" s="111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15"/>
      <c r="E206" s="108"/>
      <c r="F206" s="108"/>
      <c r="G206" s="108"/>
      <c r="H206" s="108"/>
      <c r="I206" s="108"/>
      <c r="J206" s="108"/>
      <c r="K206" s="108"/>
      <c r="L206" s="108"/>
      <c r="M206" s="111"/>
      <c r="N206" s="112"/>
      <c r="O206" s="111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15"/>
      <c r="E207" s="108"/>
      <c r="F207" s="108"/>
      <c r="G207" s="108"/>
      <c r="H207" s="108"/>
      <c r="I207" s="108"/>
      <c r="J207" s="108"/>
      <c r="K207" s="108"/>
      <c r="L207" s="108"/>
      <c r="M207" s="111"/>
      <c r="N207" s="112"/>
      <c r="O207" s="111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15"/>
      <c r="E208" s="108"/>
      <c r="F208" s="108"/>
      <c r="G208" s="108"/>
      <c r="H208" s="108"/>
      <c r="I208" s="108"/>
      <c r="J208" s="108"/>
      <c r="K208" s="108"/>
      <c r="L208" s="108"/>
      <c r="M208" s="111"/>
      <c r="N208" s="112"/>
      <c r="O208" s="111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15"/>
      <c r="E209" s="108"/>
      <c r="F209" s="108"/>
      <c r="G209" s="108"/>
      <c r="H209" s="108"/>
      <c r="I209" s="108"/>
      <c r="J209" s="108"/>
      <c r="K209" s="108"/>
      <c r="L209" s="108"/>
      <c r="M209" s="111"/>
      <c r="N209" s="112"/>
      <c r="O209" s="111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15"/>
      <c r="E210" s="108"/>
      <c r="F210" s="108"/>
      <c r="G210" s="108"/>
      <c r="H210" s="108"/>
      <c r="I210" s="108"/>
      <c r="J210" s="108"/>
      <c r="K210" s="108"/>
      <c r="L210" s="108"/>
      <c r="M210" s="111"/>
      <c r="N210" s="112"/>
      <c r="O210" s="111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15"/>
      <c r="E211" s="108"/>
      <c r="F211" s="108"/>
      <c r="G211" s="108"/>
      <c r="H211" s="108"/>
      <c r="I211" s="108"/>
      <c r="J211" s="108"/>
      <c r="K211" s="108"/>
      <c r="L211" s="108"/>
      <c r="M211" s="111"/>
      <c r="N211" s="112"/>
      <c r="O211" s="111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15"/>
      <c r="E212" s="108"/>
      <c r="F212" s="108"/>
      <c r="G212" s="108"/>
      <c r="H212" s="108"/>
      <c r="I212" s="108"/>
      <c r="J212" s="108"/>
      <c r="K212" s="108"/>
      <c r="L212" s="108"/>
      <c r="M212" s="111"/>
      <c r="N212" s="112"/>
      <c r="O212" s="111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  <row r="213">
      <c r="A213" s="108"/>
      <c r="B213" s="108"/>
      <c r="C213" s="108"/>
      <c r="D213" s="115"/>
      <c r="E213" s="108"/>
      <c r="F213" s="108"/>
      <c r="G213" s="108"/>
      <c r="H213" s="108"/>
      <c r="I213" s="108"/>
      <c r="J213" s="108"/>
      <c r="K213" s="108"/>
      <c r="L213" s="108"/>
      <c r="M213" s="111"/>
      <c r="N213" s="112"/>
      <c r="O213" s="111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</row>
    <row r="214">
      <c r="A214" s="108"/>
      <c r="B214" s="108"/>
      <c r="C214" s="108"/>
      <c r="D214" s="115"/>
      <c r="E214" s="108"/>
      <c r="F214" s="108"/>
      <c r="G214" s="108"/>
      <c r="H214" s="108"/>
      <c r="I214" s="108"/>
      <c r="J214" s="108"/>
      <c r="K214" s="108"/>
      <c r="L214" s="108"/>
      <c r="M214" s="111"/>
      <c r="N214" s="112"/>
      <c r="O214" s="111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</row>
    <row r="215">
      <c r="A215" s="108"/>
      <c r="B215" s="108"/>
      <c r="C215" s="108"/>
      <c r="D215" s="115"/>
      <c r="E215" s="108"/>
      <c r="F215" s="108"/>
      <c r="G215" s="108"/>
      <c r="H215" s="108"/>
      <c r="I215" s="108"/>
      <c r="J215" s="108"/>
      <c r="K215" s="108"/>
      <c r="L215" s="108"/>
      <c r="M215" s="111"/>
      <c r="N215" s="112"/>
      <c r="O215" s="111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</row>
    <row r="216">
      <c r="A216" s="108"/>
      <c r="B216" s="108"/>
      <c r="C216" s="108"/>
      <c r="D216" s="115"/>
      <c r="E216" s="108"/>
      <c r="F216" s="108"/>
      <c r="G216" s="108"/>
      <c r="H216" s="108"/>
      <c r="I216" s="108"/>
      <c r="J216" s="108"/>
      <c r="K216" s="108"/>
      <c r="L216" s="108"/>
      <c r="M216" s="111"/>
      <c r="N216" s="112"/>
      <c r="O216" s="111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</row>
    <row r="217">
      <c r="A217" s="108"/>
      <c r="B217" s="108"/>
      <c r="C217" s="108"/>
      <c r="D217" s="115"/>
      <c r="E217" s="108"/>
      <c r="F217" s="108"/>
      <c r="G217" s="108"/>
      <c r="H217" s="108"/>
      <c r="I217" s="108"/>
      <c r="J217" s="108"/>
      <c r="K217" s="108"/>
      <c r="L217" s="108"/>
      <c r="M217" s="111"/>
      <c r="N217" s="112"/>
      <c r="O217" s="111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</row>
    <row r="218">
      <c r="A218" s="108"/>
      <c r="B218" s="108"/>
      <c r="C218" s="108"/>
      <c r="D218" s="115"/>
      <c r="E218" s="108"/>
      <c r="F218" s="108"/>
      <c r="G218" s="108"/>
      <c r="H218" s="108"/>
      <c r="I218" s="108"/>
      <c r="J218" s="108"/>
      <c r="K218" s="108"/>
      <c r="L218" s="108"/>
      <c r="M218" s="111"/>
      <c r="N218" s="112"/>
      <c r="O218" s="111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</row>
    <row r="219">
      <c r="A219" s="108"/>
      <c r="B219" s="108"/>
      <c r="C219" s="108"/>
      <c r="D219" s="115"/>
      <c r="E219" s="108"/>
      <c r="F219" s="108"/>
      <c r="G219" s="108"/>
      <c r="H219" s="108"/>
      <c r="I219" s="108"/>
      <c r="J219" s="108"/>
      <c r="K219" s="108"/>
      <c r="L219" s="108"/>
      <c r="M219" s="111"/>
      <c r="N219" s="112"/>
      <c r="O219" s="111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</row>
    <row r="220">
      <c r="A220" s="108"/>
      <c r="B220" s="108"/>
      <c r="C220" s="108"/>
      <c r="D220" s="115"/>
      <c r="E220" s="108"/>
      <c r="F220" s="108"/>
      <c r="G220" s="108"/>
      <c r="H220" s="108"/>
      <c r="I220" s="108"/>
      <c r="J220" s="108"/>
      <c r="K220" s="108"/>
      <c r="L220" s="108"/>
      <c r="M220" s="111"/>
      <c r="N220" s="112"/>
      <c r="O220" s="111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</row>
    <row r="221">
      <c r="A221" s="108"/>
      <c r="B221" s="108"/>
      <c r="C221" s="108"/>
      <c r="D221" s="115"/>
      <c r="E221" s="108"/>
      <c r="F221" s="108"/>
      <c r="G221" s="108"/>
      <c r="H221" s="108"/>
      <c r="I221" s="108"/>
      <c r="J221" s="108"/>
      <c r="K221" s="108"/>
      <c r="L221" s="108"/>
      <c r="M221" s="111"/>
      <c r="N221" s="112"/>
      <c r="O221" s="111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</row>
    <row r="222">
      <c r="A222" s="108"/>
      <c r="B222" s="108"/>
      <c r="C222" s="108"/>
      <c r="D222" s="115"/>
      <c r="E222" s="108"/>
      <c r="F222" s="108"/>
      <c r="G222" s="108"/>
      <c r="H222" s="108"/>
      <c r="I222" s="108"/>
      <c r="J222" s="108"/>
      <c r="K222" s="108"/>
      <c r="L222" s="108"/>
      <c r="M222" s="111"/>
      <c r="N222" s="112"/>
      <c r="O222" s="111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</row>
    <row r="223">
      <c r="A223" s="108"/>
      <c r="B223" s="108"/>
      <c r="C223" s="108"/>
      <c r="D223" s="115"/>
      <c r="E223" s="108"/>
      <c r="F223" s="108"/>
      <c r="G223" s="108"/>
      <c r="H223" s="108"/>
      <c r="I223" s="108"/>
      <c r="J223" s="108"/>
      <c r="K223" s="108"/>
      <c r="L223" s="108"/>
      <c r="M223" s="111"/>
      <c r="N223" s="112"/>
      <c r="O223" s="111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</row>
    <row r="224">
      <c r="A224" s="108"/>
      <c r="B224" s="108"/>
      <c r="C224" s="108"/>
      <c r="D224" s="115"/>
      <c r="E224" s="108"/>
      <c r="F224" s="108"/>
      <c r="G224" s="108"/>
      <c r="H224" s="108"/>
      <c r="I224" s="108"/>
      <c r="J224" s="108"/>
      <c r="K224" s="108"/>
      <c r="L224" s="108"/>
      <c r="M224" s="111"/>
      <c r="N224" s="112"/>
      <c r="O224" s="111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</row>
    <row r="225">
      <c r="A225" s="108"/>
      <c r="B225" s="108"/>
      <c r="C225" s="108"/>
      <c r="D225" s="115"/>
      <c r="E225" s="108"/>
      <c r="F225" s="108"/>
      <c r="G225" s="108"/>
      <c r="H225" s="108"/>
      <c r="I225" s="108"/>
      <c r="J225" s="108"/>
      <c r="K225" s="108"/>
      <c r="L225" s="108"/>
      <c r="M225" s="111"/>
      <c r="N225" s="112"/>
      <c r="O225" s="111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</row>
    <row r="226">
      <c r="A226" s="108"/>
      <c r="B226" s="108"/>
      <c r="C226" s="108"/>
      <c r="D226" s="115"/>
      <c r="E226" s="108"/>
      <c r="F226" s="108"/>
      <c r="G226" s="108"/>
      <c r="H226" s="108"/>
      <c r="I226" s="108"/>
      <c r="J226" s="108"/>
      <c r="K226" s="108"/>
      <c r="L226" s="108"/>
      <c r="M226" s="111"/>
      <c r="N226" s="112"/>
      <c r="O226" s="111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</row>
    <row r="227">
      <c r="A227" s="108"/>
      <c r="B227" s="108"/>
      <c r="C227" s="108"/>
      <c r="D227" s="115"/>
      <c r="E227" s="108"/>
      <c r="F227" s="108"/>
      <c r="G227" s="108"/>
      <c r="H227" s="108"/>
      <c r="I227" s="108"/>
      <c r="J227" s="108"/>
      <c r="K227" s="108"/>
      <c r="L227" s="108"/>
      <c r="M227" s="111"/>
      <c r="N227" s="112"/>
      <c r="O227" s="111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</row>
    <row r="228">
      <c r="A228" s="108"/>
      <c r="B228" s="108"/>
      <c r="C228" s="108"/>
      <c r="D228" s="115"/>
      <c r="E228" s="108"/>
      <c r="F228" s="108"/>
      <c r="G228" s="108"/>
      <c r="H228" s="108"/>
      <c r="I228" s="108"/>
      <c r="J228" s="108"/>
      <c r="K228" s="108"/>
      <c r="L228" s="108"/>
      <c r="M228" s="111"/>
      <c r="N228" s="112"/>
      <c r="O228" s="111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</row>
    <row r="229">
      <c r="A229" s="108"/>
      <c r="B229" s="108"/>
      <c r="C229" s="108"/>
      <c r="D229" s="115"/>
      <c r="E229" s="108"/>
      <c r="F229" s="108"/>
      <c r="G229" s="108"/>
      <c r="H229" s="108"/>
      <c r="I229" s="108"/>
      <c r="J229" s="108"/>
      <c r="K229" s="108"/>
      <c r="L229" s="108"/>
      <c r="M229" s="111"/>
      <c r="N229" s="112"/>
      <c r="O229" s="111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</row>
    <row r="230">
      <c r="A230" s="108"/>
      <c r="B230" s="108"/>
      <c r="C230" s="108"/>
      <c r="D230" s="115"/>
      <c r="E230" s="108"/>
      <c r="F230" s="108"/>
      <c r="G230" s="108"/>
      <c r="H230" s="108"/>
      <c r="I230" s="108"/>
      <c r="J230" s="108"/>
      <c r="K230" s="108"/>
      <c r="L230" s="108"/>
      <c r="M230" s="111"/>
      <c r="N230" s="112"/>
      <c r="O230" s="111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</row>
    <row r="231">
      <c r="A231" s="108"/>
      <c r="B231" s="108"/>
      <c r="C231" s="108"/>
      <c r="D231" s="115"/>
      <c r="E231" s="108"/>
      <c r="F231" s="108"/>
      <c r="G231" s="108"/>
      <c r="H231" s="108"/>
      <c r="I231" s="108"/>
      <c r="J231" s="108"/>
      <c r="K231" s="108"/>
      <c r="L231" s="108"/>
      <c r="M231" s="111"/>
      <c r="N231" s="112"/>
      <c r="O231" s="111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</row>
    <row r="232">
      <c r="A232" s="108"/>
      <c r="B232" s="108"/>
      <c r="C232" s="108"/>
      <c r="D232" s="115"/>
      <c r="E232" s="108"/>
      <c r="F232" s="108"/>
      <c r="G232" s="108"/>
      <c r="H232" s="108"/>
      <c r="I232" s="108"/>
      <c r="J232" s="108"/>
      <c r="K232" s="108"/>
      <c r="L232" s="108"/>
      <c r="M232" s="111"/>
      <c r="N232" s="112"/>
      <c r="O232" s="111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</row>
    <row r="233">
      <c r="A233" s="108"/>
      <c r="B233" s="108"/>
      <c r="C233" s="108"/>
      <c r="D233" s="115"/>
      <c r="E233" s="108"/>
      <c r="F233" s="108"/>
      <c r="G233" s="108"/>
      <c r="H233" s="108"/>
      <c r="I233" s="108"/>
      <c r="J233" s="108"/>
      <c r="K233" s="108"/>
      <c r="L233" s="108"/>
      <c r="M233" s="111"/>
      <c r="N233" s="112"/>
      <c r="O233" s="111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</row>
    <row r="234">
      <c r="A234" s="108"/>
      <c r="B234" s="108"/>
      <c r="C234" s="108"/>
      <c r="D234" s="115"/>
      <c r="E234" s="108"/>
      <c r="F234" s="108"/>
      <c r="G234" s="108"/>
      <c r="H234" s="108"/>
      <c r="I234" s="108"/>
      <c r="J234" s="108"/>
      <c r="K234" s="108"/>
      <c r="L234" s="108"/>
      <c r="M234" s="111"/>
      <c r="N234" s="112"/>
      <c r="O234" s="111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</row>
    <row r="235">
      <c r="A235" s="108"/>
      <c r="B235" s="108"/>
      <c r="C235" s="108"/>
      <c r="D235" s="115"/>
      <c r="E235" s="108"/>
      <c r="F235" s="108"/>
      <c r="G235" s="108"/>
      <c r="H235" s="108"/>
      <c r="I235" s="108"/>
      <c r="J235" s="108"/>
      <c r="K235" s="108"/>
      <c r="L235" s="108"/>
      <c r="M235" s="111"/>
      <c r="N235" s="112"/>
      <c r="O235" s="111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</row>
    <row r="236">
      <c r="A236" s="108"/>
      <c r="B236" s="108"/>
      <c r="C236" s="108"/>
      <c r="D236" s="115"/>
      <c r="E236" s="108"/>
      <c r="F236" s="108"/>
      <c r="G236" s="108"/>
      <c r="H236" s="108"/>
      <c r="I236" s="108"/>
      <c r="J236" s="108"/>
      <c r="K236" s="108"/>
      <c r="L236" s="108"/>
      <c r="M236" s="111"/>
      <c r="N236" s="112"/>
      <c r="O236" s="111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</row>
    <row r="237">
      <c r="A237" s="108"/>
      <c r="B237" s="108"/>
      <c r="C237" s="108"/>
      <c r="D237" s="115"/>
      <c r="E237" s="108"/>
      <c r="F237" s="108"/>
      <c r="G237" s="108"/>
      <c r="H237" s="108"/>
      <c r="I237" s="108"/>
      <c r="J237" s="108"/>
      <c r="K237" s="108"/>
      <c r="L237" s="108"/>
      <c r="M237" s="111"/>
      <c r="N237" s="112"/>
      <c r="O237" s="111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</row>
    <row r="238">
      <c r="A238" s="108"/>
      <c r="B238" s="108"/>
      <c r="C238" s="108"/>
      <c r="D238" s="115"/>
      <c r="E238" s="108"/>
      <c r="F238" s="108"/>
      <c r="G238" s="108"/>
      <c r="H238" s="108"/>
      <c r="I238" s="108"/>
      <c r="J238" s="108"/>
      <c r="K238" s="108"/>
      <c r="L238" s="108"/>
      <c r="M238" s="111"/>
      <c r="N238" s="112"/>
      <c r="O238" s="111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</row>
    <row r="239">
      <c r="A239" s="108"/>
      <c r="B239" s="108"/>
      <c r="C239" s="108"/>
      <c r="D239" s="115"/>
      <c r="E239" s="108"/>
      <c r="F239" s="108"/>
      <c r="G239" s="108"/>
      <c r="H239" s="108"/>
      <c r="I239" s="108"/>
      <c r="J239" s="108"/>
      <c r="K239" s="108"/>
      <c r="L239" s="108"/>
      <c r="M239" s="111"/>
      <c r="N239" s="112"/>
      <c r="O239" s="111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</row>
    <row r="240">
      <c r="A240" s="108"/>
      <c r="B240" s="108"/>
      <c r="C240" s="108"/>
      <c r="D240" s="115"/>
      <c r="E240" s="108"/>
      <c r="F240" s="108"/>
      <c r="G240" s="108"/>
      <c r="H240" s="108"/>
      <c r="I240" s="108"/>
      <c r="J240" s="108"/>
      <c r="K240" s="108"/>
      <c r="L240" s="108"/>
      <c r="M240" s="111"/>
      <c r="N240" s="112"/>
      <c r="O240" s="111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</row>
    <row r="241">
      <c r="A241" s="108"/>
      <c r="B241" s="108"/>
      <c r="C241" s="108"/>
      <c r="D241" s="115"/>
      <c r="E241" s="108"/>
      <c r="F241" s="108"/>
      <c r="G241" s="108"/>
      <c r="H241" s="108"/>
      <c r="I241" s="108"/>
      <c r="J241" s="108"/>
      <c r="K241" s="108"/>
      <c r="L241" s="108"/>
      <c r="M241" s="111"/>
      <c r="N241" s="112"/>
      <c r="O241" s="111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</row>
    <row r="242">
      <c r="A242" s="108"/>
      <c r="B242" s="108"/>
      <c r="C242" s="108"/>
      <c r="D242" s="115"/>
      <c r="E242" s="108"/>
      <c r="F242" s="108"/>
      <c r="G242" s="108"/>
      <c r="H242" s="108"/>
      <c r="I242" s="108"/>
      <c r="J242" s="108"/>
      <c r="K242" s="108"/>
      <c r="L242" s="108"/>
      <c r="M242" s="111"/>
      <c r="N242" s="112"/>
      <c r="O242" s="111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</row>
    <row r="243">
      <c r="A243" s="108"/>
      <c r="B243" s="108"/>
      <c r="C243" s="108"/>
      <c r="D243" s="115"/>
      <c r="E243" s="108"/>
      <c r="F243" s="108"/>
      <c r="G243" s="108"/>
      <c r="H243" s="108"/>
      <c r="I243" s="108"/>
      <c r="J243" s="108"/>
      <c r="K243" s="108"/>
      <c r="L243" s="108"/>
      <c r="M243" s="111"/>
      <c r="N243" s="112"/>
      <c r="O243" s="111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</row>
    <row r="244">
      <c r="A244" s="108"/>
      <c r="B244" s="108"/>
      <c r="C244" s="108"/>
      <c r="D244" s="115"/>
      <c r="E244" s="108"/>
      <c r="F244" s="108"/>
      <c r="G244" s="108"/>
      <c r="H244" s="108"/>
      <c r="I244" s="108"/>
      <c r="J244" s="108"/>
      <c r="K244" s="108"/>
      <c r="L244" s="108"/>
      <c r="M244" s="111"/>
      <c r="N244" s="112"/>
      <c r="O244" s="111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</row>
    <row r="245">
      <c r="A245" s="108"/>
      <c r="B245" s="108"/>
      <c r="C245" s="108"/>
      <c r="D245" s="115"/>
      <c r="E245" s="108"/>
      <c r="F245" s="108"/>
      <c r="G245" s="108"/>
      <c r="H245" s="108"/>
      <c r="I245" s="108"/>
      <c r="J245" s="108"/>
      <c r="K245" s="108"/>
      <c r="L245" s="108"/>
      <c r="M245" s="111"/>
      <c r="N245" s="112"/>
      <c r="O245" s="111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</row>
    <row r="246">
      <c r="A246" s="108"/>
      <c r="B246" s="108"/>
      <c r="C246" s="108"/>
      <c r="D246" s="115"/>
      <c r="E246" s="108"/>
      <c r="F246" s="108"/>
      <c r="G246" s="108"/>
      <c r="H246" s="108"/>
      <c r="I246" s="108"/>
      <c r="J246" s="108"/>
      <c r="K246" s="108"/>
      <c r="L246" s="108"/>
      <c r="M246" s="111"/>
      <c r="N246" s="112"/>
      <c r="O246" s="111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</row>
    <row r="247">
      <c r="A247" s="108"/>
      <c r="B247" s="108"/>
      <c r="C247" s="108"/>
      <c r="D247" s="115"/>
      <c r="E247" s="108"/>
      <c r="F247" s="108"/>
      <c r="G247" s="108"/>
      <c r="H247" s="108"/>
      <c r="I247" s="108"/>
      <c r="J247" s="108"/>
      <c r="K247" s="108"/>
      <c r="L247" s="108"/>
      <c r="M247" s="111"/>
      <c r="N247" s="112"/>
      <c r="O247" s="111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</row>
    <row r="248">
      <c r="A248" s="108"/>
      <c r="B248" s="108"/>
      <c r="C248" s="108"/>
      <c r="D248" s="115"/>
      <c r="E248" s="108"/>
      <c r="F248" s="108"/>
      <c r="G248" s="108"/>
      <c r="H248" s="108"/>
      <c r="I248" s="108"/>
      <c r="J248" s="108"/>
      <c r="K248" s="108"/>
      <c r="L248" s="108"/>
      <c r="M248" s="111"/>
      <c r="N248" s="112"/>
      <c r="O248" s="111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</row>
    <row r="249">
      <c r="A249" s="108"/>
      <c r="B249" s="108"/>
      <c r="C249" s="108"/>
      <c r="D249" s="115"/>
      <c r="E249" s="108"/>
      <c r="F249" s="108"/>
      <c r="G249" s="108"/>
      <c r="H249" s="108"/>
      <c r="I249" s="108"/>
      <c r="J249" s="108"/>
      <c r="K249" s="108"/>
      <c r="L249" s="108"/>
      <c r="M249" s="111"/>
      <c r="N249" s="112"/>
      <c r="O249" s="111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</row>
    <row r="250">
      <c r="A250" s="108"/>
      <c r="B250" s="108"/>
      <c r="C250" s="108"/>
      <c r="D250" s="115"/>
      <c r="E250" s="108"/>
      <c r="F250" s="108"/>
      <c r="G250" s="108"/>
      <c r="H250" s="108"/>
      <c r="I250" s="108"/>
      <c r="J250" s="108"/>
      <c r="K250" s="108"/>
      <c r="L250" s="108"/>
      <c r="M250" s="111"/>
      <c r="N250" s="112"/>
      <c r="O250" s="111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</row>
    <row r="251">
      <c r="A251" s="108"/>
      <c r="B251" s="108"/>
      <c r="C251" s="108"/>
      <c r="D251" s="115"/>
      <c r="E251" s="108"/>
      <c r="F251" s="108"/>
      <c r="G251" s="108"/>
      <c r="H251" s="108"/>
      <c r="I251" s="108"/>
      <c r="J251" s="108"/>
      <c r="K251" s="108"/>
      <c r="L251" s="108"/>
      <c r="M251" s="111"/>
      <c r="N251" s="112"/>
      <c r="O251" s="111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</row>
    <row r="252">
      <c r="A252" s="108"/>
      <c r="B252" s="108"/>
      <c r="C252" s="108"/>
      <c r="D252" s="115"/>
      <c r="E252" s="108"/>
      <c r="F252" s="108"/>
      <c r="G252" s="108"/>
      <c r="H252" s="108"/>
      <c r="I252" s="108"/>
      <c r="J252" s="108"/>
      <c r="K252" s="108"/>
      <c r="L252" s="108"/>
      <c r="M252" s="111"/>
      <c r="N252" s="112"/>
      <c r="O252" s="111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</row>
    <row r="253">
      <c r="A253" s="108"/>
      <c r="B253" s="108"/>
      <c r="C253" s="108"/>
      <c r="D253" s="115"/>
      <c r="E253" s="108"/>
      <c r="F253" s="108"/>
      <c r="G253" s="108"/>
      <c r="H253" s="108"/>
      <c r="I253" s="108"/>
      <c r="J253" s="108"/>
      <c r="K253" s="108"/>
      <c r="L253" s="108"/>
      <c r="M253" s="111"/>
      <c r="N253" s="112"/>
      <c r="O253" s="111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</row>
    <row r="254">
      <c r="A254" s="108"/>
      <c r="B254" s="108"/>
      <c r="C254" s="108"/>
      <c r="D254" s="115"/>
      <c r="E254" s="108"/>
      <c r="F254" s="108"/>
      <c r="G254" s="108"/>
      <c r="H254" s="108"/>
      <c r="I254" s="108"/>
      <c r="J254" s="108"/>
      <c r="K254" s="108"/>
      <c r="L254" s="108"/>
      <c r="M254" s="111"/>
      <c r="N254" s="112"/>
      <c r="O254" s="111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</row>
    <row r="255">
      <c r="A255" s="108"/>
      <c r="B255" s="108"/>
      <c r="C255" s="108"/>
      <c r="D255" s="115"/>
      <c r="E255" s="108"/>
      <c r="F255" s="108"/>
      <c r="G255" s="108"/>
      <c r="H255" s="108"/>
      <c r="I255" s="108"/>
      <c r="J255" s="108"/>
      <c r="K255" s="108"/>
      <c r="L255" s="108"/>
      <c r="M255" s="111"/>
      <c r="N255" s="112"/>
      <c r="O255" s="111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</row>
    <row r="256">
      <c r="A256" s="108"/>
      <c r="B256" s="108"/>
      <c r="C256" s="108"/>
      <c r="D256" s="115"/>
      <c r="E256" s="108"/>
      <c r="F256" s="108"/>
      <c r="G256" s="108"/>
      <c r="H256" s="108"/>
      <c r="I256" s="108"/>
      <c r="J256" s="108"/>
      <c r="K256" s="108"/>
      <c r="L256" s="108"/>
      <c r="M256" s="111"/>
      <c r="N256" s="112"/>
      <c r="O256" s="111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</row>
    <row r="257">
      <c r="A257" s="108"/>
      <c r="B257" s="108"/>
      <c r="C257" s="108"/>
      <c r="D257" s="115"/>
      <c r="E257" s="108"/>
      <c r="F257" s="108"/>
      <c r="G257" s="108"/>
      <c r="H257" s="108"/>
      <c r="I257" s="108"/>
      <c r="J257" s="108"/>
      <c r="K257" s="108"/>
      <c r="L257" s="108"/>
      <c r="M257" s="111"/>
      <c r="N257" s="112"/>
      <c r="O257" s="111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</row>
    <row r="258">
      <c r="A258" s="108"/>
      <c r="B258" s="108"/>
      <c r="C258" s="108"/>
      <c r="D258" s="115"/>
      <c r="E258" s="108"/>
      <c r="F258" s="108"/>
      <c r="G258" s="108"/>
      <c r="H258" s="108"/>
      <c r="I258" s="108"/>
      <c r="J258" s="108"/>
      <c r="K258" s="108"/>
      <c r="L258" s="108"/>
      <c r="M258" s="111"/>
      <c r="N258" s="112"/>
      <c r="O258" s="111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</row>
    <row r="259">
      <c r="A259" s="108"/>
      <c r="B259" s="108"/>
      <c r="C259" s="108"/>
      <c r="D259" s="115"/>
      <c r="E259" s="108"/>
      <c r="F259" s="108"/>
      <c r="G259" s="108"/>
      <c r="H259" s="108"/>
      <c r="I259" s="108"/>
      <c r="J259" s="108"/>
      <c r="K259" s="108"/>
      <c r="L259" s="108"/>
      <c r="M259" s="111"/>
      <c r="N259" s="112"/>
      <c r="O259" s="111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</row>
    <row r="260">
      <c r="A260" s="108"/>
      <c r="B260" s="108"/>
      <c r="C260" s="108"/>
      <c r="D260" s="115"/>
      <c r="E260" s="108"/>
      <c r="F260" s="108"/>
      <c r="G260" s="108"/>
      <c r="H260" s="108"/>
      <c r="I260" s="108"/>
      <c r="J260" s="108"/>
      <c r="K260" s="108"/>
      <c r="L260" s="108"/>
      <c r="M260" s="111"/>
      <c r="N260" s="112"/>
      <c r="O260" s="111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</row>
    <row r="261">
      <c r="A261" s="108"/>
      <c r="B261" s="108"/>
      <c r="C261" s="108"/>
      <c r="D261" s="115"/>
      <c r="E261" s="108"/>
      <c r="F261" s="108"/>
      <c r="G261" s="108"/>
      <c r="H261" s="108"/>
      <c r="I261" s="108"/>
      <c r="J261" s="108"/>
      <c r="K261" s="108"/>
      <c r="L261" s="108"/>
      <c r="M261" s="111"/>
      <c r="N261" s="112"/>
      <c r="O261" s="111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</row>
    <row r="262">
      <c r="A262" s="108"/>
      <c r="B262" s="108"/>
      <c r="C262" s="108"/>
      <c r="D262" s="115"/>
      <c r="E262" s="108"/>
      <c r="F262" s="108"/>
      <c r="G262" s="108"/>
      <c r="H262" s="108"/>
      <c r="I262" s="108"/>
      <c r="J262" s="108"/>
      <c r="K262" s="108"/>
      <c r="L262" s="108"/>
      <c r="M262" s="111"/>
      <c r="N262" s="112"/>
      <c r="O262" s="111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</row>
    <row r="263">
      <c r="A263" s="108"/>
      <c r="B263" s="108"/>
      <c r="C263" s="108"/>
      <c r="D263" s="115"/>
      <c r="E263" s="108"/>
      <c r="F263" s="108"/>
      <c r="G263" s="108"/>
      <c r="H263" s="108"/>
      <c r="I263" s="108"/>
      <c r="J263" s="108"/>
      <c r="K263" s="108"/>
      <c r="L263" s="108"/>
      <c r="M263" s="111"/>
      <c r="N263" s="112"/>
      <c r="O263" s="111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</row>
    <row r="264">
      <c r="A264" s="108"/>
      <c r="B264" s="108"/>
      <c r="C264" s="108"/>
      <c r="D264" s="115"/>
      <c r="E264" s="108"/>
      <c r="F264" s="108"/>
      <c r="G264" s="108"/>
      <c r="H264" s="108"/>
      <c r="I264" s="108"/>
      <c r="J264" s="108"/>
      <c r="K264" s="108"/>
      <c r="L264" s="108"/>
      <c r="M264" s="111"/>
      <c r="N264" s="112"/>
      <c r="O264" s="111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</row>
    <row r="265">
      <c r="A265" s="108"/>
      <c r="B265" s="108"/>
      <c r="C265" s="108"/>
      <c r="D265" s="115"/>
      <c r="E265" s="108"/>
      <c r="F265" s="108"/>
      <c r="G265" s="108"/>
      <c r="H265" s="108"/>
      <c r="I265" s="108"/>
      <c r="J265" s="108"/>
      <c r="K265" s="108"/>
      <c r="L265" s="108"/>
      <c r="M265" s="111"/>
      <c r="N265" s="112"/>
      <c r="O265" s="111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</row>
    <row r="266">
      <c r="A266" s="108"/>
      <c r="B266" s="108"/>
      <c r="C266" s="108"/>
      <c r="D266" s="115"/>
      <c r="E266" s="108"/>
      <c r="F266" s="108"/>
      <c r="G266" s="108"/>
      <c r="H266" s="108"/>
      <c r="I266" s="108"/>
      <c r="J266" s="108"/>
      <c r="K266" s="108"/>
      <c r="L266" s="108"/>
      <c r="M266" s="111"/>
      <c r="N266" s="112"/>
      <c r="O266" s="111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</row>
    <row r="267">
      <c r="A267" s="108"/>
      <c r="B267" s="108"/>
      <c r="C267" s="108"/>
      <c r="D267" s="115"/>
      <c r="E267" s="108"/>
      <c r="F267" s="108"/>
      <c r="G267" s="108"/>
      <c r="H267" s="108"/>
      <c r="I267" s="108"/>
      <c r="J267" s="108"/>
      <c r="K267" s="108"/>
      <c r="L267" s="108"/>
      <c r="M267" s="111"/>
      <c r="N267" s="112"/>
      <c r="O267" s="111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</row>
    <row r="268">
      <c r="A268" s="108"/>
      <c r="B268" s="108"/>
      <c r="C268" s="108"/>
      <c r="D268" s="115"/>
      <c r="E268" s="108"/>
      <c r="F268" s="108"/>
      <c r="G268" s="108"/>
      <c r="H268" s="108"/>
      <c r="I268" s="108"/>
      <c r="J268" s="108"/>
      <c r="K268" s="108"/>
      <c r="L268" s="108"/>
      <c r="M268" s="111"/>
      <c r="N268" s="112"/>
      <c r="O268" s="111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</row>
    <row r="269">
      <c r="A269" s="108"/>
      <c r="B269" s="108"/>
      <c r="C269" s="108"/>
      <c r="D269" s="115"/>
      <c r="E269" s="108"/>
      <c r="F269" s="108"/>
      <c r="G269" s="108"/>
      <c r="H269" s="108"/>
      <c r="I269" s="108"/>
      <c r="J269" s="108"/>
      <c r="K269" s="108"/>
      <c r="L269" s="108"/>
      <c r="M269" s="111"/>
      <c r="N269" s="112"/>
      <c r="O269" s="111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</row>
    <row r="270">
      <c r="A270" s="108"/>
      <c r="B270" s="108"/>
      <c r="C270" s="108"/>
      <c r="D270" s="115"/>
      <c r="E270" s="108"/>
      <c r="F270" s="108"/>
      <c r="G270" s="108"/>
      <c r="H270" s="108"/>
      <c r="I270" s="108"/>
      <c r="J270" s="108"/>
      <c r="K270" s="108"/>
      <c r="L270" s="108"/>
      <c r="M270" s="111"/>
      <c r="N270" s="112"/>
      <c r="O270" s="111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</row>
    <row r="271">
      <c r="A271" s="108"/>
      <c r="B271" s="108"/>
      <c r="C271" s="108"/>
      <c r="D271" s="115"/>
      <c r="E271" s="108"/>
      <c r="F271" s="108"/>
      <c r="G271" s="108"/>
      <c r="H271" s="108"/>
      <c r="I271" s="108"/>
      <c r="J271" s="108"/>
      <c r="K271" s="108"/>
      <c r="L271" s="108"/>
      <c r="M271" s="111"/>
      <c r="N271" s="112"/>
      <c r="O271" s="111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</row>
    <row r="272">
      <c r="A272" s="108"/>
      <c r="B272" s="108"/>
      <c r="C272" s="108"/>
      <c r="D272" s="115"/>
      <c r="E272" s="108"/>
      <c r="F272" s="108"/>
      <c r="G272" s="108"/>
      <c r="H272" s="108"/>
      <c r="I272" s="108"/>
      <c r="J272" s="108"/>
      <c r="K272" s="108"/>
      <c r="L272" s="108"/>
      <c r="M272" s="111"/>
      <c r="N272" s="112"/>
      <c r="O272" s="111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</row>
    <row r="273">
      <c r="A273" s="108"/>
      <c r="B273" s="108"/>
      <c r="C273" s="108"/>
      <c r="D273" s="115"/>
      <c r="E273" s="108"/>
      <c r="F273" s="108"/>
      <c r="G273" s="108"/>
      <c r="H273" s="108"/>
      <c r="I273" s="108"/>
      <c r="J273" s="108"/>
      <c r="K273" s="108"/>
      <c r="L273" s="108"/>
      <c r="M273" s="111"/>
      <c r="N273" s="112"/>
      <c r="O273" s="111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</row>
    <row r="274">
      <c r="A274" s="108"/>
      <c r="B274" s="108"/>
      <c r="C274" s="108"/>
      <c r="D274" s="115"/>
      <c r="E274" s="108"/>
      <c r="F274" s="108"/>
      <c r="G274" s="108"/>
      <c r="H274" s="108"/>
      <c r="I274" s="108"/>
      <c r="J274" s="108"/>
      <c r="K274" s="108"/>
      <c r="L274" s="108"/>
      <c r="M274" s="111"/>
      <c r="N274" s="112"/>
      <c r="O274" s="111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</row>
    <row r="275">
      <c r="A275" s="108"/>
      <c r="B275" s="108"/>
      <c r="C275" s="108"/>
      <c r="D275" s="115"/>
      <c r="E275" s="108"/>
      <c r="F275" s="108"/>
      <c r="G275" s="108"/>
      <c r="H275" s="108"/>
      <c r="I275" s="108"/>
      <c r="J275" s="108"/>
      <c r="K275" s="108"/>
      <c r="L275" s="108"/>
      <c r="M275" s="111"/>
      <c r="N275" s="112"/>
      <c r="O275" s="111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</row>
    <row r="276">
      <c r="A276" s="108"/>
      <c r="B276" s="108"/>
      <c r="C276" s="108"/>
      <c r="D276" s="115"/>
      <c r="E276" s="108"/>
      <c r="F276" s="108"/>
      <c r="G276" s="108"/>
      <c r="H276" s="108"/>
      <c r="I276" s="108"/>
      <c r="J276" s="108"/>
      <c r="K276" s="108"/>
      <c r="L276" s="108"/>
      <c r="M276" s="111"/>
      <c r="N276" s="112"/>
      <c r="O276" s="111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</row>
    <row r="277">
      <c r="A277" s="108"/>
      <c r="B277" s="108"/>
      <c r="C277" s="108"/>
      <c r="D277" s="115"/>
      <c r="E277" s="108"/>
      <c r="F277" s="108"/>
      <c r="G277" s="108"/>
      <c r="H277" s="108"/>
      <c r="I277" s="108"/>
      <c r="J277" s="108"/>
      <c r="K277" s="108"/>
      <c r="L277" s="108"/>
      <c r="M277" s="111"/>
      <c r="N277" s="112"/>
      <c r="O277" s="111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</row>
    <row r="278">
      <c r="A278" s="108"/>
      <c r="B278" s="108"/>
      <c r="C278" s="108"/>
      <c r="D278" s="115"/>
      <c r="E278" s="108"/>
      <c r="F278" s="108"/>
      <c r="G278" s="108"/>
      <c r="H278" s="108"/>
      <c r="I278" s="108"/>
      <c r="J278" s="108"/>
      <c r="K278" s="108"/>
      <c r="L278" s="108"/>
      <c r="M278" s="111"/>
      <c r="N278" s="112"/>
      <c r="O278" s="111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</row>
    <row r="279">
      <c r="A279" s="108"/>
      <c r="B279" s="108"/>
      <c r="C279" s="108"/>
      <c r="D279" s="115"/>
      <c r="E279" s="108"/>
      <c r="F279" s="108"/>
      <c r="G279" s="108"/>
      <c r="H279" s="108"/>
      <c r="I279" s="108"/>
      <c r="J279" s="108"/>
      <c r="K279" s="108"/>
      <c r="L279" s="108"/>
      <c r="M279" s="111"/>
      <c r="N279" s="112"/>
      <c r="O279" s="111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</row>
    <row r="280">
      <c r="A280" s="108"/>
      <c r="B280" s="108"/>
      <c r="C280" s="108"/>
      <c r="D280" s="115"/>
      <c r="E280" s="108"/>
      <c r="F280" s="108"/>
      <c r="G280" s="108"/>
      <c r="H280" s="108"/>
      <c r="I280" s="108"/>
      <c r="J280" s="108"/>
      <c r="K280" s="108"/>
      <c r="L280" s="108"/>
      <c r="M280" s="111"/>
      <c r="N280" s="112"/>
      <c r="O280" s="111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</row>
    <row r="281">
      <c r="A281" s="108"/>
      <c r="B281" s="108"/>
      <c r="C281" s="108"/>
      <c r="D281" s="115"/>
      <c r="E281" s="108"/>
      <c r="F281" s="108"/>
      <c r="G281" s="108"/>
      <c r="H281" s="108"/>
      <c r="I281" s="108"/>
      <c r="J281" s="108"/>
      <c r="K281" s="108"/>
      <c r="L281" s="108"/>
      <c r="M281" s="111"/>
      <c r="N281" s="112"/>
      <c r="O281" s="111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</row>
    <row r="282">
      <c r="A282" s="108"/>
      <c r="B282" s="108"/>
      <c r="C282" s="108"/>
      <c r="D282" s="115"/>
      <c r="E282" s="108"/>
      <c r="F282" s="108"/>
      <c r="G282" s="108"/>
      <c r="H282" s="108"/>
      <c r="I282" s="108"/>
      <c r="J282" s="108"/>
      <c r="K282" s="108"/>
      <c r="L282" s="108"/>
      <c r="M282" s="111"/>
      <c r="N282" s="112"/>
      <c r="O282" s="111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</row>
    <row r="283">
      <c r="A283" s="108"/>
      <c r="B283" s="108"/>
      <c r="C283" s="108"/>
      <c r="D283" s="115"/>
      <c r="E283" s="108"/>
      <c r="F283" s="108"/>
      <c r="G283" s="108"/>
      <c r="H283" s="108"/>
      <c r="I283" s="108"/>
      <c r="J283" s="108"/>
      <c r="K283" s="108"/>
      <c r="L283" s="108"/>
      <c r="M283" s="111"/>
      <c r="N283" s="112"/>
      <c r="O283" s="111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</row>
    <row r="284">
      <c r="A284" s="108"/>
      <c r="B284" s="108"/>
      <c r="C284" s="108"/>
      <c r="D284" s="115"/>
      <c r="E284" s="108"/>
      <c r="F284" s="108"/>
      <c r="G284" s="108"/>
      <c r="H284" s="108"/>
      <c r="I284" s="108"/>
      <c r="J284" s="108"/>
      <c r="K284" s="108"/>
      <c r="L284" s="108"/>
      <c r="M284" s="111"/>
      <c r="N284" s="112"/>
      <c r="O284" s="111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</row>
    <row r="285">
      <c r="A285" s="108"/>
      <c r="B285" s="108"/>
      <c r="C285" s="108"/>
      <c r="D285" s="115"/>
      <c r="E285" s="108"/>
      <c r="F285" s="108"/>
      <c r="G285" s="108"/>
      <c r="H285" s="108"/>
      <c r="I285" s="108"/>
      <c r="J285" s="108"/>
      <c r="K285" s="108"/>
      <c r="L285" s="108"/>
      <c r="M285" s="111"/>
      <c r="N285" s="112"/>
      <c r="O285" s="111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</row>
    <row r="286">
      <c r="A286" s="108"/>
      <c r="B286" s="108"/>
      <c r="C286" s="108"/>
      <c r="D286" s="115"/>
      <c r="E286" s="108"/>
      <c r="F286" s="108"/>
      <c r="G286" s="108"/>
      <c r="H286" s="108"/>
      <c r="I286" s="108"/>
      <c r="J286" s="108"/>
      <c r="K286" s="108"/>
      <c r="L286" s="108"/>
      <c r="M286" s="111"/>
      <c r="N286" s="112"/>
      <c r="O286" s="111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</row>
    <row r="287">
      <c r="A287" s="108"/>
      <c r="B287" s="108"/>
      <c r="C287" s="108"/>
      <c r="D287" s="115"/>
      <c r="E287" s="108"/>
      <c r="F287" s="108"/>
      <c r="G287" s="108"/>
      <c r="H287" s="108"/>
      <c r="I287" s="108"/>
      <c r="J287" s="108"/>
      <c r="K287" s="108"/>
      <c r="L287" s="108"/>
      <c r="M287" s="111"/>
      <c r="N287" s="112"/>
      <c r="O287" s="111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</row>
    <row r="288">
      <c r="A288" s="108"/>
      <c r="B288" s="108"/>
      <c r="C288" s="108"/>
      <c r="D288" s="115"/>
      <c r="E288" s="108"/>
      <c r="F288" s="108"/>
      <c r="G288" s="108"/>
      <c r="H288" s="108"/>
      <c r="I288" s="108"/>
      <c r="J288" s="108"/>
      <c r="K288" s="108"/>
      <c r="L288" s="108"/>
      <c r="M288" s="111"/>
      <c r="N288" s="112"/>
      <c r="O288" s="111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</row>
    <row r="289">
      <c r="A289" s="108"/>
      <c r="B289" s="108"/>
      <c r="C289" s="108"/>
      <c r="D289" s="115"/>
      <c r="E289" s="108"/>
      <c r="F289" s="108"/>
      <c r="G289" s="108"/>
      <c r="H289" s="108"/>
      <c r="I289" s="108"/>
      <c r="J289" s="108"/>
      <c r="K289" s="108"/>
      <c r="L289" s="108"/>
      <c r="M289" s="111"/>
      <c r="N289" s="112"/>
      <c r="O289" s="111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</row>
    <row r="290">
      <c r="A290" s="108"/>
      <c r="B290" s="108"/>
      <c r="C290" s="108"/>
      <c r="D290" s="115"/>
      <c r="E290" s="108"/>
      <c r="F290" s="108"/>
      <c r="G290" s="108"/>
      <c r="H290" s="108"/>
      <c r="I290" s="108"/>
      <c r="J290" s="108"/>
      <c r="K290" s="108"/>
      <c r="L290" s="108"/>
      <c r="M290" s="111"/>
      <c r="N290" s="112"/>
      <c r="O290" s="111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</row>
    <row r="291">
      <c r="A291" s="108"/>
      <c r="B291" s="108"/>
      <c r="C291" s="108"/>
      <c r="D291" s="115"/>
      <c r="E291" s="108"/>
      <c r="F291" s="108"/>
      <c r="G291" s="108"/>
      <c r="H291" s="108"/>
      <c r="I291" s="108"/>
      <c r="J291" s="108"/>
      <c r="K291" s="108"/>
      <c r="L291" s="108"/>
      <c r="M291" s="111"/>
      <c r="N291" s="112"/>
      <c r="O291" s="111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</row>
    <row r="292">
      <c r="A292" s="108"/>
      <c r="B292" s="108"/>
      <c r="C292" s="108"/>
      <c r="D292" s="115"/>
      <c r="E292" s="108"/>
      <c r="F292" s="108"/>
      <c r="G292" s="108"/>
      <c r="H292" s="108"/>
      <c r="I292" s="108"/>
      <c r="J292" s="108"/>
      <c r="K292" s="108"/>
      <c r="L292" s="108"/>
      <c r="M292" s="111"/>
      <c r="N292" s="112"/>
      <c r="O292" s="111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</row>
    <row r="293">
      <c r="A293" s="108"/>
      <c r="B293" s="108"/>
      <c r="C293" s="108"/>
      <c r="D293" s="115"/>
      <c r="E293" s="108"/>
      <c r="F293" s="108"/>
      <c r="G293" s="108"/>
      <c r="H293" s="108"/>
      <c r="I293" s="108"/>
      <c r="J293" s="108"/>
      <c r="K293" s="108"/>
      <c r="L293" s="108"/>
      <c r="M293" s="111"/>
      <c r="N293" s="112"/>
      <c r="O293" s="111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</row>
    <row r="294">
      <c r="A294" s="108"/>
      <c r="B294" s="108"/>
      <c r="C294" s="108"/>
      <c r="D294" s="115"/>
      <c r="E294" s="108"/>
      <c r="F294" s="108"/>
      <c r="G294" s="108"/>
      <c r="H294" s="108"/>
      <c r="I294" s="108"/>
      <c r="J294" s="108"/>
      <c r="K294" s="108"/>
      <c r="L294" s="108"/>
      <c r="M294" s="111"/>
      <c r="N294" s="112"/>
      <c r="O294" s="111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</row>
    <row r="295">
      <c r="A295" s="108"/>
      <c r="B295" s="108"/>
      <c r="C295" s="108"/>
      <c r="D295" s="115"/>
      <c r="E295" s="108"/>
      <c r="F295" s="108"/>
      <c r="G295" s="108"/>
      <c r="H295" s="108"/>
      <c r="I295" s="108"/>
      <c r="J295" s="108"/>
      <c r="K295" s="108"/>
      <c r="L295" s="108"/>
      <c r="M295" s="111"/>
      <c r="N295" s="112"/>
      <c r="O295" s="111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</row>
    <row r="296">
      <c r="A296" s="108"/>
      <c r="B296" s="108"/>
      <c r="C296" s="108"/>
      <c r="D296" s="115"/>
      <c r="E296" s="108"/>
      <c r="F296" s="108"/>
      <c r="G296" s="108"/>
      <c r="H296" s="108"/>
      <c r="I296" s="108"/>
      <c r="J296" s="108"/>
      <c r="K296" s="108"/>
      <c r="L296" s="108"/>
      <c r="M296" s="111"/>
      <c r="N296" s="112"/>
      <c r="O296" s="111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</row>
    <row r="297">
      <c r="A297" s="108"/>
      <c r="B297" s="108"/>
      <c r="C297" s="108"/>
      <c r="D297" s="115"/>
      <c r="E297" s="108"/>
      <c r="F297" s="108"/>
      <c r="G297" s="108"/>
      <c r="H297" s="108"/>
      <c r="I297" s="108"/>
      <c r="J297" s="108"/>
      <c r="K297" s="108"/>
      <c r="L297" s="108"/>
      <c r="M297" s="111"/>
      <c r="N297" s="112"/>
      <c r="O297" s="111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</row>
    <row r="298">
      <c r="A298" s="108"/>
      <c r="B298" s="108"/>
      <c r="C298" s="108"/>
      <c r="D298" s="115"/>
      <c r="E298" s="108"/>
      <c r="F298" s="108"/>
      <c r="G298" s="108"/>
      <c r="H298" s="108"/>
      <c r="I298" s="108"/>
      <c r="J298" s="108"/>
      <c r="K298" s="108"/>
      <c r="L298" s="108"/>
      <c r="M298" s="111"/>
      <c r="N298" s="112"/>
      <c r="O298" s="111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</row>
    <row r="299">
      <c r="A299" s="108"/>
      <c r="B299" s="108"/>
      <c r="C299" s="108"/>
      <c r="D299" s="115"/>
      <c r="E299" s="108"/>
      <c r="F299" s="108"/>
      <c r="G299" s="108"/>
      <c r="H299" s="108"/>
      <c r="I299" s="108"/>
      <c r="J299" s="108"/>
      <c r="K299" s="108"/>
      <c r="L299" s="108"/>
      <c r="M299" s="111"/>
      <c r="N299" s="112"/>
      <c r="O299" s="111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</row>
    <row r="300">
      <c r="A300" s="108"/>
      <c r="B300" s="108"/>
      <c r="C300" s="108"/>
      <c r="D300" s="115"/>
      <c r="E300" s="108"/>
      <c r="F300" s="108"/>
      <c r="G300" s="108"/>
      <c r="H300" s="108"/>
      <c r="I300" s="108"/>
      <c r="J300" s="108"/>
      <c r="K300" s="108"/>
      <c r="L300" s="108"/>
      <c r="M300" s="111"/>
      <c r="N300" s="112"/>
      <c r="O300" s="111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</row>
    <row r="301">
      <c r="A301" s="108"/>
      <c r="B301" s="108"/>
      <c r="C301" s="108"/>
      <c r="D301" s="115"/>
      <c r="E301" s="108"/>
      <c r="F301" s="108"/>
      <c r="G301" s="108"/>
      <c r="H301" s="108"/>
      <c r="I301" s="108"/>
      <c r="J301" s="108"/>
      <c r="K301" s="108"/>
      <c r="L301" s="108"/>
      <c r="M301" s="111"/>
      <c r="N301" s="112"/>
      <c r="O301" s="111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</row>
    <row r="302">
      <c r="A302" s="108"/>
      <c r="B302" s="108"/>
      <c r="C302" s="108"/>
      <c r="D302" s="115"/>
      <c r="E302" s="108"/>
      <c r="F302" s="108"/>
      <c r="G302" s="108"/>
      <c r="H302" s="108"/>
      <c r="I302" s="108"/>
      <c r="J302" s="108"/>
      <c r="K302" s="108"/>
      <c r="L302" s="108"/>
      <c r="M302" s="111"/>
      <c r="N302" s="112"/>
      <c r="O302" s="111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</row>
    <row r="303">
      <c r="A303" s="108"/>
      <c r="B303" s="108"/>
      <c r="C303" s="108"/>
      <c r="D303" s="115"/>
      <c r="E303" s="108"/>
      <c r="F303" s="108"/>
      <c r="G303" s="108"/>
      <c r="H303" s="108"/>
      <c r="I303" s="108"/>
      <c r="J303" s="108"/>
      <c r="K303" s="108"/>
      <c r="L303" s="108"/>
      <c r="M303" s="111"/>
      <c r="N303" s="112"/>
      <c r="O303" s="111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</row>
    <row r="304">
      <c r="A304" s="108"/>
      <c r="B304" s="108"/>
      <c r="C304" s="108"/>
      <c r="D304" s="115"/>
      <c r="E304" s="108"/>
      <c r="F304" s="108"/>
      <c r="G304" s="108"/>
      <c r="H304" s="108"/>
      <c r="I304" s="108"/>
      <c r="J304" s="108"/>
      <c r="K304" s="108"/>
      <c r="L304" s="108"/>
      <c r="M304" s="111"/>
      <c r="N304" s="112"/>
      <c r="O304" s="111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</row>
    <row r="305">
      <c r="A305" s="108"/>
      <c r="B305" s="108"/>
      <c r="C305" s="108"/>
      <c r="D305" s="115"/>
      <c r="E305" s="108"/>
      <c r="F305" s="108"/>
      <c r="G305" s="108"/>
      <c r="H305" s="108"/>
      <c r="I305" s="108"/>
      <c r="J305" s="108"/>
      <c r="K305" s="108"/>
      <c r="L305" s="108"/>
      <c r="M305" s="111"/>
      <c r="N305" s="112"/>
      <c r="O305" s="111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</row>
    <row r="306">
      <c r="A306" s="108"/>
      <c r="B306" s="108"/>
      <c r="C306" s="108"/>
      <c r="D306" s="115"/>
      <c r="E306" s="108"/>
      <c r="F306" s="108"/>
      <c r="G306" s="108"/>
      <c r="H306" s="108"/>
      <c r="I306" s="108"/>
      <c r="J306" s="108"/>
      <c r="K306" s="108"/>
      <c r="L306" s="108"/>
      <c r="M306" s="111"/>
      <c r="N306" s="112"/>
      <c r="O306" s="111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</row>
    <row r="307">
      <c r="A307" s="108"/>
      <c r="B307" s="108"/>
      <c r="C307" s="108"/>
      <c r="D307" s="115"/>
      <c r="E307" s="108"/>
      <c r="F307" s="108"/>
      <c r="G307" s="108"/>
      <c r="H307" s="108"/>
      <c r="I307" s="108"/>
      <c r="J307" s="108"/>
      <c r="K307" s="108"/>
      <c r="L307" s="108"/>
      <c r="M307" s="111"/>
      <c r="N307" s="112"/>
      <c r="O307" s="111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</row>
    <row r="308">
      <c r="A308" s="108"/>
      <c r="B308" s="108"/>
      <c r="C308" s="108"/>
      <c r="D308" s="115"/>
      <c r="E308" s="108"/>
      <c r="F308" s="108"/>
      <c r="G308" s="108"/>
      <c r="H308" s="108"/>
      <c r="I308" s="108"/>
      <c r="J308" s="108"/>
      <c r="K308" s="108"/>
      <c r="L308" s="108"/>
      <c r="M308" s="111"/>
      <c r="N308" s="112"/>
      <c r="O308" s="111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</row>
    <row r="309">
      <c r="A309" s="108"/>
      <c r="B309" s="108"/>
      <c r="C309" s="108"/>
      <c r="D309" s="115"/>
      <c r="E309" s="108"/>
      <c r="F309" s="108"/>
      <c r="G309" s="108"/>
      <c r="H309" s="108"/>
      <c r="I309" s="108"/>
      <c r="J309" s="108"/>
      <c r="K309" s="108"/>
      <c r="L309" s="108"/>
      <c r="M309" s="111"/>
      <c r="N309" s="112"/>
      <c r="O309" s="111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</row>
    <row r="310">
      <c r="A310" s="108"/>
      <c r="B310" s="108"/>
      <c r="C310" s="108"/>
      <c r="D310" s="115"/>
      <c r="E310" s="108"/>
      <c r="F310" s="108"/>
      <c r="G310" s="108"/>
      <c r="H310" s="108"/>
      <c r="I310" s="108"/>
      <c r="J310" s="108"/>
      <c r="K310" s="108"/>
      <c r="L310" s="108"/>
      <c r="M310" s="111"/>
      <c r="N310" s="112"/>
      <c r="O310" s="111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</row>
    <row r="311">
      <c r="A311" s="108"/>
      <c r="B311" s="108"/>
      <c r="C311" s="108"/>
      <c r="D311" s="115"/>
      <c r="E311" s="108"/>
      <c r="F311" s="108"/>
      <c r="G311" s="108"/>
      <c r="H311" s="108"/>
      <c r="I311" s="108"/>
      <c r="J311" s="108"/>
      <c r="K311" s="108"/>
      <c r="L311" s="108"/>
      <c r="M311" s="111"/>
      <c r="N311" s="112"/>
      <c r="O311" s="111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</row>
    <row r="312">
      <c r="A312" s="108"/>
      <c r="B312" s="108"/>
      <c r="C312" s="108"/>
      <c r="D312" s="115"/>
      <c r="E312" s="108"/>
      <c r="F312" s="108"/>
      <c r="G312" s="108"/>
      <c r="H312" s="108"/>
      <c r="I312" s="108"/>
      <c r="J312" s="108"/>
      <c r="K312" s="108"/>
      <c r="L312" s="108"/>
      <c r="M312" s="111"/>
      <c r="N312" s="112"/>
      <c r="O312" s="111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</row>
    <row r="313">
      <c r="A313" s="108"/>
      <c r="B313" s="108"/>
      <c r="C313" s="108"/>
      <c r="D313" s="115"/>
      <c r="E313" s="108"/>
      <c r="F313" s="108"/>
      <c r="G313" s="108"/>
      <c r="H313" s="108"/>
      <c r="I313" s="108"/>
      <c r="J313" s="108"/>
      <c r="K313" s="108"/>
      <c r="L313" s="108"/>
      <c r="M313" s="111"/>
      <c r="N313" s="112"/>
      <c r="O313" s="111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</row>
    <row r="314">
      <c r="A314" s="108"/>
      <c r="B314" s="108"/>
      <c r="C314" s="108"/>
      <c r="D314" s="115"/>
      <c r="E314" s="108"/>
      <c r="F314" s="108"/>
      <c r="G314" s="108"/>
      <c r="H314" s="108"/>
      <c r="I314" s="108"/>
      <c r="J314" s="108"/>
      <c r="K314" s="108"/>
      <c r="L314" s="108"/>
      <c r="M314" s="111"/>
      <c r="N314" s="112"/>
      <c r="O314" s="111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</row>
    <row r="315">
      <c r="A315" s="108"/>
      <c r="B315" s="108"/>
      <c r="C315" s="108"/>
      <c r="D315" s="115"/>
      <c r="E315" s="108"/>
      <c r="F315" s="108"/>
      <c r="G315" s="108"/>
      <c r="H315" s="108"/>
      <c r="I315" s="108"/>
      <c r="J315" s="108"/>
      <c r="K315" s="108"/>
      <c r="L315" s="108"/>
      <c r="M315" s="111"/>
      <c r="N315" s="112"/>
      <c r="O315" s="111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</row>
    <row r="316">
      <c r="A316" s="108"/>
      <c r="B316" s="108"/>
      <c r="C316" s="108"/>
      <c r="D316" s="115"/>
      <c r="E316" s="108"/>
      <c r="F316" s="108"/>
      <c r="G316" s="108"/>
      <c r="H316" s="108"/>
      <c r="I316" s="108"/>
      <c r="J316" s="108"/>
      <c r="K316" s="108"/>
      <c r="L316" s="108"/>
      <c r="M316" s="111"/>
      <c r="N316" s="112"/>
      <c r="O316" s="111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</row>
    <row r="317">
      <c r="A317" s="108"/>
      <c r="B317" s="108"/>
      <c r="C317" s="108"/>
      <c r="D317" s="115"/>
      <c r="E317" s="108"/>
      <c r="F317" s="108"/>
      <c r="G317" s="108"/>
      <c r="H317" s="108"/>
      <c r="I317" s="108"/>
      <c r="J317" s="108"/>
      <c r="K317" s="108"/>
      <c r="L317" s="108"/>
      <c r="M317" s="111"/>
      <c r="N317" s="112"/>
      <c r="O317" s="111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</row>
    <row r="318">
      <c r="A318" s="108"/>
      <c r="B318" s="108"/>
      <c r="C318" s="108"/>
      <c r="D318" s="115"/>
      <c r="E318" s="108"/>
      <c r="F318" s="108"/>
      <c r="G318" s="108"/>
      <c r="H318" s="108"/>
      <c r="I318" s="108"/>
      <c r="J318" s="108"/>
      <c r="K318" s="108"/>
      <c r="L318" s="108"/>
      <c r="M318" s="111"/>
      <c r="N318" s="112"/>
      <c r="O318" s="111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</row>
    <row r="319">
      <c r="A319" s="108"/>
      <c r="B319" s="108"/>
      <c r="C319" s="108"/>
      <c r="D319" s="115"/>
      <c r="E319" s="108"/>
      <c r="F319" s="108"/>
      <c r="G319" s="108"/>
      <c r="H319" s="108"/>
      <c r="I319" s="108"/>
      <c r="J319" s="108"/>
      <c r="K319" s="108"/>
      <c r="L319" s="108"/>
      <c r="M319" s="111"/>
      <c r="N319" s="112"/>
      <c r="O319" s="111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</row>
    <row r="320">
      <c r="A320" s="108"/>
      <c r="B320" s="108"/>
      <c r="C320" s="108"/>
      <c r="D320" s="115"/>
      <c r="E320" s="108"/>
      <c r="F320" s="108"/>
      <c r="G320" s="108"/>
      <c r="H320" s="108"/>
      <c r="I320" s="108"/>
      <c r="J320" s="108"/>
      <c r="K320" s="108"/>
      <c r="L320" s="108"/>
      <c r="M320" s="111"/>
      <c r="N320" s="112"/>
      <c r="O320" s="111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</row>
    <row r="321">
      <c r="A321" s="108"/>
      <c r="B321" s="108"/>
      <c r="C321" s="108"/>
      <c r="D321" s="115"/>
      <c r="E321" s="108"/>
      <c r="F321" s="108"/>
      <c r="G321" s="108"/>
      <c r="H321" s="108"/>
      <c r="I321" s="108"/>
      <c r="J321" s="108"/>
      <c r="K321" s="108"/>
      <c r="L321" s="108"/>
      <c r="M321" s="111"/>
      <c r="N321" s="112"/>
      <c r="O321" s="111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</row>
    <row r="322">
      <c r="A322" s="108"/>
      <c r="B322" s="108"/>
      <c r="C322" s="108"/>
      <c r="D322" s="115"/>
      <c r="E322" s="108"/>
      <c r="F322" s="108"/>
      <c r="G322" s="108"/>
      <c r="H322" s="108"/>
      <c r="I322" s="108"/>
      <c r="J322" s="108"/>
      <c r="K322" s="108"/>
      <c r="L322" s="108"/>
      <c r="M322" s="111"/>
      <c r="N322" s="112"/>
      <c r="O322" s="111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</row>
    <row r="323">
      <c r="A323" s="108"/>
      <c r="B323" s="108"/>
      <c r="C323" s="108"/>
      <c r="D323" s="115"/>
      <c r="E323" s="108"/>
      <c r="F323" s="108"/>
      <c r="G323" s="108"/>
      <c r="H323" s="108"/>
      <c r="I323" s="108"/>
      <c r="J323" s="108"/>
      <c r="K323" s="108"/>
      <c r="L323" s="108"/>
      <c r="M323" s="111"/>
      <c r="N323" s="112"/>
      <c r="O323" s="111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</row>
    <row r="324">
      <c r="A324" s="108"/>
      <c r="B324" s="108"/>
      <c r="C324" s="108"/>
      <c r="D324" s="115"/>
      <c r="E324" s="108"/>
      <c r="F324" s="108"/>
      <c r="G324" s="108"/>
      <c r="H324" s="108"/>
      <c r="I324" s="108"/>
      <c r="J324" s="108"/>
      <c r="K324" s="108"/>
      <c r="L324" s="108"/>
      <c r="M324" s="111"/>
      <c r="N324" s="112"/>
      <c r="O324" s="111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</row>
    <row r="325">
      <c r="A325" s="108"/>
      <c r="B325" s="108"/>
      <c r="C325" s="108"/>
      <c r="D325" s="115"/>
      <c r="E325" s="108"/>
      <c r="F325" s="108"/>
      <c r="G325" s="108"/>
      <c r="H325" s="108"/>
      <c r="I325" s="108"/>
      <c r="J325" s="108"/>
      <c r="K325" s="108"/>
      <c r="L325" s="108"/>
      <c r="M325" s="111"/>
      <c r="N325" s="112"/>
      <c r="O325" s="111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</row>
    <row r="326">
      <c r="A326" s="108"/>
      <c r="B326" s="108"/>
      <c r="C326" s="108"/>
      <c r="D326" s="115"/>
      <c r="E326" s="108"/>
      <c r="F326" s="108"/>
      <c r="G326" s="108"/>
      <c r="H326" s="108"/>
      <c r="I326" s="108"/>
      <c r="J326" s="108"/>
      <c r="K326" s="108"/>
      <c r="L326" s="108"/>
      <c r="M326" s="111"/>
      <c r="N326" s="112"/>
      <c r="O326" s="111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</row>
    <row r="327">
      <c r="A327" s="108"/>
      <c r="B327" s="108"/>
      <c r="C327" s="108"/>
      <c r="D327" s="115"/>
      <c r="E327" s="108"/>
      <c r="F327" s="108"/>
      <c r="G327" s="108"/>
      <c r="H327" s="108"/>
      <c r="I327" s="108"/>
      <c r="J327" s="108"/>
      <c r="K327" s="108"/>
      <c r="L327" s="108"/>
      <c r="M327" s="111"/>
      <c r="N327" s="112"/>
      <c r="O327" s="111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</row>
    <row r="328">
      <c r="A328" s="108"/>
      <c r="B328" s="108"/>
      <c r="C328" s="108"/>
      <c r="D328" s="115"/>
      <c r="E328" s="108"/>
      <c r="F328" s="108"/>
      <c r="G328" s="108"/>
      <c r="H328" s="108"/>
      <c r="I328" s="108"/>
      <c r="J328" s="108"/>
      <c r="K328" s="108"/>
      <c r="L328" s="108"/>
      <c r="M328" s="111"/>
      <c r="N328" s="112"/>
      <c r="O328" s="111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</row>
    <row r="329">
      <c r="A329" s="108"/>
      <c r="B329" s="108"/>
      <c r="C329" s="108"/>
      <c r="D329" s="115"/>
      <c r="E329" s="108"/>
      <c r="F329" s="108"/>
      <c r="G329" s="108"/>
      <c r="H329" s="108"/>
      <c r="I329" s="108"/>
      <c r="J329" s="108"/>
      <c r="K329" s="108"/>
      <c r="L329" s="108"/>
      <c r="M329" s="111"/>
      <c r="N329" s="112"/>
      <c r="O329" s="111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</row>
    <row r="330">
      <c r="A330" s="108"/>
      <c r="B330" s="108"/>
      <c r="C330" s="108"/>
      <c r="D330" s="115"/>
      <c r="E330" s="108"/>
      <c r="F330" s="108"/>
      <c r="G330" s="108"/>
      <c r="H330" s="108"/>
      <c r="I330" s="108"/>
      <c r="J330" s="108"/>
      <c r="K330" s="108"/>
      <c r="L330" s="108"/>
      <c r="M330" s="111"/>
      <c r="N330" s="112"/>
      <c r="O330" s="111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</row>
    <row r="331">
      <c r="A331" s="108"/>
      <c r="B331" s="108"/>
      <c r="C331" s="108"/>
      <c r="D331" s="115"/>
      <c r="E331" s="108"/>
      <c r="F331" s="108"/>
      <c r="G331" s="108"/>
      <c r="H331" s="108"/>
      <c r="I331" s="108"/>
      <c r="J331" s="108"/>
      <c r="K331" s="108"/>
      <c r="L331" s="108"/>
      <c r="M331" s="111"/>
      <c r="N331" s="112"/>
      <c r="O331" s="111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</row>
    <row r="332">
      <c r="A332" s="108"/>
      <c r="B332" s="108"/>
      <c r="C332" s="108"/>
      <c r="D332" s="115"/>
      <c r="E332" s="108"/>
      <c r="F332" s="108"/>
      <c r="G332" s="108"/>
      <c r="H332" s="108"/>
      <c r="I332" s="108"/>
      <c r="J332" s="108"/>
      <c r="K332" s="108"/>
      <c r="L332" s="108"/>
      <c r="M332" s="111"/>
      <c r="N332" s="112"/>
      <c r="O332" s="111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</row>
    <row r="333">
      <c r="A333" s="108"/>
      <c r="B333" s="108"/>
      <c r="C333" s="108"/>
      <c r="D333" s="115"/>
      <c r="E333" s="108"/>
      <c r="F333" s="108"/>
      <c r="G333" s="108"/>
      <c r="H333" s="108"/>
      <c r="I333" s="108"/>
      <c r="J333" s="108"/>
      <c r="K333" s="108"/>
      <c r="L333" s="108"/>
      <c r="M333" s="111"/>
      <c r="N333" s="112"/>
      <c r="O333" s="111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</row>
    <row r="334">
      <c r="A334" s="108"/>
      <c r="B334" s="108"/>
      <c r="C334" s="108"/>
      <c r="D334" s="115"/>
      <c r="E334" s="108"/>
      <c r="F334" s="108"/>
      <c r="G334" s="108"/>
      <c r="H334" s="108"/>
      <c r="I334" s="108"/>
      <c r="J334" s="108"/>
      <c r="K334" s="108"/>
      <c r="L334" s="108"/>
      <c r="M334" s="111"/>
      <c r="N334" s="112"/>
      <c r="O334" s="111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</row>
    <row r="335">
      <c r="A335" s="108"/>
      <c r="B335" s="108"/>
      <c r="C335" s="108"/>
      <c r="D335" s="115"/>
      <c r="E335" s="108"/>
      <c r="F335" s="108"/>
      <c r="G335" s="108"/>
      <c r="H335" s="108"/>
      <c r="I335" s="108"/>
      <c r="J335" s="108"/>
      <c r="K335" s="108"/>
      <c r="L335" s="108"/>
      <c r="M335" s="111"/>
      <c r="N335" s="112"/>
      <c r="O335" s="111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</row>
    <row r="336">
      <c r="A336" s="108"/>
      <c r="B336" s="108"/>
      <c r="C336" s="108"/>
      <c r="D336" s="115"/>
      <c r="E336" s="108"/>
      <c r="F336" s="108"/>
      <c r="G336" s="108"/>
      <c r="H336" s="108"/>
      <c r="I336" s="108"/>
      <c r="J336" s="108"/>
      <c r="K336" s="108"/>
      <c r="L336" s="108"/>
      <c r="M336" s="111"/>
      <c r="N336" s="112"/>
      <c r="O336" s="111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</row>
    <row r="337">
      <c r="A337" s="108"/>
      <c r="B337" s="108"/>
      <c r="C337" s="108"/>
      <c r="D337" s="115"/>
      <c r="E337" s="108"/>
      <c r="F337" s="108"/>
      <c r="G337" s="108"/>
      <c r="H337" s="108"/>
      <c r="I337" s="108"/>
      <c r="J337" s="108"/>
      <c r="K337" s="108"/>
      <c r="L337" s="108"/>
      <c r="M337" s="111"/>
      <c r="N337" s="112"/>
      <c r="O337" s="111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</row>
    <row r="338">
      <c r="A338" s="108"/>
      <c r="B338" s="108"/>
      <c r="C338" s="108"/>
      <c r="D338" s="115"/>
      <c r="E338" s="108"/>
      <c r="F338" s="108"/>
      <c r="G338" s="108"/>
      <c r="H338" s="108"/>
      <c r="I338" s="108"/>
      <c r="J338" s="108"/>
      <c r="K338" s="108"/>
      <c r="L338" s="108"/>
      <c r="M338" s="111"/>
      <c r="N338" s="112"/>
      <c r="O338" s="111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</row>
    <row r="339">
      <c r="A339" s="108"/>
      <c r="B339" s="108"/>
      <c r="C339" s="108"/>
      <c r="D339" s="115"/>
      <c r="E339" s="108"/>
      <c r="F339" s="108"/>
      <c r="G339" s="108"/>
      <c r="H339" s="108"/>
      <c r="I339" s="108"/>
      <c r="J339" s="108"/>
      <c r="K339" s="108"/>
      <c r="L339" s="108"/>
      <c r="M339" s="111"/>
      <c r="N339" s="112"/>
      <c r="O339" s="111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</row>
    <row r="340">
      <c r="A340" s="108"/>
      <c r="B340" s="108"/>
      <c r="C340" s="108"/>
      <c r="D340" s="115"/>
      <c r="E340" s="108"/>
      <c r="F340" s="108"/>
      <c r="G340" s="108"/>
      <c r="H340" s="108"/>
      <c r="I340" s="108"/>
      <c r="J340" s="108"/>
      <c r="K340" s="108"/>
      <c r="L340" s="108"/>
      <c r="M340" s="111"/>
      <c r="N340" s="112"/>
      <c r="O340" s="111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</row>
    <row r="341">
      <c r="A341" s="108"/>
      <c r="B341" s="108"/>
      <c r="C341" s="108"/>
      <c r="D341" s="115"/>
      <c r="E341" s="108"/>
      <c r="F341" s="108"/>
      <c r="G341" s="108"/>
      <c r="H341" s="108"/>
      <c r="I341" s="108"/>
      <c r="J341" s="108"/>
      <c r="K341" s="108"/>
      <c r="L341" s="108"/>
      <c r="M341" s="111"/>
      <c r="N341" s="112"/>
      <c r="O341" s="111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</row>
    <row r="342">
      <c r="A342" s="108"/>
      <c r="B342" s="108"/>
      <c r="C342" s="108"/>
      <c r="D342" s="115"/>
      <c r="E342" s="108"/>
      <c r="F342" s="108"/>
      <c r="G342" s="108"/>
      <c r="H342" s="108"/>
      <c r="I342" s="108"/>
      <c r="J342" s="108"/>
      <c r="K342" s="108"/>
      <c r="L342" s="108"/>
      <c r="M342" s="111"/>
      <c r="N342" s="112"/>
      <c r="O342" s="111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</row>
    <row r="343">
      <c r="A343" s="108"/>
      <c r="B343" s="108"/>
      <c r="C343" s="108"/>
      <c r="D343" s="115"/>
      <c r="E343" s="108"/>
      <c r="F343" s="108"/>
      <c r="G343" s="108"/>
      <c r="H343" s="108"/>
      <c r="I343" s="108"/>
      <c r="J343" s="108"/>
      <c r="K343" s="108"/>
      <c r="L343" s="108"/>
      <c r="M343" s="111"/>
      <c r="N343" s="112"/>
      <c r="O343" s="111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</row>
    <row r="344">
      <c r="A344" s="108"/>
      <c r="B344" s="108"/>
      <c r="C344" s="108"/>
      <c r="D344" s="115"/>
      <c r="E344" s="108"/>
      <c r="F344" s="108"/>
      <c r="G344" s="108"/>
      <c r="H344" s="108"/>
      <c r="I344" s="108"/>
      <c r="J344" s="108"/>
      <c r="K344" s="108"/>
      <c r="L344" s="108"/>
      <c r="M344" s="111"/>
      <c r="N344" s="112"/>
      <c r="O344" s="111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</row>
    <row r="345">
      <c r="A345" s="108"/>
      <c r="B345" s="108"/>
      <c r="C345" s="108"/>
      <c r="D345" s="115"/>
      <c r="E345" s="108"/>
      <c r="F345" s="108"/>
      <c r="G345" s="108"/>
      <c r="H345" s="108"/>
      <c r="I345" s="108"/>
      <c r="J345" s="108"/>
      <c r="K345" s="108"/>
      <c r="L345" s="108"/>
      <c r="M345" s="111"/>
      <c r="N345" s="112"/>
      <c r="O345" s="111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</row>
    <row r="346">
      <c r="A346" s="108"/>
      <c r="B346" s="108"/>
      <c r="C346" s="108"/>
      <c r="D346" s="115"/>
      <c r="E346" s="108"/>
      <c r="F346" s="108"/>
      <c r="G346" s="108"/>
      <c r="H346" s="108"/>
      <c r="I346" s="108"/>
      <c r="J346" s="108"/>
      <c r="K346" s="108"/>
      <c r="L346" s="108"/>
      <c r="M346" s="111"/>
      <c r="N346" s="112"/>
      <c r="O346" s="111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</row>
    <row r="347">
      <c r="A347" s="108"/>
      <c r="B347" s="108"/>
      <c r="C347" s="108"/>
      <c r="D347" s="115"/>
      <c r="E347" s="108"/>
      <c r="F347" s="108"/>
      <c r="G347" s="108"/>
      <c r="H347" s="108"/>
      <c r="I347" s="108"/>
      <c r="J347" s="108"/>
      <c r="K347" s="108"/>
      <c r="L347" s="108"/>
      <c r="M347" s="111"/>
      <c r="N347" s="112"/>
      <c r="O347" s="111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</row>
    <row r="348">
      <c r="A348" s="108"/>
      <c r="B348" s="108"/>
      <c r="C348" s="108"/>
      <c r="D348" s="115"/>
      <c r="E348" s="108"/>
      <c r="F348" s="108"/>
      <c r="G348" s="108"/>
      <c r="H348" s="108"/>
      <c r="I348" s="108"/>
      <c r="J348" s="108"/>
      <c r="K348" s="108"/>
      <c r="L348" s="108"/>
      <c r="M348" s="111"/>
      <c r="N348" s="112"/>
      <c r="O348" s="111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</row>
    <row r="349">
      <c r="A349" s="108"/>
      <c r="B349" s="108"/>
      <c r="C349" s="108"/>
      <c r="D349" s="115"/>
      <c r="E349" s="108"/>
      <c r="F349" s="108"/>
      <c r="G349" s="108"/>
      <c r="H349" s="108"/>
      <c r="I349" s="108"/>
      <c r="J349" s="108"/>
      <c r="K349" s="108"/>
      <c r="L349" s="108"/>
      <c r="M349" s="111"/>
      <c r="N349" s="112"/>
      <c r="O349" s="111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</row>
    <row r="350">
      <c r="A350" s="108"/>
      <c r="B350" s="108"/>
      <c r="C350" s="108"/>
      <c r="D350" s="115"/>
      <c r="E350" s="108"/>
      <c r="F350" s="108"/>
      <c r="G350" s="108"/>
      <c r="H350" s="108"/>
      <c r="I350" s="108"/>
      <c r="J350" s="108"/>
      <c r="K350" s="108"/>
      <c r="L350" s="108"/>
      <c r="M350" s="111"/>
      <c r="N350" s="112"/>
      <c r="O350" s="111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</row>
    <row r="351">
      <c r="A351" s="108"/>
      <c r="B351" s="108"/>
      <c r="C351" s="108"/>
      <c r="D351" s="115"/>
      <c r="E351" s="108"/>
      <c r="F351" s="108"/>
      <c r="G351" s="108"/>
      <c r="H351" s="108"/>
      <c r="I351" s="108"/>
      <c r="J351" s="108"/>
      <c r="K351" s="108"/>
      <c r="L351" s="108"/>
      <c r="M351" s="111"/>
      <c r="N351" s="112"/>
      <c r="O351" s="111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</row>
    <row r="352">
      <c r="A352" s="108"/>
      <c r="B352" s="108"/>
      <c r="C352" s="108"/>
      <c r="D352" s="115"/>
      <c r="E352" s="108"/>
      <c r="F352" s="108"/>
      <c r="G352" s="108"/>
      <c r="H352" s="108"/>
      <c r="I352" s="108"/>
      <c r="J352" s="108"/>
      <c r="K352" s="108"/>
      <c r="L352" s="108"/>
      <c r="M352" s="111"/>
      <c r="N352" s="112"/>
      <c r="O352" s="111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</row>
    <row r="353">
      <c r="A353" s="108"/>
      <c r="B353" s="108"/>
      <c r="C353" s="108"/>
      <c r="D353" s="115"/>
      <c r="E353" s="108"/>
      <c r="F353" s="108"/>
      <c r="G353" s="108"/>
      <c r="H353" s="108"/>
      <c r="I353" s="108"/>
      <c r="J353" s="108"/>
      <c r="K353" s="108"/>
      <c r="L353" s="108"/>
      <c r="M353" s="111"/>
      <c r="N353" s="112"/>
      <c r="O353" s="111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</row>
    <row r="354">
      <c r="A354" s="108"/>
      <c r="B354" s="108"/>
      <c r="C354" s="108"/>
      <c r="D354" s="115"/>
      <c r="E354" s="108"/>
      <c r="F354" s="108"/>
      <c r="G354" s="108"/>
      <c r="H354" s="108"/>
      <c r="I354" s="108"/>
      <c r="J354" s="108"/>
      <c r="K354" s="108"/>
      <c r="L354" s="108"/>
      <c r="M354" s="111"/>
      <c r="N354" s="112"/>
      <c r="O354" s="111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</row>
    <row r="355">
      <c r="A355" s="108"/>
      <c r="B355" s="108"/>
      <c r="C355" s="108"/>
      <c r="D355" s="115"/>
      <c r="E355" s="108"/>
      <c r="F355" s="108"/>
      <c r="G355" s="108"/>
      <c r="H355" s="108"/>
      <c r="I355" s="108"/>
      <c r="J355" s="108"/>
      <c r="K355" s="108"/>
      <c r="L355" s="108"/>
      <c r="M355" s="111"/>
      <c r="N355" s="112"/>
      <c r="O355" s="111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</row>
    <row r="356">
      <c r="A356" s="108"/>
      <c r="B356" s="108"/>
      <c r="C356" s="108"/>
      <c r="D356" s="115"/>
      <c r="E356" s="108"/>
      <c r="F356" s="108"/>
      <c r="G356" s="108"/>
      <c r="H356" s="108"/>
      <c r="I356" s="108"/>
      <c r="J356" s="108"/>
      <c r="K356" s="108"/>
      <c r="L356" s="108"/>
      <c r="M356" s="111"/>
      <c r="N356" s="112"/>
      <c r="O356" s="111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</row>
    <row r="357">
      <c r="A357" s="108"/>
      <c r="B357" s="108"/>
      <c r="C357" s="108"/>
      <c r="D357" s="115"/>
      <c r="E357" s="108"/>
      <c r="F357" s="108"/>
      <c r="G357" s="108"/>
      <c r="H357" s="108"/>
      <c r="I357" s="108"/>
      <c r="J357" s="108"/>
      <c r="K357" s="108"/>
      <c r="L357" s="108"/>
      <c r="M357" s="111"/>
      <c r="N357" s="112"/>
      <c r="O357" s="111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</row>
    <row r="358">
      <c r="A358" s="108"/>
      <c r="B358" s="108"/>
      <c r="C358" s="108"/>
      <c r="D358" s="115"/>
      <c r="E358" s="108"/>
      <c r="F358" s="108"/>
      <c r="G358" s="108"/>
      <c r="H358" s="108"/>
      <c r="I358" s="108"/>
      <c r="J358" s="108"/>
      <c r="K358" s="108"/>
      <c r="L358" s="108"/>
      <c r="M358" s="111"/>
      <c r="N358" s="112"/>
      <c r="O358" s="111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</row>
    <row r="359">
      <c r="A359" s="108"/>
      <c r="B359" s="108"/>
      <c r="C359" s="108"/>
      <c r="D359" s="115"/>
      <c r="E359" s="108"/>
      <c r="F359" s="108"/>
      <c r="G359" s="108"/>
      <c r="H359" s="108"/>
      <c r="I359" s="108"/>
      <c r="J359" s="108"/>
      <c r="K359" s="108"/>
      <c r="L359" s="108"/>
      <c r="M359" s="111"/>
      <c r="N359" s="112"/>
      <c r="O359" s="111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</row>
    <row r="360">
      <c r="A360" s="108"/>
      <c r="B360" s="108"/>
      <c r="C360" s="108"/>
      <c r="D360" s="115"/>
      <c r="E360" s="108"/>
      <c r="F360" s="108"/>
      <c r="G360" s="108"/>
      <c r="H360" s="108"/>
      <c r="I360" s="108"/>
      <c r="J360" s="108"/>
      <c r="K360" s="108"/>
      <c r="L360" s="108"/>
      <c r="M360" s="111"/>
      <c r="N360" s="112"/>
      <c r="O360" s="111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</row>
    <row r="361">
      <c r="A361" s="108"/>
      <c r="B361" s="108"/>
      <c r="C361" s="108"/>
      <c r="D361" s="115"/>
      <c r="E361" s="108"/>
      <c r="F361" s="108"/>
      <c r="G361" s="108"/>
      <c r="H361" s="108"/>
      <c r="I361" s="108"/>
      <c r="J361" s="108"/>
      <c r="K361" s="108"/>
      <c r="L361" s="108"/>
      <c r="M361" s="111"/>
      <c r="N361" s="112"/>
      <c r="O361" s="111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</row>
    <row r="362">
      <c r="A362" s="108"/>
      <c r="B362" s="108"/>
      <c r="C362" s="108"/>
      <c r="D362" s="115"/>
      <c r="E362" s="108"/>
      <c r="F362" s="108"/>
      <c r="G362" s="108"/>
      <c r="H362" s="108"/>
      <c r="I362" s="108"/>
      <c r="J362" s="108"/>
      <c r="K362" s="108"/>
      <c r="L362" s="108"/>
      <c r="M362" s="111"/>
      <c r="N362" s="112"/>
      <c r="O362" s="111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</row>
    <row r="363">
      <c r="A363" s="108"/>
      <c r="B363" s="108"/>
      <c r="C363" s="108"/>
      <c r="D363" s="115"/>
      <c r="E363" s="108"/>
      <c r="F363" s="108"/>
      <c r="G363" s="108"/>
      <c r="H363" s="108"/>
      <c r="I363" s="108"/>
      <c r="J363" s="108"/>
      <c r="K363" s="108"/>
      <c r="L363" s="108"/>
      <c r="M363" s="111"/>
      <c r="N363" s="112"/>
      <c r="O363" s="111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</row>
    <row r="364">
      <c r="A364" s="108"/>
      <c r="B364" s="108"/>
      <c r="C364" s="108"/>
      <c r="D364" s="115"/>
      <c r="E364" s="108"/>
      <c r="F364" s="108"/>
      <c r="G364" s="108"/>
      <c r="H364" s="108"/>
      <c r="I364" s="108"/>
      <c r="J364" s="108"/>
      <c r="K364" s="108"/>
      <c r="L364" s="108"/>
      <c r="M364" s="111"/>
      <c r="N364" s="112"/>
      <c r="O364" s="111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</row>
    <row r="365">
      <c r="A365" s="108"/>
      <c r="B365" s="108"/>
      <c r="C365" s="108"/>
      <c r="D365" s="115"/>
      <c r="E365" s="108"/>
      <c r="F365" s="108"/>
      <c r="G365" s="108"/>
      <c r="H365" s="108"/>
      <c r="I365" s="108"/>
      <c r="J365" s="108"/>
      <c r="K365" s="108"/>
      <c r="L365" s="108"/>
      <c r="M365" s="111"/>
      <c r="N365" s="112"/>
      <c r="O365" s="111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</row>
    <row r="366">
      <c r="A366" s="108"/>
      <c r="B366" s="108"/>
      <c r="C366" s="108"/>
      <c r="D366" s="115"/>
      <c r="E366" s="108"/>
      <c r="F366" s="108"/>
      <c r="G366" s="108"/>
      <c r="H366" s="108"/>
      <c r="I366" s="108"/>
      <c r="J366" s="108"/>
      <c r="K366" s="108"/>
      <c r="L366" s="108"/>
      <c r="M366" s="111"/>
      <c r="N366" s="112"/>
      <c r="O366" s="111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</row>
    <row r="367">
      <c r="A367" s="108"/>
      <c r="B367" s="108"/>
      <c r="C367" s="108"/>
      <c r="D367" s="115"/>
      <c r="E367" s="108"/>
      <c r="F367" s="108"/>
      <c r="G367" s="108"/>
      <c r="H367" s="108"/>
      <c r="I367" s="108"/>
      <c r="J367" s="108"/>
      <c r="K367" s="108"/>
      <c r="L367" s="108"/>
      <c r="M367" s="111"/>
      <c r="N367" s="112"/>
      <c r="O367" s="111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</row>
    <row r="368">
      <c r="A368" s="108"/>
      <c r="B368" s="108"/>
      <c r="C368" s="108"/>
      <c r="D368" s="115"/>
      <c r="E368" s="108"/>
      <c r="F368" s="108"/>
      <c r="G368" s="108"/>
      <c r="H368" s="108"/>
      <c r="I368" s="108"/>
      <c r="J368" s="108"/>
      <c r="K368" s="108"/>
      <c r="L368" s="108"/>
      <c r="M368" s="111"/>
      <c r="N368" s="112"/>
      <c r="O368" s="111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</row>
    <row r="369">
      <c r="A369" s="108"/>
      <c r="B369" s="108"/>
      <c r="C369" s="108"/>
      <c r="D369" s="115"/>
      <c r="E369" s="108"/>
      <c r="F369" s="108"/>
      <c r="G369" s="108"/>
      <c r="H369" s="108"/>
      <c r="I369" s="108"/>
      <c r="J369" s="108"/>
      <c r="K369" s="108"/>
      <c r="L369" s="108"/>
      <c r="M369" s="111"/>
      <c r="N369" s="112"/>
      <c r="O369" s="111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</row>
    <row r="370">
      <c r="A370" s="108"/>
      <c r="B370" s="108"/>
      <c r="C370" s="108"/>
      <c r="D370" s="115"/>
      <c r="E370" s="108"/>
      <c r="F370" s="108"/>
      <c r="G370" s="108"/>
      <c r="H370" s="108"/>
      <c r="I370" s="108"/>
      <c r="J370" s="108"/>
      <c r="K370" s="108"/>
      <c r="L370" s="108"/>
      <c r="M370" s="111"/>
      <c r="N370" s="112"/>
      <c r="O370" s="111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</row>
    <row r="371">
      <c r="A371" s="108"/>
      <c r="B371" s="108"/>
      <c r="C371" s="108"/>
      <c r="D371" s="115"/>
      <c r="E371" s="108"/>
      <c r="F371" s="108"/>
      <c r="G371" s="108"/>
      <c r="H371" s="108"/>
      <c r="I371" s="108"/>
      <c r="J371" s="108"/>
      <c r="K371" s="108"/>
      <c r="L371" s="108"/>
      <c r="M371" s="111"/>
      <c r="N371" s="112"/>
      <c r="O371" s="111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</row>
    <row r="372">
      <c r="A372" s="108"/>
      <c r="B372" s="108"/>
      <c r="C372" s="108"/>
      <c r="D372" s="115"/>
      <c r="E372" s="108"/>
      <c r="F372" s="108"/>
      <c r="G372" s="108"/>
      <c r="H372" s="108"/>
      <c r="I372" s="108"/>
      <c r="J372" s="108"/>
      <c r="K372" s="108"/>
      <c r="L372" s="108"/>
      <c r="M372" s="111"/>
      <c r="N372" s="112"/>
      <c r="O372" s="111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</row>
    <row r="373">
      <c r="A373" s="108"/>
      <c r="B373" s="108"/>
      <c r="C373" s="108"/>
      <c r="D373" s="115"/>
      <c r="E373" s="108"/>
      <c r="F373" s="108"/>
      <c r="G373" s="108"/>
      <c r="H373" s="108"/>
      <c r="I373" s="108"/>
      <c r="J373" s="108"/>
      <c r="K373" s="108"/>
      <c r="L373" s="108"/>
      <c r="M373" s="111"/>
      <c r="N373" s="112"/>
      <c r="O373" s="111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</row>
    <row r="374">
      <c r="A374" s="108"/>
      <c r="B374" s="108"/>
      <c r="C374" s="108"/>
      <c r="D374" s="115"/>
      <c r="E374" s="108"/>
      <c r="F374" s="108"/>
      <c r="G374" s="108"/>
      <c r="H374" s="108"/>
      <c r="I374" s="108"/>
      <c r="J374" s="108"/>
      <c r="K374" s="108"/>
      <c r="L374" s="108"/>
      <c r="M374" s="111"/>
      <c r="N374" s="112"/>
      <c r="O374" s="111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</row>
    <row r="375">
      <c r="A375" s="108"/>
      <c r="B375" s="108"/>
      <c r="C375" s="108"/>
      <c r="D375" s="115"/>
      <c r="E375" s="108"/>
      <c r="F375" s="108"/>
      <c r="G375" s="108"/>
      <c r="H375" s="108"/>
      <c r="I375" s="108"/>
      <c r="J375" s="108"/>
      <c r="K375" s="108"/>
      <c r="L375" s="108"/>
      <c r="M375" s="111"/>
      <c r="N375" s="112"/>
      <c r="O375" s="111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</row>
    <row r="376">
      <c r="A376" s="108"/>
      <c r="B376" s="108"/>
      <c r="C376" s="108"/>
      <c r="D376" s="115"/>
      <c r="E376" s="108"/>
      <c r="F376" s="108"/>
      <c r="G376" s="108"/>
      <c r="H376" s="108"/>
      <c r="I376" s="108"/>
      <c r="J376" s="108"/>
      <c r="K376" s="108"/>
      <c r="L376" s="108"/>
      <c r="M376" s="111"/>
      <c r="N376" s="112"/>
      <c r="O376" s="111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</row>
    <row r="377">
      <c r="A377" s="108"/>
      <c r="B377" s="108"/>
      <c r="C377" s="108"/>
      <c r="D377" s="115"/>
      <c r="E377" s="108"/>
      <c r="F377" s="108"/>
      <c r="G377" s="108"/>
      <c r="H377" s="108"/>
      <c r="I377" s="108"/>
      <c r="J377" s="108"/>
      <c r="K377" s="108"/>
      <c r="L377" s="108"/>
      <c r="M377" s="111"/>
      <c r="N377" s="112"/>
      <c r="O377" s="111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</row>
    <row r="378">
      <c r="A378" s="108"/>
      <c r="B378" s="108"/>
      <c r="C378" s="108"/>
      <c r="D378" s="115"/>
      <c r="E378" s="108"/>
      <c r="F378" s="108"/>
      <c r="G378" s="108"/>
      <c r="H378" s="108"/>
      <c r="I378" s="108"/>
      <c r="J378" s="108"/>
      <c r="K378" s="108"/>
      <c r="L378" s="108"/>
      <c r="M378" s="111"/>
      <c r="N378" s="112"/>
      <c r="O378" s="111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</row>
    <row r="379">
      <c r="A379" s="108"/>
      <c r="B379" s="108"/>
      <c r="C379" s="108"/>
      <c r="D379" s="115"/>
      <c r="E379" s="108"/>
      <c r="F379" s="108"/>
      <c r="G379" s="108"/>
      <c r="H379" s="108"/>
      <c r="I379" s="108"/>
      <c r="J379" s="108"/>
      <c r="K379" s="108"/>
      <c r="L379" s="108"/>
      <c r="M379" s="111"/>
      <c r="N379" s="112"/>
      <c r="O379" s="111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</row>
    <row r="380">
      <c r="A380" s="108"/>
      <c r="B380" s="108"/>
      <c r="C380" s="108"/>
      <c r="D380" s="115"/>
      <c r="E380" s="108"/>
      <c r="F380" s="108"/>
      <c r="G380" s="108"/>
      <c r="H380" s="108"/>
      <c r="I380" s="108"/>
      <c r="J380" s="108"/>
      <c r="K380" s="108"/>
      <c r="L380" s="108"/>
      <c r="M380" s="111"/>
      <c r="N380" s="112"/>
      <c r="O380" s="111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</row>
    <row r="381">
      <c r="A381" s="108"/>
      <c r="B381" s="108"/>
      <c r="C381" s="108"/>
      <c r="D381" s="115"/>
      <c r="E381" s="108"/>
      <c r="F381" s="108"/>
      <c r="G381" s="108"/>
      <c r="H381" s="108"/>
      <c r="I381" s="108"/>
      <c r="J381" s="108"/>
      <c r="K381" s="108"/>
      <c r="L381" s="108"/>
      <c r="M381" s="111"/>
      <c r="N381" s="112"/>
      <c r="O381" s="111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</row>
    <row r="382">
      <c r="A382" s="108"/>
      <c r="B382" s="108"/>
      <c r="C382" s="108"/>
      <c r="D382" s="115"/>
      <c r="E382" s="108"/>
      <c r="F382" s="108"/>
      <c r="G382" s="108"/>
      <c r="H382" s="108"/>
      <c r="I382" s="108"/>
      <c r="J382" s="108"/>
      <c r="K382" s="108"/>
      <c r="L382" s="108"/>
      <c r="M382" s="111"/>
      <c r="N382" s="112"/>
      <c r="O382" s="111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</row>
    <row r="383">
      <c r="A383" s="108"/>
      <c r="B383" s="108"/>
      <c r="C383" s="108"/>
      <c r="D383" s="115"/>
      <c r="E383" s="108"/>
      <c r="F383" s="108"/>
      <c r="G383" s="108"/>
      <c r="H383" s="108"/>
      <c r="I383" s="108"/>
      <c r="J383" s="108"/>
      <c r="K383" s="108"/>
      <c r="L383" s="108"/>
      <c r="M383" s="111"/>
      <c r="N383" s="112"/>
      <c r="O383" s="111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</row>
    <row r="384">
      <c r="A384" s="108"/>
      <c r="B384" s="108"/>
      <c r="C384" s="108"/>
      <c r="D384" s="115"/>
      <c r="E384" s="108"/>
      <c r="F384" s="108"/>
      <c r="G384" s="108"/>
      <c r="H384" s="108"/>
      <c r="I384" s="108"/>
      <c r="J384" s="108"/>
      <c r="K384" s="108"/>
      <c r="L384" s="108"/>
      <c r="M384" s="111"/>
      <c r="N384" s="112"/>
      <c r="O384" s="111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</row>
    <row r="385">
      <c r="A385" s="108"/>
      <c r="B385" s="108"/>
      <c r="C385" s="108"/>
      <c r="D385" s="115"/>
      <c r="E385" s="108"/>
      <c r="F385" s="108"/>
      <c r="G385" s="108"/>
      <c r="H385" s="108"/>
      <c r="I385" s="108"/>
      <c r="J385" s="108"/>
      <c r="K385" s="108"/>
      <c r="L385" s="108"/>
      <c r="M385" s="111"/>
      <c r="N385" s="112"/>
      <c r="O385" s="111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</row>
    <row r="386">
      <c r="A386" s="108"/>
      <c r="B386" s="108"/>
      <c r="C386" s="108"/>
      <c r="D386" s="115"/>
      <c r="E386" s="108"/>
      <c r="F386" s="108"/>
      <c r="G386" s="108"/>
      <c r="H386" s="108"/>
      <c r="I386" s="108"/>
      <c r="J386" s="108"/>
      <c r="K386" s="108"/>
      <c r="L386" s="108"/>
      <c r="M386" s="111"/>
      <c r="N386" s="112"/>
      <c r="O386" s="111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</row>
    <row r="387">
      <c r="A387" s="108"/>
      <c r="B387" s="108"/>
      <c r="C387" s="108"/>
      <c r="D387" s="115"/>
      <c r="E387" s="108"/>
      <c r="F387" s="108"/>
      <c r="G387" s="108"/>
      <c r="H387" s="108"/>
      <c r="I387" s="108"/>
      <c r="J387" s="108"/>
      <c r="K387" s="108"/>
      <c r="L387" s="108"/>
      <c r="M387" s="111"/>
      <c r="N387" s="112"/>
      <c r="O387" s="111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</row>
    <row r="388">
      <c r="A388" s="108"/>
      <c r="B388" s="108"/>
      <c r="C388" s="108"/>
      <c r="D388" s="115"/>
      <c r="E388" s="108"/>
      <c r="F388" s="108"/>
      <c r="G388" s="108"/>
      <c r="H388" s="108"/>
      <c r="I388" s="108"/>
      <c r="J388" s="108"/>
      <c r="K388" s="108"/>
      <c r="L388" s="108"/>
      <c r="M388" s="111"/>
      <c r="N388" s="112"/>
      <c r="O388" s="111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</row>
    <row r="389">
      <c r="A389" s="108"/>
      <c r="B389" s="108"/>
      <c r="C389" s="108"/>
      <c r="D389" s="115"/>
      <c r="E389" s="108"/>
      <c r="F389" s="108"/>
      <c r="G389" s="108"/>
      <c r="H389" s="108"/>
      <c r="I389" s="108"/>
      <c r="J389" s="108"/>
      <c r="K389" s="108"/>
      <c r="L389" s="108"/>
      <c r="M389" s="111"/>
      <c r="N389" s="112"/>
      <c r="O389" s="111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</row>
    <row r="390">
      <c r="A390" s="108"/>
      <c r="B390" s="108"/>
      <c r="C390" s="108"/>
      <c r="D390" s="115"/>
      <c r="E390" s="108"/>
      <c r="F390" s="108"/>
      <c r="G390" s="108"/>
      <c r="H390" s="108"/>
      <c r="I390" s="108"/>
      <c r="J390" s="108"/>
      <c r="K390" s="108"/>
      <c r="L390" s="108"/>
      <c r="M390" s="111"/>
      <c r="N390" s="112"/>
      <c r="O390" s="111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</row>
    <row r="391">
      <c r="A391" s="108"/>
      <c r="B391" s="108"/>
      <c r="C391" s="108"/>
      <c r="D391" s="115"/>
      <c r="E391" s="108"/>
      <c r="F391" s="108"/>
      <c r="G391" s="108"/>
      <c r="H391" s="108"/>
      <c r="I391" s="108"/>
      <c r="J391" s="108"/>
      <c r="K391" s="108"/>
      <c r="L391" s="108"/>
      <c r="M391" s="111"/>
      <c r="N391" s="112"/>
      <c r="O391" s="111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</row>
    <row r="392">
      <c r="A392" s="108"/>
      <c r="B392" s="108"/>
      <c r="C392" s="108"/>
      <c r="D392" s="115"/>
      <c r="E392" s="108"/>
      <c r="F392" s="108"/>
      <c r="G392" s="108"/>
      <c r="H392" s="108"/>
      <c r="I392" s="108"/>
      <c r="J392" s="108"/>
      <c r="K392" s="108"/>
      <c r="L392" s="108"/>
      <c r="M392" s="111"/>
      <c r="N392" s="112"/>
      <c r="O392" s="111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</row>
    <row r="393">
      <c r="A393" s="108"/>
      <c r="B393" s="108"/>
      <c r="C393" s="108"/>
      <c r="D393" s="115"/>
      <c r="E393" s="108"/>
      <c r="F393" s="108"/>
      <c r="G393" s="108"/>
      <c r="H393" s="108"/>
      <c r="I393" s="108"/>
      <c r="J393" s="108"/>
      <c r="K393" s="108"/>
      <c r="L393" s="108"/>
      <c r="M393" s="111"/>
      <c r="N393" s="112"/>
      <c r="O393" s="111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</row>
    <row r="394">
      <c r="A394" s="108"/>
      <c r="B394" s="108"/>
      <c r="C394" s="108"/>
      <c r="D394" s="115"/>
      <c r="E394" s="108"/>
      <c r="F394" s="108"/>
      <c r="G394" s="108"/>
      <c r="H394" s="108"/>
      <c r="I394" s="108"/>
      <c r="J394" s="108"/>
      <c r="K394" s="108"/>
      <c r="L394" s="108"/>
      <c r="M394" s="111"/>
      <c r="N394" s="112"/>
      <c r="O394" s="111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</row>
    <row r="395">
      <c r="A395" s="108"/>
      <c r="B395" s="108"/>
      <c r="C395" s="108"/>
      <c r="D395" s="115"/>
      <c r="E395" s="108"/>
      <c r="F395" s="108"/>
      <c r="G395" s="108"/>
      <c r="H395" s="108"/>
      <c r="I395" s="108"/>
      <c r="J395" s="108"/>
      <c r="K395" s="108"/>
      <c r="L395" s="108"/>
      <c r="M395" s="111"/>
      <c r="N395" s="112"/>
      <c r="O395" s="111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</row>
    <row r="396">
      <c r="A396" s="108"/>
      <c r="B396" s="108"/>
      <c r="C396" s="108"/>
      <c r="D396" s="115"/>
      <c r="E396" s="108"/>
      <c r="F396" s="108"/>
      <c r="G396" s="108"/>
      <c r="H396" s="108"/>
      <c r="I396" s="108"/>
      <c r="J396" s="108"/>
      <c r="K396" s="108"/>
      <c r="L396" s="108"/>
      <c r="M396" s="111"/>
      <c r="N396" s="112"/>
      <c r="O396" s="111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</row>
    <row r="397">
      <c r="A397" s="108"/>
      <c r="B397" s="108"/>
      <c r="C397" s="108"/>
      <c r="D397" s="115"/>
      <c r="E397" s="108"/>
      <c r="F397" s="108"/>
      <c r="G397" s="108"/>
      <c r="H397" s="108"/>
      <c r="I397" s="108"/>
      <c r="J397" s="108"/>
      <c r="K397" s="108"/>
      <c r="L397" s="108"/>
      <c r="M397" s="111"/>
      <c r="N397" s="112"/>
      <c r="O397" s="111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</row>
    <row r="398">
      <c r="A398" s="108"/>
      <c r="B398" s="108"/>
      <c r="C398" s="108"/>
      <c r="D398" s="115"/>
      <c r="E398" s="108"/>
      <c r="F398" s="108"/>
      <c r="G398" s="108"/>
      <c r="H398" s="108"/>
      <c r="I398" s="108"/>
      <c r="J398" s="108"/>
      <c r="K398" s="108"/>
      <c r="L398" s="108"/>
      <c r="M398" s="111"/>
      <c r="N398" s="112"/>
      <c r="O398" s="111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</row>
    <row r="399">
      <c r="A399" s="108"/>
      <c r="B399" s="108"/>
      <c r="C399" s="108"/>
      <c r="D399" s="115"/>
      <c r="E399" s="108"/>
      <c r="F399" s="108"/>
      <c r="G399" s="108"/>
      <c r="H399" s="108"/>
      <c r="I399" s="108"/>
      <c r="J399" s="108"/>
      <c r="K399" s="108"/>
      <c r="L399" s="108"/>
      <c r="M399" s="111"/>
      <c r="N399" s="112"/>
      <c r="O399" s="111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</row>
    <row r="400">
      <c r="A400" s="108"/>
      <c r="B400" s="108"/>
      <c r="C400" s="108"/>
      <c r="D400" s="115"/>
      <c r="E400" s="108"/>
      <c r="F400" s="108"/>
      <c r="G400" s="108"/>
      <c r="H400" s="108"/>
      <c r="I400" s="108"/>
      <c r="J400" s="108"/>
      <c r="K400" s="108"/>
      <c r="L400" s="108"/>
      <c r="M400" s="111"/>
      <c r="N400" s="112"/>
      <c r="O400" s="111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</row>
    <row r="401">
      <c r="A401" s="108"/>
      <c r="B401" s="108"/>
      <c r="C401" s="108"/>
      <c r="D401" s="115"/>
      <c r="E401" s="108"/>
      <c r="F401" s="108"/>
      <c r="G401" s="108"/>
      <c r="H401" s="108"/>
      <c r="I401" s="108"/>
      <c r="J401" s="108"/>
      <c r="K401" s="108"/>
      <c r="L401" s="108"/>
      <c r="M401" s="111"/>
      <c r="N401" s="112"/>
      <c r="O401" s="111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</row>
    <row r="402">
      <c r="A402" s="108"/>
      <c r="B402" s="108"/>
      <c r="C402" s="108"/>
      <c r="D402" s="115"/>
      <c r="E402" s="108"/>
      <c r="F402" s="108"/>
      <c r="G402" s="108"/>
      <c r="H402" s="108"/>
      <c r="I402" s="108"/>
      <c r="J402" s="108"/>
      <c r="K402" s="108"/>
      <c r="L402" s="108"/>
      <c r="M402" s="111"/>
      <c r="N402" s="112"/>
      <c r="O402" s="111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</row>
    <row r="403">
      <c r="A403" s="108"/>
      <c r="B403" s="108"/>
      <c r="C403" s="108"/>
      <c r="D403" s="115"/>
      <c r="E403" s="108"/>
      <c r="F403" s="108"/>
      <c r="G403" s="108"/>
      <c r="H403" s="108"/>
      <c r="I403" s="108"/>
      <c r="J403" s="108"/>
      <c r="K403" s="108"/>
      <c r="L403" s="108"/>
      <c r="M403" s="111"/>
      <c r="N403" s="112"/>
      <c r="O403" s="111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</row>
    <row r="404">
      <c r="A404" s="108"/>
      <c r="B404" s="108"/>
      <c r="C404" s="108"/>
      <c r="D404" s="115"/>
      <c r="E404" s="108"/>
      <c r="F404" s="108"/>
      <c r="G404" s="108"/>
      <c r="H404" s="108"/>
      <c r="I404" s="108"/>
      <c r="J404" s="108"/>
      <c r="K404" s="108"/>
      <c r="L404" s="108"/>
      <c r="M404" s="111"/>
      <c r="N404" s="112"/>
      <c r="O404" s="111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</row>
    <row r="405">
      <c r="A405" s="108"/>
      <c r="B405" s="108"/>
      <c r="C405" s="108"/>
      <c r="D405" s="115"/>
      <c r="E405" s="108"/>
      <c r="F405" s="108"/>
      <c r="G405" s="108"/>
      <c r="H405" s="108"/>
      <c r="I405" s="108"/>
      <c r="J405" s="108"/>
      <c r="K405" s="108"/>
      <c r="L405" s="108"/>
      <c r="M405" s="111"/>
      <c r="N405" s="112"/>
      <c r="O405" s="111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</row>
    <row r="406">
      <c r="A406" s="108"/>
      <c r="B406" s="108"/>
      <c r="C406" s="108"/>
      <c r="D406" s="115"/>
      <c r="E406" s="108"/>
      <c r="F406" s="108"/>
      <c r="G406" s="108"/>
      <c r="H406" s="108"/>
      <c r="I406" s="108"/>
      <c r="J406" s="108"/>
      <c r="K406" s="108"/>
      <c r="L406" s="108"/>
      <c r="M406" s="111"/>
      <c r="N406" s="112"/>
      <c r="O406" s="111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</row>
    <row r="407">
      <c r="A407" s="108"/>
      <c r="B407" s="108"/>
      <c r="C407" s="108"/>
      <c r="D407" s="115"/>
      <c r="E407" s="108"/>
      <c r="F407" s="108"/>
      <c r="G407" s="108"/>
      <c r="H407" s="108"/>
      <c r="I407" s="108"/>
      <c r="J407" s="108"/>
      <c r="K407" s="108"/>
      <c r="L407" s="108"/>
      <c r="M407" s="111"/>
      <c r="N407" s="112"/>
      <c r="O407" s="111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</row>
    <row r="408">
      <c r="A408" s="108"/>
      <c r="B408" s="108"/>
      <c r="C408" s="108"/>
      <c r="D408" s="115"/>
      <c r="E408" s="108"/>
      <c r="F408" s="108"/>
      <c r="G408" s="108"/>
      <c r="H408" s="108"/>
      <c r="I408" s="108"/>
      <c r="J408" s="108"/>
      <c r="K408" s="108"/>
      <c r="L408" s="108"/>
      <c r="M408" s="111"/>
      <c r="N408" s="112"/>
      <c r="O408" s="111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</row>
    <row r="409">
      <c r="A409" s="108"/>
      <c r="B409" s="108"/>
      <c r="C409" s="108"/>
      <c r="D409" s="115"/>
      <c r="E409" s="108"/>
      <c r="F409" s="108"/>
      <c r="G409" s="108"/>
      <c r="H409" s="108"/>
      <c r="I409" s="108"/>
      <c r="J409" s="108"/>
      <c r="K409" s="108"/>
      <c r="L409" s="108"/>
      <c r="M409" s="111"/>
      <c r="N409" s="112"/>
      <c r="O409" s="111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</row>
    <row r="410">
      <c r="A410" s="108"/>
      <c r="B410" s="108"/>
      <c r="C410" s="108"/>
      <c r="D410" s="115"/>
      <c r="E410" s="108"/>
      <c r="F410" s="108"/>
      <c r="G410" s="108"/>
      <c r="H410" s="108"/>
      <c r="I410" s="108"/>
      <c r="J410" s="108"/>
      <c r="K410" s="108"/>
      <c r="L410" s="108"/>
      <c r="M410" s="111"/>
      <c r="N410" s="112"/>
      <c r="O410" s="111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</row>
    <row r="411">
      <c r="A411" s="108"/>
      <c r="B411" s="108"/>
      <c r="C411" s="108"/>
      <c r="D411" s="115"/>
      <c r="E411" s="108"/>
      <c r="F411" s="108"/>
      <c r="G411" s="108"/>
      <c r="H411" s="108"/>
      <c r="I411" s="108"/>
      <c r="J411" s="108"/>
      <c r="K411" s="108"/>
      <c r="L411" s="108"/>
      <c r="M411" s="111"/>
      <c r="N411" s="112"/>
      <c r="O411" s="111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</row>
    <row r="412">
      <c r="A412" s="108"/>
      <c r="B412" s="108"/>
      <c r="C412" s="108"/>
      <c r="D412" s="115"/>
      <c r="E412" s="108"/>
      <c r="F412" s="108"/>
      <c r="G412" s="108"/>
      <c r="H412" s="108"/>
      <c r="I412" s="108"/>
      <c r="J412" s="108"/>
      <c r="K412" s="108"/>
      <c r="L412" s="108"/>
      <c r="M412" s="111"/>
      <c r="N412" s="112"/>
      <c r="O412" s="111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</row>
    <row r="413">
      <c r="A413" s="108"/>
      <c r="B413" s="108"/>
      <c r="C413" s="108"/>
      <c r="D413" s="115"/>
      <c r="E413" s="108"/>
      <c r="F413" s="108"/>
      <c r="G413" s="108"/>
      <c r="H413" s="108"/>
      <c r="I413" s="108"/>
      <c r="J413" s="108"/>
      <c r="K413" s="108"/>
      <c r="L413" s="108"/>
      <c r="M413" s="111"/>
      <c r="N413" s="112"/>
      <c r="O413" s="111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</row>
    <row r="414">
      <c r="A414" s="108"/>
      <c r="B414" s="108"/>
      <c r="C414" s="108"/>
      <c r="D414" s="115"/>
      <c r="E414" s="108"/>
      <c r="F414" s="108"/>
      <c r="G414" s="108"/>
      <c r="H414" s="108"/>
      <c r="I414" s="108"/>
      <c r="J414" s="108"/>
      <c r="K414" s="108"/>
      <c r="L414" s="108"/>
      <c r="M414" s="111"/>
      <c r="N414" s="112"/>
      <c r="O414" s="111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</row>
    <row r="415">
      <c r="A415" s="108"/>
      <c r="B415" s="108"/>
      <c r="C415" s="108"/>
      <c r="D415" s="115"/>
      <c r="E415" s="108"/>
      <c r="F415" s="108"/>
      <c r="G415" s="108"/>
      <c r="H415" s="108"/>
      <c r="I415" s="108"/>
      <c r="J415" s="108"/>
      <c r="K415" s="108"/>
      <c r="L415" s="108"/>
      <c r="M415" s="111"/>
      <c r="N415" s="112"/>
      <c r="O415" s="111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</row>
    <row r="416">
      <c r="A416" s="108"/>
      <c r="B416" s="108"/>
      <c r="C416" s="108"/>
      <c r="D416" s="115"/>
      <c r="E416" s="108"/>
      <c r="F416" s="108"/>
      <c r="G416" s="108"/>
      <c r="H416" s="108"/>
      <c r="I416" s="108"/>
      <c r="J416" s="108"/>
      <c r="K416" s="108"/>
      <c r="L416" s="108"/>
      <c r="M416" s="111"/>
      <c r="N416" s="112"/>
      <c r="O416" s="111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</row>
    <row r="417">
      <c r="A417" s="108"/>
      <c r="B417" s="108"/>
      <c r="C417" s="108"/>
      <c r="D417" s="115"/>
      <c r="E417" s="108"/>
      <c r="F417" s="108"/>
      <c r="G417" s="108"/>
      <c r="H417" s="108"/>
      <c r="I417" s="108"/>
      <c r="J417" s="108"/>
      <c r="K417" s="108"/>
      <c r="L417" s="108"/>
      <c r="M417" s="111"/>
      <c r="N417" s="112"/>
      <c r="O417" s="111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</row>
    <row r="418">
      <c r="A418" s="108"/>
      <c r="B418" s="108"/>
      <c r="C418" s="108"/>
      <c r="D418" s="115"/>
      <c r="E418" s="108"/>
      <c r="F418" s="108"/>
      <c r="G418" s="108"/>
      <c r="H418" s="108"/>
      <c r="I418" s="108"/>
      <c r="J418" s="108"/>
      <c r="K418" s="108"/>
      <c r="L418" s="108"/>
      <c r="M418" s="111"/>
      <c r="N418" s="112"/>
      <c r="O418" s="111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</row>
    <row r="419">
      <c r="A419" s="108"/>
      <c r="B419" s="108"/>
      <c r="C419" s="108"/>
      <c r="D419" s="115"/>
      <c r="E419" s="108"/>
      <c r="F419" s="108"/>
      <c r="G419" s="108"/>
      <c r="H419" s="108"/>
      <c r="I419" s="108"/>
      <c r="J419" s="108"/>
      <c r="K419" s="108"/>
      <c r="L419" s="108"/>
      <c r="M419" s="111"/>
      <c r="N419" s="112"/>
      <c r="O419" s="111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</row>
    <row r="420">
      <c r="A420" s="108"/>
      <c r="B420" s="108"/>
      <c r="C420" s="108"/>
      <c r="D420" s="115"/>
      <c r="E420" s="108"/>
      <c r="F420" s="108"/>
      <c r="G420" s="108"/>
      <c r="H420" s="108"/>
      <c r="I420" s="108"/>
      <c r="J420" s="108"/>
      <c r="K420" s="108"/>
      <c r="L420" s="108"/>
      <c r="M420" s="111"/>
      <c r="N420" s="112"/>
      <c r="O420" s="111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</row>
    <row r="421">
      <c r="A421" s="108"/>
      <c r="B421" s="108"/>
      <c r="C421" s="108"/>
      <c r="D421" s="115"/>
      <c r="E421" s="108"/>
      <c r="F421" s="108"/>
      <c r="G421" s="108"/>
      <c r="H421" s="108"/>
      <c r="I421" s="108"/>
      <c r="J421" s="108"/>
      <c r="K421" s="108"/>
      <c r="L421" s="108"/>
      <c r="M421" s="111"/>
      <c r="N421" s="112"/>
      <c r="O421" s="111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</row>
    <row r="422">
      <c r="A422" s="108"/>
      <c r="B422" s="108"/>
      <c r="C422" s="108"/>
      <c r="D422" s="115"/>
      <c r="E422" s="108"/>
      <c r="F422" s="108"/>
      <c r="G422" s="108"/>
      <c r="H422" s="108"/>
      <c r="I422" s="108"/>
      <c r="J422" s="108"/>
      <c r="K422" s="108"/>
      <c r="L422" s="108"/>
      <c r="M422" s="111"/>
      <c r="N422" s="112"/>
      <c r="O422" s="111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</row>
    <row r="423">
      <c r="A423" s="108"/>
      <c r="B423" s="108"/>
      <c r="C423" s="108"/>
      <c r="D423" s="115"/>
      <c r="E423" s="108"/>
      <c r="F423" s="108"/>
      <c r="G423" s="108"/>
      <c r="H423" s="108"/>
      <c r="I423" s="108"/>
      <c r="J423" s="108"/>
      <c r="K423" s="108"/>
      <c r="L423" s="108"/>
      <c r="M423" s="111"/>
      <c r="N423" s="112"/>
      <c r="O423" s="111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</row>
    <row r="424">
      <c r="A424" s="108"/>
      <c r="B424" s="108"/>
      <c r="C424" s="108"/>
      <c r="D424" s="115"/>
      <c r="E424" s="108"/>
      <c r="F424" s="108"/>
      <c r="G424" s="108"/>
      <c r="H424" s="108"/>
      <c r="I424" s="108"/>
      <c r="J424" s="108"/>
      <c r="K424" s="108"/>
      <c r="L424" s="108"/>
      <c r="M424" s="111"/>
      <c r="N424" s="112"/>
      <c r="O424" s="111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</row>
    <row r="425">
      <c r="A425" s="108"/>
      <c r="B425" s="108"/>
      <c r="C425" s="108"/>
      <c r="D425" s="115"/>
      <c r="E425" s="108"/>
      <c r="F425" s="108"/>
      <c r="G425" s="108"/>
      <c r="H425" s="108"/>
      <c r="I425" s="108"/>
      <c r="J425" s="108"/>
      <c r="K425" s="108"/>
      <c r="L425" s="108"/>
      <c r="M425" s="111"/>
      <c r="N425" s="112"/>
      <c r="O425" s="111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</row>
    <row r="426">
      <c r="A426" s="108"/>
      <c r="B426" s="108"/>
      <c r="C426" s="108"/>
      <c r="D426" s="115"/>
      <c r="E426" s="108"/>
      <c r="F426" s="108"/>
      <c r="G426" s="108"/>
      <c r="H426" s="108"/>
      <c r="I426" s="108"/>
      <c r="J426" s="108"/>
      <c r="K426" s="108"/>
      <c r="L426" s="108"/>
      <c r="M426" s="111"/>
      <c r="N426" s="112"/>
      <c r="O426" s="111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</row>
    <row r="427">
      <c r="A427" s="108"/>
      <c r="B427" s="108"/>
      <c r="C427" s="108"/>
      <c r="D427" s="115"/>
      <c r="E427" s="108"/>
      <c r="F427" s="108"/>
      <c r="G427" s="108"/>
      <c r="H427" s="108"/>
      <c r="I427" s="108"/>
      <c r="J427" s="108"/>
      <c r="K427" s="108"/>
      <c r="L427" s="108"/>
      <c r="M427" s="111"/>
      <c r="N427" s="112"/>
      <c r="O427" s="111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</row>
    <row r="428">
      <c r="A428" s="108"/>
      <c r="B428" s="108"/>
      <c r="C428" s="108"/>
      <c r="D428" s="115"/>
      <c r="E428" s="108"/>
      <c r="F428" s="108"/>
      <c r="G428" s="108"/>
      <c r="H428" s="108"/>
      <c r="I428" s="108"/>
      <c r="J428" s="108"/>
      <c r="K428" s="108"/>
      <c r="L428" s="108"/>
      <c r="M428" s="111"/>
      <c r="N428" s="112"/>
      <c r="O428" s="111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</row>
    <row r="429">
      <c r="A429" s="108"/>
      <c r="B429" s="108"/>
      <c r="C429" s="108"/>
      <c r="D429" s="115"/>
      <c r="E429" s="108"/>
      <c r="F429" s="108"/>
      <c r="G429" s="108"/>
      <c r="H429" s="108"/>
      <c r="I429" s="108"/>
      <c r="J429" s="108"/>
      <c r="K429" s="108"/>
      <c r="L429" s="108"/>
      <c r="M429" s="111"/>
      <c r="N429" s="112"/>
      <c r="O429" s="111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</row>
    <row r="430">
      <c r="A430" s="108"/>
      <c r="B430" s="108"/>
      <c r="C430" s="108"/>
      <c r="D430" s="115"/>
      <c r="E430" s="108"/>
      <c r="F430" s="108"/>
      <c r="G430" s="108"/>
      <c r="H430" s="108"/>
      <c r="I430" s="108"/>
      <c r="J430" s="108"/>
      <c r="K430" s="108"/>
      <c r="L430" s="108"/>
      <c r="M430" s="111"/>
      <c r="N430" s="112"/>
      <c r="O430" s="111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</row>
    <row r="431">
      <c r="A431" s="108"/>
      <c r="B431" s="108"/>
      <c r="C431" s="108"/>
      <c r="D431" s="115"/>
      <c r="E431" s="108"/>
      <c r="F431" s="108"/>
      <c r="G431" s="108"/>
      <c r="H431" s="108"/>
      <c r="I431" s="108"/>
      <c r="J431" s="108"/>
      <c r="K431" s="108"/>
      <c r="L431" s="108"/>
      <c r="M431" s="111"/>
      <c r="N431" s="112"/>
      <c r="O431" s="111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</row>
    <row r="432">
      <c r="A432" s="108"/>
      <c r="B432" s="108"/>
      <c r="C432" s="108"/>
      <c r="D432" s="115"/>
      <c r="E432" s="108"/>
      <c r="F432" s="108"/>
      <c r="G432" s="108"/>
      <c r="H432" s="108"/>
      <c r="I432" s="108"/>
      <c r="J432" s="108"/>
      <c r="K432" s="108"/>
      <c r="L432" s="108"/>
      <c r="M432" s="111"/>
      <c r="N432" s="112"/>
      <c r="O432" s="111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</row>
    <row r="433">
      <c r="A433" s="108"/>
      <c r="B433" s="108"/>
      <c r="C433" s="108"/>
      <c r="D433" s="115"/>
      <c r="E433" s="108"/>
      <c r="F433" s="108"/>
      <c r="G433" s="108"/>
      <c r="H433" s="108"/>
      <c r="I433" s="108"/>
      <c r="J433" s="108"/>
      <c r="K433" s="108"/>
      <c r="L433" s="108"/>
      <c r="M433" s="111"/>
      <c r="N433" s="112"/>
      <c r="O433" s="111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</row>
    <row r="434">
      <c r="A434" s="108"/>
      <c r="B434" s="108"/>
      <c r="C434" s="108"/>
      <c r="D434" s="115"/>
      <c r="E434" s="108"/>
      <c r="F434" s="108"/>
      <c r="G434" s="108"/>
      <c r="H434" s="108"/>
      <c r="I434" s="108"/>
      <c r="J434" s="108"/>
      <c r="K434" s="108"/>
      <c r="L434" s="108"/>
      <c r="M434" s="111"/>
      <c r="N434" s="112"/>
      <c r="O434" s="111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</row>
    <row r="435">
      <c r="A435" s="108"/>
      <c r="B435" s="108"/>
      <c r="C435" s="108"/>
      <c r="D435" s="115"/>
      <c r="E435" s="108"/>
      <c r="F435" s="108"/>
      <c r="G435" s="108"/>
      <c r="H435" s="108"/>
      <c r="I435" s="108"/>
      <c r="J435" s="108"/>
      <c r="K435" s="108"/>
      <c r="L435" s="108"/>
      <c r="M435" s="111"/>
      <c r="N435" s="112"/>
      <c r="O435" s="111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</row>
    <row r="436">
      <c r="A436" s="108"/>
      <c r="B436" s="108"/>
      <c r="C436" s="108"/>
      <c r="D436" s="115"/>
      <c r="E436" s="108"/>
      <c r="F436" s="108"/>
      <c r="G436" s="108"/>
      <c r="H436" s="108"/>
      <c r="I436" s="108"/>
      <c r="J436" s="108"/>
      <c r="K436" s="108"/>
      <c r="L436" s="108"/>
      <c r="M436" s="111"/>
      <c r="N436" s="112"/>
      <c r="O436" s="111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</row>
    <row r="437">
      <c r="A437" s="108"/>
      <c r="B437" s="108"/>
      <c r="C437" s="108"/>
      <c r="D437" s="115"/>
      <c r="E437" s="108"/>
      <c r="F437" s="108"/>
      <c r="G437" s="108"/>
      <c r="H437" s="108"/>
      <c r="I437" s="108"/>
      <c r="J437" s="108"/>
      <c r="K437" s="108"/>
      <c r="L437" s="108"/>
      <c r="M437" s="111"/>
      <c r="N437" s="112"/>
      <c r="O437" s="111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</row>
    <row r="438">
      <c r="A438" s="108"/>
      <c r="B438" s="108"/>
      <c r="C438" s="108"/>
      <c r="D438" s="115"/>
      <c r="E438" s="108"/>
      <c r="F438" s="108"/>
      <c r="G438" s="108"/>
      <c r="H438" s="108"/>
      <c r="I438" s="108"/>
      <c r="J438" s="108"/>
      <c r="K438" s="108"/>
      <c r="L438" s="108"/>
      <c r="M438" s="111"/>
      <c r="N438" s="112"/>
      <c r="O438" s="111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</row>
    <row r="439">
      <c r="A439" s="108"/>
      <c r="B439" s="108"/>
      <c r="C439" s="108"/>
      <c r="D439" s="115"/>
      <c r="E439" s="108"/>
      <c r="F439" s="108"/>
      <c r="G439" s="108"/>
      <c r="H439" s="108"/>
      <c r="I439" s="108"/>
      <c r="J439" s="108"/>
      <c r="K439" s="108"/>
      <c r="L439" s="108"/>
      <c r="M439" s="111"/>
      <c r="N439" s="112"/>
      <c r="O439" s="111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</row>
    <row r="440">
      <c r="A440" s="108"/>
      <c r="B440" s="108"/>
      <c r="C440" s="108"/>
      <c r="D440" s="115"/>
      <c r="E440" s="108"/>
      <c r="F440" s="108"/>
      <c r="G440" s="108"/>
      <c r="H440" s="108"/>
      <c r="I440" s="108"/>
      <c r="J440" s="108"/>
      <c r="K440" s="108"/>
      <c r="L440" s="108"/>
      <c r="M440" s="111"/>
      <c r="N440" s="112"/>
      <c r="O440" s="111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</row>
    <row r="441">
      <c r="A441" s="108"/>
      <c r="B441" s="108"/>
      <c r="C441" s="108"/>
      <c r="D441" s="115"/>
      <c r="E441" s="108"/>
      <c r="F441" s="108"/>
      <c r="G441" s="108"/>
      <c r="H441" s="108"/>
      <c r="I441" s="108"/>
      <c r="J441" s="108"/>
      <c r="K441" s="108"/>
      <c r="L441" s="108"/>
      <c r="M441" s="111"/>
      <c r="N441" s="112"/>
      <c r="O441" s="111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</row>
    <row r="442">
      <c r="A442" s="108"/>
      <c r="B442" s="108"/>
      <c r="C442" s="108"/>
      <c r="D442" s="115"/>
      <c r="E442" s="108"/>
      <c r="F442" s="108"/>
      <c r="G442" s="108"/>
      <c r="H442" s="108"/>
      <c r="I442" s="108"/>
      <c r="J442" s="108"/>
      <c r="K442" s="108"/>
      <c r="L442" s="108"/>
      <c r="M442" s="111"/>
      <c r="N442" s="112"/>
      <c r="O442" s="111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</row>
    <row r="443">
      <c r="A443" s="108"/>
      <c r="B443" s="108"/>
      <c r="C443" s="108"/>
      <c r="D443" s="115"/>
      <c r="E443" s="108"/>
      <c r="F443" s="108"/>
      <c r="G443" s="108"/>
      <c r="H443" s="108"/>
      <c r="I443" s="108"/>
      <c r="J443" s="108"/>
      <c r="K443" s="108"/>
      <c r="L443" s="108"/>
      <c r="M443" s="111"/>
      <c r="N443" s="112"/>
      <c r="O443" s="111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</row>
    <row r="444">
      <c r="A444" s="108"/>
      <c r="B444" s="108"/>
      <c r="C444" s="108"/>
      <c r="D444" s="115"/>
      <c r="E444" s="108"/>
      <c r="F444" s="108"/>
      <c r="G444" s="108"/>
      <c r="H444" s="108"/>
      <c r="I444" s="108"/>
      <c r="J444" s="108"/>
      <c r="K444" s="108"/>
      <c r="L444" s="108"/>
      <c r="M444" s="111"/>
      <c r="N444" s="112"/>
      <c r="O444" s="111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</row>
    <row r="445">
      <c r="A445" s="108"/>
      <c r="B445" s="108"/>
      <c r="C445" s="108"/>
      <c r="D445" s="115"/>
      <c r="E445" s="108"/>
      <c r="F445" s="108"/>
      <c r="G445" s="108"/>
      <c r="H445" s="108"/>
      <c r="I445" s="108"/>
      <c r="J445" s="108"/>
      <c r="K445" s="108"/>
      <c r="L445" s="108"/>
      <c r="M445" s="111"/>
      <c r="N445" s="112"/>
      <c r="O445" s="111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</row>
    <row r="446">
      <c r="A446" s="108"/>
      <c r="B446" s="108"/>
      <c r="C446" s="108"/>
      <c r="D446" s="115"/>
      <c r="E446" s="108"/>
      <c r="F446" s="108"/>
      <c r="G446" s="108"/>
      <c r="H446" s="108"/>
      <c r="I446" s="108"/>
      <c r="J446" s="108"/>
      <c r="K446" s="108"/>
      <c r="L446" s="108"/>
      <c r="M446" s="111"/>
      <c r="N446" s="112"/>
      <c r="O446" s="111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</row>
    <row r="447">
      <c r="A447" s="108"/>
      <c r="B447" s="108"/>
      <c r="C447" s="108"/>
      <c r="D447" s="115"/>
      <c r="E447" s="108"/>
      <c r="F447" s="108"/>
      <c r="G447" s="108"/>
      <c r="H447" s="108"/>
      <c r="I447" s="108"/>
      <c r="J447" s="108"/>
      <c r="K447" s="108"/>
      <c r="L447" s="108"/>
      <c r="M447" s="111"/>
      <c r="N447" s="112"/>
      <c r="O447" s="111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</row>
    <row r="448">
      <c r="A448" s="108"/>
      <c r="B448" s="108"/>
      <c r="C448" s="108"/>
      <c r="D448" s="115"/>
      <c r="E448" s="108"/>
      <c r="F448" s="108"/>
      <c r="G448" s="108"/>
      <c r="H448" s="108"/>
      <c r="I448" s="108"/>
      <c r="J448" s="108"/>
      <c r="K448" s="108"/>
      <c r="L448" s="108"/>
      <c r="M448" s="111"/>
      <c r="N448" s="112"/>
      <c r="O448" s="111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</row>
    <row r="449">
      <c r="A449" s="108"/>
      <c r="B449" s="108"/>
      <c r="C449" s="108"/>
      <c r="D449" s="115"/>
      <c r="E449" s="108"/>
      <c r="F449" s="108"/>
      <c r="G449" s="108"/>
      <c r="H449" s="108"/>
      <c r="I449" s="108"/>
      <c r="J449" s="108"/>
      <c r="K449" s="108"/>
      <c r="L449" s="108"/>
      <c r="M449" s="111"/>
      <c r="N449" s="112"/>
      <c r="O449" s="111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</row>
    <row r="450">
      <c r="A450" s="108"/>
      <c r="B450" s="108"/>
      <c r="C450" s="108"/>
      <c r="D450" s="115"/>
      <c r="E450" s="108"/>
      <c r="F450" s="108"/>
      <c r="G450" s="108"/>
      <c r="H450" s="108"/>
      <c r="I450" s="108"/>
      <c r="J450" s="108"/>
      <c r="K450" s="108"/>
      <c r="L450" s="108"/>
      <c r="M450" s="111"/>
      <c r="N450" s="112"/>
      <c r="O450" s="111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</row>
    <row r="451">
      <c r="A451" s="108"/>
      <c r="B451" s="108"/>
      <c r="C451" s="108"/>
      <c r="D451" s="115"/>
      <c r="E451" s="108"/>
      <c r="F451" s="108"/>
      <c r="G451" s="108"/>
      <c r="H451" s="108"/>
      <c r="I451" s="108"/>
      <c r="J451" s="108"/>
      <c r="K451" s="108"/>
      <c r="L451" s="108"/>
      <c r="M451" s="111"/>
      <c r="N451" s="112"/>
      <c r="O451" s="111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</row>
    <row r="452">
      <c r="A452" s="108"/>
      <c r="B452" s="108"/>
      <c r="C452" s="108"/>
      <c r="D452" s="115"/>
      <c r="E452" s="108"/>
      <c r="F452" s="108"/>
      <c r="G452" s="108"/>
      <c r="H452" s="108"/>
      <c r="I452" s="108"/>
      <c r="J452" s="108"/>
      <c r="K452" s="108"/>
      <c r="L452" s="108"/>
      <c r="M452" s="111"/>
      <c r="N452" s="112"/>
      <c r="O452" s="111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</row>
    <row r="453">
      <c r="A453" s="108"/>
      <c r="B453" s="108"/>
      <c r="C453" s="108"/>
      <c r="D453" s="115"/>
      <c r="E453" s="108"/>
      <c r="F453" s="108"/>
      <c r="G453" s="108"/>
      <c r="H453" s="108"/>
      <c r="I453" s="108"/>
      <c r="J453" s="108"/>
      <c r="K453" s="108"/>
      <c r="L453" s="108"/>
      <c r="M453" s="111"/>
      <c r="N453" s="112"/>
      <c r="O453" s="111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</row>
    <row r="454">
      <c r="A454" s="108"/>
      <c r="B454" s="108"/>
      <c r="C454" s="108"/>
      <c r="D454" s="115"/>
      <c r="E454" s="108"/>
      <c r="F454" s="108"/>
      <c r="G454" s="108"/>
      <c r="H454" s="108"/>
      <c r="I454" s="108"/>
      <c r="J454" s="108"/>
      <c r="K454" s="108"/>
      <c r="L454" s="108"/>
      <c r="M454" s="111"/>
      <c r="N454" s="112"/>
      <c r="O454" s="111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</row>
    <row r="455">
      <c r="A455" s="108"/>
      <c r="B455" s="108"/>
      <c r="C455" s="108"/>
      <c r="D455" s="115"/>
      <c r="E455" s="108"/>
      <c r="F455" s="108"/>
      <c r="G455" s="108"/>
      <c r="H455" s="108"/>
      <c r="I455" s="108"/>
      <c r="J455" s="108"/>
      <c r="K455" s="108"/>
      <c r="L455" s="108"/>
      <c r="M455" s="111"/>
      <c r="N455" s="112"/>
      <c r="O455" s="111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</row>
    <row r="456">
      <c r="A456" s="108"/>
      <c r="B456" s="108"/>
      <c r="C456" s="108"/>
      <c r="D456" s="115"/>
      <c r="E456" s="108"/>
      <c r="F456" s="108"/>
      <c r="G456" s="108"/>
      <c r="H456" s="108"/>
      <c r="I456" s="108"/>
      <c r="J456" s="108"/>
      <c r="K456" s="108"/>
      <c r="L456" s="108"/>
      <c r="M456" s="111"/>
      <c r="N456" s="112"/>
      <c r="O456" s="111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</row>
    <row r="457">
      <c r="A457" s="108"/>
      <c r="B457" s="108"/>
      <c r="C457" s="108"/>
      <c r="D457" s="115"/>
      <c r="E457" s="108"/>
      <c r="F457" s="108"/>
      <c r="G457" s="108"/>
      <c r="H457" s="108"/>
      <c r="I457" s="108"/>
      <c r="J457" s="108"/>
      <c r="K457" s="108"/>
      <c r="L457" s="108"/>
      <c r="M457" s="111"/>
      <c r="N457" s="112"/>
      <c r="O457" s="111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</row>
    <row r="458">
      <c r="A458" s="108"/>
      <c r="B458" s="108"/>
      <c r="C458" s="108"/>
      <c r="D458" s="115"/>
      <c r="E458" s="108"/>
      <c r="F458" s="108"/>
      <c r="G458" s="108"/>
      <c r="H458" s="108"/>
      <c r="I458" s="108"/>
      <c r="J458" s="108"/>
      <c r="K458" s="108"/>
      <c r="L458" s="108"/>
      <c r="M458" s="111"/>
      <c r="N458" s="112"/>
      <c r="O458" s="111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</row>
    <row r="459">
      <c r="A459" s="108"/>
      <c r="B459" s="108"/>
      <c r="C459" s="108"/>
      <c r="D459" s="115"/>
      <c r="E459" s="108"/>
      <c r="F459" s="108"/>
      <c r="G459" s="108"/>
      <c r="H459" s="108"/>
      <c r="I459" s="108"/>
      <c r="J459" s="108"/>
      <c r="K459" s="108"/>
      <c r="L459" s="108"/>
      <c r="M459" s="111"/>
      <c r="N459" s="112"/>
      <c r="O459" s="111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</row>
    <row r="460">
      <c r="A460" s="108"/>
      <c r="B460" s="108"/>
      <c r="C460" s="108"/>
      <c r="D460" s="115"/>
      <c r="E460" s="108"/>
      <c r="F460" s="108"/>
      <c r="G460" s="108"/>
      <c r="H460" s="108"/>
      <c r="I460" s="108"/>
      <c r="J460" s="108"/>
      <c r="K460" s="108"/>
      <c r="L460" s="108"/>
      <c r="M460" s="111"/>
      <c r="N460" s="112"/>
      <c r="O460" s="111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</row>
    <row r="461">
      <c r="A461" s="108"/>
      <c r="B461" s="108"/>
      <c r="C461" s="108"/>
      <c r="D461" s="115"/>
      <c r="E461" s="108"/>
      <c r="F461" s="108"/>
      <c r="G461" s="108"/>
      <c r="H461" s="108"/>
      <c r="I461" s="108"/>
      <c r="J461" s="108"/>
      <c r="K461" s="108"/>
      <c r="L461" s="108"/>
      <c r="M461" s="111"/>
      <c r="N461" s="112"/>
      <c r="O461" s="111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</row>
    <row r="462">
      <c r="A462" s="108"/>
      <c r="B462" s="108"/>
      <c r="C462" s="108"/>
      <c r="D462" s="115"/>
      <c r="E462" s="108"/>
      <c r="F462" s="108"/>
      <c r="G462" s="108"/>
      <c r="H462" s="108"/>
      <c r="I462" s="108"/>
      <c r="J462" s="108"/>
      <c r="K462" s="108"/>
      <c r="L462" s="108"/>
      <c r="M462" s="111"/>
      <c r="N462" s="112"/>
      <c r="O462" s="111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</row>
    <row r="463">
      <c r="A463" s="108"/>
      <c r="B463" s="108"/>
      <c r="C463" s="108"/>
      <c r="D463" s="115"/>
      <c r="E463" s="108"/>
      <c r="F463" s="108"/>
      <c r="G463" s="108"/>
      <c r="H463" s="108"/>
      <c r="I463" s="108"/>
      <c r="J463" s="108"/>
      <c r="K463" s="108"/>
      <c r="L463" s="108"/>
      <c r="M463" s="111"/>
      <c r="N463" s="112"/>
      <c r="O463" s="111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</row>
    <row r="464">
      <c r="A464" s="108"/>
      <c r="B464" s="108"/>
      <c r="C464" s="108"/>
      <c r="D464" s="115"/>
      <c r="E464" s="108"/>
      <c r="F464" s="108"/>
      <c r="G464" s="108"/>
      <c r="H464" s="108"/>
      <c r="I464" s="108"/>
      <c r="J464" s="108"/>
      <c r="K464" s="108"/>
      <c r="L464" s="108"/>
      <c r="M464" s="111"/>
      <c r="N464" s="112"/>
      <c r="O464" s="111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</row>
    <row r="465">
      <c r="A465" s="108"/>
      <c r="B465" s="108"/>
      <c r="C465" s="108"/>
      <c r="D465" s="115"/>
      <c r="E465" s="108"/>
      <c r="F465" s="108"/>
      <c r="G465" s="108"/>
      <c r="H465" s="108"/>
      <c r="I465" s="108"/>
      <c r="J465" s="108"/>
      <c r="K465" s="108"/>
      <c r="L465" s="108"/>
      <c r="M465" s="111"/>
      <c r="N465" s="112"/>
      <c r="O465" s="111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</row>
    <row r="466">
      <c r="A466" s="108"/>
      <c r="B466" s="108"/>
      <c r="C466" s="108"/>
      <c r="D466" s="115"/>
      <c r="E466" s="108"/>
      <c r="F466" s="108"/>
      <c r="G466" s="108"/>
      <c r="H466" s="108"/>
      <c r="I466" s="108"/>
      <c r="J466" s="108"/>
      <c r="K466" s="108"/>
      <c r="L466" s="108"/>
      <c r="M466" s="111"/>
      <c r="N466" s="112"/>
      <c r="O466" s="111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</row>
    <row r="467">
      <c r="A467" s="108"/>
      <c r="B467" s="108"/>
      <c r="C467" s="108"/>
      <c r="D467" s="115"/>
      <c r="E467" s="108"/>
      <c r="F467" s="108"/>
      <c r="G467" s="108"/>
      <c r="H467" s="108"/>
      <c r="I467" s="108"/>
      <c r="J467" s="108"/>
      <c r="K467" s="108"/>
      <c r="L467" s="108"/>
      <c r="M467" s="111"/>
      <c r="N467" s="112"/>
      <c r="O467" s="111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</row>
    <row r="468">
      <c r="A468" s="108"/>
      <c r="B468" s="108"/>
      <c r="C468" s="108"/>
      <c r="D468" s="115"/>
      <c r="E468" s="108"/>
      <c r="F468" s="108"/>
      <c r="G468" s="108"/>
      <c r="H468" s="108"/>
      <c r="I468" s="108"/>
      <c r="J468" s="108"/>
      <c r="K468" s="108"/>
      <c r="L468" s="108"/>
      <c r="M468" s="111"/>
      <c r="N468" s="112"/>
      <c r="O468" s="111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</row>
    <row r="469">
      <c r="A469" s="108"/>
      <c r="B469" s="108"/>
      <c r="C469" s="108"/>
      <c r="D469" s="115"/>
      <c r="E469" s="108"/>
      <c r="F469" s="108"/>
      <c r="G469" s="108"/>
      <c r="H469" s="108"/>
      <c r="I469" s="108"/>
      <c r="J469" s="108"/>
      <c r="K469" s="108"/>
      <c r="L469" s="108"/>
      <c r="M469" s="111"/>
      <c r="N469" s="112"/>
      <c r="O469" s="111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</row>
    <row r="470">
      <c r="A470" s="108"/>
      <c r="B470" s="108"/>
      <c r="C470" s="108"/>
      <c r="D470" s="115"/>
      <c r="E470" s="108"/>
      <c r="F470" s="108"/>
      <c r="G470" s="108"/>
      <c r="H470" s="108"/>
      <c r="I470" s="108"/>
      <c r="J470" s="108"/>
      <c r="K470" s="108"/>
      <c r="L470" s="108"/>
      <c r="M470" s="111"/>
      <c r="N470" s="112"/>
      <c r="O470" s="111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</row>
    <row r="471">
      <c r="A471" s="108"/>
      <c r="B471" s="108"/>
      <c r="C471" s="108"/>
      <c r="D471" s="115"/>
      <c r="E471" s="108"/>
      <c r="F471" s="108"/>
      <c r="G471" s="108"/>
      <c r="H471" s="108"/>
      <c r="I471" s="108"/>
      <c r="J471" s="108"/>
      <c r="K471" s="108"/>
      <c r="L471" s="108"/>
      <c r="M471" s="111"/>
      <c r="N471" s="112"/>
      <c r="O471" s="111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</row>
    <row r="472">
      <c r="A472" s="108"/>
      <c r="B472" s="108"/>
      <c r="C472" s="108"/>
      <c r="D472" s="115"/>
      <c r="E472" s="108"/>
      <c r="F472" s="108"/>
      <c r="G472" s="108"/>
      <c r="H472" s="108"/>
      <c r="I472" s="108"/>
      <c r="J472" s="108"/>
      <c r="K472" s="108"/>
      <c r="L472" s="108"/>
      <c r="M472" s="111"/>
      <c r="N472" s="112"/>
      <c r="O472" s="111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</row>
    <row r="473">
      <c r="A473" s="108"/>
      <c r="B473" s="108"/>
      <c r="C473" s="108"/>
      <c r="D473" s="115"/>
      <c r="E473" s="108"/>
      <c r="F473" s="108"/>
      <c r="G473" s="108"/>
      <c r="H473" s="108"/>
      <c r="I473" s="108"/>
      <c r="J473" s="108"/>
      <c r="K473" s="108"/>
      <c r="L473" s="108"/>
      <c r="M473" s="111"/>
      <c r="N473" s="112"/>
      <c r="O473" s="111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</row>
    <row r="474">
      <c r="A474" s="108"/>
      <c r="B474" s="108"/>
      <c r="C474" s="108"/>
      <c r="D474" s="115"/>
      <c r="E474" s="108"/>
      <c r="F474" s="108"/>
      <c r="G474" s="108"/>
      <c r="H474" s="108"/>
      <c r="I474" s="108"/>
      <c r="J474" s="108"/>
      <c r="K474" s="108"/>
      <c r="L474" s="108"/>
      <c r="M474" s="111"/>
      <c r="N474" s="112"/>
      <c r="O474" s="111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</row>
    <row r="475">
      <c r="A475" s="108"/>
      <c r="B475" s="108"/>
      <c r="C475" s="108"/>
      <c r="D475" s="115"/>
      <c r="E475" s="108"/>
      <c r="F475" s="108"/>
      <c r="G475" s="108"/>
      <c r="H475" s="108"/>
      <c r="I475" s="108"/>
      <c r="J475" s="108"/>
      <c r="K475" s="108"/>
      <c r="L475" s="108"/>
      <c r="M475" s="111"/>
      <c r="N475" s="112"/>
      <c r="O475" s="111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</row>
    <row r="476">
      <c r="A476" s="108"/>
      <c r="B476" s="108"/>
      <c r="C476" s="108"/>
      <c r="D476" s="115"/>
      <c r="E476" s="108"/>
      <c r="F476" s="108"/>
      <c r="G476" s="108"/>
      <c r="H476" s="108"/>
      <c r="I476" s="108"/>
      <c r="J476" s="108"/>
      <c r="K476" s="108"/>
      <c r="L476" s="108"/>
      <c r="M476" s="111"/>
      <c r="N476" s="112"/>
      <c r="O476" s="111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</row>
    <row r="477">
      <c r="A477" s="108"/>
      <c r="B477" s="108"/>
      <c r="C477" s="108"/>
      <c r="D477" s="115"/>
      <c r="E477" s="108"/>
      <c r="F477" s="108"/>
      <c r="G477" s="108"/>
      <c r="H477" s="108"/>
      <c r="I477" s="108"/>
      <c r="J477" s="108"/>
      <c r="K477" s="108"/>
      <c r="L477" s="108"/>
      <c r="M477" s="111"/>
      <c r="N477" s="112"/>
      <c r="O477" s="111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</row>
    <row r="478">
      <c r="A478" s="108"/>
      <c r="B478" s="108"/>
      <c r="C478" s="108"/>
      <c r="D478" s="115"/>
      <c r="E478" s="108"/>
      <c r="F478" s="108"/>
      <c r="G478" s="108"/>
      <c r="H478" s="108"/>
      <c r="I478" s="108"/>
      <c r="J478" s="108"/>
      <c r="K478" s="108"/>
      <c r="L478" s="108"/>
      <c r="M478" s="111"/>
      <c r="N478" s="112"/>
      <c r="O478" s="111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</row>
    <row r="479">
      <c r="A479" s="108"/>
      <c r="B479" s="108"/>
      <c r="C479" s="108"/>
      <c r="D479" s="115"/>
      <c r="E479" s="108"/>
      <c r="F479" s="108"/>
      <c r="G479" s="108"/>
      <c r="H479" s="108"/>
      <c r="I479" s="108"/>
      <c r="J479" s="108"/>
      <c r="K479" s="108"/>
      <c r="L479" s="108"/>
      <c r="M479" s="111"/>
      <c r="N479" s="112"/>
      <c r="O479" s="111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</row>
    <row r="480">
      <c r="A480" s="108"/>
      <c r="B480" s="108"/>
      <c r="C480" s="108"/>
      <c r="D480" s="115"/>
      <c r="E480" s="108"/>
      <c r="F480" s="108"/>
      <c r="G480" s="108"/>
      <c r="H480" s="108"/>
      <c r="I480" s="108"/>
      <c r="J480" s="108"/>
      <c r="K480" s="108"/>
      <c r="L480" s="108"/>
      <c r="M480" s="111"/>
      <c r="N480" s="112"/>
      <c r="O480" s="111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</row>
    <row r="481">
      <c r="A481" s="108"/>
      <c r="B481" s="108"/>
      <c r="C481" s="108"/>
      <c r="D481" s="115"/>
      <c r="E481" s="108"/>
      <c r="F481" s="108"/>
      <c r="G481" s="108"/>
      <c r="H481" s="108"/>
      <c r="I481" s="108"/>
      <c r="J481" s="108"/>
      <c r="K481" s="108"/>
      <c r="L481" s="108"/>
      <c r="M481" s="111"/>
      <c r="N481" s="112"/>
      <c r="O481" s="111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</row>
    <row r="482">
      <c r="A482" s="108"/>
      <c r="B482" s="108"/>
      <c r="C482" s="108"/>
      <c r="D482" s="115"/>
      <c r="E482" s="108"/>
      <c r="F482" s="108"/>
      <c r="G482" s="108"/>
      <c r="H482" s="108"/>
      <c r="I482" s="108"/>
      <c r="J482" s="108"/>
      <c r="K482" s="108"/>
      <c r="L482" s="108"/>
      <c r="M482" s="111"/>
      <c r="N482" s="112"/>
      <c r="O482" s="111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</row>
    <row r="483">
      <c r="A483" s="108"/>
      <c r="B483" s="108"/>
      <c r="C483" s="108"/>
      <c r="D483" s="115"/>
      <c r="E483" s="108"/>
      <c r="F483" s="108"/>
      <c r="G483" s="108"/>
      <c r="H483" s="108"/>
      <c r="I483" s="108"/>
      <c r="J483" s="108"/>
      <c r="K483" s="108"/>
      <c r="L483" s="108"/>
      <c r="M483" s="111"/>
      <c r="N483" s="112"/>
      <c r="O483" s="111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</row>
    <row r="484">
      <c r="A484" s="108"/>
      <c r="B484" s="108"/>
      <c r="C484" s="108"/>
      <c r="D484" s="115"/>
      <c r="E484" s="108"/>
      <c r="F484" s="108"/>
      <c r="G484" s="108"/>
      <c r="H484" s="108"/>
      <c r="I484" s="108"/>
      <c r="J484" s="108"/>
      <c r="K484" s="108"/>
      <c r="L484" s="108"/>
      <c r="M484" s="111"/>
      <c r="N484" s="112"/>
      <c r="O484" s="111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</row>
    <row r="485">
      <c r="A485" s="108"/>
      <c r="B485" s="108"/>
      <c r="C485" s="108"/>
      <c r="D485" s="115"/>
      <c r="E485" s="108"/>
      <c r="F485" s="108"/>
      <c r="G485" s="108"/>
      <c r="H485" s="108"/>
      <c r="I485" s="108"/>
      <c r="J485" s="108"/>
      <c r="K485" s="108"/>
      <c r="L485" s="108"/>
      <c r="M485" s="111"/>
      <c r="N485" s="112"/>
      <c r="O485" s="111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</row>
    <row r="486">
      <c r="A486" s="108"/>
      <c r="B486" s="108"/>
      <c r="C486" s="108"/>
      <c r="D486" s="115"/>
      <c r="E486" s="108"/>
      <c r="F486" s="108"/>
      <c r="G486" s="108"/>
      <c r="H486" s="108"/>
      <c r="I486" s="108"/>
      <c r="J486" s="108"/>
      <c r="K486" s="108"/>
      <c r="L486" s="108"/>
      <c r="M486" s="111"/>
      <c r="N486" s="112"/>
      <c r="O486" s="111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</row>
    <row r="487">
      <c r="A487" s="108"/>
      <c r="B487" s="108"/>
      <c r="C487" s="108"/>
      <c r="D487" s="115"/>
      <c r="E487" s="108"/>
      <c r="F487" s="108"/>
      <c r="G487" s="108"/>
      <c r="H487" s="108"/>
      <c r="I487" s="108"/>
      <c r="J487" s="108"/>
      <c r="K487" s="108"/>
      <c r="L487" s="108"/>
      <c r="M487" s="111"/>
      <c r="N487" s="112"/>
      <c r="O487" s="111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</row>
    <row r="488">
      <c r="A488" s="108"/>
      <c r="B488" s="108"/>
      <c r="C488" s="108"/>
      <c r="D488" s="115"/>
      <c r="E488" s="108"/>
      <c r="F488" s="108"/>
      <c r="G488" s="108"/>
      <c r="H488" s="108"/>
      <c r="I488" s="108"/>
      <c r="J488" s="108"/>
      <c r="K488" s="108"/>
      <c r="L488" s="108"/>
      <c r="M488" s="111"/>
      <c r="N488" s="112"/>
      <c r="O488" s="111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</row>
    <row r="489">
      <c r="A489" s="108"/>
      <c r="B489" s="108"/>
      <c r="C489" s="108"/>
      <c r="D489" s="115"/>
      <c r="E489" s="108"/>
      <c r="F489" s="108"/>
      <c r="G489" s="108"/>
      <c r="H489" s="108"/>
      <c r="I489" s="108"/>
      <c r="J489" s="108"/>
      <c r="K489" s="108"/>
      <c r="L489" s="108"/>
      <c r="M489" s="111"/>
      <c r="N489" s="112"/>
      <c r="O489" s="111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</row>
    <row r="490">
      <c r="A490" s="108"/>
      <c r="B490" s="108"/>
      <c r="C490" s="108"/>
      <c r="D490" s="115"/>
      <c r="E490" s="108"/>
      <c r="F490" s="108"/>
      <c r="G490" s="108"/>
      <c r="H490" s="108"/>
      <c r="I490" s="108"/>
      <c r="J490" s="108"/>
      <c r="K490" s="108"/>
      <c r="L490" s="108"/>
      <c r="M490" s="111"/>
      <c r="N490" s="112"/>
      <c r="O490" s="111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</row>
    <row r="491">
      <c r="A491" s="108"/>
      <c r="B491" s="108"/>
      <c r="C491" s="108"/>
      <c r="D491" s="115"/>
      <c r="E491" s="108"/>
      <c r="F491" s="108"/>
      <c r="G491" s="108"/>
      <c r="H491" s="108"/>
      <c r="I491" s="108"/>
      <c r="J491" s="108"/>
      <c r="K491" s="108"/>
      <c r="L491" s="108"/>
      <c r="M491" s="111"/>
      <c r="N491" s="112"/>
      <c r="O491" s="111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</row>
    <row r="492">
      <c r="A492" s="108"/>
      <c r="B492" s="108"/>
      <c r="C492" s="108"/>
      <c r="D492" s="115"/>
      <c r="E492" s="108"/>
      <c r="F492" s="108"/>
      <c r="G492" s="108"/>
      <c r="H492" s="108"/>
      <c r="I492" s="108"/>
      <c r="J492" s="108"/>
      <c r="K492" s="108"/>
      <c r="L492" s="108"/>
      <c r="M492" s="111"/>
      <c r="N492" s="112"/>
      <c r="O492" s="111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</row>
    <row r="493">
      <c r="A493" s="108"/>
      <c r="B493" s="108"/>
      <c r="C493" s="108"/>
      <c r="D493" s="115"/>
      <c r="E493" s="108"/>
      <c r="F493" s="108"/>
      <c r="G493" s="108"/>
      <c r="H493" s="108"/>
      <c r="I493" s="108"/>
      <c r="J493" s="108"/>
      <c r="K493" s="108"/>
      <c r="L493" s="108"/>
      <c r="M493" s="111"/>
      <c r="N493" s="112"/>
      <c r="O493" s="111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</row>
    <row r="494">
      <c r="A494" s="108"/>
      <c r="B494" s="108"/>
      <c r="C494" s="108"/>
      <c r="D494" s="115"/>
      <c r="E494" s="108"/>
      <c r="F494" s="108"/>
      <c r="G494" s="108"/>
      <c r="H494" s="108"/>
      <c r="I494" s="108"/>
      <c r="J494" s="108"/>
      <c r="K494" s="108"/>
      <c r="L494" s="108"/>
      <c r="M494" s="111"/>
      <c r="N494" s="112"/>
      <c r="O494" s="111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</row>
    <row r="495">
      <c r="A495" s="108"/>
      <c r="B495" s="108"/>
      <c r="C495" s="108"/>
      <c r="D495" s="115"/>
      <c r="E495" s="108"/>
      <c r="F495" s="108"/>
      <c r="G495" s="108"/>
      <c r="H495" s="108"/>
      <c r="I495" s="108"/>
      <c r="J495" s="108"/>
      <c r="K495" s="108"/>
      <c r="L495" s="108"/>
      <c r="M495" s="111"/>
      <c r="N495" s="112"/>
      <c r="O495" s="111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</row>
    <row r="496">
      <c r="A496" s="108"/>
      <c r="B496" s="108"/>
      <c r="C496" s="108"/>
      <c r="D496" s="115"/>
      <c r="E496" s="108"/>
      <c r="F496" s="108"/>
      <c r="G496" s="108"/>
      <c r="H496" s="108"/>
      <c r="I496" s="108"/>
      <c r="J496" s="108"/>
      <c r="K496" s="108"/>
      <c r="L496" s="108"/>
      <c r="M496" s="111"/>
      <c r="N496" s="112"/>
      <c r="O496" s="111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</row>
    <row r="497">
      <c r="A497" s="108"/>
      <c r="B497" s="108"/>
      <c r="C497" s="108"/>
      <c r="D497" s="115"/>
      <c r="E497" s="108"/>
      <c r="F497" s="108"/>
      <c r="G497" s="108"/>
      <c r="H497" s="108"/>
      <c r="I497" s="108"/>
      <c r="J497" s="108"/>
      <c r="K497" s="108"/>
      <c r="L497" s="108"/>
      <c r="M497" s="111"/>
      <c r="N497" s="112"/>
      <c r="O497" s="111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</row>
    <row r="498">
      <c r="A498" s="108"/>
      <c r="B498" s="108"/>
      <c r="C498" s="108"/>
      <c r="D498" s="115"/>
      <c r="E498" s="108"/>
      <c r="F498" s="108"/>
      <c r="G498" s="108"/>
      <c r="H498" s="108"/>
      <c r="I498" s="108"/>
      <c r="J498" s="108"/>
      <c r="K498" s="108"/>
      <c r="L498" s="108"/>
      <c r="M498" s="111"/>
      <c r="N498" s="112"/>
      <c r="O498" s="111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</row>
    <row r="499">
      <c r="A499" s="108"/>
      <c r="B499" s="108"/>
      <c r="C499" s="108"/>
      <c r="D499" s="115"/>
      <c r="E499" s="108"/>
      <c r="F499" s="108"/>
      <c r="G499" s="108"/>
      <c r="H499" s="108"/>
      <c r="I499" s="108"/>
      <c r="J499" s="108"/>
      <c r="K499" s="108"/>
      <c r="L499" s="108"/>
      <c r="M499" s="111"/>
      <c r="N499" s="112"/>
      <c r="O499" s="111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</row>
    <row r="500">
      <c r="A500" s="108"/>
      <c r="B500" s="108"/>
      <c r="C500" s="108"/>
      <c r="D500" s="115"/>
      <c r="E500" s="108"/>
      <c r="F500" s="108"/>
      <c r="G500" s="108"/>
      <c r="H500" s="108"/>
      <c r="I500" s="108"/>
      <c r="J500" s="108"/>
      <c r="K500" s="108"/>
      <c r="L500" s="108"/>
      <c r="M500" s="111"/>
      <c r="N500" s="112"/>
      <c r="O500" s="111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</row>
    <row r="501">
      <c r="A501" s="108"/>
      <c r="B501" s="108"/>
      <c r="C501" s="108"/>
      <c r="D501" s="115"/>
      <c r="E501" s="108"/>
      <c r="F501" s="108"/>
      <c r="G501" s="108"/>
      <c r="H501" s="108"/>
      <c r="I501" s="108"/>
      <c r="J501" s="108"/>
      <c r="K501" s="108"/>
      <c r="L501" s="108"/>
      <c r="M501" s="111"/>
      <c r="N501" s="112"/>
      <c r="O501" s="111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</row>
    <row r="502">
      <c r="A502" s="108"/>
      <c r="B502" s="108"/>
      <c r="C502" s="108"/>
      <c r="D502" s="115"/>
      <c r="E502" s="108"/>
      <c r="F502" s="108"/>
      <c r="G502" s="108"/>
      <c r="H502" s="108"/>
      <c r="I502" s="108"/>
      <c r="J502" s="108"/>
      <c r="K502" s="108"/>
      <c r="L502" s="108"/>
      <c r="M502" s="111"/>
      <c r="N502" s="112"/>
      <c r="O502" s="111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</row>
    <row r="503">
      <c r="A503" s="108"/>
      <c r="B503" s="108"/>
      <c r="C503" s="108"/>
      <c r="D503" s="115"/>
      <c r="E503" s="108"/>
      <c r="F503" s="108"/>
      <c r="G503" s="108"/>
      <c r="H503" s="108"/>
      <c r="I503" s="108"/>
      <c r="J503" s="108"/>
      <c r="K503" s="108"/>
      <c r="L503" s="108"/>
      <c r="M503" s="111"/>
      <c r="N503" s="112"/>
      <c r="O503" s="111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</row>
    <row r="504">
      <c r="A504" s="108"/>
      <c r="B504" s="108"/>
      <c r="C504" s="108"/>
      <c r="D504" s="115"/>
      <c r="E504" s="108"/>
      <c r="F504" s="108"/>
      <c r="G504" s="108"/>
      <c r="H504" s="108"/>
      <c r="I504" s="108"/>
      <c r="J504" s="108"/>
      <c r="K504" s="108"/>
      <c r="L504" s="108"/>
      <c r="M504" s="111"/>
      <c r="N504" s="112"/>
      <c r="O504" s="111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</row>
    <row r="505">
      <c r="A505" s="108"/>
      <c r="B505" s="108"/>
      <c r="C505" s="108"/>
      <c r="D505" s="115"/>
      <c r="E505" s="108"/>
      <c r="F505" s="108"/>
      <c r="G505" s="108"/>
      <c r="H505" s="108"/>
      <c r="I505" s="108"/>
      <c r="J505" s="108"/>
      <c r="K505" s="108"/>
      <c r="L505" s="108"/>
      <c r="M505" s="111"/>
      <c r="N505" s="112"/>
      <c r="O505" s="111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</row>
    <row r="506">
      <c r="A506" s="108"/>
      <c r="B506" s="108"/>
      <c r="C506" s="108"/>
      <c r="D506" s="115"/>
      <c r="E506" s="108"/>
      <c r="F506" s="108"/>
      <c r="G506" s="108"/>
      <c r="H506" s="108"/>
      <c r="I506" s="108"/>
      <c r="J506" s="108"/>
      <c r="K506" s="108"/>
      <c r="L506" s="108"/>
      <c r="M506" s="111"/>
      <c r="N506" s="112"/>
      <c r="O506" s="111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</row>
    <row r="507">
      <c r="A507" s="108"/>
      <c r="B507" s="108"/>
      <c r="C507" s="108"/>
      <c r="D507" s="115"/>
      <c r="E507" s="108"/>
      <c r="F507" s="108"/>
      <c r="G507" s="108"/>
      <c r="H507" s="108"/>
      <c r="I507" s="108"/>
      <c r="J507" s="108"/>
      <c r="K507" s="108"/>
      <c r="L507" s="108"/>
      <c r="M507" s="111"/>
      <c r="N507" s="112"/>
      <c r="O507" s="111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</row>
    <row r="508">
      <c r="A508" s="108"/>
      <c r="B508" s="108"/>
      <c r="C508" s="108"/>
      <c r="D508" s="115"/>
      <c r="E508" s="108"/>
      <c r="F508" s="108"/>
      <c r="G508" s="108"/>
      <c r="H508" s="108"/>
      <c r="I508" s="108"/>
      <c r="J508" s="108"/>
      <c r="K508" s="108"/>
      <c r="L508" s="108"/>
      <c r="M508" s="111"/>
      <c r="N508" s="112"/>
      <c r="O508" s="111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</row>
    <row r="509">
      <c r="A509" s="108"/>
      <c r="B509" s="108"/>
      <c r="C509" s="108"/>
      <c r="D509" s="115"/>
      <c r="E509" s="108"/>
      <c r="F509" s="108"/>
      <c r="G509" s="108"/>
      <c r="H509" s="108"/>
      <c r="I509" s="108"/>
      <c r="J509" s="108"/>
      <c r="K509" s="108"/>
      <c r="L509" s="108"/>
      <c r="M509" s="111"/>
      <c r="N509" s="112"/>
      <c r="O509" s="111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</row>
    <row r="510">
      <c r="A510" s="108"/>
      <c r="B510" s="108"/>
      <c r="C510" s="108"/>
      <c r="D510" s="115"/>
      <c r="E510" s="108"/>
      <c r="F510" s="108"/>
      <c r="G510" s="108"/>
      <c r="H510" s="108"/>
      <c r="I510" s="108"/>
      <c r="J510" s="108"/>
      <c r="K510" s="108"/>
      <c r="L510" s="108"/>
      <c r="M510" s="111"/>
      <c r="N510" s="112"/>
      <c r="O510" s="111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</row>
    <row r="511">
      <c r="A511" s="108"/>
      <c r="B511" s="108"/>
      <c r="C511" s="108"/>
      <c r="D511" s="115"/>
      <c r="E511" s="108"/>
      <c r="F511" s="108"/>
      <c r="G511" s="108"/>
      <c r="H511" s="108"/>
      <c r="I511" s="108"/>
      <c r="J511" s="108"/>
      <c r="K511" s="108"/>
      <c r="L511" s="108"/>
      <c r="M511" s="111"/>
      <c r="N511" s="112"/>
      <c r="O511" s="111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</row>
    <row r="512">
      <c r="A512" s="108"/>
      <c r="B512" s="108"/>
      <c r="C512" s="108"/>
      <c r="D512" s="115"/>
      <c r="E512" s="108"/>
      <c r="F512" s="108"/>
      <c r="G512" s="108"/>
      <c r="H512" s="108"/>
      <c r="I512" s="108"/>
      <c r="J512" s="108"/>
      <c r="K512" s="108"/>
      <c r="L512" s="108"/>
      <c r="M512" s="111"/>
      <c r="N512" s="112"/>
      <c r="O512" s="111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</row>
    <row r="513">
      <c r="A513" s="108"/>
      <c r="B513" s="108"/>
      <c r="C513" s="108"/>
      <c r="D513" s="115"/>
      <c r="E513" s="108"/>
      <c r="F513" s="108"/>
      <c r="G513" s="108"/>
      <c r="H513" s="108"/>
      <c r="I513" s="108"/>
      <c r="J513" s="108"/>
      <c r="K513" s="108"/>
      <c r="L513" s="108"/>
      <c r="M513" s="111"/>
      <c r="N513" s="112"/>
      <c r="O513" s="111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</row>
    <row r="514">
      <c r="A514" s="108"/>
      <c r="B514" s="108"/>
      <c r="C514" s="108"/>
      <c r="D514" s="115"/>
      <c r="E514" s="108"/>
      <c r="F514" s="108"/>
      <c r="G514" s="108"/>
      <c r="H514" s="108"/>
      <c r="I514" s="108"/>
      <c r="J514" s="108"/>
      <c r="K514" s="108"/>
      <c r="L514" s="108"/>
      <c r="M514" s="111"/>
      <c r="N514" s="112"/>
      <c r="O514" s="111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</row>
    <row r="515">
      <c r="A515" s="108"/>
      <c r="B515" s="108"/>
      <c r="C515" s="108"/>
      <c r="D515" s="115"/>
      <c r="E515" s="108"/>
      <c r="F515" s="108"/>
      <c r="G515" s="108"/>
      <c r="H515" s="108"/>
      <c r="I515" s="108"/>
      <c r="J515" s="108"/>
      <c r="K515" s="108"/>
      <c r="L515" s="108"/>
      <c r="M515" s="111"/>
      <c r="N515" s="112"/>
      <c r="O515" s="111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</row>
    <row r="516">
      <c r="A516" s="108"/>
      <c r="B516" s="108"/>
      <c r="C516" s="108"/>
      <c r="D516" s="115"/>
      <c r="E516" s="108"/>
      <c r="F516" s="108"/>
      <c r="G516" s="108"/>
      <c r="H516" s="108"/>
      <c r="I516" s="108"/>
      <c r="J516" s="108"/>
      <c r="K516" s="108"/>
      <c r="L516" s="108"/>
      <c r="M516" s="111"/>
      <c r="N516" s="112"/>
      <c r="O516" s="111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</row>
    <row r="517">
      <c r="A517" s="108"/>
      <c r="B517" s="108"/>
      <c r="C517" s="108"/>
      <c r="D517" s="115"/>
      <c r="E517" s="108"/>
      <c r="F517" s="108"/>
      <c r="G517" s="108"/>
      <c r="H517" s="108"/>
      <c r="I517" s="108"/>
      <c r="J517" s="108"/>
      <c r="K517" s="108"/>
      <c r="L517" s="108"/>
      <c r="M517" s="111"/>
      <c r="N517" s="112"/>
      <c r="O517" s="111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</row>
    <row r="518">
      <c r="A518" s="108"/>
      <c r="B518" s="108"/>
      <c r="C518" s="108"/>
      <c r="D518" s="115"/>
      <c r="E518" s="108"/>
      <c r="F518" s="108"/>
      <c r="G518" s="108"/>
      <c r="H518" s="108"/>
      <c r="I518" s="108"/>
      <c r="J518" s="108"/>
      <c r="K518" s="108"/>
      <c r="L518" s="108"/>
      <c r="M518" s="111"/>
      <c r="N518" s="112"/>
      <c r="O518" s="111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</row>
    <row r="519">
      <c r="A519" s="108"/>
      <c r="B519" s="108"/>
      <c r="C519" s="108"/>
      <c r="D519" s="115"/>
      <c r="E519" s="108"/>
      <c r="F519" s="108"/>
      <c r="G519" s="108"/>
      <c r="H519" s="108"/>
      <c r="I519" s="108"/>
      <c r="J519" s="108"/>
      <c r="K519" s="108"/>
      <c r="L519" s="108"/>
      <c r="M519" s="111"/>
      <c r="N519" s="112"/>
      <c r="O519" s="111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</row>
    <row r="520">
      <c r="A520" s="108"/>
      <c r="B520" s="108"/>
      <c r="C520" s="108"/>
      <c r="D520" s="115"/>
      <c r="E520" s="108"/>
      <c r="F520" s="108"/>
      <c r="G520" s="108"/>
      <c r="H520" s="108"/>
      <c r="I520" s="108"/>
      <c r="J520" s="108"/>
      <c r="K520" s="108"/>
      <c r="L520" s="108"/>
      <c r="M520" s="111"/>
      <c r="N520" s="112"/>
      <c r="O520" s="111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</row>
    <row r="521">
      <c r="A521" s="108"/>
      <c r="B521" s="108"/>
      <c r="C521" s="108"/>
      <c r="D521" s="115"/>
      <c r="E521" s="108"/>
      <c r="F521" s="108"/>
      <c r="G521" s="108"/>
      <c r="H521" s="108"/>
      <c r="I521" s="108"/>
      <c r="J521" s="108"/>
      <c r="K521" s="108"/>
      <c r="L521" s="108"/>
      <c r="M521" s="111"/>
      <c r="N521" s="112"/>
      <c r="O521" s="111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</row>
    <row r="522">
      <c r="A522" s="108"/>
      <c r="B522" s="108"/>
      <c r="C522" s="108"/>
      <c r="D522" s="115"/>
      <c r="E522" s="108"/>
      <c r="F522" s="108"/>
      <c r="G522" s="108"/>
      <c r="H522" s="108"/>
      <c r="I522" s="108"/>
      <c r="J522" s="108"/>
      <c r="K522" s="108"/>
      <c r="L522" s="108"/>
      <c r="M522" s="111"/>
      <c r="N522" s="112"/>
      <c r="O522" s="111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</row>
    <row r="523">
      <c r="A523" s="108"/>
      <c r="B523" s="108"/>
      <c r="C523" s="108"/>
      <c r="D523" s="115"/>
      <c r="E523" s="108"/>
      <c r="F523" s="108"/>
      <c r="G523" s="108"/>
      <c r="H523" s="108"/>
      <c r="I523" s="108"/>
      <c r="J523" s="108"/>
      <c r="K523" s="108"/>
      <c r="L523" s="108"/>
      <c r="M523" s="111"/>
      <c r="N523" s="112"/>
      <c r="O523" s="111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</row>
    <row r="524">
      <c r="A524" s="108"/>
      <c r="B524" s="108"/>
      <c r="C524" s="108"/>
      <c r="D524" s="115"/>
      <c r="E524" s="108"/>
      <c r="F524" s="108"/>
      <c r="G524" s="108"/>
      <c r="H524" s="108"/>
      <c r="I524" s="108"/>
      <c r="J524" s="108"/>
      <c r="K524" s="108"/>
      <c r="L524" s="108"/>
      <c r="M524" s="111"/>
      <c r="N524" s="112"/>
      <c r="O524" s="111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</row>
    <row r="525">
      <c r="A525" s="108"/>
      <c r="B525" s="108"/>
      <c r="C525" s="108"/>
      <c r="D525" s="115"/>
      <c r="E525" s="108"/>
      <c r="F525" s="108"/>
      <c r="G525" s="108"/>
      <c r="H525" s="108"/>
      <c r="I525" s="108"/>
      <c r="J525" s="108"/>
      <c r="K525" s="108"/>
      <c r="L525" s="108"/>
      <c r="M525" s="111"/>
      <c r="N525" s="112"/>
      <c r="O525" s="111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</row>
    <row r="526">
      <c r="A526" s="108"/>
      <c r="B526" s="108"/>
      <c r="C526" s="108"/>
      <c r="D526" s="115"/>
      <c r="E526" s="108"/>
      <c r="F526" s="108"/>
      <c r="G526" s="108"/>
      <c r="H526" s="108"/>
      <c r="I526" s="108"/>
      <c r="J526" s="108"/>
      <c r="K526" s="108"/>
      <c r="L526" s="108"/>
      <c r="M526" s="111"/>
      <c r="N526" s="112"/>
      <c r="O526" s="111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</row>
    <row r="527">
      <c r="A527" s="108"/>
      <c r="B527" s="108"/>
      <c r="C527" s="108"/>
      <c r="D527" s="115"/>
      <c r="E527" s="108"/>
      <c r="F527" s="108"/>
      <c r="G527" s="108"/>
      <c r="H527" s="108"/>
      <c r="I527" s="108"/>
      <c r="J527" s="108"/>
      <c r="K527" s="108"/>
      <c r="L527" s="108"/>
      <c r="M527" s="111"/>
      <c r="N527" s="112"/>
      <c r="O527" s="111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</row>
    <row r="528">
      <c r="A528" s="108"/>
      <c r="B528" s="108"/>
      <c r="C528" s="108"/>
      <c r="D528" s="115"/>
      <c r="E528" s="108"/>
      <c r="F528" s="108"/>
      <c r="G528" s="108"/>
      <c r="H528" s="108"/>
      <c r="I528" s="108"/>
      <c r="J528" s="108"/>
      <c r="K528" s="108"/>
      <c r="L528" s="108"/>
      <c r="M528" s="111"/>
      <c r="N528" s="112"/>
      <c r="O528" s="111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</row>
    <row r="529">
      <c r="A529" s="108"/>
      <c r="B529" s="108"/>
      <c r="C529" s="108"/>
      <c r="D529" s="115"/>
      <c r="E529" s="108"/>
      <c r="F529" s="108"/>
      <c r="G529" s="108"/>
      <c r="H529" s="108"/>
      <c r="I529" s="108"/>
      <c r="J529" s="108"/>
      <c r="K529" s="108"/>
      <c r="L529" s="108"/>
      <c r="M529" s="111"/>
      <c r="N529" s="112"/>
      <c r="O529" s="111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</row>
    <row r="530">
      <c r="A530" s="108"/>
      <c r="B530" s="108"/>
      <c r="C530" s="108"/>
      <c r="D530" s="115"/>
      <c r="E530" s="108"/>
      <c r="F530" s="108"/>
      <c r="G530" s="108"/>
      <c r="H530" s="108"/>
      <c r="I530" s="108"/>
      <c r="J530" s="108"/>
      <c r="K530" s="108"/>
      <c r="L530" s="108"/>
      <c r="M530" s="111"/>
      <c r="N530" s="112"/>
      <c r="O530" s="111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</row>
    <row r="531">
      <c r="A531" s="108"/>
      <c r="B531" s="108"/>
      <c r="C531" s="108"/>
      <c r="D531" s="115"/>
      <c r="E531" s="108"/>
      <c r="F531" s="108"/>
      <c r="G531" s="108"/>
      <c r="H531" s="108"/>
      <c r="I531" s="108"/>
      <c r="J531" s="108"/>
      <c r="K531" s="108"/>
      <c r="L531" s="108"/>
      <c r="M531" s="111"/>
      <c r="N531" s="112"/>
      <c r="O531" s="111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</row>
    <row r="532">
      <c r="A532" s="108"/>
      <c r="B532" s="108"/>
      <c r="C532" s="108"/>
      <c r="D532" s="115"/>
      <c r="E532" s="108"/>
      <c r="F532" s="108"/>
      <c r="G532" s="108"/>
      <c r="H532" s="108"/>
      <c r="I532" s="108"/>
      <c r="J532" s="108"/>
      <c r="K532" s="108"/>
      <c r="L532" s="108"/>
      <c r="M532" s="111"/>
      <c r="N532" s="112"/>
      <c r="O532" s="111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</row>
    <row r="533">
      <c r="A533" s="108"/>
      <c r="B533" s="108"/>
      <c r="C533" s="108"/>
      <c r="D533" s="115"/>
      <c r="E533" s="108"/>
      <c r="F533" s="108"/>
      <c r="G533" s="108"/>
      <c r="H533" s="108"/>
      <c r="I533" s="108"/>
      <c r="J533" s="108"/>
      <c r="K533" s="108"/>
      <c r="L533" s="108"/>
      <c r="M533" s="111"/>
      <c r="N533" s="112"/>
      <c r="O533" s="111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</row>
    <row r="534">
      <c r="A534" s="108"/>
      <c r="B534" s="108"/>
      <c r="C534" s="108"/>
      <c r="D534" s="115"/>
      <c r="E534" s="108"/>
      <c r="F534" s="108"/>
      <c r="G534" s="108"/>
      <c r="H534" s="108"/>
      <c r="I534" s="108"/>
      <c r="J534" s="108"/>
      <c r="K534" s="108"/>
      <c r="L534" s="108"/>
      <c r="M534" s="111"/>
      <c r="N534" s="112"/>
      <c r="O534" s="111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</row>
    <row r="535">
      <c r="A535" s="108"/>
      <c r="B535" s="108"/>
      <c r="C535" s="108"/>
      <c r="D535" s="115"/>
      <c r="E535" s="108"/>
      <c r="F535" s="108"/>
      <c r="G535" s="108"/>
      <c r="H535" s="108"/>
      <c r="I535" s="108"/>
      <c r="J535" s="108"/>
      <c r="K535" s="108"/>
      <c r="L535" s="108"/>
      <c r="M535" s="111"/>
      <c r="N535" s="112"/>
      <c r="O535" s="111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</row>
    <row r="536">
      <c r="A536" s="108"/>
      <c r="B536" s="108"/>
      <c r="C536" s="108"/>
      <c r="D536" s="115"/>
      <c r="E536" s="108"/>
      <c r="F536" s="108"/>
      <c r="G536" s="108"/>
      <c r="H536" s="108"/>
      <c r="I536" s="108"/>
      <c r="J536" s="108"/>
      <c r="K536" s="108"/>
      <c r="L536" s="108"/>
      <c r="M536" s="111"/>
      <c r="N536" s="112"/>
      <c r="O536" s="111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</row>
    <row r="537">
      <c r="A537" s="108"/>
      <c r="B537" s="108"/>
      <c r="C537" s="108"/>
      <c r="D537" s="115"/>
      <c r="E537" s="108"/>
      <c r="F537" s="108"/>
      <c r="G537" s="108"/>
      <c r="H537" s="108"/>
      <c r="I537" s="108"/>
      <c r="J537" s="108"/>
      <c r="K537" s="108"/>
      <c r="L537" s="108"/>
      <c r="M537" s="111"/>
      <c r="N537" s="112"/>
      <c r="O537" s="111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</row>
    <row r="538">
      <c r="A538" s="108"/>
      <c r="B538" s="108"/>
      <c r="C538" s="108"/>
      <c r="D538" s="115"/>
      <c r="E538" s="108"/>
      <c r="F538" s="108"/>
      <c r="G538" s="108"/>
      <c r="H538" s="108"/>
      <c r="I538" s="108"/>
      <c r="J538" s="108"/>
      <c r="K538" s="108"/>
      <c r="L538" s="108"/>
      <c r="M538" s="111"/>
      <c r="N538" s="112"/>
      <c r="O538" s="111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</row>
    <row r="539">
      <c r="A539" s="108"/>
      <c r="B539" s="108"/>
      <c r="C539" s="108"/>
      <c r="D539" s="115"/>
      <c r="E539" s="108"/>
      <c r="F539" s="108"/>
      <c r="G539" s="108"/>
      <c r="H539" s="108"/>
      <c r="I539" s="108"/>
      <c r="J539" s="108"/>
      <c r="K539" s="108"/>
      <c r="L539" s="108"/>
      <c r="M539" s="111"/>
      <c r="N539" s="112"/>
      <c r="O539" s="111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</row>
    <row r="540">
      <c r="A540" s="108"/>
      <c r="B540" s="108"/>
      <c r="C540" s="108"/>
      <c r="D540" s="115"/>
      <c r="E540" s="108"/>
      <c r="F540" s="108"/>
      <c r="G540" s="108"/>
      <c r="H540" s="108"/>
      <c r="I540" s="108"/>
      <c r="J540" s="108"/>
      <c r="K540" s="108"/>
      <c r="L540" s="108"/>
      <c r="M540" s="111"/>
      <c r="N540" s="112"/>
      <c r="O540" s="111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</row>
    <row r="541">
      <c r="A541" s="108"/>
      <c r="B541" s="108"/>
      <c r="C541" s="108"/>
      <c r="D541" s="115"/>
      <c r="E541" s="108"/>
      <c r="F541" s="108"/>
      <c r="G541" s="108"/>
      <c r="H541" s="108"/>
      <c r="I541" s="108"/>
      <c r="J541" s="108"/>
      <c r="K541" s="108"/>
      <c r="L541" s="108"/>
      <c r="M541" s="111"/>
      <c r="N541" s="112"/>
      <c r="O541" s="111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</row>
    <row r="542">
      <c r="A542" s="108"/>
      <c r="B542" s="108"/>
      <c r="C542" s="108"/>
      <c r="D542" s="115"/>
      <c r="E542" s="108"/>
      <c r="F542" s="108"/>
      <c r="G542" s="108"/>
      <c r="H542" s="108"/>
      <c r="I542" s="108"/>
      <c r="J542" s="108"/>
      <c r="K542" s="108"/>
      <c r="L542" s="108"/>
      <c r="M542" s="111"/>
      <c r="N542" s="112"/>
      <c r="O542" s="111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</row>
    <row r="543">
      <c r="A543" s="108"/>
      <c r="B543" s="108"/>
      <c r="C543" s="108"/>
      <c r="D543" s="115"/>
      <c r="E543" s="108"/>
      <c r="F543" s="108"/>
      <c r="G543" s="108"/>
      <c r="H543" s="108"/>
      <c r="I543" s="108"/>
      <c r="J543" s="108"/>
      <c r="K543" s="108"/>
      <c r="L543" s="108"/>
      <c r="M543" s="111"/>
      <c r="N543" s="112"/>
      <c r="O543" s="111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</row>
    <row r="544">
      <c r="A544" s="108"/>
      <c r="B544" s="108"/>
      <c r="C544" s="108"/>
      <c r="D544" s="115"/>
      <c r="E544" s="108"/>
      <c r="F544" s="108"/>
      <c r="G544" s="108"/>
      <c r="H544" s="108"/>
      <c r="I544" s="108"/>
      <c r="J544" s="108"/>
      <c r="K544" s="108"/>
      <c r="L544" s="108"/>
      <c r="M544" s="111"/>
      <c r="N544" s="112"/>
      <c r="O544" s="111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</row>
    <row r="545">
      <c r="A545" s="108"/>
      <c r="B545" s="108"/>
      <c r="C545" s="108"/>
      <c r="D545" s="115"/>
      <c r="E545" s="108"/>
      <c r="F545" s="108"/>
      <c r="G545" s="108"/>
      <c r="H545" s="108"/>
      <c r="I545" s="108"/>
      <c r="J545" s="108"/>
      <c r="K545" s="108"/>
      <c r="L545" s="108"/>
      <c r="M545" s="111"/>
      <c r="N545" s="112"/>
      <c r="O545" s="111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</row>
    <row r="546">
      <c r="A546" s="108"/>
      <c r="B546" s="108"/>
      <c r="C546" s="108"/>
      <c r="D546" s="115"/>
      <c r="E546" s="108"/>
      <c r="F546" s="108"/>
      <c r="G546" s="108"/>
      <c r="H546" s="108"/>
      <c r="I546" s="108"/>
      <c r="J546" s="108"/>
      <c r="K546" s="108"/>
      <c r="L546" s="108"/>
      <c r="M546" s="111"/>
      <c r="N546" s="112"/>
      <c r="O546" s="111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</row>
    <row r="547">
      <c r="A547" s="108"/>
      <c r="B547" s="108"/>
      <c r="C547" s="108"/>
      <c r="D547" s="115"/>
      <c r="E547" s="108"/>
      <c r="F547" s="108"/>
      <c r="G547" s="108"/>
      <c r="H547" s="108"/>
      <c r="I547" s="108"/>
      <c r="J547" s="108"/>
      <c r="K547" s="108"/>
      <c r="L547" s="108"/>
      <c r="M547" s="111"/>
      <c r="N547" s="112"/>
      <c r="O547" s="111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</row>
    <row r="548">
      <c r="A548" s="108"/>
      <c r="B548" s="108"/>
      <c r="C548" s="108"/>
      <c r="D548" s="115"/>
      <c r="E548" s="108"/>
      <c r="F548" s="108"/>
      <c r="G548" s="108"/>
      <c r="H548" s="108"/>
      <c r="I548" s="108"/>
      <c r="J548" s="108"/>
      <c r="K548" s="108"/>
      <c r="L548" s="108"/>
      <c r="M548" s="111"/>
      <c r="N548" s="112"/>
      <c r="O548" s="111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</row>
    <row r="549">
      <c r="A549" s="108"/>
      <c r="B549" s="108"/>
      <c r="C549" s="108"/>
      <c r="D549" s="115"/>
      <c r="E549" s="108"/>
      <c r="F549" s="108"/>
      <c r="G549" s="108"/>
      <c r="H549" s="108"/>
      <c r="I549" s="108"/>
      <c r="J549" s="108"/>
      <c r="K549" s="108"/>
      <c r="L549" s="108"/>
      <c r="M549" s="111"/>
      <c r="N549" s="112"/>
      <c r="O549" s="111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</row>
    <row r="550">
      <c r="A550" s="108"/>
      <c r="B550" s="108"/>
      <c r="C550" s="108"/>
      <c r="D550" s="115"/>
      <c r="E550" s="108"/>
      <c r="F550" s="108"/>
      <c r="G550" s="108"/>
      <c r="H550" s="108"/>
      <c r="I550" s="108"/>
      <c r="J550" s="108"/>
      <c r="K550" s="108"/>
      <c r="L550" s="108"/>
      <c r="M550" s="111"/>
      <c r="N550" s="112"/>
      <c r="O550" s="111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</row>
    <row r="551">
      <c r="A551" s="108"/>
      <c r="B551" s="108"/>
      <c r="C551" s="108"/>
      <c r="D551" s="115"/>
      <c r="E551" s="108"/>
      <c r="F551" s="108"/>
      <c r="G551" s="108"/>
      <c r="H551" s="108"/>
      <c r="I551" s="108"/>
      <c r="J551" s="108"/>
      <c r="K551" s="108"/>
      <c r="L551" s="108"/>
      <c r="M551" s="111"/>
      <c r="N551" s="112"/>
      <c r="O551" s="111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</row>
    <row r="552">
      <c r="A552" s="108"/>
      <c r="B552" s="108"/>
      <c r="C552" s="108"/>
      <c r="D552" s="115"/>
      <c r="E552" s="108"/>
      <c r="F552" s="108"/>
      <c r="G552" s="108"/>
      <c r="H552" s="108"/>
      <c r="I552" s="108"/>
      <c r="J552" s="108"/>
      <c r="K552" s="108"/>
      <c r="L552" s="108"/>
      <c r="M552" s="111"/>
      <c r="N552" s="112"/>
      <c r="O552" s="111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</row>
    <row r="553">
      <c r="A553" s="108"/>
      <c r="B553" s="108"/>
      <c r="C553" s="108"/>
      <c r="D553" s="115"/>
      <c r="E553" s="108"/>
      <c r="F553" s="108"/>
      <c r="G553" s="108"/>
      <c r="H553" s="108"/>
      <c r="I553" s="108"/>
      <c r="J553" s="108"/>
      <c r="K553" s="108"/>
      <c r="L553" s="108"/>
      <c r="M553" s="111"/>
      <c r="N553" s="112"/>
      <c r="O553" s="111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</row>
    <row r="554">
      <c r="A554" s="108"/>
      <c r="B554" s="108"/>
      <c r="C554" s="108"/>
      <c r="D554" s="115"/>
      <c r="E554" s="108"/>
      <c r="F554" s="108"/>
      <c r="G554" s="108"/>
      <c r="H554" s="108"/>
      <c r="I554" s="108"/>
      <c r="J554" s="108"/>
      <c r="K554" s="108"/>
      <c r="L554" s="108"/>
      <c r="M554" s="111"/>
      <c r="N554" s="112"/>
      <c r="O554" s="111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</row>
    <row r="555">
      <c r="A555" s="108"/>
      <c r="B555" s="108"/>
      <c r="C555" s="108"/>
      <c r="D555" s="115"/>
      <c r="E555" s="108"/>
      <c r="F555" s="108"/>
      <c r="G555" s="108"/>
      <c r="H555" s="108"/>
      <c r="I555" s="108"/>
      <c r="J555" s="108"/>
      <c r="K555" s="108"/>
      <c r="L555" s="108"/>
      <c r="M555" s="111"/>
      <c r="N555" s="112"/>
      <c r="O555" s="111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</row>
    <row r="556">
      <c r="A556" s="108"/>
      <c r="B556" s="108"/>
      <c r="C556" s="108"/>
      <c r="D556" s="115"/>
      <c r="E556" s="108"/>
      <c r="F556" s="108"/>
      <c r="G556" s="108"/>
      <c r="H556" s="108"/>
      <c r="I556" s="108"/>
      <c r="J556" s="108"/>
      <c r="K556" s="108"/>
      <c r="L556" s="108"/>
      <c r="M556" s="111"/>
      <c r="N556" s="112"/>
      <c r="O556" s="111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</row>
    <row r="557">
      <c r="A557" s="108"/>
      <c r="B557" s="108"/>
      <c r="C557" s="108"/>
      <c r="D557" s="115"/>
      <c r="E557" s="108"/>
      <c r="F557" s="108"/>
      <c r="G557" s="108"/>
      <c r="H557" s="108"/>
      <c r="I557" s="108"/>
      <c r="J557" s="108"/>
      <c r="K557" s="108"/>
      <c r="L557" s="108"/>
      <c r="M557" s="111"/>
      <c r="N557" s="112"/>
      <c r="O557" s="111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</row>
    <row r="558">
      <c r="A558" s="108"/>
      <c r="B558" s="108"/>
      <c r="C558" s="108"/>
      <c r="D558" s="115"/>
      <c r="E558" s="108"/>
      <c r="F558" s="108"/>
      <c r="G558" s="108"/>
      <c r="H558" s="108"/>
      <c r="I558" s="108"/>
      <c r="J558" s="108"/>
      <c r="K558" s="108"/>
      <c r="L558" s="108"/>
      <c r="M558" s="111"/>
      <c r="N558" s="112"/>
      <c r="O558" s="111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</row>
    <row r="559">
      <c r="A559" s="108"/>
      <c r="B559" s="108"/>
      <c r="C559" s="108"/>
      <c r="D559" s="115"/>
      <c r="E559" s="108"/>
      <c r="F559" s="108"/>
      <c r="G559" s="108"/>
      <c r="H559" s="108"/>
      <c r="I559" s="108"/>
      <c r="J559" s="108"/>
      <c r="K559" s="108"/>
      <c r="L559" s="108"/>
      <c r="M559" s="111"/>
      <c r="N559" s="112"/>
      <c r="O559" s="111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</row>
    <row r="560">
      <c r="A560" s="108"/>
      <c r="B560" s="108"/>
      <c r="C560" s="108"/>
      <c r="D560" s="115"/>
      <c r="E560" s="108"/>
      <c r="F560" s="108"/>
      <c r="G560" s="108"/>
      <c r="H560" s="108"/>
      <c r="I560" s="108"/>
      <c r="J560" s="108"/>
      <c r="K560" s="108"/>
      <c r="L560" s="108"/>
      <c r="M560" s="111"/>
      <c r="N560" s="112"/>
      <c r="O560" s="111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</row>
    <row r="561">
      <c r="A561" s="108"/>
      <c r="B561" s="108"/>
      <c r="C561" s="108"/>
      <c r="D561" s="115"/>
      <c r="E561" s="108"/>
      <c r="F561" s="108"/>
      <c r="G561" s="108"/>
      <c r="H561" s="108"/>
      <c r="I561" s="108"/>
      <c r="J561" s="108"/>
      <c r="K561" s="108"/>
      <c r="L561" s="108"/>
      <c r="M561" s="111"/>
      <c r="N561" s="112"/>
      <c r="O561" s="111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</row>
    <row r="562">
      <c r="A562" s="108"/>
      <c r="B562" s="108"/>
      <c r="C562" s="108"/>
      <c r="D562" s="115"/>
      <c r="E562" s="108"/>
      <c r="F562" s="108"/>
      <c r="G562" s="108"/>
      <c r="H562" s="108"/>
      <c r="I562" s="108"/>
      <c r="J562" s="108"/>
      <c r="K562" s="108"/>
      <c r="L562" s="108"/>
      <c r="M562" s="111"/>
      <c r="N562" s="112"/>
      <c r="O562" s="111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</row>
    <row r="563">
      <c r="A563" s="108"/>
      <c r="B563" s="108"/>
      <c r="C563" s="108"/>
      <c r="D563" s="115"/>
      <c r="E563" s="108"/>
      <c r="F563" s="108"/>
      <c r="G563" s="108"/>
      <c r="H563" s="108"/>
      <c r="I563" s="108"/>
      <c r="J563" s="108"/>
      <c r="K563" s="108"/>
      <c r="L563" s="108"/>
      <c r="M563" s="111"/>
      <c r="N563" s="112"/>
      <c r="O563" s="111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</row>
    <row r="564">
      <c r="A564" s="108"/>
      <c r="B564" s="108"/>
      <c r="C564" s="108"/>
      <c r="D564" s="115"/>
      <c r="E564" s="108"/>
      <c r="F564" s="108"/>
      <c r="G564" s="108"/>
      <c r="H564" s="108"/>
      <c r="I564" s="108"/>
      <c r="J564" s="108"/>
      <c r="K564" s="108"/>
      <c r="L564" s="108"/>
      <c r="M564" s="111"/>
      <c r="N564" s="112"/>
      <c r="O564" s="111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</row>
    <row r="565">
      <c r="A565" s="108"/>
      <c r="B565" s="108"/>
      <c r="C565" s="108"/>
      <c r="D565" s="115"/>
      <c r="E565" s="108"/>
      <c r="F565" s="108"/>
      <c r="G565" s="108"/>
      <c r="H565" s="108"/>
      <c r="I565" s="108"/>
      <c r="J565" s="108"/>
      <c r="K565" s="108"/>
      <c r="L565" s="108"/>
      <c r="M565" s="111"/>
      <c r="N565" s="112"/>
      <c r="O565" s="111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</row>
    <row r="566">
      <c r="A566" s="108"/>
      <c r="B566" s="108"/>
      <c r="C566" s="108"/>
      <c r="D566" s="115"/>
      <c r="E566" s="108"/>
      <c r="F566" s="108"/>
      <c r="G566" s="108"/>
      <c r="H566" s="108"/>
      <c r="I566" s="108"/>
      <c r="J566" s="108"/>
      <c r="K566" s="108"/>
      <c r="L566" s="108"/>
      <c r="M566" s="111"/>
      <c r="N566" s="112"/>
      <c r="O566" s="111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</row>
    <row r="567">
      <c r="A567" s="108"/>
      <c r="B567" s="108"/>
      <c r="C567" s="108"/>
      <c r="D567" s="115"/>
      <c r="E567" s="108"/>
      <c r="F567" s="108"/>
      <c r="G567" s="108"/>
      <c r="H567" s="108"/>
      <c r="I567" s="108"/>
      <c r="J567" s="108"/>
      <c r="K567" s="108"/>
      <c r="L567" s="108"/>
      <c r="M567" s="111"/>
      <c r="N567" s="112"/>
      <c r="O567" s="111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</row>
    <row r="568">
      <c r="A568" s="108"/>
      <c r="B568" s="108"/>
      <c r="C568" s="108"/>
      <c r="D568" s="115"/>
      <c r="E568" s="108"/>
      <c r="F568" s="108"/>
      <c r="G568" s="108"/>
      <c r="H568" s="108"/>
      <c r="I568" s="108"/>
      <c r="J568" s="108"/>
      <c r="K568" s="108"/>
      <c r="L568" s="108"/>
      <c r="M568" s="111"/>
      <c r="N568" s="112"/>
      <c r="O568" s="111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</row>
    <row r="569">
      <c r="A569" s="108"/>
      <c r="B569" s="108"/>
      <c r="C569" s="108"/>
      <c r="D569" s="115"/>
      <c r="E569" s="108"/>
      <c r="F569" s="108"/>
      <c r="G569" s="108"/>
      <c r="H569" s="108"/>
      <c r="I569" s="108"/>
      <c r="J569" s="108"/>
      <c r="K569" s="108"/>
      <c r="L569" s="108"/>
      <c r="M569" s="111"/>
      <c r="N569" s="112"/>
      <c r="O569" s="111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</row>
    <row r="570">
      <c r="A570" s="108"/>
      <c r="B570" s="108"/>
      <c r="C570" s="108"/>
      <c r="D570" s="115"/>
      <c r="E570" s="108"/>
      <c r="F570" s="108"/>
      <c r="G570" s="108"/>
      <c r="H570" s="108"/>
      <c r="I570" s="108"/>
      <c r="J570" s="108"/>
      <c r="K570" s="108"/>
      <c r="L570" s="108"/>
      <c r="M570" s="111"/>
      <c r="N570" s="112"/>
      <c r="O570" s="111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</row>
    <row r="571">
      <c r="A571" s="108"/>
      <c r="B571" s="108"/>
      <c r="C571" s="108"/>
      <c r="D571" s="115"/>
      <c r="E571" s="108"/>
      <c r="F571" s="108"/>
      <c r="G571" s="108"/>
      <c r="H571" s="108"/>
      <c r="I571" s="108"/>
      <c r="J571" s="108"/>
      <c r="K571" s="108"/>
      <c r="L571" s="108"/>
      <c r="M571" s="111"/>
      <c r="N571" s="112"/>
      <c r="O571" s="111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</row>
    <row r="572">
      <c r="A572" s="108"/>
      <c r="B572" s="108"/>
      <c r="C572" s="108"/>
      <c r="D572" s="115"/>
      <c r="E572" s="108"/>
      <c r="F572" s="108"/>
      <c r="G572" s="108"/>
      <c r="H572" s="108"/>
      <c r="I572" s="108"/>
      <c r="J572" s="108"/>
      <c r="K572" s="108"/>
      <c r="L572" s="108"/>
      <c r="M572" s="111"/>
      <c r="N572" s="112"/>
      <c r="O572" s="111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</row>
    <row r="573">
      <c r="A573" s="108"/>
      <c r="B573" s="108"/>
      <c r="C573" s="108"/>
      <c r="D573" s="115"/>
      <c r="E573" s="108"/>
      <c r="F573" s="108"/>
      <c r="G573" s="108"/>
      <c r="H573" s="108"/>
      <c r="I573" s="108"/>
      <c r="J573" s="108"/>
      <c r="K573" s="108"/>
      <c r="L573" s="108"/>
      <c r="M573" s="111"/>
      <c r="N573" s="112"/>
      <c r="O573" s="111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</row>
    <row r="574">
      <c r="A574" s="108"/>
      <c r="B574" s="108"/>
      <c r="C574" s="108"/>
      <c r="D574" s="115"/>
      <c r="E574" s="108"/>
      <c r="F574" s="108"/>
      <c r="G574" s="108"/>
      <c r="H574" s="108"/>
      <c r="I574" s="108"/>
      <c r="J574" s="108"/>
      <c r="K574" s="108"/>
      <c r="L574" s="108"/>
      <c r="M574" s="111"/>
      <c r="N574" s="112"/>
      <c r="O574" s="111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</row>
    <row r="575">
      <c r="A575" s="108"/>
      <c r="B575" s="108"/>
      <c r="C575" s="108"/>
      <c r="D575" s="115"/>
      <c r="E575" s="108"/>
      <c r="F575" s="108"/>
      <c r="G575" s="108"/>
      <c r="H575" s="108"/>
      <c r="I575" s="108"/>
      <c r="J575" s="108"/>
      <c r="K575" s="108"/>
      <c r="L575" s="108"/>
      <c r="M575" s="111"/>
      <c r="N575" s="112"/>
      <c r="O575" s="111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</row>
    <row r="576">
      <c r="A576" s="108"/>
      <c r="B576" s="108"/>
      <c r="C576" s="108"/>
      <c r="D576" s="115"/>
      <c r="E576" s="108"/>
      <c r="F576" s="108"/>
      <c r="G576" s="108"/>
      <c r="H576" s="108"/>
      <c r="I576" s="108"/>
      <c r="J576" s="108"/>
      <c r="K576" s="108"/>
      <c r="L576" s="108"/>
      <c r="M576" s="111"/>
      <c r="N576" s="112"/>
      <c r="O576" s="111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</row>
    <row r="577">
      <c r="A577" s="108"/>
      <c r="B577" s="108"/>
      <c r="C577" s="108"/>
      <c r="D577" s="115"/>
      <c r="E577" s="108"/>
      <c r="F577" s="108"/>
      <c r="G577" s="108"/>
      <c r="H577" s="108"/>
      <c r="I577" s="108"/>
      <c r="J577" s="108"/>
      <c r="K577" s="108"/>
      <c r="L577" s="108"/>
      <c r="M577" s="111"/>
      <c r="N577" s="112"/>
      <c r="O577" s="111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</row>
    <row r="578">
      <c r="A578" s="108"/>
      <c r="B578" s="108"/>
      <c r="C578" s="108"/>
      <c r="D578" s="115"/>
      <c r="E578" s="108"/>
      <c r="F578" s="108"/>
      <c r="G578" s="108"/>
      <c r="H578" s="108"/>
      <c r="I578" s="108"/>
      <c r="J578" s="108"/>
      <c r="K578" s="108"/>
      <c r="L578" s="108"/>
      <c r="M578" s="111"/>
      <c r="N578" s="112"/>
      <c r="O578" s="111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</row>
    <row r="579">
      <c r="A579" s="108"/>
      <c r="B579" s="108"/>
      <c r="C579" s="108"/>
      <c r="D579" s="115"/>
      <c r="E579" s="108"/>
      <c r="F579" s="108"/>
      <c r="G579" s="108"/>
      <c r="H579" s="108"/>
      <c r="I579" s="108"/>
      <c r="J579" s="108"/>
      <c r="K579" s="108"/>
      <c r="L579" s="108"/>
      <c r="M579" s="111"/>
      <c r="N579" s="112"/>
      <c r="O579" s="111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</row>
    <row r="580">
      <c r="A580" s="108"/>
      <c r="B580" s="108"/>
      <c r="C580" s="108"/>
      <c r="D580" s="115"/>
      <c r="E580" s="108"/>
      <c r="F580" s="108"/>
      <c r="G580" s="108"/>
      <c r="H580" s="108"/>
      <c r="I580" s="108"/>
      <c r="J580" s="108"/>
      <c r="K580" s="108"/>
      <c r="L580" s="108"/>
      <c r="M580" s="111"/>
      <c r="N580" s="112"/>
      <c r="O580" s="111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</row>
    <row r="581">
      <c r="A581" s="108"/>
      <c r="B581" s="108"/>
      <c r="C581" s="108"/>
      <c r="D581" s="115"/>
      <c r="E581" s="108"/>
      <c r="F581" s="108"/>
      <c r="G581" s="108"/>
      <c r="H581" s="108"/>
      <c r="I581" s="108"/>
      <c r="J581" s="108"/>
      <c r="K581" s="108"/>
      <c r="L581" s="108"/>
      <c r="M581" s="111"/>
      <c r="N581" s="112"/>
      <c r="O581" s="111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</row>
    <row r="582">
      <c r="A582" s="108"/>
      <c r="B582" s="108"/>
      <c r="C582" s="108"/>
      <c r="D582" s="115"/>
      <c r="E582" s="108"/>
      <c r="F582" s="108"/>
      <c r="G582" s="108"/>
      <c r="H582" s="108"/>
      <c r="I582" s="108"/>
      <c r="J582" s="108"/>
      <c r="K582" s="108"/>
      <c r="L582" s="108"/>
      <c r="M582" s="111"/>
      <c r="N582" s="112"/>
      <c r="O582" s="111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</row>
    <row r="583">
      <c r="A583" s="108"/>
      <c r="B583" s="108"/>
      <c r="C583" s="108"/>
      <c r="D583" s="115"/>
      <c r="E583" s="108"/>
      <c r="F583" s="108"/>
      <c r="G583" s="108"/>
      <c r="H583" s="108"/>
      <c r="I583" s="108"/>
      <c r="J583" s="108"/>
      <c r="K583" s="108"/>
      <c r="L583" s="108"/>
      <c r="M583" s="111"/>
      <c r="N583" s="112"/>
      <c r="O583" s="111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</row>
    <row r="584">
      <c r="A584" s="108"/>
      <c r="B584" s="108"/>
      <c r="C584" s="108"/>
      <c r="D584" s="115"/>
      <c r="E584" s="108"/>
      <c r="F584" s="108"/>
      <c r="G584" s="108"/>
      <c r="H584" s="108"/>
      <c r="I584" s="108"/>
      <c r="J584" s="108"/>
      <c r="K584" s="108"/>
      <c r="L584" s="108"/>
      <c r="M584" s="111"/>
      <c r="N584" s="112"/>
      <c r="O584" s="111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</row>
    <row r="585">
      <c r="A585" s="108"/>
      <c r="B585" s="108"/>
      <c r="C585" s="108"/>
      <c r="D585" s="115"/>
      <c r="E585" s="108"/>
      <c r="F585" s="108"/>
      <c r="G585" s="108"/>
      <c r="H585" s="108"/>
      <c r="I585" s="108"/>
      <c r="J585" s="108"/>
      <c r="K585" s="108"/>
      <c r="L585" s="108"/>
      <c r="M585" s="111"/>
      <c r="N585" s="112"/>
      <c r="O585" s="111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</row>
    <row r="586">
      <c r="A586" s="108"/>
      <c r="B586" s="108"/>
      <c r="C586" s="108"/>
      <c r="D586" s="115"/>
      <c r="E586" s="108"/>
      <c r="F586" s="108"/>
      <c r="G586" s="108"/>
      <c r="H586" s="108"/>
      <c r="I586" s="108"/>
      <c r="J586" s="108"/>
      <c r="K586" s="108"/>
      <c r="L586" s="108"/>
      <c r="M586" s="111"/>
      <c r="N586" s="112"/>
      <c r="O586" s="111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</row>
    <row r="587">
      <c r="A587" s="108"/>
      <c r="B587" s="108"/>
      <c r="C587" s="108"/>
      <c r="D587" s="115"/>
      <c r="E587" s="108"/>
      <c r="F587" s="108"/>
      <c r="G587" s="108"/>
      <c r="H587" s="108"/>
      <c r="I587" s="108"/>
      <c r="J587" s="108"/>
      <c r="K587" s="108"/>
      <c r="L587" s="108"/>
      <c r="M587" s="111"/>
      <c r="N587" s="112"/>
      <c r="O587" s="111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</row>
    <row r="588">
      <c r="A588" s="108"/>
      <c r="B588" s="108"/>
      <c r="C588" s="108"/>
      <c r="D588" s="115"/>
      <c r="E588" s="108"/>
      <c r="F588" s="108"/>
      <c r="G588" s="108"/>
      <c r="H588" s="108"/>
      <c r="I588" s="108"/>
      <c r="J588" s="108"/>
      <c r="K588" s="108"/>
      <c r="L588" s="108"/>
      <c r="M588" s="111"/>
      <c r="N588" s="112"/>
      <c r="O588" s="111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</row>
    <row r="589">
      <c r="A589" s="108"/>
      <c r="B589" s="108"/>
      <c r="C589" s="108"/>
      <c r="D589" s="115"/>
      <c r="E589" s="108"/>
      <c r="F589" s="108"/>
      <c r="G589" s="108"/>
      <c r="H589" s="108"/>
      <c r="I589" s="108"/>
      <c r="J589" s="108"/>
      <c r="K589" s="108"/>
      <c r="L589" s="108"/>
      <c r="M589" s="111"/>
      <c r="N589" s="112"/>
      <c r="O589" s="111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</row>
    <row r="590">
      <c r="A590" s="108"/>
      <c r="B590" s="108"/>
      <c r="C590" s="108"/>
      <c r="D590" s="115"/>
      <c r="E590" s="108"/>
      <c r="F590" s="108"/>
      <c r="G590" s="108"/>
      <c r="H590" s="108"/>
      <c r="I590" s="108"/>
      <c r="J590" s="108"/>
      <c r="K590" s="108"/>
      <c r="L590" s="108"/>
      <c r="M590" s="111"/>
      <c r="N590" s="112"/>
      <c r="O590" s="111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</row>
    <row r="591">
      <c r="A591" s="108"/>
      <c r="B591" s="108"/>
      <c r="C591" s="108"/>
      <c r="D591" s="115"/>
      <c r="E591" s="108"/>
      <c r="F591" s="108"/>
      <c r="G591" s="108"/>
      <c r="H591" s="108"/>
      <c r="I591" s="108"/>
      <c r="J591" s="108"/>
      <c r="K591" s="108"/>
      <c r="L591" s="108"/>
      <c r="M591" s="111"/>
      <c r="N591" s="112"/>
      <c r="O591" s="111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</row>
    <row r="592">
      <c r="A592" s="108"/>
      <c r="B592" s="108"/>
      <c r="C592" s="108"/>
      <c r="D592" s="115"/>
      <c r="E592" s="108"/>
      <c r="F592" s="108"/>
      <c r="G592" s="108"/>
      <c r="H592" s="108"/>
      <c r="I592" s="108"/>
      <c r="J592" s="108"/>
      <c r="K592" s="108"/>
      <c r="L592" s="108"/>
      <c r="M592" s="111"/>
      <c r="N592" s="112"/>
      <c r="O592" s="111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</row>
    <row r="593">
      <c r="A593" s="108"/>
      <c r="B593" s="108"/>
      <c r="C593" s="108"/>
      <c r="D593" s="115"/>
      <c r="E593" s="108"/>
      <c r="F593" s="108"/>
      <c r="G593" s="108"/>
      <c r="H593" s="108"/>
      <c r="I593" s="108"/>
      <c r="J593" s="108"/>
      <c r="K593" s="108"/>
      <c r="L593" s="108"/>
      <c r="M593" s="111"/>
      <c r="N593" s="112"/>
      <c r="O593" s="111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</row>
    <row r="594">
      <c r="A594" s="108"/>
      <c r="B594" s="108"/>
      <c r="C594" s="108"/>
      <c r="D594" s="115"/>
      <c r="E594" s="108"/>
      <c r="F594" s="108"/>
      <c r="G594" s="108"/>
      <c r="H594" s="108"/>
      <c r="I594" s="108"/>
      <c r="J594" s="108"/>
      <c r="K594" s="108"/>
      <c r="L594" s="108"/>
      <c r="M594" s="111"/>
      <c r="N594" s="112"/>
      <c r="O594" s="111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</row>
    <row r="595">
      <c r="A595" s="108"/>
      <c r="B595" s="108"/>
      <c r="C595" s="108"/>
      <c r="D595" s="115"/>
      <c r="E595" s="108"/>
      <c r="F595" s="108"/>
      <c r="G595" s="108"/>
      <c r="H595" s="108"/>
      <c r="I595" s="108"/>
      <c r="J595" s="108"/>
      <c r="K595" s="108"/>
      <c r="L595" s="108"/>
      <c r="M595" s="111"/>
      <c r="N595" s="112"/>
      <c r="O595" s="111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</row>
    <row r="596">
      <c r="A596" s="108"/>
      <c r="B596" s="108"/>
      <c r="C596" s="108"/>
      <c r="D596" s="115"/>
      <c r="E596" s="108"/>
      <c r="F596" s="108"/>
      <c r="G596" s="108"/>
      <c r="H596" s="108"/>
      <c r="I596" s="108"/>
      <c r="J596" s="108"/>
      <c r="K596" s="108"/>
      <c r="L596" s="108"/>
      <c r="M596" s="111"/>
      <c r="N596" s="112"/>
      <c r="O596" s="111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</row>
    <row r="597">
      <c r="A597" s="108"/>
      <c r="B597" s="108"/>
      <c r="C597" s="108"/>
      <c r="D597" s="115"/>
      <c r="E597" s="108"/>
      <c r="F597" s="108"/>
      <c r="G597" s="108"/>
      <c r="H597" s="108"/>
      <c r="I597" s="108"/>
      <c r="J597" s="108"/>
      <c r="K597" s="108"/>
      <c r="L597" s="108"/>
      <c r="M597" s="111"/>
      <c r="N597" s="112"/>
      <c r="O597" s="111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</row>
    <row r="598">
      <c r="A598" s="108"/>
      <c r="B598" s="108"/>
      <c r="C598" s="108"/>
      <c r="D598" s="115"/>
      <c r="E598" s="108"/>
      <c r="F598" s="108"/>
      <c r="G598" s="108"/>
      <c r="H598" s="108"/>
      <c r="I598" s="108"/>
      <c r="J598" s="108"/>
      <c r="K598" s="108"/>
      <c r="L598" s="108"/>
      <c r="M598" s="111"/>
      <c r="N598" s="112"/>
      <c r="O598" s="111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</row>
    <row r="599">
      <c r="A599" s="108"/>
      <c r="B599" s="108"/>
      <c r="C599" s="108"/>
      <c r="D599" s="115"/>
      <c r="E599" s="108"/>
      <c r="F599" s="108"/>
      <c r="G599" s="108"/>
      <c r="H599" s="108"/>
      <c r="I599" s="108"/>
      <c r="J599" s="108"/>
      <c r="K599" s="108"/>
      <c r="L599" s="108"/>
      <c r="M599" s="111"/>
      <c r="N599" s="112"/>
      <c r="O599" s="111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</row>
    <row r="600">
      <c r="A600" s="108"/>
      <c r="B600" s="108"/>
      <c r="C600" s="108"/>
      <c r="D600" s="115"/>
      <c r="E600" s="108"/>
      <c r="F600" s="108"/>
      <c r="G600" s="108"/>
      <c r="H600" s="108"/>
      <c r="I600" s="108"/>
      <c r="J600" s="108"/>
      <c r="K600" s="108"/>
      <c r="L600" s="108"/>
      <c r="M600" s="111"/>
      <c r="N600" s="112"/>
      <c r="O600" s="111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</row>
    <row r="601">
      <c r="A601" s="108"/>
      <c r="B601" s="108"/>
      <c r="C601" s="108"/>
      <c r="D601" s="115"/>
      <c r="E601" s="108"/>
      <c r="F601" s="108"/>
      <c r="G601" s="108"/>
      <c r="H601" s="108"/>
      <c r="I601" s="108"/>
      <c r="J601" s="108"/>
      <c r="K601" s="108"/>
      <c r="L601" s="108"/>
      <c r="M601" s="111"/>
      <c r="N601" s="112"/>
      <c r="O601" s="111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</row>
    <row r="602">
      <c r="A602" s="108"/>
      <c r="B602" s="108"/>
      <c r="C602" s="108"/>
      <c r="D602" s="115"/>
      <c r="E602" s="108"/>
      <c r="F602" s="108"/>
      <c r="G602" s="108"/>
      <c r="H602" s="108"/>
      <c r="I602" s="108"/>
      <c r="J602" s="108"/>
      <c r="K602" s="108"/>
      <c r="L602" s="108"/>
      <c r="M602" s="111"/>
      <c r="N602" s="112"/>
      <c r="O602" s="111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</row>
    <row r="603">
      <c r="A603" s="108"/>
      <c r="B603" s="108"/>
      <c r="C603" s="108"/>
      <c r="D603" s="115"/>
      <c r="E603" s="108"/>
      <c r="F603" s="108"/>
      <c r="G603" s="108"/>
      <c r="H603" s="108"/>
      <c r="I603" s="108"/>
      <c r="J603" s="108"/>
      <c r="K603" s="108"/>
      <c r="L603" s="108"/>
      <c r="M603" s="111"/>
      <c r="N603" s="112"/>
      <c r="O603" s="111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</row>
    <row r="604">
      <c r="A604" s="108"/>
      <c r="B604" s="108"/>
      <c r="C604" s="108"/>
      <c r="D604" s="115"/>
      <c r="E604" s="108"/>
      <c r="F604" s="108"/>
      <c r="G604" s="108"/>
      <c r="H604" s="108"/>
      <c r="I604" s="108"/>
      <c r="J604" s="108"/>
      <c r="K604" s="108"/>
      <c r="L604" s="108"/>
      <c r="M604" s="111"/>
      <c r="N604" s="112"/>
      <c r="O604" s="111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</row>
    <row r="605">
      <c r="A605" s="108"/>
      <c r="B605" s="108"/>
      <c r="C605" s="108"/>
      <c r="D605" s="115"/>
      <c r="E605" s="108"/>
      <c r="F605" s="108"/>
      <c r="G605" s="108"/>
      <c r="H605" s="108"/>
      <c r="I605" s="108"/>
      <c r="J605" s="108"/>
      <c r="K605" s="108"/>
      <c r="L605" s="108"/>
      <c r="M605" s="111"/>
      <c r="N605" s="112"/>
      <c r="O605" s="111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</row>
    <row r="606">
      <c r="A606" s="108"/>
      <c r="B606" s="108"/>
      <c r="C606" s="108"/>
      <c r="D606" s="115"/>
      <c r="E606" s="108"/>
      <c r="F606" s="108"/>
      <c r="G606" s="108"/>
      <c r="H606" s="108"/>
      <c r="I606" s="108"/>
      <c r="J606" s="108"/>
      <c r="K606" s="108"/>
      <c r="L606" s="108"/>
      <c r="M606" s="111"/>
      <c r="N606" s="112"/>
      <c r="O606" s="111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</row>
    <row r="607">
      <c r="A607" s="108"/>
      <c r="B607" s="108"/>
      <c r="C607" s="108"/>
      <c r="D607" s="115"/>
      <c r="E607" s="108"/>
      <c r="F607" s="108"/>
      <c r="G607" s="108"/>
      <c r="H607" s="108"/>
      <c r="I607" s="108"/>
      <c r="J607" s="108"/>
      <c r="K607" s="108"/>
      <c r="L607" s="108"/>
      <c r="M607" s="111"/>
      <c r="N607" s="112"/>
      <c r="O607" s="111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</row>
    <row r="608">
      <c r="A608" s="108"/>
      <c r="B608" s="108"/>
      <c r="C608" s="108"/>
      <c r="D608" s="115"/>
      <c r="E608" s="108"/>
      <c r="F608" s="108"/>
      <c r="G608" s="108"/>
      <c r="H608" s="108"/>
      <c r="I608" s="108"/>
      <c r="J608" s="108"/>
      <c r="K608" s="108"/>
      <c r="L608" s="108"/>
      <c r="M608" s="111"/>
      <c r="N608" s="112"/>
      <c r="O608" s="111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</row>
    <row r="609">
      <c r="A609" s="108"/>
      <c r="B609" s="108"/>
      <c r="C609" s="108"/>
      <c r="D609" s="115"/>
      <c r="E609" s="108"/>
      <c r="F609" s="108"/>
      <c r="G609" s="108"/>
      <c r="H609" s="108"/>
      <c r="I609" s="108"/>
      <c r="J609" s="108"/>
      <c r="K609" s="108"/>
      <c r="L609" s="108"/>
      <c r="M609" s="111"/>
      <c r="N609" s="112"/>
      <c r="O609" s="111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</row>
    <row r="610">
      <c r="A610" s="108"/>
      <c r="B610" s="108"/>
      <c r="C610" s="108"/>
      <c r="D610" s="115"/>
      <c r="E610" s="108"/>
      <c r="F610" s="108"/>
      <c r="G610" s="108"/>
      <c r="H610" s="108"/>
      <c r="I610" s="108"/>
      <c r="J610" s="108"/>
      <c r="K610" s="108"/>
      <c r="L610" s="108"/>
      <c r="M610" s="111"/>
      <c r="N610" s="112"/>
      <c r="O610" s="111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</row>
    <row r="611">
      <c r="A611" s="108"/>
      <c r="B611" s="108"/>
      <c r="C611" s="108"/>
      <c r="D611" s="115"/>
      <c r="E611" s="108"/>
      <c r="F611" s="108"/>
      <c r="G611" s="108"/>
      <c r="H611" s="108"/>
      <c r="I611" s="108"/>
      <c r="J611" s="108"/>
      <c r="K611" s="108"/>
      <c r="L611" s="108"/>
      <c r="M611" s="111"/>
      <c r="N611" s="112"/>
      <c r="O611" s="111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</row>
    <row r="612">
      <c r="A612" s="108"/>
      <c r="B612" s="108"/>
      <c r="C612" s="108"/>
      <c r="D612" s="115"/>
      <c r="E612" s="108"/>
      <c r="F612" s="108"/>
      <c r="G612" s="108"/>
      <c r="H612" s="108"/>
      <c r="I612" s="108"/>
      <c r="J612" s="108"/>
      <c r="K612" s="108"/>
      <c r="L612" s="108"/>
      <c r="M612" s="111"/>
      <c r="N612" s="112"/>
      <c r="O612" s="111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</row>
    <row r="613">
      <c r="A613" s="108"/>
      <c r="B613" s="108"/>
      <c r="C613" s="108"/>
      <c r="D613" s="115"/>
      <c r="E613" s="108"/>
      <c r="F613" s="108"/>
      <c r="G613" s="108"/>
      <c r="H613" s="108"/>
      <c r="I613" s="108"/>
      <c r="J613" s="108"/>
      <c r="K613" s="108"/>
      <c r="L613" s="108"/>
      <c r="M613" s="111"/>
      <c r="N613" s="112"/>
      <c r="O613" s="111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</row>
    <row r="614">
      <c r="A614" s="108"/>
      <c r="B614" s="108"/>
      <c r="C614" s="108"/>
      <c r="D614" s="115"/>
      <c r="E614" s="108"/>
      <c r="F614" s="108"/>
      <c r="G614" s="108"/>
      <c r="H614" s="108"/>
      <c r="I614" s="108"/>
      <c r="J614" s="108"/>
      <c r="K614" s="108"/>
      <c r="L614" s="108"/>
      <c r="M614" s="111"/>
      <c r="N614" s="112"/>
      <c r="O614" s="111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</row>
    <row r="615">
      <c r="A615" s="108"/>
      <c r="B615" s="108"/>
      <c r="C615" s="108"/>
      <c r="D615" s="115"/>
      <c r="E615" s="108"/>
      <c r="F615" s="108"/>
      <c r="G615" s="108"/>
      <c r="H615" s="108"/>
      <c r="I615" s="108"/>
      <c r="J615" s="108"/>
      <c r="K615" s="108"/>
      <c r="L615" s="108"/>
      <c r="M615" s="111"/>
      <c r="N615" s="112"/>
      <c r="O615" s="111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</row>
    <row r="616">
      <c r="A616" s="108"/>
      <c r="B616" s="108"/>
      <c r="C616" s="108"/>
      <c r="D616" s="115"/>
      <c r="E616" s="108"/>
      <c r="F616" s="108"/>
      <c r="G616" s="108"/>
      <c r="H616" s="108"/>
      <c r="I616" s="108"/>
      <c r="J616" s="108"/>
      <c r="K616" s="108"/>
      <c r="L616" s="108"/>
      <c r="M616" s="111"/>
      <c r="N616" s="112"/>
      <c r="O616" s="111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</row>
    <row r="617">
      <c r="A617" s="108"/>
      <c r="B617" s="108"/>
      <c r="C617" s="108"/>
      <c r="D617" s="115"/>
      <c r="E617" s="108"/>
      <c r="F617" s="108"/>
      <c r="G617" s="108"/>
      <c r="H617" s="108"/>
      <c r="I617" s="108"/>
      <c r="J617" s="108"/>
      <c r="K617" s="108"/>
      <c r="L617" s="108"/>
      <c r="M617" s="111"/>
      <c r="N617" s="112"/>
      <c r="O617" s="111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</row>
    <row r="618">
      <c r="A618" s="108"/>
      <c r="B618" s="108"/>
      <c r="C618" s="108"/>
      <c r="D618" s="115"/>
      <c r="E618" s="108"/>
      <c r="F618" s="108"/>
      <c r="G618" s="108"/>
      <c r="H618" s="108"/>
      <c r="I618" s="108"/>
      <c r="J618" s="108"/>
      <c r="K618" s="108"/>
      <c r="L618" s="108"/>
      <c r="M618" s="111"/>
      <c r="N618" s="112"/>
      <c r="O618" s="111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</row>
    <row r="619">
      <c r="A619" s="108"/>
      <c r="B619" s="108"/>
      <c r="C619" s="108"/>
      <c r="D619" s="115"/>
      <c r="E619" s="108"/>
      <c r="F619" s="108"/>
      <c r="G619" s="108"/>
      <c r="H619" s="108"/>
      <c r="I619" s="108"/>
      <c r="J619" s="108"/>
      <c r="K619" s="108"/>
      <c r="L619" s="108"/>
      <c r="M619" s="111"/>
      <c r="N619" s="112"/>
      <c r="O619" s="111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</row>
    <row r="620">
      <c r="A620" s="108"/>
      <c r="B620" s="108"/>
      <c r="C620" s="108"/>
      <c r="D620" s="115"/>
      <c r="E620" s="108"/>
      <c r="F620" s="108"/>
      <c r="G620" s="108"/>
      <c r="H620" s="108"/>
      <c r="I620" s="108"/>
      <c r="J620" s="108"/>
      <c r="K620" s="108"/>
      <c r="L620" s="108"/>
      <c r="M620" s="111"/>
      <c r="N620" s="112"/>
      <c r="O620" s="111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</row>
    <row r="621">
      <c r="A621" s="108"/>
      <c r="B621" s="108"/>
      <c r="C621" s="108"/>
      <c r="D621" s="115"/>
      <c r="E621" s="108"/>
      <c r="F621" s="108"/>
      <c r="G621" s="108"/>
      <c r="H621" s="108"/>
      <c r="I621" s="108"/>
      <c r="J621" s="108"/>
      <c r="K621" s="108"/>
      <c r="L621" s="108"/>
      <c r="M621" s="111"/>
      <c r="N621" s="112"/>
      <c r="O621" s="111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</row>
    <row r="622">
      <c r="A622" s="108"/>
      <c r="B622" s="108"/>
      <c r="C622" s="108"/>
      <c r="D622" s="115"/>
      <c r="E622" s="108"/>
      <c r="F622" s="108"/>
      <c r="G622" s="108"/>
      <c r="H622" s="108"/>
      <c r="I622" s="108"/>
      <c r="J622" s="108"/>
      <c r="K622" s="108"/>
      <c r="L622" s="108"/>
      <c r="M622" s="111"/>
      <c r="N622" s="112"/>
      <c r="O622" s="111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</row>
    <row r="623">
      <c r="A623" s="108"/>
      <c r="B623" s="108"/>
      <c r="C623" s="108"/>
      <c r="D623" s="115"/>
      <c r="E623" s="108"/>
      <c r="F623" s="108"/>
      <c r="G623" s="108"/>
      <c r="H623" s="108"/>
      <c r="I623" s="108"/>
      <c r="J623" s="108"/>
      <c r="K623" s="108"/>
      <c r="L623" s="108"/>
      <c r="M623" s="111"/>
      <c r="N623" s="112"/>
      <c r="O623" s="111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</row>
    <row r="624">
      <c r="A624" s="108"/>
      <c r="B624" s="108"/>
      <c r="C624" s="108"/>
      <c r="D624" s="115"/>
      <c r="E624" s="108"/>
      <c r="F624" s="108"/>
      <c r="G624" s="108"/>
      <c r="H624" s="108"/>
      <c r="I624" s="108"/>
      <c r="J624" s="108"/>
      <c r="K624" s="108"/>
      <c r="L624" s="108"/>
      <c r="M624" s="111"/>
      <c r="N624" s="112"/>
      <c r="O624" s="111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</row>
    <row r="625">
      <c r="A625" s="108"/>
      <c r="B625" s="108"/>
      <c r="C625" s="108"/>
      <c r="D625" s="115"/>
      <c r="E625" s="108"/>
      <c r="F625" s="108"/>
      <c r="G625" s="108"/>
      <c r="H625" s="108"/>
      <c r="I625" s="108"/>
      <c r="J625" s="108"/>
      <c r="K625" s="108"/>
      <c r="L625" s="108"/>
      <c r="M625" s="111"/>
      <c r="N625" s="112"/>
      <c r="O625" s="111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</row>
    <row r="626">
      <c r="A626" s="108"/>
      <c r="B626" s="108"/>
      <c r="C626" s="108"/>
      <c r="D626" s="115"/>
      <c r="E626" s="108"/>
      <c r="F626" s="108"/>
      <c r="G626" s="108"/>
      <c r="H626" s="108"/>
      <c r="I626" s="108"/>
      <c r="J626" s="108"/>
      <c r="K626" s="108"/>
      <c r="L626" s="108"/>
      <c r="M626" s="111"/>
      <c r="N626" s="112"/>
      <c r="O626" s="111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</row>
    <row r="627">
      <c r="A627" s="108"/>
      <c r="B627" s="108"/>
      <c r="C627" s="108"/>
      <c r="D627" s="115"/>
      <c r="E627" s="108"/>
      <c r="F627" s="108"/>
      <c r="G627" s="108"/>
      <c r="H627" s="108"/>
      <c r="I627" s="108"/>
      <c r="J627" s="108"/>
      <c r="K627" s="108"/>
      <c r="L627" s="108"/>
      <c r="M627" s="111"/>
      <c r="N627" s="112"/>
      <c r="O627" s="111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</row>
    <row r="628">
      <c r="A628" s="108"/>
      <c r="B628" s="108"/>
      <c r="C628" s="108"/>
      <c r="D628" s="115"/>
      <c r="E628" s="108"/>
      <c r="F628" s="108"/>
      <c r="G628" s="108"/>
      <c r="H628" s="108"/>
      <c r="I628" s="108"/>
      <c r="J628" s="108"/>
      <c r="K628" s="108"/>
      <c r="L628" s="108"/>
      <c r="M628" s="111"/>
      <c r="N628" s="112"/>
      <c r="O628" s="111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</row>
    <row r="629">
      <c r="A629" s="108"/>
      <c r="B629" s="108"/>
      <c r="C629" s="108"/>
      <c r="D629" s="115"/>
      <c r="E629" s="108"/>
      <c r="F629" s="108"/>
      <c r="G629" s="108"/>
      <c r="H629" s="108"/>
      <c r="I629" s="108"/>
      <c r="J629" s="108"/>
      <c r="K629" s="108"/>
      <c r="L629" s="108"/>
      <c r="M629" s="111"/>
      <c r="N629" s="112"/>
      <c r="O629" s="111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</row>
    <row r="630">
      <c r="A630" s="108"/>
      <c r="B630" s="108"/>
      <c r="C630" s="108"/>
      <c r="D630" s="115"/>
      <c r="E630" s="108"/>
      <c r="F630" s="108"/>
      <c r="G630" s="108"/>
      <c r="H630" s="108"/>
      <c r="I630" s="108"/>
      <c r="J630" s="108"/>
      <c r="K630" s="108"/>
      <c r="L630" s="108"/>
      <c r="M630" s="111"/>
      <c r="N630" s="112"/>
      <c r="O630" s="111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</row>
    <row r="631">
      <c r="A631" s="108"/>
      <c r="B631" s="108"/>
      <c r="C631" s="108"/>
      <c r="D631" s="115"/>
      <c r="E631" s="108"/>
      <c r="F631" s="108"/>
      <c r="G631" s="108"/>
      <c r="H631" s="108"/>
      <c r="I631" s="108"/>
      <c r="J631" s="108"/>
      <c r="K631" s="108"/>
      <c r="L631" s="108"/>
      <c r="M631" s="111"/>
      <c r="N631" s="112"/>
      <c r="O631" s="111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</row>
    <row r="632">
      <c r="A632" s="108"/>
      <c r="B632" s="108"/>
      <c r="C632" s="108"/>
      <c r="D632" s="115"/>
      <c r="E632" s="108"/>
      <c r="F632" s="108"/>
      <c r="G632" s="108"/>
      <c r="H632" s="108"/>
      <c r="I632" s="108"/>
      <c r="J632" s="108"/>
      <c r="K632" s="108"/>
      <c r="L632" s="108"/>
      <c r="M632" s="111"/>
      <c r="N632" s="112"/>
      <c r="O632" s="111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</row>
    <row r="633">
      <c r="A633" s="108"/>
      <c r="B633" s="108"/>
      <c r="C633" s="108"/>
      <c r="D633" s="115"/>
      <c r="E633" s="108"/>
      <c r="F633" s="108"/>
      <c r="G633" s="108"/>
      <c r="H633" s="108"/>
      <c r="I633" s="108"/>
      <c r="J633" s="108"/>
      <c r="K633" s="108"/>
      <c r="L633" s="108"/>
      <c r="M633" s="111"/>
      <c r="N633" s="112"/>
      <c r="O633" s="111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</row>
    <row r="634">
      <c r="A634" s="108"/>
      <c r="B634" s="108"/>
      <c r="C634" s="108"/>
      <c r="D634" s="115"/>
      <c r="E634" s="108"/>
      <c r="F634" s="108"/>
      <c r="G634" s="108"/>
      <c r="H634" s="108"/>
      <c r="I634" s="108"/>
      <c r="J634" s="108"/>
      <c r="K634" s="108"/>
      <c r="L634" s="108"/>
      <c r="M634" s="111"/>
      <c r="N634" s="112"/>
      <c r="O634" s="111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</row>
    <row r="635">
      <c r="A635" s="108"/>
      <c r="B635" s="108"/>
      <c r="C635" s="108"/>
      <c r="D635" s="115"/>
      <c r="E635" s="108"/>
      <c r="F635" s="108"/>
      <c r="G635" s="108"/>
      <c r="H635" s="108"/>
      <c r="I635" s="108"/>
      <c r="J635" s="108"/>
      <c r="K635" s="108"/>
      <c r="L635" s="108"/>
      <c r="M635" s="111"/>
      <c r="N635" s="112"/>
      <c r="O635" s="111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</row>
    <row r="636">
      <c r="A636" s="108"/>
      <c r="B636" s="108"/>
      <c r="C636" s="108"/>
      <c r="D636" s="115"/>
      <c r="E636" s="108"/>
      <c r="F636" s="108"/>
      <c r="G636" s="108"/>
      <c r="H636" s="108"/>
      <c r="I636" s="108"/>
      <c r="J636" s="108"/>
      <c r="K636" s="108"/>
      <c r="L636" s="108"/>
      <c r="M636" s="111"/>
      <c r="N636" s="112"/>
      <c r="O636" s="111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</row>
    <row r="637">
      <c r="A637" s="108"/>
      <c r="B637" s="108"/>
      <c r="C637" s="108"/>
      <c r="D637" s="115"/>
      <c r="E637" s="108"/>
      <c r="F637" s="108"/>
      <c r="G637" s="108"/>
      <c r="H637" s="108"/>
      <c r="I637" s="108"/>
      <c r="J637" s="108"/>
      <c r="K637" s="108"/>
      <c r="L637" s="108"/>
      <c r="M637" s="111"/>
      <c r="N637" s="112"/>
      <c r="O637" s="111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</row>
    <row r="638">
      <c r="A638" s="108"/>
      <c r="B638" s="108"/>
      <c r="C638" s="108"/>
      <c r="D638" s="115"/>
      <c r="E638" s="108"/>
      <c r="F638" s="108"/>
      <c r="G638" s="108"/>
      <c r="H638" s="108"/>
      <c r="I638" s="108"/>
      <c r="J638" s="108"/>
      <c r="K638" s="108"/>
      <c r="L638" s="108"/>
      <c r="M638" s="111"/>
      <c r="N638" s="112"/>
      <c r="O638" s="111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</row>
    <row r="639">
      <c r="A639" s="108"/>
      <c r="B639" s="108"/>
      <c r="C639" s="108"/>
      <c r="D639" s="115"/>
      <c r="E639" s="108"/>
      <c r="F639" s="108"/>
      <c r="G639" s="108"/>
      <c r="H639" s="108"/>
      <c r="I639" s="108"/>
      <c r="J639" s="108"/>
      <c r="K639" s="108"/>
      <c r="L639" s="108"/>
      <c r="M639" s="111"/>
      <c r="N639" s="112"/>
      <c r="O639" s="111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</row>
    <row r="640">
      <c r="A640" s="108"/>
      <c r="B640" s="108"/>
      <c r="C640" s="108"/>
      <c r="D640" s="115"/>
      <c r="E640" s="108"/>
      <c r="F640" s="108"/>
      <c r="G640" s="108"/>
      <c r="H640" s="108"/>
      <c r="I640" s="108"/>
      <c r="J640" s="108"/>
      <c r="K640" s="108"/>
      <c r="L640" s="108"/>
      <c r="M640" s="111"/>
      <c r="N640" s="112"/>
      <c r="O640" s="111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</row>
    <row r="641">
      <c r="A641" s="108"/>
      <c r="B641" s="108"/>
      <c r="C641" s="108"/>
      <c r="D641" s="115"/>
      <c r="E641" s="108"/>
      <c r="F641" s="108"/>
      <c r="G641" s="108"/>
      <c r="H641" s="108"/>
      <c r="I641" s="108"/>
      <c r="J641" s="108"/>
      <c r="K641" s="108"/>
      <c r="L641" s="108"/>
      <c r="M641" s="111"/>
      <c r="N641" s="112"/>
      <c r="O641" s="111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</row>
    <row r="642">
      <c r="A642" s="108"/>
      <c r="B642" s="108"/>
      <c r="C642" s="108"/>
      <c r="D642" s="115"/>
      <c r="E642" s="108"/>
      <c r="F642" s="108"/>
      <c r="G642" s="108"/>
      <c r="H642" s="108"/>
      <c r="I642" s="108"/>
      <c r="J642" s="108"/>
      <c r="K642" s="108"/>
      <c r="L642" s="108"/>
      <c r="M642" s="111"/>
      <c r="N642" s="112"/>
      <c r="O642" s="111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</row>
    <row r="643">
      <c r="A643" s="108"/>
      <c r="B643" s="108"/>
      <c r="C643" s="108"/>
      <c r="D643" s="115"/>
      <c r="E643" s="108"/>
      <c r="F643" s="108"/>
      <c r="G643" s="108"/>
      <c r="H643" s="108"/>
      <c r="I643" s="108"/>
      <c r="J643" s="108"/>
      <c r="K643" s="108"/>
      <c r="L643" s="108"/>
      <c r="M643" s="111"/>
      <c r="N643" s="112"/>
      <c r="O643" s="111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</row>
    <row r="644">
      <c r="A644" s="108"/>
      <c r="B644" s="108"/>
      <c r="C644" s="108"/>
      <c r="D644" s="115"/>
      <c r="E644" s="108"/>
      <c r="F644" s="108"/>
      <c r="G644" s="108"/>
      <c r="H644" s="108"/>
      <c r="I644" s="108"/>
      <c r="J644" s="108"/>
      <c r="K644" s="108"/>
      <c r="L644" s="108"/>
      <c r="M644" s="111"/>
      <c r="N644" s="112"/>
      <c r="O644" s="111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</row>
    <row r="645">
      <c r="A645" s="108"/>
      <c r="B645" s="108"/>
      <c r="C645" s="108"/>
      <c r="D645" s="115"/>
      <c r="E645" s="108"/>
      <c r="F645" s="108"/>
      <c r="G645" s="108"/>
      <c r="H645" s="108"/>
      <c r="I645" s="108"/>
      <c r="J645" s="108"/>
      <c r="K645" s="108"/>
      <c r="L645" s="108"/>
      <c r="M645" s="111"/>
      <c r="N645" s="112"/>
      <c r="O645" s="111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</row>
    <row r="646">
      <c r="A646" s="108"/>
      <c r="B646" s="108"/>
      <c r="C646" s="108"/>
      <c r="D646" s="115"/>
      <c r="E646" s="108"/>
      <c r="F646" s="108"/>
      <c r="G646" s="108"/>
      <c r="H646" s="108"/>
      <c r="I646" s="108"/>
      <c r="J646" s="108"/>
      <c r="K646" s="108"/>
      <c r="L646" s="108"/>
      <c r="M646" s="111"/>
      <c r="N646" s="112"/>
      <c r="O646" s="111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</row>
    <row r="647">
      <c r="A647" s="108"/>
      <c r="B647" s="108"/>
      <c r="C647" s="108"/>
      <c r="D647" s="115"/>
      <c r="E647" s="108"/>
      <c r="F647" s="108"/>
      <c r="G647" s="108"/>
      <c r="H647" s="108"/>
      <c r="I647" s="108"/>
      <c r="J647" s="108"/>
      <c r="K647" s="108"/>
      <c r="L647" s="108"/>
      <c r="M647" s="111"/>
      <c r="N647" s="112"/>
      <c r="O647" s="111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</row>
    <row r="648">
      <c r="A648" s="108"/>
      <c r="B648" s="108"/>
      <c r="C648" s="108"/>
      <c r="D648" s="115"/>
      <c r="E648" s="108"/>
      <c r="F648" s="108"/>
      <c r="G648" s="108"/>
      <c r="H648" s="108"/>
      <c r="I648" s="108"/>
      <c r="J648" s="108"/>
      <c r="K648" s="108"/>
      <c r="L648" s="108"/>
      <c r="M648" s="111"/>
      <c r="N648" s="112"/>
      <c r="O648" s="111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</row>
    <row r="649">
      <c r="A649" s="108"/>
      <c r="B649" s="108"/>
      <c r="C649" s="108"/>
      <c r="D649" s="115"/>
      <c r="E649" s="108"/>
      <c r="F649" s="108"/>
      <c r="G649" s="108"/>
      <c r="H649" s="108"/>
      <c r="I649" s="108"/>
      <c r="J649" s="108"/>
      <c r="K649" s="108"/>
      <c r="L649" s="108"/>
      <c r="M649" s="111"/>
      <c r="N649" s="112"/>
      <c r="O649" s="111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</row>
    <row r="650">
      <c r="A650" s="108"/>
      <c r="B650" s="108"/>
      <c r="C650" s="108"/>
      <c r="D650" s="115"/>
      <c r="E650" s="108"/>
      <c r="F650" s="108"/>
      <c r="G650" s="108"/>
      <c r="H650" s="108"/>
      <c r="I650" s="108"/>
      <c r="J650" s="108"/>
      <c r="K650" s="108"/>
      <c r="L650" s="108"/>
      <c r="M650" s="111"/>
      <c r="N650" s="112"/>
      <c r="O650" s="111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</row>
    <row r="651">
      <c r="A651" s="108"/>
      <c r="B651" s="108"/>
      <c r="C651" s="108"/>
      <c r="D651" s="115"/>
      <c r="E651" s="108"/>
      <c r="F651" s="108"/>
      <c r="G651" s="108"/>
      <c r="H651" s="108"/>
      <c r="I651" s="108"/>
      <c r="J651" s="108"/>
      <c r="K651" s="108"/>
      <c r="L651" s="108"/>
      <c r="M651" s="111"/>
      <c r="N651" s="112"/>
      <c r="O651" s="111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</row>
    <row r="652">
      <c r="A652" s="108"/>
      <c r="B652" s="108"/>
      <c r="C652" s="108"/>
      <c r="D652" s="115"/>
      <c r="E652" s="108"/>
      <c r="F652" s="108"/>
      <c r="G652" s="108"/>
      <c r="H652" s="108"/>
      <c r="I652" s="108"/>
      <c r="J652" s="108"/>
      <c r="K652" s="108"/>
      <c r="L652" s="108"/>
      <c r="M652" s="111"/>
      <c r="N652" s="112"/>
      <c r="O652" s="111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</row>
    <row r="653">
      <c r="A653" s="108"/>
      <c r="B653" s="108"/>
      <c r="C653" s="108"/>
      <c r="D653" s="115"/>
      <c r="E653" s="108"/>
      <c r="F653" s="108"/>
      <c r="G653" s="108"/>
      <c r="H653" s="108"/>
      <c r="I653" s="108"/>
      <c r="J653" s="108"/>
      <c r="K653" s="108"/>
      <c r="L653" s="108"/>
      <c r="M653" s="111"/>
      <c r="N653" s="112"/>
      <c r="O653" s="111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</row>
    <row r="654">
      <c r="A654" s="108"/>
      <c r="B654" s="108"/>
      <c r="C654" s="108"/>
      <c r="D654" s="115"/>
      <c r="E654" s="108"/>
      <c r="F654" s="108"/>
      <c r="G654" s="108"/>
      <c r="H654" s="108"/>
      <c r="I654" s="108"/>
      <c r="J654" s="108"/>
      <c r="K654" s="108"/>
      <c r="L654" s="108"/>
      <c r="M654" s="111"/>
      <c r="N654" s="112"/>
      <c r="O654" s="111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</row>
    <row r="655">
      <c r="A655" s="108"/>
      <c r="B655" s="108"/>
      <c r="C655" s="108"/>
      <c r="D655" s="115"/>
      <c r="E655" s="108"/>
      <c r="F655" s="108"/>
      <c r="G655" s="108"/>
      <c r="H655" s="108"/>
      <c r="I655" s="108"/>
      <c r="J655" s="108"/>
      <c r="K655" s="108"/>
      <c r="L655" s="108"/>
      <c r="M655" s="111"/>
      <c r="N655" s="112"/>
      <c r="O655" s="111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</row>
    <row r="656">
      <c r="A656" s="108"/>
      <c r="B656" s="108"/>
      <c r="C656" s="108"/>
      <c r="D656" s="115"/>
      <c r="E656" s="108"/>
      <c r="F656" s="108"/>
      <c r="G656" s="108"/>
      <c r="H656" s="108"/>
      <c r="I656" s="108"/>
      <c r="J656" s="108"/>
      <c r="K656" s="108"/>
      <c r="L656" s="108"/>
      <c r="M656" s="111"/>
      <c r="N656" s="112"/>
      <c r="O656" s="111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</row>
    <row r="657">
      <c r="A657" s="108"/>
      <c r="B657" s="108"/>
      <c r="C657" s="108"/>
      <c r="D657" s="115"/>
      <c r="E657" s="108"/>
      <c r="F657" s="108"/>
      <c r="G657" s="108"/>
      <c r="H657" s="108"/>
      <c r="I657" s="108"/>
      <c r="J657" s="108"/>
      <c r="K657" s="108"/>
      <c r="L657" s="108"/>
      <c r="M657" s="111"/>
      <c r="N657" s="112"/>
      <c r="O657" s="111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</row>
    <row r="658">
      <c r="A658" s="108"/>
      <c r="B658" s="108"/>
      <c r="C658" s="108"/>
      <c r="D658" s="115"/>
      <c r="E658" s="108"/>
      <c r="F658" s="108"/>
      <c r="G658" s="108"/>
      <c r="H658" s="108"/>
      <c r="I658" s="108"/>
      <c r="J658" s="108"/>
      <c r="K658" s="108"/>
      <c r="L658" s="108"/>
      <c r="M658" s="111"/>
      <c r="N658" s="112"/>
      <c r="O658" s="111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</row>
    <row r="659">
      <c r="A659" s="108"/>
      <c r="B659" s="108"/>
      <c r="C659" s="108"/>
      <c r="D659" s="115"/>
      <c r="E659" s="108"/>
      <c r="F659" s="108"/>
      <c r="G659" s="108"/>
      <c r="H659" s="108"/>
      <c r="I659" s="108"/>
      <c r="J659" s="108"/>
      <c r="K659" s="108"/>
      <c r="L659" s="108"/>
      <c r="M659" s="111"/>
      <c r="N659" s="112"/>
      <c r="O659" s="111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</row>
    <row r="660">
      <c r="A660" s="108"/>
      <c r="B660" s="108"/>
      <c r="C660" s="108"/>
      <c r="D660" s="115"/>
      <c r="E660" s="108"/>
      <c r="F660" s="108"/>
      <c r="G660" s="108"/>
      <c r="H660" s="108"/>
      <c r="I660" s="108"/>
      <c r="J660" s="108"/>
      <c r="K660" s="108"/>
      <c r="L660" s="108"/>
      <c r="M660" s="111"/>
      <c r="N660" s="112"/>
      <c r="O660" s="111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</row>
    <row r="661">
      <c r="A661" s="108"/>
      <c r="B661" s="108"/>
      <c r="C661" s="108"/>
      <c r="D661" s="115"/>
      <c r="E661" s="108"/>
      <c r="F661" s="108"/>
      <c r="G661" s="108"/>
      <c r="H661" s="108"/>
      <c r="I661" s="108"/>
      <c r="J661" s="108"/>
      <c r="K661" s="108"/>
      <c r="L661" s="108"/>
      <c r="M661" s="111"/>
      <c r="N661" s="112"/>
      <c r="O661" s="111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</row>
    <row r="662">
      <c r="A662" s="108"/>
      <c r="B662" s="108"/>
      <c r="C662" s="108"/>
      <c r="D662" s="115"/>
      <c r="E662" s="108"/>
      <c r="F662" s="108"/>
      <c r="G662" s="108"/>
      <c r="H662" s="108"/>
      <c r="I662" s="108"/>
      <c r="J662" s="108"/>
      <c r="K662" s="108"/>
      <c r="L662" s="108"/>
      <c r="M662" s="111"/>
      <c r="N662" s="112"/>
      <c r="O662" s="111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</row>
    <row r="663">
      <c r="A663" s="108"/>
      <c r="B663" s="108"/>
      <c r="C663" s="108"/>
      <c r="D663" s="115"/>
      <c r="E663" s="108"/>
      <c r="F663" s="108"/>
      <c r="G663" s="108"/>
      <c r="H663" s="108"/>
      <c r="I663" s="108"/>
      <c r="J663" s="108"/>
      <c r="K663" s="108"/>
      <c r="L663" s="108"/>
      <c r="M663" s="111"/>
      <c r="N663" s="112"/>
      <c r="O663" s="111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</row>
    <row r="664">
      <c r="A664" s="108"/>
      <c r="B664" s="108"/>
      <c r="C664" s="108"/>
      <c r="D664" s="115"/>
      <c r="E664" s="108"/>
      <c r="F664" s="108"/>
      <c r="G664" s="108"/>
      <c r="H664" s="108"/>
      <c r="I664" s="108"/>
      <c r="J664" s="108"/>
      <c r="K664" s="108"/>
      <c r="L664" s="108"/>
      <c r="M664" s="111"/>
      <c r="N664" s="112"/>
      <c r="O664" s="111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</row>
    <row r="665">
      <c r="A665" s="108"/>
      <c r="B665" s="108"/>
      <c r="C665" s="108"/>
      <c r="D665" s="115"/>
      <c r="E665" s="108"/>
      <c r="F665" s="108"/>
      <c r="G665" s="108"/>
      <c r="H665" s="108"/>
      <c r="I665" s="108"/>
      <c r="J665" s="108"/>
      <c r="K665" s="108"/>
      <c r="L665" s="108"/>
      <c r="M665" s="111"/>
      <c r="N665" s="112"/>
      <c r="O665" s="111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</row>
    <row r="666">
      <c r="A666" s="108"/>
      <c r="B666" s="108"/>
      <c r="C666" s="108"/>
      <c r="D666" s="115"/>
      <c r="E666" s="108"/>
      <c r="F666" s="108"/>
      <c r="G666" s="108"/>
      <c r="H666" s="108"/>
      <c r="I666" s="108"/>
      <c r="J666" s="108"/>
      <c r="K666" s="108"/>
      <c r="L666" s="108"/>
      <c r="M666" s="111"/>
      <c r="N666" s="112"/>
      <c r="O666" s="111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</row>
    <row r="667">
      <c r="A667" s="108"/>
      <c r="B667" s="108"/>
      <c r="C667" s="108"/>
      <c r="D667" s="115"/>
      <c r="E667" s="108"/>
      <c r="F667" s="108"/>
      <c r="G667" s="108"/>
      <c r="H667" s="108"/>
      <c r="I667" s="108"/>
      <c r="J667" s="108"/>
      <c r="K667" s="108"/>
      <c r="L667" s="108"/>
      <c r="M667" s="111"/>
      <c r="N667" s="112"/>
      <c r="O667" s="111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</row>
    <row r="668">
      <c r="A668" s="108"/>
      <c r="B668" s="108"/>
      <c r="C668" s="108"/>
      <c r="D668" s="115"/>
      <c r="E668" s="108"/>
      <c r="F668" s="108"/>
      <c r="G668" s="108"/>
      <c r="H668" s="108"/>
      <c r="I668" s="108"/>
      <c r="J668" s="108"/>
      <c r="K668" s="108"/>
      <c r="L668" s="108"/>
      <c r="M668" s="111"/>
      <c r="N668" s="112"/>
      <c r="O668" s="111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</row>
    <row r="669">
      <c r="A669" s="108"/>
      <c r="B669" s="108"/>
      <c r="C669" s="108"/>
      <c r="D669" s="115"/>
      <c r="E669" s="108"/>
      <c r="F669" s="108"/>
      <c r="G669" s="108"/>
      <c r="H669" s="108"/>
      <c r="I669" s="108"/>
      <c r="J669" s="108"/>
      <c r="K669" s="108"/>
      <c r="L669" s="108"/>
      <c r="M669" s="111"/>
      <c r="N669" s="112"/>
      <c r="O669" s="111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</row>
    <row r="670">
      <c r="A670" s="108"/>
      <c r="B670" s="108"/>
      <c r="C670" s="108"/>
      <c r="D670" s="115"/>
      <c r="E670" s="108"/>
      <c r="F670" s="108"/>
      <c r="G670" s="108"/>
      <c r="H670" s="108"/>
      <c r="I670" s="108"/>
      <c r="J670" s="108"/>
      <c r="K670" s="108"/>
      <c r="L670" s="108"/>
      <c r="M670" s="111"/>
      <c r="N670" s="112"/>
      <c r="O670" s="111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</row>
    <row r="671">
      <c r="A671" s="108"/>
      <c r="B671" s="108"/>
      <c r="C671" s="108"/>
      <c r="D671" s="115"/>
      <c r="E671" s="108"/>
      <c r="F671" s="108"/>
      <c r="G671" s="108"/>
      <c r="H671" s="108"/>
      <c r="I671" s="108"/>
      <c r="J671" s="108"/>
      <c r="K671" s="108"/>
      <c r="L671" s="108"/>
      <c r="M671" s="111"/>
      <c r="N671" s="112"/>
      <c r="O671" s="111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</row>
    <row r="672">
      <c r="A672" s="108"/>
      <c r="B672" s="108"/>
      <c r="C672" s="108"/>
      <c r="D672" s="115"/>
      <c r="E672" s="108"/>
      <c r="F672" s="108"/>
      <c r="G672" s="108"/>
      <c r="H672" s="108"/>
      <c r="I672" s="108"/>
      <c r="J672" s="108"/>
      <c r="K672" s="108"/>
      <c r="L672" s="108"/>
      <c r="M672" s="111"/>
      <c r="N672" s="112"/>
      <c r="O672" s="111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</row>
    <row r="673">
      <c r="A673" s="108"/>
      <c r="B673" s="108"/>
      <c r="C673" s="108"/>
      <c r="D673" s="115"/>
      <c r="E673" s="108"/>
      <c r="F673" s="108"/>
      <c r="G673" s="108"/>
      <c r="H673" s="108"/>
      <c r="I673" s="108"/>
      <c r="J673" s="108"/>
      <c r="K673" s="108"/>
      <c r="L673" s="108"/>
      <c r="M673" s="111"/>
      <c r="N673" s="112"/>
      <c r="O673" s="111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</row>
    <row r="674">
      <c r="A674" s="108"/>
      <c r="B674" s="108"/>
      <c r="C674" s="108"/>
      <c r="D674" s="115"/>
      <c r="E674" s="108"/>
      <c r="F674" s="108"/>
      <c r="G674" s="108"/>
      <c r="H674" s="108"/>
      <c r="I674" s="108"/>
      <c r="J674" s="108"/>
      <c r="K674" s="108"/>
      <c r="L674" s="108"/>
      <c r="M674" s="111"/>
      <c r="N674" s="112"/>
      <c r="O674" s="111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</row>
    <row r="675">
      <c r="A675" s="108"/>
      <c r="B675" s="108"/>
      <c r="C675" s="108"/>
      <c r="D675" s="115"/>
      <c r="E675" s="108"/>
      <c r="F675" s="108"/>
      <c r="G675" s="108"/>
      <c r="H675" s="108"/>
      <c r="I675" s="108"/>
      <c r="J675" s="108"/>
      <c r="K675" s="108"/>
      <c r="L675" s="108"/>
      <c r="M675" s="111"/>
      <c r="N675" s="112"/>
      <c r="O675" s="111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</row>
    <row r="676">
      <c r="A676" s="108"/>
      <c r="B676" s="108"/>
      <c r="C676" s="108"/>
      <c r="D676" s="115"/>
      <c r="E676" s="108"/>
      <c r="F676" s="108"/>
      <c r="G676" s="108"/>
      <c r="H676" s="108"/>
      <c r="I676" s="108"/>
      <c r="J676" s="108"/>
      <c r="K676" s="108"/>
      <c r="L676" s="108"/>
      <c r="M676" s="111"/>
      <c r="N676" s="112"/>
      <c r="O676" s="111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</row>
    <row r="677">
      <c r="A677" s="108"/>
      <c r="B677" s="108"/>
      <c r="C677" s="108"/>
      <c r="D677" s="115"/>
      <c r="E677" s="108"/>
      <c r="F677" s="108"/>
      <c r="G677" s="108"/>
      <c r="H677" s="108"/>
      <c r="I677" s="108"/>
      <c r="J677" s="108"/>
      <c r="K677" s="108"/>
      <c r="L677" s="108"/>
      <c r="M677" s="111"/>
      <c r="N677" s="112"/>
      <c r="O677" s="111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</row>
    <row r="678">
      <c r="A678" s="108"/>
      <c r="B678" s="108"/>
      <c r="C678" s="108"/>
      <c r="D678" s="115"/>
      <c r="E678" s="108"/>
      <c r="F678" s="108"/>
      <c r="G678" s="108"/>
      <c r="H678" s="108"/>
      <c r="I678" s="108"/>
      <c r="J678" s="108"/>
      <c r="K678" s="108"/>
      <c r="L678" s="108"/>
      <c r="M678" s="111"/>
      <c r="N678" s="112"/>
      <c r="O678" s="111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</row>
    <row r="679">
      <c r="A679" s="108"/>
      <c r="B679" s="108"/>
      <c r="C679" s="108"/>
      <c r="D679" s="115"/>
      <c r="E679" s="108"/>
      <c r="F679" s="108"/>
      <c r="G679" s="108"/>
      <c r="H679" s="108"/>
      <c r="I679" s="108"/>
      <c r="J679" s="108"/>
      <c r="K679" s="108"/>
      <c r="L679" s="108"/>
      <c r="M679" s="111"/>
      <c r="N679" s="112"/>
      <c r="O679" s="111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</row>
    <row r="680">
      <c r="A680" s="108"/>
      <c r="B680" s="108"/>
      <c r="C680" s="108"/>
      <c r="D680" s="115"/>
      <c r="E680" s="108"/>
      <c r="F680" s="108"/>
      <c r="G680" s="108"/>
      <c r="H680" s="108"/>
      <c r="I680" s="108"/>
      <c r="J680" s="108"/>
      <c r="K680" s="108"/>
      <c r="L680" s="108"/>
      <c r="M680" s="111"/>
      <c r="N680" s="112"/>
      <c r="O680" s="111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</row>
    <row r="681">
      <c r="A681" s="108"/>
      <c r="B681" s="108"/>
      <c r="C681" s="108"/>
      <c r="D681" s="115"/>
      <c r="E681" s="108"/>
      <c r="F681" s="108"/>
      <c r="G681" s="108"/>
      <c r="H681" s="108"/>
      <c r="I681" s="108"/>
      <c r="J681" s="108"/>
      <c r="K681" s="108"/>
      <c r="L681" s="108"/>
      <c r="M681" s="111"/>
      <c r="N681" s="112"/>
      <c r="O681" s="111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</row>
    <row r="682">
      <c r="A682" s="108"/>
      <c r="B682" s="108"/>
      <c r="C682" s="108"/>
      <c r="D682" s="115"/>
      <c r="E682" s="108"/>
      <c r="F682" s="108"/>
      <c r="G682" s="108"/>
      <c r="H682" s="108"/>
      <c r="I682" s="108"/>
      <c r="J682" s="108"/>
      <c r="K682" s="108"/>
      <c r="L682" s="108"/>
      <c r="M682" s="111"/>
      <c r="N682" s="112"/>
      <c r="O682" s="111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</row>
    <row r="683">
      <c r="A683" s="108"/>
      <c r="B683" s="108"/>
      <c r="C683" s="108"/>
      <c r="D683" s="115"/>
      <c r="E683" s="108"/>
      <c r="F683" s="108"/>
      <c r="G683" s="108"/>
      <c r="H683" s="108"/>
      <c r="I683" s="108"/>
      <c r="J683" s="108"/>
      <c r="K683" s="108"/>
      <c r="L683" s="108"/>
      <c r="M683" s="111"/>
      <c r="N683" s="112"/>
      <c r="O683" s="111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</row>
    <row r="684">
      <c r="A684" s="108"/>
      <c r="B684" s="108"/>
      <c r="C684" s="108"/>
      <c r="D684" s="115"/>
      <c r="E684" s="108"/>
      <c r="F684" s="108"/>
      <c r="G684" s="108"/>
      <c r="H684" s="108"/>
      <c r="I684" s="108"/>
      <c r="J684" s="108"/>
      <c r="K684" s="108"/>
      <c r="L684" s="108"/>
      <c r="M684" s="111"/>
      <c r="N684" s="112"/>
      <c r="O684" s="111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</row>
    <row r="685">
      <c r="A685" s="108"/>
      <c r="B685" s="108"/>
      <c r="C685" s="108"/>
      <c r="D685" s="115"/>
      <c r="E685" s="108"/>
      <c r="F685" s="108"/>
      <c r="G685" s="108"/>
      <c r="H685" s="108"/>
      <c r="I685" s="108"/>
      <c r="J685" s="108"/>
      <c r="K685" s="108"/>
      <c r="L685" s="108"/>
      <c r="M685" s="111"/>
      <c r="N685" s="112"/>
      <c r="O685" s="111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</row>
    <row r="686">
      <c r="A686" s="108"/>
      <c r="B686" s="108"/>
      <c r="C686" s="108"/>
      <c r="D686" s="115"/>
      <c r="E686" s="108"/>
      <c r="F686" s="108"/>
      <c r="G686" s="108"/>
      <c r="H686" s="108"/>
      <c r="I686" s="108"/>
      <c r="J686" s="108"/>
      <c r="K686" s="108"/>
      <c r="L686" s="108"/>
      <c r="M686" s="111"/>
      <c r="N686" s="112"/>
      <c r="O686" s="111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</row>
    <row r="687">
      <c r="A687" s="108"/>
      <c r="B687" s="108"/>
      <c r="C687" s="108"/>
      <c r="D687" s="115"/>
      <c r="E687" s="108"/>
      <c r="F687" s="108"/>
      <c r="G687" s="108"/>
      <c r="H687" s="108"/>
      <c r="I687" s="108"/>
      <c r="J687" s="108"/>
      <c r="K687" s="108"/>
      <c r="L687" s="108"/>
      <c r="M687" s="111"/>
      <c r="N687" s="112"/>
      <c r="O687" s="111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</row>
    <row r="688">
      <c r="A688" s="108"/>
      <c r="B688" s="108"/>
      <c r="C688" s="108"/>
      <c r="D688" s="115"/>
      <c r="E688" s="108"/>
      <c r="F688" s="108"/>
      <c r="G688" s="108"/>
      <c r="H688" s="108"/>
      <c r="I688" s="108"/>
      <c r="J688" s="108"/>
      <c r="K688" s="108"/>
      <c r="L688" s="108"/>
      <c r="M688" s="111"/>
      <c r="N688" s="112"/>
      <c r="O688" s="111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</row>
    <row r="689">
      <c r="A689" s="108"/>
      <c r="B689" s="108"/>
      <c r="C689" s="108"/>
      <c r="D689" s="115"/>
      <c r="E689" s="108"/>
      <c r="F689" s="108"/>
      <c r="G689" s="108"/>
      <c r="H689" s="108"/>
      <c r="I689" s="108"/>
      <c r="J689" s="108"/>
      <c r="K689" s="108"/>
      <c r="L689" s="108"/>
      <c r="M689" s="111"/>
      <c r="N689" s="112"/>
      <c r="O689" s="111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</row>
    <row r="690">
      <c r="A690" s="108"/>
      <c r="B690" s="108"/>
      <c r="C690" s="108"/>
      <c r="D690" s="115"/>
      <c r="E690" s="108"/>
      <c r="F690" s="108"/>
      <c r="G690" s="108"/>
      <c r="H690" s="108"/>
      <c r="I690" s="108"/>
      <c r="J690" s="108"/>
      <c r="K690" s="108"/>
      <c r="L690" s="108"/>
      <c r="M690" s="111"/>
      <c r="N690" s="112"/>
      <c r="O690" s="111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</row>
    <row r="691">
      <c r="A691" s="108"/>
      <c r="B691" s="108"/>
      <c r="C691" s="108"/>
      <c r="D691" s="115"/>
      <c r="E691" s="108"/>
      <c r="F691" s="108"/>
      <c r="G691" s="108"/>
      <c r="H691" s="108"/>
      <c r="I691" s="108"/>
      <c r="J691" s="108"/>
      <c r="K691" s="108"/>
      <c r="L691" s="108"/>
      <c r="M691" s="111"/>
      <c r="N691" s="112"/>
      <c r="O691" s="111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</row>
    <row r="692">
      <c r="A692" s="108"/>
      <c r="B692" s="108"/>
      <c r="C692" s="108"/>
      <c r="D692" s="115"/>
      <c r="E692" s="108"/>
      <c r="F692" s="108"/>
      <c r="G692" s="108"/>
      <c r="H692" s="108"/>
      <c r="I692" s="108"/>
      <c r="J692" s="108"/>
      <c r="K692" s="108"/>
      <c r="L692" s="108"/>
      <c r="M692" s="111"/>
      <c r="N692" s="112"/>
      <c r="O692" s="111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</row>
    <row r="693">
      <c r="A693" s="108"/>
      <c r="B693" s="108"/>
      <c r="C693" s="108"/>
      <c r="D693" s="115"/>
      <c r="E693" s="108"/>
      <c r="F693" s="108"/>
      <c r="G693" s="108"/>
      <c r="H693" s="108"/>
      <c r="I693" s="108"/>
      <c r="J693" s="108"/>
      <c r="K693" s="108"/>
      <c r="L693" s="108"/>
      <c r="M693" s="111"/>
      <c r="N693" s="112"/>
      <c r="O693" s="111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</row>
    <row r="694">
      <c r="A694" s="108"/>
      <c r="B694" s="108"/>
      <c r="C694" s="108"/>
      <c r="D694" s="115"/>
      <c r="E694" s="108"/>
      <c r="F694" s="108"/>
      <c r="G694" s="108"/>
      <c r="H694" s="108"/>
      <c r="I694" s="108"/>
      <c r="J694" s="108"/>
      <c r="K694" s="108"/>
      <c r="L694" s="108"/>
      <c r="M694" s="111"/>
      <c r="N694" s="112"/>
      <c r="O694" s="111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</row>
    <row r="695">
      <c r="A695" s="108"/>
      <c r="B695" s="108"/>
      <c r="C695" s="108"/>
      <c r="D695" s="115"/>
      <c r="E695" s="108"/>
      <c r="F695" s="108"/>
      <c r="G695" s="108"/>
      <c r="H695" s="108"/>
      <c r="I695" s="108"/>
      <c r="J695" s="108"/>
      <c r="K695" s="108"/>
      <c r="L695" s="108"/>
      <c r="M695" s="111"/>
      <c r="N695" s="112"/>
      <c r="O695" s="111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</row>
    <row r="696">
      <c r="A696" s="108"/>
      <c r="B696" s="108"/>
      <c r="C696" s="108"/>
      <c r="D696" s="115"/>
      <c r="E696" s="108"/>
      <c r="F696" s="108"/>
      <c r="G696" s="108"/>
      <c r="H696" s="108"/>
      <c r="I696" s="108"/>
      <c r="J696" s="108"/>
      <c r="K696" s="108"/>
      <c r="L696" s="108"/>
      <c r="M696" s="111"/>
      <c r="N696" s="112"/>
      <c r="O696" s="111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</row>
    <row r="697">
      <c r="A697" s="108"/>
      <c r="B697" s="108"/>
      <c r="C697" s="108"/>
      <c r="D697" s="115"/>
      <c r="E697" s="108"/>
      <c r="F697" s="108"/>
      <c r="G697" s="108"/>
      <c r="H697" s="108"/>
      <c r="I697" s="108"/>
      <c r="J697" s="108"/>
      <c r="K697" s="108"/>
      <c r="L697" s="108"/>
      <c r="M697" s="111"/>
      <c r="N697" s="112"/>
      <c r="O697" s="111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</row>
    <row r="698">
      <c r="A698" s="108"/>
      <c r="B698" s="108"/>
      <c r="C698" s="108"/>
      <c r="D698" s="115"/>
      <c r="E698" s="108"/>
      <c r="F698" s="108"/>
      <c r="G698" s="108"/>
      <c r="H698" s="108"/>
      <c r="I698" s="108"/>
      <c r="J698" s="108"/>
      <c r="K698" s="108"/>
      <c r="L698" s="108"/>
      <c r="M698" s="111"/>
      <c r="N698" s="112"/>
      <c r="O698" s="111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</row>
    <row r="699">
      <c r="A699" s="108"/>
      <c r="B699" s="108"/>
      <c r="C699" s="108"/>
      <c r="D699" s="115"/>
      <c r="E699" s="108"/>
      <c r="F699" s="108"/>
      <c r="G699" s="108"/>
      <c r="H699" s="108"/>
      <c r="I699" s="108"/>
      <c r="J699" s="108"/>
      <c r="K699" s="108"/>
      <c r="L699" s="108"/>
      <c r="M699" s="111"/>
      <c r="N699" s="112"/>
      <c r="O699" s="111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</row>
    <row r="700">
      <c r="A700" s="108"/>
      <c r="B700" s="108"/>
      <c r="C700" s="108"/>
      <c r="D700" s="115"/>
      <c r="E700" s="108"/>
      <c r="F700" s="108"/>
      <c r="G700" s="108"/>
      <c r="H700" s="108"/>
      <c r="I700" s="108"/>
      <c r="J700" s="108"/>
      <c r="K700" s="108"/>
      <c r="L700" s="108"/>
      <c r="M700" s="111"/>
      <c r="N700" s="112"/>
      <c r="O700" s="111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</row>
    <row r="701">
      <c r="A701" s="108"/>
      <c r="B701" s="108"/>
      <c r="C701" s="108"/>
      <c r="D701" s="115"/>
      <c r="E701" s="108"/>
      <c r="F701" s="108"/>
      <c r="G701" s="108"/>
      <c r="H701" s="108"/>
      <c r="I701" s="108"/>
      <c r="J701" s="108"/>
      <c r="K701" s="108"/>
      <c r="L701" s="108"/>
      <c r="M701" s="111"/>
      <c r="N701" s="112"/>
      <c r="O701" s="111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</row>
    <row r="702">
      <c r="A702" s="108"/>
      <c r="B702" s="108"/>
      <c r="C702" s="108"/>
      <c r="D702" s="115"/>
      <c r="E702" s="108"/>
      <c r="F702" s="108"/>
      <c r="G702" s="108"/>
      <c r="H702" s="108"/>
      <c r="I702" s="108"/>
      <c r="J702" s="108"/>
      <c r="K702" s="108"/>
      <c r="L702" s="108"/>
      <c r="M702" s="111"/>
      <c r="N702" s="112"/>
      <c r="O702" s="111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</row>
    <row r="703">
      <c r="A703" s="108"/>
      <c r="B703" s="108"/>
      <c r="C703" s="108"/>
      <c r="D703" s="115"/>
      <c r="E703" s="108"/>
      <c r="F703" s="108"/>
      <c r="G703" s="108"/>
      <c r="H703" s="108"/>
      <c r="I703" s="108"/>
      <c r="J703" s="108"/>
      <c r="K703" s="108"/>
      <c r="L703" s="108"/>
      <c r="M703" s="111"/>
      <c r="N703" s="112"/>
      <c r="O703" s="111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</row>
    <row r="704">
      <c r="A704" s="108"/>
      <c r="B704" s="108"/>
      <c r="C704" s="108"/>
      <c r="D704" s="115"/>
      <c r="E704" s="108"/>
      <c r="F704" s="108"/>
      <c r="G704" s="108"/>
      <c r="H704" s="108"/>
      <c r="I704" s="108"/>
      <c r="J704" s="108"/>
      <c r="K704" s="108"/>
      <c r="L704" s="108"/>
      <c r="M704" s="111"/>
      <c r="N704" s="112"/>
      <c r="O704" s="111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</row>
    <row r="705">
      <c r="A705" s="108"/>
      <c r="B705" s="108"/>
      <c r="C705" s="108"/>
      <c r="D705" s="115"/>
      <c r="E705" s="108"/>
      <c r="F705" s="108"/>
      <c r="G705" s="108"/>
      <c r="H705" s="108"/>
      <c r="I705" s="108"/>
      <c r="J705" s="108"/>
      <c r="K705" s="108"/>
      <c r="L705" s="108"/>
      <c r="M705" s="111"/>
      <c r="N705" s="112"/>
      <c r="O705" s="111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</row>
    <row r="706">
      <c r="A706" s="108"/>
      <c r="B706" s="108"/>
      <c r="C706" s="108"/>
      <c r="D706" s="115"/>
      <c r="E706" s="108"/>
      <c r="F706" s="108"/>
      <c r="G706" s="108"/>
      <c r="H706" s="108"/>
      <c r="I706" s="108"/>
      <c r="J706" s="108"/>
      <c r="K706" s="108"/>
      <c r="L706" s="108"/>
      <c r="M706" s="111"/>
      <c r="N706" s="112"/>
      <c r="O706" s="111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</row>
    <row r="707">
      <c r="A707" s="108"/>
      <c r="B707" s="108"/>
      <c r="C707" s="108"/>
      <c r="D707" s="115"/>
      <c r="E707" s="108"/>
      <c r="F707" s="108"/>
      <c r="G707" s="108"/>
      <c r="H707" s="108"/>
      <c r="I707" s="108"/>
      <c r="J707" s="108"/>
      <c r="K707" s="108"/>
      <c r="L707" s="108"/>
      <c r="M707" s="111"/>
      <c r="N707" s="112"/>
      <c r="O707" s="111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</row>
    <row r="708">
      <c r="A708" s="108"/>
      <c r="B708" s="108"/>
      <c r="C708" s="108"/>
      <c r="D708" s="115"/>
      <c r="E708" s="108"/>
      <c r="F708" s="108"/>
      <c r="G708" s="108"/>
      <c r="H708" s="108"/>
      <c r="I708" s="108"/>
      <c r="J708" s="108"/>
      <c r="K708" s="108"/>
      <c r="L708" s="108"/>
      <c r="M708" s="111"/>
      <c r="N708" s="112"/>
      <c r="O708" s="111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</row>
    <row r="709">
      <c r="A709" s="108"/>
      <c r="B709" s="108"/>
      <c r="C709" s="108"/>
      <c r="D709" s="115"/>
      <c r="E709" s="108"/>
      <c r="F709" s="108"/>
      <c r="G709" s="108"/>
      <c r="H709" s="108"/>
      <c r="I709" s="108"/>
      <c r="J709" s="108"/>
      <c r="K709" s="108"/>
      <c r="L709" s="108"/>
      <c r="M709" s="111"/>
      <c r="N709" s="112"/>
      <c r="O709" s="111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</row>
    <row r="710">
      <c r="A710" s="108"/>
      <c r="B710" s="108"/>
      <c r="C710" s="108"/>
      <c r="D710" s="115"/>
      <c r="E710" s="108"/>
      <c r="F710" s="108"/>
      <c r="G710" s="108"/>
      <c r="H710" s="108"/>
      <c r="I710" s="108"/>
      <c r="J710" s="108"/>
      <c r="K710" s="108"/>
      <c r="L710" s="108"/>
      <c r="M710" s="111"/>
      <c r="N710" s="112"/>
      <c r="O710" s="111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</row>
    <row r="711">
      <c r="A711" s="108"/>
      <c r="B711" s="108"/>
      <c r="C711" s="108"/>
      <c r="D711" s="115"/>
      <c r="E711" s="108"/>
      <c r="F711" s="108"/>
      <c r="G711" s="108"/>
      <c r="H711" s="108"/>
      <c r="I711" s="108"/>
      <c r="J711" s="108"/>
      <c r="K711" s="108"/>
      <c r="L711" s="108"/>
      <c r="M711" s="111"/>
      <c r="N711" s="112"/>
      <c r="O711" s="111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</row>
    <row r="712">
      <c r="A712" s="108"/>
      <c r="B712" s="108"/>
      <c r="C712" s="108"/>
      <c r="D712" s="115"/>
      <c r="E712" s="108"/>
      <c r="F712" s="108"/>
      <c r="G712" s="108"/>
      <c r="H712" s="108"/>
      <c r="I712" s="108"/>
      <c r="J712" s="108"/>
      <c r="K712" s="108"/>
      <c r="L712" s="108"/>
      <c r="M712" s="111"/>
      <c r="N712" s="112"/>
      <c r="O712" s="111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</row>
    <row r="713">
      <c r="A713" s="108"/>
      <c r="B713" s="108"/>
      <c r="C713" s="108"/>
      <c r="D713" s="115"/>
      <c r="E713" s="108"/>
      <c r="F713" s="108"/>
      <c r="G713" s="108"/>
      <c r="H713" s="108"/>
      <c r="I713" s="108"/>
      <c r="J713" s="108"/>
      <c r="K713" s="108"/>
      <c r="L713" s="108"/>
      <c r="M713" s="111"/>
      <c r="N713" s="112"/>
      <c r="O713" s="111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</row>
    <row r="714">
      <c r="A714" s="108"/>
      <c r="B714" s="108"/>
      <c r="C714" s="108"/>
      <c r="D714" s="115"/>
      <c r="E714" s="108"/>
      <c r="F714" s="108"/>
      <c r="G714" s="108"/>
      <c r="H714" s="108"/>
      <c r="I714" s="108"/>
      <c r="J714" s="108"/>
      <c r="K714" s="108"/>
      <c r="L714" s="108"/>
      <c r="M714" s="111"/>
      <c r="N714" s="112"/>
      <c r="O714" s="111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</row>
    <row r="715">
      <c r="A715" s="108"/>
      <c r="B715" s="108"/>
      <c r="C715" s="108"/>
      <c r="D715" s="115"/>
      <c r="E715" s="108"/>
      <c r="F715" s="108"/>
      <c r="G715" s="108"/>
      <c r="H715" s="108"/>
      <c r="I715" s="108"/>
      <c r="J715" s="108"/>
      <c r="K715" s="108"/>
      <c r="L715" s="108"/>
      <c r="M715" s="111"/>
      <c r="N715" s="112"/>
      <c r="O715" s="111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</row>
    <row r="716">
      <c r="A716" s="108"/>
      <c r="B716" s="108"/>
      <c r="C716" s="108"/>
      <c r="D716" s="115"/>
      <c r="E716" s="108"/>
      <c r="F716" s="108"/>
      <c r="G716" s="108"/>
      <c r="H716" s="108"/>
      <c r="I716" s="108"/>
      <c r="J716" s="108"/>
      <c r="K716" s="108"/>
      <c r="L716" s="108"/>
      <c r="M716" s="111"/>
      <c r="N716" s="112"/>
      <c r="O716" s="111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</row>
    <row r="717">
      <c r="A717" s="108"/>
      <c r="B717" s="108"/>
      <c r="C717" s="108"/>
      <c r="D717" s="115"/>
      <c r="E717" s="108"/>
      <c r="F717" s="108"/>
      <c r="G717" s="108"/>
      <c r="H717" s="108"/>
      <c r="I717" s="108"/>
      <c r="J717" s="108"/>
      <c r="K717" s="108"/>
      <c r="L717" s="108"/>
      <c r="M717" s="111"/>
      <c r="N717" s="112"/>
      <c r="O717" s="111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</row>
    <row r="718">
      <c r="A718" s="108"/>
      <c r="B718" s="108"/>
      <c r="C718" s="108"/>
      <c r="D718" s="115"/>
      <c r="E718" s="108"/>
      <c r="F718" s="108"/>
      <c r="G718" s="108"/>
      <c r="H718" s="108"/>
      <c r="I718" s="108"/>
      <c r="J718" s="108"/>
      <c r="K718" s="108"/>
      <c r="L718" s="108"/>
      <c r="M718" s="111"/>
      <c r="N718" s="112"/>
      <c r="O718" s="111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</row>
    <row r="719">
      <c r="A719" s="108"/>
      <c r="B719" s="108"/>
      <c r="C719" s="108"/>
      <c r="D719" s="115"/>
      <c r="E719" s="108"/>
      <c r="F719" s="108"/>
      <c r="G719" s="108"/>
      <c r="H719" s="108"/>
      <c r="I719" s="108"/>
      <c r="J719" s="108"/>
      <c r="K719" s="108"/>
      <c r="L719" s="108"/>
      <c r="M719" s="111"/>
      <c r="N719" s="112"/>
      <c r="O719" s="111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</row>
    <row r="720">
      <c r="A720" s="108"/>
      <c r="B720" s="108"/>
      <c r="C720" s="108"/>
      <c r="D720" s="115"/>
      <c r="E720" s="108"/>
      <c r="F720" s="108"/>
      <c r="G720" s="108"/>
      <c r="H720" s="108"/>
      <c r="I720" s="108"/>
      <c r="J720" s="108"/>
      <c r="K720" s="108"/>
      <c r="L720" s="108"/>
      <c r="M720" s="111"/>
      <c r="N720" s="112"/>
      <c r="O720" s="111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</row>
    <row r="721">
      <c r="A721" s="108"/>
      <c r="B721" s="108"/>
      <c r="C721" s="108"/>
      <c r="D721" s="115"/>
      <c r="E721" s="108"/>
      <c r="F721" s="108"/>
      <c r="G721" s="108"/>
      <c r="H721" s="108"/>
      <c r="I721" s="108"/>
      <c r="J721" s="108"/>
      <c r="K721" s="108"/>
      <c r="L721" s="108"/>
      <c r="M721" s="111"/>
      <c r="N721" s="112"/>
      <c r="O721" s="111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</row>
    <row r="722">
      <c r="A722" s="108"/>
      <c r="B722" s="108"/>
      <c r="C722" s="108"/>
      <c r="D722" s="115"/>
      <c r="E722" s="108"/>
      <c r="F722" s="108"/>
      <c r="G722" s="108"/>
      <c r="H722" s="108"/>
      <c r="I722" s="108"/>
      <c r="J722" s="108"/>
      <c r="K722" s="108"/>
      <c r="L722" s="108"/>
      <c r="M722" s="111"/>
      <c r="N722" s="112"/>
      <c r="O722" s="111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</row>
    <row r="723">
      <c r="A723" s="108"/>
      <c r="B723" s="108"/>
      <c r="C723" s="108"/>
      <c r="D723" s="115"/>
      <c r="E723" s="108"/>
      <c r="F723" s="108"/>
      <c r="G723" s="108"/>
      <c r="H723" s="108"/>
      <c r="I723" s="108"/>
      <c r="J723" s="108"/>
      <c r="K723" s="108"/>
      <c r="L723" s="108"/>
      <c r="M723" s="111"/>
      <c r="N723" s="112"/>
      <c r="O723" s="111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</row>
    <row r="724">
      <c r="A724" s="108"/>
      <c r="B724" s="108"/>
      <c r="C724" s="108"/>
      <c r="D724" s="115"/>
      <c r="E724" s="108"/>
      <c r="F724" s="108"/>
      <c r="G724" s="108"/>
      <c r="H724" s="108"/>
      <c r="I724" s="108"/>
      <c r="J724" s="108"/>
      <c r="K724" s="108"/>
      <c r="L724" s="108"/>
      <c r="M724" s="111"/>
      <c r="N724" s="112"/>
      <c r="O724" s="111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</row>
    <row r="725">
      <c r="A725" s="108"/>
      <c r="B725" s="108"/>
      <c r="C725" s="108"/>
      <c r="D725" s="115"/>
      <c r="E725" s="108"/>
      <c r="F725" s="108"/>
      <c r="G725" s="108"/>
      <c r="H725" s="108"/>
      <c r="I725" s="108"/>
      <c r="J725" s="108"/>
      <c r="K725" s="108"/>
      <c r="L725" s="108"/>
      <c r="M725" s="111"/>
      <c r="N725" s="112"/>
      <c r="O725" s="111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</row>
    <row r="726">
      <c r="A726" s="108"/>
      <c r="B726" s="108"/>
      <c r="C726" s="108"/>
      <c r="D726" s="115"/>
      <c r="E726" s="108"/>
      <c r="F726" s="108"/>
      <c r="G726" s="108"/>
      <c r="H726" s="108"/>
      <c r="I726" s="108"/>
      <c r="J726" s="108"/>
      <c r="K726" s="108"/>
      <c r="L726" s="108"/>
      <c r="M726" s="111"/>
      <c r="N726" s="112"/>
      <c r="O726" s="111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</row>
    <row r="727">
      <c r="A727" s="108"/>
      <c r="B727" s="108"/>
      <c r="C727" s="108"/>
      <c r="D727" s="115"/>
      <c r="E727" s="108"/>
      <c r="F727" s="108"/>
      <c r="G727" s="108"/>
      <c r="H727" s="108"/>
      <c r="I727" s="108"/>
      <c r="J727" s="108"/>
      <c r="K727" s="108"/>
      <c r="L727" s="108"/>
      <c r="M727" s="111"/>
      <c r="N727" s="112"/>
      <c r="O727" s="111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</row>
    <row r="728">
      <c r="A728" s="108"/>
      <c r="B728" s="108"/>
      <c r="C728" s="108"/>
      <c r="D728" s="115"/>
      <c r="E728" s="108"/>
      <c r="F728" s="108"/>
      <c r="G728" s="108"/>
      <c r="H728" s="108"/>
      <c r="I728" s="108"/>
      <c r="J728" s="108"/>
      <c r="K728" s="108"/>
      <c r="L728" s="108"/>
      <c r="M728" s="111"/>
      <c r="N728" s="112"/>
      <c r="O728" s="111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</row>
    <row r="729">
      <c r="A729" s="108"/>
      <c r="B729" s="108"/>
      <c r="C729" s="108"/>
      <c r="D729" s="115"/>
      <c r="E729" s="108"/>
      <c r="F729" s="108"/>
      <c r="G729" s="108"/>
      <c r="H729" s="108"/>
      <c r="I729" s="108"/>
      <c r="J729" s="108"/>
      <c r="K729" s="108"/>
      <c r="L729" s="108"/>
      <c r="M729" s="111"/>
      <c r="N729" s="112"/>
      <c r="O729" s="111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</row>
    <row r="730">
      <c r="A730" s="108"/>
      <c r="B730" s="108"/>
      <c r="C730" s="108"/>
      <c r="D730" s="115"/>
      <c r="E730" s="108"/>
      <c r="F730" s="108"/>
      <c r="G730" s="108"/>
      <c r="H730" s="108"/>
      <c r="I730" s="108"/>
      <c r="J730" s="108"/>
      <c r="K730" s="108"/>
      <c r="L730" s="108"/>
      <c r="M730" s="111"/>
      <c r="N730" s="112"/>
      <c r="O730" s="111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</row>
    <row r="731">
      <c r="A731" s="108"/>
      <c r="B731" s="108"/>
      <c r="C731" s="108"/>
      <c r="D731" s="115"/>
      <c r="E731" s="108"/>
      <c r="F731" s="108"/>
      <c r="G731" s="108"/>
      <c r="H731" s="108"/>
      <c r="I731" s="108"/>
      <c r="J731" s="108"/>
      <c r="K731" s="108"/>
      <c r="L731" s="108"/>
      <c r="M731" s="111"/>
      <c r="N731" s="112"/>
      <c r="O731" s="111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</row>
    <row r="732">
      <c r="A732" s="108"/>
      <c r="B732" s="108"/>
      <c r="C732" s="108"/>
      <c r="D732" s="115"/>
      <c r="E732" s="108"/>
      <c r="F732" s="108"/>
      <c r="G732" s="108"/>
      <c r="H732" s="108"/>
      <c r="I732" s="108"/>
      <c r="J732" s="108"/>
      <c r="K732" s="108"/>
      <c r="L732" s="108"/>
      <c r="M732" s="111"/>
      <c r="N732" s="112"/>
      <c r="O732" s="111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</row>
    <row r="733">
      <c r="A733" s="108"/>
      <c r="B733" s="108"/>
      <c r="C733" s="108"/>
      <c r="D733" s="115"/>
      <c r="E733" s="108"/>
      <c r="F733" s="108"/>
      <c r="G733" s="108"/>
      <c r="H733" s="108"/>
      <c r="I733" s="108"/>
      <c r="J733" s="108"/>
      <c r="K733" s="108"/>
      <c r="L733" s="108"/>
      <c r="M733" s="111"/>
      <c r="N733" s="112"/>
      <c r="O733" s="111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</row>
    <row r="734">
      <c r="A734" s="108"/>
      <c r="B734" s="108"/>
      <c r="C734" s="108"/>
      <c r="D734" s="115"/>
      <c r="E734" s="108"/>
      <c r="F734" s="108"/>
      <c r="G734" s="108"/>
      <c r="H734" s="108"/>
      <c r="I734" s="108"/>
      <c r="J734" s="108"/>
      <c r="K734" s="108"/>
      <c r="L734" s="108"/>
      <c r="M734" s="111"/>
      <c r="N734" s="112"/>
      <c r="O734" s="111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</row>
    <row r="735">
      <c r="A735" s="108"/>
      <c r="B735" s="108"/>
      <c r="C735" s="108"/>
      <c r="D735" s="115"/>
      <c r="E735" s="108"/>
      <c r="F735" s="108"/>
      <c r="G735" s="108"/>
      <c r="H735" s="108"/>
      <c r="I735" s="108"/>
      <c r="J735" s="108"/>
      <c r="K735" s="108"/>
      <c r="L735" s="108"/>
      <c r="M735" s="111"/>
      <c r="N735" s="112"/>
      <c r="O735" s="111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</row>
    <row r="736">
      <c r="A736" s="108"/>
      <c r="B736" s="108"/>
      <c r="C736" s="108"/>
      <c r="D736" s="115"/>
      <c r="E736" s="108"/>
      <c r="F736" s="108"/>
      <c r="G736" s="108"/>
      <c r="H736" s="108"/>
      <c r="I736" s="108"/>
      <c r="J736" s="108"/>
      <c r="K736" s="108"/>
      <c r="L736" s="108"/>
      <c r="M736" s="111"/>
      <c r="N736" s="112"/>
      <c r="O736" s="111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</row>
    <row r="737">
      <c r="A737" s="108"/>
      <c r="B737" s="108"/>
      <c r="C737" s="108"/>
      <c r="D737" s="115"/>
      <c r="E737" s="108"/>
      <c r="F737" s="108"/>
      <c r="G737" s="108"/>
      <c r="H737" s="108"/>
      <c r="I737" s="108"/>
      <c r="J737" s="108"/>
      <c r="K737" s="108"/>
      <c r="L737" s="108"/>
      <c r="M737" s="111"/>
      <c r="N737" s="112"/>
      <c r="O737" s="111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</row>
    <row r="738">
      <c r="A738" s="108"/>
      <c r="B738" s="108"/>
      <c r="C738" s="108"/>
      <c r="D738" s="115"/>
      <c r="E738" s="108"/>
      <c r="F738" s="108"/>
      <c r="G738" s="108"/>
      <c r="H738" s="108"/>
      <c r="I738" s="108"/>
      <c r="J738" s="108"/>
      <c r="K738" s="108"/>
      <c r="L738" s="108"/>
      <c r="M738" s="111"/>
      <c r="N738" s="112"/>
      <c r="O738" s="111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</row>
    <row r="739">
      <c r="A739" s="108"/>
      <c r="B739" s="108"/>
      <c r="C739" s="108"/>
      <c r="D739" s="115"/>
      <c r="E739" s="108"/>
      <c r="F739" s="108"/>
      <c r="G739" s="108"/>
      <c r="H739" s="108"/>
      <c r="I739" s="108"/>
      <c r="J739" s="108"/>
      <c r="K739" s="108"/>
      <c r="L739" s="108"/>
      <c r="M739" s="111"/>
      <c r="N739" s="112"/>
      <c r="O739" s="111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</row>
    <row r="740">
      <c r="A740" s="108"/>
      <c r="B740" s="108"/>
      <c r="C740" s="108"/>
      <c r="D740" s="115"/>
      <c r="E740" s="108"/>
      <c r="F740" s="108"/>
      <c r="G740" s="108"/>
      <c r="H740" s="108"/>
      <c r="I740" s="108"/>
      <c r="J740" s="108"/>
      <c r="K740" s="108"/>
      <c r="L740" s="108"/>
      <c r="M740" s="111"/>
      <c r="N740" s="112"/>
      <c r="O740" s="111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</row>
    <row r="741">
      <c r="A741" s="108"/>
      <c r="B741" s="108"/>
      <c r="C741" s="108"/>
      <c r="D741" s="115"/>
      <c r="E741" s="108"/>
      <c r="F741" s="108"/>
      <c r="G741" s="108"/>
      <c r="H741" s="108"/>
      <c r="I741" s="108"/>
      <c r="J741" s="108"/>
      <c r="K741" s="108"/>
      <c r="L741" s="108"/>
      <c r="M741" s="111"/>
      <c r="N741" s="112"/>
      <c r="O741" s="111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</row>
    <row r="742">
      <c r="A742" s="108"/>
      <c r="B742" s="108"/>
      <c r="C742" s="108"/>
      <c r="D742" s="115"/>
      <c r="E742" s="108"/>
      <c r="F742" s="108"/>
      <c r="G742" s="108"/>
      <c r="H742" s="108"/>
      <c r="I742" s="108"/>
      <c r="J742" s="108"/>
      <c r="K742" s="108"/>
      <c r="L742" s="108"/>
      <c r="M742" s="111"/>
      <c r="N742" s="112"/>
      <c r="O742" s="111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</row>
    <row r="743">
      <c r="A743" s="108"/>
      <c r="B743" s="108"/>
      <c r="C743" s="108"/>
      <c r="D743" s="115"/>
      <c r="E743" s="108"/>
      <c r="F743" s="108"/>
      <c r="G743" s="108"/>
      <c r="H743" s="108"/>
      <c r="I743" s="108"/>
      <c r="J743" s="108"/>
      <c r="K743" s="108"/>
      <c r="L743" s="108"/>
      <c r="M743" s="111"/>
      <c r="N743" s="112"/>
      <c r="O743" s="111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</row>
    <row r="744">
      <c r="A744" s="108"/>
      <c r="B744" s="108"/>
      <c r="C744" s="108"/>
      <c r="D744" s="115"/>
      <c r="E744" s="108"/>
      <c r="F744" s="108"/>
      <c r="G744" s="108"/>
      <c r="H744" s="108"/>
      <c r="I744" s="108"/>
      <c r="J744" s="108"/>
      <c r="K744" s="108"/>
      <c r="L744" s="108"/>
      <c r="M744" s="111"/>
      <c r="N744" s="112"/>
      <c r="O744" s="111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</row>
    <row r="745">
      <c r="A745" s="108"/>
      <c r="B745" s="108"/>
      <c r="C745" s="108"/>
      <c r="D745" s="115"/>
      <c r="E745" s="108"/>
      <c r="F745" s="108"/>
      <c r="G745" s="108"/>
      <c r="H745" s="108"/>
      <c r="I745" s="108"/>
      <c r="J745" s="108"/>
      <c r="K745" s="108"/>
      <c r="L745" s="108"/>
      <c r="M745" s="111"/>
      <c r="N745" s="112"/>
      <c r="O745" s="111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</row>
    <row r="746">
      <c r="A746" s="108"/>
      <c r="B746" s="108"/>
      <c r="C746" s="108"/>
      <c r="D746" s="115"/>
      <c r="E746" s="108"/>
      <c r="F746" s="108"/>
      <c r="G746" s="108"/>
      <c r="H746" s="108"/>
      <c r="I746" s="108"/>
      <c r="J746" s="108"/>
      <c r="K746" s="108"/>
      <c r="L746" s="108"/>
      <c r="M746" s="111"/>
      <c r="N746" s="112"/>
      <c r="O746" s="111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</row>
    <row r="747">
      <c r="A747" s="108"/>
      <c r="B747" s="108"/>
      <c r="C747" s="108"/>
      <c r="D747" s="115"/>
      <c r="E747" s="108"/>
      <c r="F747" s="108"/>
      <c r="G747" s="108"/>
      <c r="H747" s="108"/>
      <c r="I747" s="108"/>
      <c r="J747" s="108"/>
      <c r="K747" s="108"/>
      <c r="L747" s="108"/>
      <c r="M747" s="111"/>
      <c r="N747" s="112"/>
      <c r="O747" s="111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</row>
    <row r="748">
      <c r="A748" s="108"/>
      <c r="B748" s="108"/>
      <c r="C748" s="108"/>
      <c r="D748" s="115"/>
      <c r="E748" s="108"/>
      <c r="F748" s="108"/>
      <c r="G748" s="108"/>
      <c r="H748" s="108"/>
      <c r="I748" s="108"/>
      <c r="J748" s="108"/>
      <c r="K748" s="108"/>
      <c r="L748" s="108"/>
      <c r="M748" s="111"/>
      <c r="N748" s="112"/>
      <c r="O748" s="111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</row>
    <row r="749">
      <c r="A749" s="108"/>
      <c r="B749" s="108"/>
      <c r="C749" s="108"/>
      <c r="D749" s="115"/>
      <c r="E749" s="108"/>
      <c r="F749" s="108"/>
      <c r="G749" s="108"/>
      <c r="H749" s="108"/>
      <c r="I749" s="108"/>
      <c r="J749" s="108"/>
      <c r="K749" s="108"/>
      <c r="L749" s="108"/>
      <c r="M749" s="111"/>
      <c r="N749" s="112"/>
      <c r="O749" s="111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</row>
    <row r="750">
      <c r="A750" s="108"/>
      <c r="B750" s="108"/>
      <c r="C750" s="108"/>
      <c r="D750" s="115"/>
      <c r="E750" s="108"/>
      <c r="F750" s="108"/>
      <c r="G750" s="108"/>
      <c r="H750" s="108"/>
      <c r="I750" s="108"/>
      <c r="J750" s="108"/>
      <c r="K750" s="108"/>
      <c r="L750" s="108"/>
      <c r="M750" s="111"/>
      <c r="N750" s="112"/>
      <c r="O750" s="111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</row>
    <row r="751">
      <c r="A751" s="108"/>
      <c r="B751" s="108"/>
      <c r="C751" s="108"/>
      <c r="D751" s="115"/>
      <c r="E751" s="108"/>
      <c r="F751" s="108"/>
      <c r="G751" s="108"/>
      <c r="H751" s="108"/>
      <c r="I751" s="108"/>
      <c r="J751" s="108"/>
      <c r="K751" s="108"/>
      <c r="L751" s="108"/>
      <c r="M751" s="111"/>
      <c r="N751" s="112"/>
      <c r="O751" s="111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</row>
    <row r="752">
      <c r="A752" s="108"/>
      <c r="B752" s="108"/>
      <c r="C752" s="108"/>
      <c r="D752" s="115"/>
      <c r="E752" s="108"/>
      <c r="F752" s="108"/>
      <c r="G752" s="108"/>
      <c r="H752" s="108"/>
      <c r="I752" s="108"/>
      <c r="J752" s="108"/>
      <c r="K752" s="108"/>
      <c r="L752" s="108"/>
      <c r="M752" s="111"/>
      <c r="N752" s="112"/>
      <c r="O752" s="111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</row>
    <row r="753">
      <c r="A753" s="108"/>
      <c r="B753" s="108"/>
      <c r="C753" s="108"/>
      <c r="D753" s="115"/>
      <c r="E753" s="108"/>
      <c r="F753" s="108"/>
      <c r="G753" s="108"/>
      <c r="H753" s="108"/>
      <c r="I753" s="108"/>
      <c r="J753" s="108"/>
      <c r="K753" s="108"/>
      <c r="L753" s="108"/>
      <c r="M753" s="111"/>
      <c r="N753" s="112"/>
      <c r="O753" s="111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</row>
    <row r="754">
      <c r="A754" s="108"/>
      <c r="B754" s="108"/>
      <c r="C754" s="108"/>
      <c r="D754" s="115"/>
      <c r="E754" s="108"/>
      <c r="F754" s="108"/>
      <c r="G754" s="108"/>
      <c r="H754" s="108"/>
      <c r="I754" s="108"/>
      <c r="J754" s="108"/>
      <c r="K754" s="108"/>
      <c r="L754" s="108"/>
      <c r="M754" s="111"/>
      <c r="N754" s="112"/>
      <c r="O754" s="111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</row>
    <row r="755">
      <c r="A755" s="108"/>
      <c r="B755" s="108"/>
      <c r="C755" s="108"/>
      <c r="D755" s="115"/>
      <c r="E755" s="108"/>
      <c r="F755" s="108"/>
      <c r="G755" s="108"/>
      <c r="H755" s="108"/>
      <c r="I755" s="108"/>
      <c r="J755" s="108"/>
      <c r="K755" s="108"/>
      <c r="L755" s="108"/>
      <c r="M755" s="111"/>
      <c r="N755" s="112"/>
      <c r="O755" s="111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</row>
    <row r="756">
      <c r="A756" s="108"/>
      <c r="B756" s="108"/>
      <c r="C756" s="108"/>
      <c r="D756" s="115"/>
      <c r="E756" s="108"/>
      <c r="F756" s="108"/>
      <c r="G756" s="108"/>
      <c r="H756" s="108"/>
      <c r="I756" s="108"/>
      <c r="J756" s="108"/>
      <c r="K756" s="108"/>
      <c r="L756" s="108"/>
      <c r="M756" s="111"/>
      <c r="N756" s="112"/>
      <c r="O756" s="111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</row>
    <row r="757">
      <c r="A757" s="108"/>
      <c r="B757" s="108"/>
      <c r="C757" s="108"/>
      <c r="D757" s="115"/>
      <c r="E757" s="108"/>
      <c r="F757" s="108"/>
      <c r="G757" s="108"/>
      <c r="H757" s="108"/>
      <c r="I757" s="108"/>
      <c r="J757" s="108"/>
      <c r="K757" s="108"/>
      <c r="L757" s="108"/>
      <c r="M757" s="111"/>
      <c r="N757" s="112"/>
      <c r="O757" s="111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</row>
    <row r="758">
      <c r="A758" s="108"/>
      <c r="B758" s="108"/>
      <c r="C758" s="108"/>
      <c r="D758" s="115"/>
      <c r="E758" s="108"/>
      <c r="F758" s="108"/>
      <c r="G758" s="108"/>
      <c r="H758" s="108"/>
      <c r="I758" s="108"/>
      <c r="J758" s="108"/>
      <c r="K758" s="108"/>
      <c r="L758" s="108"/>
      <c r="M758" s="111"/>
      <c r="N758" s="112"/>
      <c r="O758" s="111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</row>
    <row r="759">
      <c r="A759" s="108"/>
      <c r="B759" s="108"/>
      <c r="C759" s="108"/>
      <c r="D759" s="115"/>
      <c r="E759" s="108"/>
      <c r="F759" s="108"/>
      <c r="G759" s="108"/>
      <c r="H759" s="108"/>
      <c r="I759" s="108"/>
      <c r="J759" s="108"/>
      <c r="K759" s="108"/>
      <c r="L759" s="108"/>
      <c r="M759" s="111"/>
      <c r="N759" s="112"/>
      <c r="O759" s="111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</row>
    <row r="760">
      <c r="A760" s="108"/>
      <c r="B760" s="108"/>
      <c r="C760" s="108"/>
      <c r="D760" s="115"/>
      <c r="E760" s="108"/>
      <c r="F760" s="108"/>
      <c r="G760" s="108"/>
      <c r="H760" s="108"/>
      <c r="I760" s="108"/>
      <c r="J760" s="108"/>
      <c r="K760" s="108"/>
      <c r="L760" s="108"/>
      <c r="M760" s="111"/>
      <c r="N760" s="112"/>
      <c r="O760" s="111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</row>
    <row r="761">
      <c r="A761" s="108"/>
      <c r="B761" s="108"/>
      <c r="C761" s="108"/>
      <c r="D761" s="115"/>
      <c r="E761" s="108"/>
      <c r="F761" s="108"/>
      <c r="G761" s="108"/>
      <c r="H761" s="108"/>
      <c r="I761" s="108"/>
      <c r="J761" s="108"/>
      <c r="K761" s="108"/>
      <c r="L761" s="108"/>
      <c r="M761" s="111"/>
      <c r="N761" s="112"/>
      <c r="O761" s="111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</row>
    <row r="762">
      <c r="A762" s="108"/>
      <c r="B762" s="108"/>
      <c r="C762" s="108"/>
      <c r="D762" s="115"/>
      <c r="E762" s="108"/>
      <c r="F762" s="108"/>
      <c r="G762" s="108"/>
      <c r="H762" s="108"/>
      <c r="I762" s="108"/>
      <c r="J762" s="108"/>
      <c r="K762" s="108"/>
      <c r="L762" s="108"/>
      <c r="M762" s="111"/>
      <c r="N762" s="112"/>
      <c r="O762" s="111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</row>
    <row r="763">
      <c r="A763" s="108"/>
      <c r="B763" s="108"/>
      <c r="C763" s="108"/>
      <c r="D763" s="115"/>
      <c r="E763" s="108"/>
      <c r="F763" s="108"/>
      <c r="G763" s="108"/>
      <c r="H763" s="108"/>
      <c r="I763" s="108"/>
      <c r="J763" s="108"/>
      <c r="K763" s="108"/>
      <c r="L763" s="108"/>
      <c r="M763" s="111"/>
      <c r="N763" s="112"/>
      <c r="O763" s="111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</row>
    <row r="764">
      <c r="A764" s="108"/>
      <c r="B764" s="108"/>
      <c r="C764" s="108"/>
      <c r="D764" s="115"/>
      <c r="E764" s="108"/>
      <c r="F764" s="108"/>
      <c r="G764" s="108"/>
      <c r="H764" s="108"/>
      <c r="I764" s="108"/>
      <c r="J764" s="108"/>
      <c r="K764" s="108"/>
      <c r="L764" s="108"/>
      <c r="M764" s="111"/>
      <c r="N764" s="112"/>
      <c r="O764" s="111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</row>
    <row r="765">
      <c r="A765" s="108"/>
      <c r="B765" s="108"/>
      <c r="C765" s="108"/>
      <c r="D765" s="115"/>
      <c r="E765" s="108"/>
      <c r="F765" s="108"/>
      <c r="G765" s="108"/>
      <c r="H765" s="108"/>
      <c r="I765" s="108"/>
      <c r="J765" s="108"/>
      <c r="K765" s="108"/>
      <c r="L765" s="108"/>
      <c r="M765" s="111"/>
      <c r="N765" s="112"/>
      <c r="O765" s="111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</row>
    <row r="766">
      <c r="A766" s="108"/>
      <c r="B766" s="108"/>
      <c r="C766" s="108"/>
      <c r="D766" s="115"/>
      <c r="E766" s="108"/>
      <c r="F766" s="108"/>
      <c r="G766" s="108"/>
      <c r="H766" s="108"/>
      <c r="I766" s="108"/>
      <c r="J766" s="108"/>
      <c r="K766" s="108"/>
      <c r="L766" s="108"/>
      <c r="M766" s="111"/>
      <c r="N766" s="112"/>
      <c r="O766" s="111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</row>
    <row r="767">
      <c r="A767" s="108"/>
      <c r="B767" s="108"/>
      <c r="C767" s="108"/>
      <c r="D767" s="115"/>
      <c r="E767" s="108"/>
      <c r="F767" s="108"/>
      <c r="G767" s="108"/>
      <c r="H767" s="108"/>
      <c r="I767" s="108"/>
      <c r="J767" s="108"/>
      <c r="K767" s="108"/>
      <c r="L767" s="108"/>
      <c r="M767" s="111"/>
      <c r="N767" s="112"/>
      <c r="O767" s="111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</row>
    <row r="768">
      <c r="A768" s="108"/>
      <c r="B768" s="108"/>
      <c r="C768" s="108"/>
      <c r="D768" s="115"/>
      <c r="E768" s="108"/>
      <c r="F768" s="108"/>
      <c r="G768" s="108"/>
      <c r="H768" s="108"/>
      <c r="I768" s="108"/>
      <c r="J768" s="108"/>
      <c r="K768" s="108"/>
      <c r="L768" s="108"/>
      <c r="M768" s="111"/>
      <c r="N768" s="112"/>
      <c r="O768" s="111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</row>
    <row r="769">
      <c r="A769" s="108"/>
      <c r="B769" s="108"/>
      <c r="C769" s="108"/>
      <c r="D769" s="115"/>
      <c r="E769" s="108"/>
      <c r="F769" s="108"/>
      <c r="G769" s="108"/>
      <c r="H769" s="108"/>
      <c r="I769" s="108"/>
      <c r="J769" s="108"/>
      <c r="K769" s="108"/>
      <c r="L769" s="108"/>
      <c r="M769" s="111"/>
      <c r="N769" s="112"/>
      <c r="O769" s="111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</row>
    <row r="770">
      <c r="A770" s="108"/>
      <c r="B770" s="108"/>
      <c r="C770" s="108"/>
      <c r="D770" s="115"/>
      <c r="E770" s="108"/>
      <c r="F770" s="108"/>
      <c r="G770" s="108"/>
      <c r="H770" s="108"/>
      <c r="I770" s="108"/>
      <c r="J770" s="108"/>
      <c r="K770" s="108"/>
      <c r="L770" s="108"/>
      <c r="M770" s="111"/>
      <c r="N770" s="112"/>
      <c r="O770" s="111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</row>
    <row r="771">
      <c r="A771" s="108"/>
      <c r="B771" s="108"/>
      <c r="C771" s="108"/>
      <c r="D771" s="115"/>
      <c r="E771" s="108"/>
      <c r="F771" s="108"/>
      <c r="G771" s="108"/>
      <c r="H771" s="108"/>
      <c r="I771" s="108"/>
      <c r="J771" s="108"/>
      <c r="K771" s="108"/>
      <c r="L771" s="108"/>
      <c r="M771" s="111"/>
      <c r="N771" s="112"/>
      <c r="O771" s="111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</row>
    <row r="772">
      <c r="A772" s="108"/>
      <c r="B772" s="108"/>
      <c r="C772" s="108"/>
      <c r="D772" s="115"/>
      <c r="E772" s="108"/>
      <c r="F772" s="108"/>
      <c r="G772" s="108"/>
      <c r="H772" s="108"/>
      <c r="I772" s="108"/>
      <c r="J772" s="108"/>
      <c r="K772" s="108"/>
      <c r="L772" s="108"/>
      <c r="M772" s="111"/>
      <c r="N772" s="112"/>
      <c r="O772" s="111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</row>
    <row r="773">
      <c r="A773" s="108"/>
      <c r="B773" s="108"/>
      <c r="C773" s="108"/>
      <c r="D773" s="115"/>
      <c r="E773" s="108"/>
      <c r="F773" s="108"/>
      <c r="G773" s="108"/>
      <c r="H773" s="108"/>
      <c r="I773" s="108"/>
      <c r="J773" s="108"/>
      <c r="K773" s="108"/>
      <c r="L773" s="108"/>
      <c r="M773" s="111"/>
      <c r="N773" s="112"/>
      <c r="O773" s="111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</row>
    <row r="774">
      <c r="A774" s="108"/>
      <c r="B774" s="108"/>
      <c r="C774" s="108"/>
      <c r="D774" s="115"/>
      <c r="E774" s="108"/>
      <c r="F774" s="108"/>
      <c r="G774" s="108"/>
      <c r="H774" s="108"/>
      <c r="I774" s="108"/>
      <c r="J774" s="108"/>
      <c r="K774" s="108"/>
      <c r="L774" s="108"/>
      <c r="M774" s="111"/>
      <c r="N774" s="112"/>
      <c r="O774" s="111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</row>
    <row r="775">
      <c r="A775" s="108"/>
      <c r="B775" s="108"/>
      <c r="C775" s="108"/>
      <c r="D775" s="115"/>
      <c r="E775" s="108"/>
      <c r="F775" s="108"/>
      <c r="G775" s="108"/>
      <c r="H775" s="108"/>
      <c r="I775" s="108"/>
      <c r="J775" s="108"/>
      <c r="K775" s="108"/>
      <c r="L775" s="108"/>
      <c r="M775" s="111"/>
      <c r="N775" s="112"/>
      <c r="O775" s="111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</row>
    <row r="776">
      <c r="A776" s="108"/>
      <c r="B776" s="108"/>
      <c r="C776" s="108"/>
      <c r="D776" s="115"/>
      <c r="E776" s="108"/>
      <c r="F776" s="108"/>
      <c r="G776" s="108"/>
      <c r="H776" s="108"/>
      <c r="I776" s="108"/>
      <c r="J776" s="108"/>
      <c r="K776" s="108"/>
      <c r="L776" s="108"/>
      <c r="M776" s="111"/>
      <c r="N776" s="112"/>
      <c r="O776" s="111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</row>
    <row r="777">
      <c r="A777" s="108"/>
      <c r="B777" s="108"/>
      <c r="C777" s="108"/>
      <c r="D777" s="115"/>
      <c r="E777" s="108"/>
      <c r="F777" s="108"/>
      <c r="G777" s="108"/>
      <c r="H777" s="108"/>
      <c r="I777" s="108"/>
      <c r="J777" s="108"/>
      <c r="K777" s="108"/>
      <c r="L777" s="108"/>
      <c r="M777" s="111"/>
      <c r="N777" s="112"/>
      <c r="O777" s="111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</row>
    <row r="778">
      <c r="A778" s="108"/>
      <c r="B778" s="108"/>
      <c r="C778" s="108"/>
      <c r="D778" s="115"/>
      <c r="E778" s="108"/>
      <c r="F778" s="108"/>
      <c r="G778" s="108"/>
      <c r="H778" s="108"/>
      <c r="I778" s="108"/>
      <c r="J778" s="108"/>
      <c r="K778" s="108"/>
      <c r="L778" s="108"/>
      <c r="M778" s="111"/>
      <c r="N778" s="112"/>
      <c r="O778" s="111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</row>
    <row r="779">
      <c r="A779" s="108"/>
      <c r="B779" s="108"/>
      <c r="C779" s="108"/>
      <c r="D779" s="115"/>
      <c r="E779" s="108"/>
      <c r="F779" s="108"/>
      <c r="G779" s="108"/>
      <c r="H779" s="108"/>
      <c r="I779" s="108"/>
      <c r="J779" s="108"/>
      <c r="K779" s="108"/>
      <c r="L779" s="108"/>
      <c r="M779" s="111"/>
      <c r="N779" s="112"/>
      <c r="O779" s="111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</row>
    <row r="780">
      <c r="A780" s="108"/>
      <c r="B780" s="108"/>
      <c r="C780" s="108"/>
      <c r="D780" s="115"/>
      <c r="E780" s="108"/>
      <c r="F780" s="108"/>
      <c r="G780" s="108"/>
      <c r="H780" s="108"/>
      <c r="I780" s="108"/>
      <c r="J780" s="108"/>
      <c r="K780" s="108"/>
      <c r="L780" s="108"/>
      <c r="M780" s="111"/>
      <c r="N780" s="112"/>
      <c r="O780" s="111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</row>
    <row r="781">
      <c r="A781" s="108"/>
      <c r="B781" s="108"/>
      <c r="C781" s="108"/>
      <c r="D781" s="115"/>
      <c r="E781" s="108"/>
      <c r="F781" s="108"/>
      <c r="G781" s="108"/>
      <c r="H781" s="108"/>
      <c r="I781" s="108"/>
      <c r="J781" s="108"/>
      <c r="K781" s="108"/>
      <c r="L781" s="108"/>
      <c r="M781" s="111"/>
      <c r="N781" s="112"/>
      <c r="O781" s="111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</row>
    <row r="782">
      <c r="A782" s="108"/>
      <c r="B782" s="108"/>
      <c r="C782" s="108"/>
      <c r="D782" s="115"/>
      <c r="E782" s="108"/>
      <c r="F782" s="108"/>
      <c r="G782" s="108"/>
      <c r="H782" s="108"/>
      <c r="I782" s="108"/>
      <c r="J782" s="108"/>
      <c r="K782" s="108"/>
      <c r="L782" s="108"/>
      <c r="M782" s="111"/>
      <c r="N782" s="112"/>
      <c r="O782" s="111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</row>
    <row r="783">
      <c r="A783" s="108"/>
      <c r="B783" s="108"/>
      <c r="C783" s="108"/>
      <c r="D783" s="115"/>
      <c r="E783" s="108"/>
      <c r="F783" s="108"/>
      <c r="G783" s="108"/>
      <c r="H783" s="108"/>
      <c r="I783" s="108"/>
      <c r="J783" s="108"/>
      <c r="K783" s="108"/>
      <c r="L783" s="108"/>
      <c r="M783" s="111"/>
      <c r="N783" s="112"/>
      <c r="O783" s="111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</row>
    <row r="784">
      <c r="A784" s="108"/>
      <c r="B784" s="108"/>
      <c r="C784" s="108"/>
      <c r="D784" s="115"/>
      <c r="E784" s="108"/>
      <c r="F784" s="108"/>
      <c r="G784" s="108"/>
      <c r="H784" s="108"/>
      <c r="I784" s="108"/>
      <c r="J784" s="108"/>
      <c r="K784" s="108"/>
      <c r="L784" s="108"/>
      <c r="M784" s="111"/>
      <c r="N784" s="112"/>
      <c r="O784" s="111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</row>
    <row r="785">
      <c r="A785" s="108"/>
      <c r="B785" s="108"/>
      <c r="C785" s="108"/>
      <c r="D785" s="115"/>
      <c r="E785" s="108"/>
      <c r="F785" s="108"/>
      <c r="G785" s="108"/>
      <c r="H785" s="108"/>
      <c r="I785" s="108"/>
      <c r="J785" s="108"/>
      <c r="K785" s="108"/>
      <c r="L785" s="108"/>
      <c r="M785" s="111"/>
      <c r="N785" s="112"/>
      <c r="O785" s="111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</row>
    <row r="786">
      <c r="A786" s="108"/>
      <c r="B786" s="108"/>
      <c r="C786" s="108"/>
      <c r="D786" s="115"/>
      <c r="E786" s="108"/>
      <c r="F786" s="108"/>
      <c r="G786" s="108"/>
      <c r="H786" s="108"/>
      <c r="I786" s="108"/>
      <c r="J786" s="108"/>
      <c r="K786" s="108"/>
      <c r="L786" s="108"/>
      <c r="M786" s="111"/>
      <c r="N786" s="112"/>
      <c r="O786" s="111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</row>
    <row r="787">
      <c r="A787" s="108"/>
      <c r="B787" s="108"/>
      <c r="C787" s="108"/>
      <c r="D787" s="115"/>
      <c r="E787" s="108"/>
      <c r="F787" s="108"/>
      <c r="G787" s="108"/>
      <c r="H787" s="108"/>
      <c r="I787" s="108"/>
      <c r="J787" s="108"/>
      <c r="K787" s="108"/>
      <c r="L787" s="108"/>
      <c r="M787" s="111"/>
      <c r="N787" s="112"/>
      <c r="O787" s="111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</row>
    <row r="788">
      <c r="A788" s="108"/>
      <c r="B788" s="108"/>
      <c r="C788" s="108"/>
      <c r="D788" s="115"/>
      <c r="E788" s="108"/>
      <c r="F788" s="108"/>
      <c r="G788" s="108"/>
      <c r="H788" s="108"/>
      <c r="I788" s="108"/>
      <c r="J788" s="108"/>
      <c r="K788" s="108"/>
      <c r="L788" s="108"/>
      <c r="M788" s="111"/>
      <c r="N788" s="112"/>
      <c r="O788" s="111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</row>
    <row r="789">
      <c r="A789" s="108"/>
      <c r="B789" s="108"/>
      <c r="C789" s="108"/>
      <c r="D789" s="115"/>
      <c r="E789" s="108"/>
      <c r="F789" s="108"/>
      <c r="G789" s="108"/>
      <c r="H789" s="108"/>
      <c r="I789" s="108"/>
      <c r="J789" s="108"/>
      <c r="K789" s="108"/>
      <c r="L789" s="108"/>
      <c r="M789" s="111"/>
      <c r="N789" s="112"/>
      <c r="O789" s="111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</row>
    <row r="790">
      <c r="A790" s="108"/>
      <c r="B790" s="108"/>
      <c r="C790" s="108"/>
      <c r="D790" s="115"/>
      <c r="E790" s="108"/>
      <c r="F790" s="108"/>
      <c r="G790" s="108"/>
      <c r="H790" s="108"/>
      <c r="I790" s="108"/>
      <c r="J790" s="108"/>
      <c r="K790" s="108"/>
      <c r="L790" s="108"/>
      <c r="M790" s="111"/>
      <c r="N790" s="112"/>
      <c r="O790" s="111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</row>
    <row r="791">
      <c r="A791" s="108"/>
      <c r="B791" s="108"/>
      <c r="C791" s="108"/>
      <c r="D791" s="115"/>
      <c r="E791" s="108"/>
      <c r="F791" s="108"/>
      <c r="G791" s="108"/>
      <c r="H791" s="108"/>
      <c r="I791" s="108"/>
      <c r="J791" s="108"/>
      <c r="K791" s="108"/>
      <c r="L791" s="108"/>
      <c r="M791" s="111"/>
      <c r="N791" s="112"/>
      <c r="O791" s="111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</row>
    <row r="792">
      <c r="A792" s="108"/>
      <c r="B792" s="108"/>
      <c r="C792" s="108"/>
      <c r="D792" s="115"/>
      <c r="E792" s="108"/>
      <c r="F792" s="108"/>
      <c r="G792" s="108"/>
      <c r="H792" s="108"/>
      <c r="I792" s="108"/>
      <c r="J792" s="108"/>
      <c r="K792" s="108"/>
      <c r="L792" s="108"/>
      <c r="M792" s="111"/>
      <c r="N792" s="112"/>
      <c r="O792" s="111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</row>
    <row r="793">
      <c r="A793" s="108"/>
      <c r="B793" s="108"/>
      <c r="C793" s="108"/>
      <c r="D793" s="115"/>
      <c r="E793" s="108"/>
      <c r="F793" s="108"/>
      <c r="G793" s="108"/>
      <c r="H793" s="108"/>
      <c r="I793" s="108"/>
      <c r="J793" s="108"/>
      <c r="K793" s="108"/>
      <c r="L793" s="108"/>
      <c r="M793" s="111"/>
      <c r="N793" s="112"/>
      <c r="O793" s="111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</row>
    <row r="794">
      <c r="A794" s="108"/>
      <c r="B794" s="108"/>
      <c r="C794" s="108"/>
      <c r="D794" s="115"/>
      <c r="E794" s="108"/>
      <c r="F794" s="108"/>
      <c r="G794" s="108"/>
      <c r="H794" s="108"/>
      <c r="I794" s="108"/>
      <c r="J794" s="108"/>
      <c r="K794" s="108"/>
      <c r="L794" s="108"/>
      <c r="M794" s="111"/>
      <c r="N794" s="112"/>
      <c r="O794" s="111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</row>
    <row r="795">
      <c r="A795" s="108"/>
      <c r="B795" s="108"/>
      <c r="C795" s="108"/>
      <c r="D795" s="115"/>
      <c r="E795" s="108"/>
      <c r="F795" s="108"/>
      <c r="G795" s="108"/>
      <c r="H795" s="108"/>
      <c r="I795" s="108"/>
      <c r="J795" s="108"/>
      <c r="K795" s="108"/>
      <c r="L795" s="108"/>
      <c r="M795" s="111"/>
      <c r="N795" s="112"/>
      <c r="O795" s="111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</row>
    <row r="796">
      <c r="A796" s="108"/>
      <c r="B796" s="108"/>
      <c r="C796" s="108"/>
      <c r="D796" s="115"/>
      <c r="E796" s="108"/>
      <c r="F796" s="108"/>
      <c r="G796" s="108"/>
      <c r="H796" s="108"/>
      <c r="I796" s="108"/>
      <c r="J796" s="108"/>
      <c r="K796" s="108"/>
      <c r="L796" s="108"/>
      <c r="M796" s="111"/>
      <c r="N796" s="112"/>
      <c r="O796" s="111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</row>
    <row r="797">
      <c r="A797" s="108"/>
      <c r="B797" s="108"/>
      <c r="C797" s="108"/>
      <c r="D797" s="115"/>
      <c r="E797" s="108"/>
      <c r="F797" s="108"/>
      <c r="G797" s="108"/>
      <c r="H797" s="108"/>
      <c r="I797" s="108"/>
      <c r="J797" s="108"/>
      <c r="K797" s="108"/>
      <c r="L797" s="108"/>
      <c r="M797" s="111"/>
      <c r="N797" s="112"/>
      <c r="O797" s="111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</row>
    <row r="798">
      <c r="A798" s="108"/>
      <c r="B798" s="108"/>
      <c r="C798" s="108"/>
      <c r="D798" s="115"/>
      <c r="E798" s="108"/>
      <c r="F798" s="108"/>
      <c r="G798" s="108"/>
      <c r="H798" s="108"/>
      <c r="I798" s="108"/>
      <c r="J798" s="108"/>
      <c r="K798" s="108"/>
      <c r="L798" s="108"/>
      <c r="M798" s="111"/>
      <c r="N798" s="112"/>
      <c r="O798" s="111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</row>
    <row r="799">
      <c r="A799" s="108"/>
      <c r="B799" s="108"/>
      <c r="C799" s="108"/>
      <c r="D799" s="115"/>
      <c r="E799" s="108"/>
      <c r="F799" s="108"/>
      <c r="G799" s="108"/>
      <c r="H799" s="108"/>
      <c r="I799" s="108"/>
      <c r="J799" s="108"/>
      <c r="K799" s="108"/>
      <c r="L799" s="108"/>
      <c r="M799" s="111"/>
      <c r="N799" s="112"/>
      <c r="O799" s="111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</row>
    <row r="800">
      <c r="A800" s="108"/>
      <c r="B800" s="108"/>
      <c r="C800" s="108"/>
      <c r="D800" s="115"/>
      <c r="E800" s="108"/>
      <c r="F800" s="108"/>
      <c r="G800" s="108"/>
      <c r="H800" s="108"/>
      <c r="I800" s="108"/>
      <c r="J800" s="108"/>
      <c r="K800" s="108"/>
      <c r="L800" s="108"/>
      <c r="M800" s="111"/>
      <c r="N800" s="112"/>
      <c r="O800" s="111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</row>
    <row r="801">
      <c r="A801" s="108"/>
      <c r="B801" s="108"/>
      <c r="C801" s="108"/>
      <c r="D801" s="115"/>
      <c r="E801" s="108"/>
      <c r="F801" s="108"/>
      <c r="G801" s="108"/>
      <c r="H801" s="108"/>
      <c r="I801" s="108"/>
      <c r="J801" s="108"/>
      <c r="K801" s="108"/>
      <c r="L801" s="108"/>
      <c r="M801" s="111"/>
      <c r="N801" s="112"/>
      <c r="O801" s="111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</row>
    <row r="802">
      <c r="A802" s="108"/>
      <c r="B802" s="108"/>
      <c r="C802" s="108"/>
      <c r="D802" s="115"/>
      <c r="E802" s="108"/>
      <c r="F802" s="108"/>
      <c r="G802" s="108"/>
      <c r="H802" s="108"/>
      <c r="I802" s="108"/>
      <c r="J802" s="108"/>
      <c r="K802" s="108"/>
      <c r="L802" s="108"/>
      <c r="M802" s="111"/>
      <c r="N802" s="112"/>
      <c r="O802" s="111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</row>
    <row r="803">
      <c r="A803" s="108"/>
      <c r="B803" s="108"/>
      <c r="C803" s="108"/>
      <c r="D803" s="115"/>
      <c r="E803" s="108"/>
      <c r="F803" s="108"/>
      <c r="G803" s="108"/>
      <c r="H803" s="108"/>
      <c r="I803" s="108"/>
      <c r="J803" s="108"/>
      <c r="K803" s="108"/>
      <c r="L803" s="108"/>
      <c r="M803" s="111"/>
      <c r="N803" s="112"/>
      <c r="O803" s="111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</row>
    <row r="804">
      <c r="A804" s="108"/>
      <c r="B804" s="108"/>
      <c r="C804" s="108"/>
      <c r="D804" s="115"/>
      <c r="E804" s="108"/>
      <c r="F804" s="108"/>
      <c r="G804" s="108"/>
      <c r="H804" s="108"/>
      <c r="I804" s="108"/>
      <c r="J804" s="108"/>
      <c r="K804" s="108"/>
      <c r="L804" s="108"/>
      <c r="M804" s="111"/>
      <c r="N804" s="112"/>
      <c r="O804" s="111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</row>
    <row r="805">
      <c r="A805" s="108"/>
      <c r="B805" s="108"/>
      <c r="C805" s="108"/>
      <c r="D805" s="115"/>
      <c r="E805" s="108"/>
      <c r="F805" s="108"/>
      <c r="G805" s="108"/>
      <c r="H805" s="108"/>
      <c r="I805" s="108"/>
      <c r="J805" s="108"/>
      <c r="K805" s="108"/>
      <c r="L805" s="108"/>
      <c r="M805" s="111"/>
      <c r="N805" s="112"/>
      <c r="O805" s="111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</row>
    <row r="806">
      <c r="A806" s="108"/>
      <c r="B806" s="108"/>
      <c r="C806" s="108"/>
      <c r="D806" s="115"/>
      <c r="E806" s="108"/>
      <c r="F806" s="108"/>
      <c r="G806" s="108"/>
      <c r="H806" s="108"/>
      <c r="I806" s="108"/>
      <c r="J806" s="108"/>
      <c r="K806" s="108"/>
      <c r="L806" s="108"/>
      <c r="M806" s="111"/>
      <c r="N806" s="112"/>
      <c r="O806" s="111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</row>
    <row r="807">
      <c r="A807" s="108"/>
      <c r="B807" s="108"/>
      <c r="C807" s="108"/>
      <c r="D807" s="115"/>
      <c r="E807" s="108"/>
      <c r="F807" s="108"/>
      <c r="G807" s="108"/>
      <c r="H807" s="108"/>
      <c r="I807" s="108"/>
      <c r="J807" s="108"/>
      <c r="K807" s="108"/>
      <c r="L807" s="108"/>
      <c r="M807" s="111"/>
      <c r="N807" s="112"/>
      <c r="O807" s="111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</row>
    <row r="808">
      <c r="A808" s="108"/>
      <c r="B808" s="108"/>
      <c r="C808" s="108"/>
      <c r="D808" s="115"/>
      <c r="E808" s="108"/>
      <c r="F808" s="108"/>
      <c r="G808" s="108"/>
      <c r="H808" s="108"/>
      <c r="I808" s="108"/>
      <c r="J808" s="108"/>
      <c r="K808" s="108"/>
      <c r="L808" s="108"/>
      <c r="M808" s="111"/>
      <c r="N808" s="112"/>
      <c r="O808" s="111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</row>
    <row r="809">
      <c r="A809" s="108"/>
      <c r="B809" s="108"/>
      <c r="C809" s="108"/>
      <c r="D809" s="115"/>
      <c r="E809" s="108"/>
      <c r="F809" s="108"/>
      <c r="G809" s="108"/>
      <c r="H809" s="108"/>
      <c r="I809" s="108"/>
      <c r="J809" s="108"/>
      <c r="K809" s="108"/>
      <c r="L809" s="108"/>
      <c r="M809" s="111"/>
      <c r="N809" s="112"/>
      <c r="O809" s="111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</row>
    <row r="810">
      <c r="A810" s="108"/>
      <c r="B810" s="108"/>
      <c r="C810" s="108"/>
      <c r="D810" s="115"/>
      <c r="E810" s="108"/>
      <c r="F810" s="108"/>
      <c r="G810" s="108"/>
      <c r="H810" s="108"/>
      <c r="I810" s="108"/>
      <c r="J810" s="108"/>
      <c r="K810" s="108"/>
      <c r="L810" s="108"/>
      <c r="M810" s="111"/>
      <c r="N810" s="112"/>
      <c r="O810" s="111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</row>
    <row r="811">
      <c r="A811" s="108"/>
      <c r="B811" s="108"/>
      <c r="C811" s="108"/>
      <c r="D811" s="115"/>
      <c r="E811" s="108"/>
      <c r="F811" s="108"/>
      <c r="G811" s="108"/>
      <c r="H811" s="108"/>
      <c r="I811" s="108"/>
      <c r="J811" s="108"/>
      <c r="K811" s="108"/>
      <c r="L811" s="108"/>
      <c r="M811" s="111"/>
      <c r="N811" s="112"/>
      <c r="O811" s="111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</row>
    <row r="812">
      <c r="A812" s="108"/>
      <c r="B812" s="108"/>
      <c r="C812" s="108"/>
      <c r="D812" s="115"/>
      <c r="E812" s="108"/>
      <c r="F812" s="108"/>
      <c r="G812" s="108"/>
      <c r="H812" s="108"/>
      <c r="I812" s="108"/>
      <c r="J812" s="108"/>
      <c r="K812" s="108"/>
      <c r="L812" s="108"/>
      <c r="M812" s="111"/>
      <c r="N812" s="112"/>
      <c r="O812" s="111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</row>
    <row r="813">
      <c r="A813" s="108"/>
      <c r="B813" s="108"/>
      <c r="C813" s="108"/>
      <c r="D813" s="115"/>
      <c r="E813" s="108"/>
      <c r="F813" s="108"/>
      <c r="G813" s="108"/>
      <c r="H813" s="108"/>
      <c r="I813" s="108"/>
      <c r="J813" s="108"/>
      <c r="K813" s="108"/>
      <c r="L813" s="108"/>
      <c r="M813" s="111"/>
      <c r="N813" s="112"/>
      <c r="O813" s="111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</row>
    <row r="814">
      <c r="A814" s="108"/>
      <c r="B814" s="108"/>
      <c r="C814" s="108"/>
      <c r="D814" s="115"/>
      <c r="E814" s="108"/>
      <c r="F814" s="108"/>
      <c r="G814" s="108"/>
      <c r="H814" s="108"/>
      <c r="I814" s="108"/>
      <c r="J814" s="108"/>
      <c r="K814" s="108"/>
      <c r="L814" s="108"/>
      <c r="M814" s="111"/>
      <c r="N814" s="112"/>
      <c r="O814" s="111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</row>
    <row r="815">
      <c r="A815" s="108"/>
      <c r="B815" s="108"/>
      <c r="C815" s="108"/>
      <c r="D815" s="115"/>
      <c r="E815" s="108"/>
      <c r="F815" s="108"/>
      <c r="G815" s="108"/>
      <c r="H815" s="108"/>
      <c r="I815" s="108"/>
      <c r="J815" s="108"/>
      <c r="K815" s="108"/>
      <c r="L815" s="108"/>
      <c r="M815" s="111"/>
      <c r="N815" s="112"/>
      <c r="O815" s="111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</row>
    <row r="816">
      <c r="A816" s="108"/>
      <c r="B816" s="108"/>
      <c r="C816" s="108"/>
      <c r="D816" s="115"/>
      <c r="E816" s="108"/>
      <c r="F816" s="108"/>
      <c r="G816" s="108"/>
      <c r="H816" s="108"/>
      <c r="I816" s="108"/>
      <c r="J816" s="108"/>
      <c r="K816" s="108"/>
      <c r="L816" s="108"/>
      <c r="M816" s="111"/>
      <c r="N816" s="112"/>
      <c r="O816" s="111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</row>
    <row r="817">
      <c r="A817" s="108"/>
      <c r="B817" s="108"/>
      <c r="C817" s="108"/>
      <c r="D817" s="115"/>
      <c r="E817" s="108"/>
      <c r="F817" s="108"/>
      <c r="G817" s="108"/>
      <c r="H817" s="108"/>
      <c r="I817" s="108"/>
      <c r="J817" s="108"/>
      <c r="K817" s="108"/>
      <c r="L817" s="108"/>
      <c r="M817" s="111"/>
      <c r="N817" s="112"/>
      <c r="O817" s="111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</row>
    <row r="818">
      <c r="A818" s="108"/>
      <c r="B818" s="108"/>
      <c r="C818" s="108"/>
      <c r="D818" s="115"/>
      <c r="E818" s="108"/>
      <c r="F818" s="108"/>
      <c r="G818" s="108"/>
      <c r="H818" s="108"/>
      <c r="I818" s="108"/>
      <c r="J818" s="108"/>
      <c r="K818" s="108"/>
      <c r="L818" s="108"/>
      <c r="M818" s="111"/>
      <c r="N818" s="112"/>
      <c r="O818" s="111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</row>
    <row r="819">
      <c r="A819" s="108"/>
      <c r="B819" s="108"/>
      <c r="C819" s="108"/>
      <c r="D819" s="115"/>
      <c r="E819" s="108"/>
      <c r="F819" s="108"/>
      <c r="G819" s="108"/>
      <c r="H819" s="108"/>
      <c r="I819" s="108"/>
      <c r="J819" s="108"/>
      <c r="K819" s="108"/>
      <c r="L819" s="108"/>
      <c r="M819" s="111"/>
      <c r="N819" s="112"/>
      <c r="O819" s="111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</row>
    <row r="820">
      <c r="A820" s="108"/>
      <c r="B820" s="108"/>
      <c r="C820" s="108"/>
      <c r="D820" s="115"/>
      <c r="E820" s="108"/>
      <c r="F820" s="108"/>
      <c r="G820" s="108"/>
      <c r="H820" s="108"/>
      <c r="I820" s="108"/>
      <c r="J820" s="108"/>
      <c r="K820" s="108"/>
      <c r="L820" s="108"/>
      <c r="M820" s="111"/>
      <c r="N820" s="112"/>
      <c r="O820" s="111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</row>
    <row r="821">
      <c r="A821" s="108"/>
      <c r="B821" s="108"/>
      <c r="C821" s="108"/>
      <c r="D821" s="115"/>
      <c r="E821" s="108"/>
      <c r="F821" s="108"/>
      <c r="G821" s="108"/>
      <c r="H821" s="108"/>
      <c r="I821" s="108"/>
      <c r="J821" s="108"/>
      <c r="K821" s="108"/>
      <c r="L821" s="108"/>
      <c r="M821" s="111"/>
      <c r="N821" s="112"/>
      <c r="O821" s="111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</row>
    <row r="822">
      <c r="A822" s="108"/>
      <c r="B822" s="108"/>
      <c r="C822" s="108"/>
      <c r="D822" s="115"/>
      <c r="E822" s="108"/>
      <c r="F822" s="108"/>
      <c r="G822" s="108"/>
      <c r="H822" s="108"/>
      <c r="I822" s="108"/>
      <c r="J822" s="108"/>
      <c r="K822" s="108"/>
      <c r="L822" s="108"/>
      <c r="M822" s="111"/>
      <c r="N822" s="112"/>
      <c r="O822" s="111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</row>
    <row r="823">
      <c r="A823" s="108"/>
      <c r="B823" s="108"/>
      <c r="C823" s="108"/>
      <c r="D823" s="115"/>
      <c r="E823" s="108"/>
      <c r="F823" s="108"/>
      <c r="G823" s="108"/>
      <c r="H823" s="108"/>
      <c r="I823" s="108"/>
      <c r="J823" s="108"/>
      <c r="K823" s="108"/>
      <c r="L823" s="108"/>
      <c r="M823" s="111"/>
      <c r="N823" s="112"/>
      <c r="O823" s="111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</row>
    <row r="824">
      <c r="A824" s="108"/>
      <c r="B824" s="108"/>
      <c r="C824" s="108"/>
      <c r="D824" s="115"/>
      <c r="E824" s="108"/>
      <c r="F824" s="108"/>
      <c r="G824" s="108"/>
      <c r="H824" s="108"/>
      <c r="I824" s="108"/>
      <c r="J824" s="108"/>
      <c r="K824" s="108"/>
      <c r="L824" s="108"/>
      <c r="M824" s="111"/>
      <c r="N824" s="112"/>
      <c r="O824" s="111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</row>
    <row r="825">
      <c r="A825" s="108"/>
      <c r="B825" s="108"/>
      <c r="C825" s="108"/>
      <c r="D825" s="115"/>
      <c r="E825" s="108"/>
      <c r="F825" s="108"/>
      <c r="G825" s="108"/>
      <c r="H825" s="108"/>
      <c r="I825" s="108"/>
      <c r="J825" s="108"/>
      <c r="K825" s="108"/>
      <c r="L825" s="108"/>
      <c r="M825" s="111"/>
      <c r="N825" s="112"/>
      <c r="O825" s="111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</row>
    <row r="826">
      <c r="A826" s="108"/>
      <c r="B826" s="108"/>
      <c r="C826" s="108"/>
      <c r="D826" s="115"/>
      <c r="E826" s="108"/>
      <c r="F826" s="108"/>
      <c r="G826" s="108"/>
      <c r="H826" s="108"/>
      <c r="I826" s="108"/>
      <c r="J826" s="108"/>
      <c r="K826" s="108"/>
      <c r="L826" s="108"/>
      <c r="M826" s="111"/>
      <c r="N826" s="112"/>
      <c r="O826" s="111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</row>
    <row r="827">
      <c r="A827" s="108"/>
      <c r="B827" s="108"/>
      <c r="C827" s="108"/>
      <c r="D827" s="115"/>
      <c r="E827" s="108"/>
      <c r="F827" s="108"/>
      <c r="G827" s="108"/>
      <c r="H827" s="108"/>
      <c r="I827" s="108"/>
      <c r="J827" s="108"/>
      <c r="K827" s="108"/>
      <c r="L827" s="108"/>
      <c r="M827" s="111"/>
      <c r="N827" s="112"/>
      <c r="O827" s="111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</row>
    <row r="828">
      <c r="A828" s="108"/>
      <c r="B828" s="108"/>
      <c r="C828" s="108"/>
      <c r="D828" s="115"/>
      <c r="E828" s="108"/>
      <c r="F828" s="108"/>
      <c r="G828" s="108"/>
      <c r="H828" s="108"/>
      <c r="I828" s="108"/>
      <c r="J828" s="108"/>
      <c r="K828" s="108"/>
      <c r="L828" s="108"/>
      <c r="M828" s="111"/>
      <c r="N828" s="112"/>
      <c r="O828" s="111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</row>
    <row r="829">
      <c r="A829" s="108"/>
      <c r="B829" s="108"/>
      <c r="C829" s="108"/>
      <c r="D829" s="115"/>
      <c r="E829" s="108"/>
      <c r="F829" s="108"/>
      <c r="G829" s="108"/>
      <c r="H829" s="108"/>
      <c r="I829" s="108"/>
      <c r="J829" s="108"/>
      <c r="K829" s="108"/>
      <c r="L829" s="108"/>
      <c r="M829" s="111"/>
      <c r="N829" s="112"/>
      <c r="O829" s="111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</row>
    <row r="830">
      <c r="A830" s="108"/>
      <c r="B830" s="108"/>
      <c r="C830" s="108"/>
      <c r="D830" s="115"/>
      <c r="E830" s="108"/>
      <c r="F830" s="108"/>
      <c r="G830" s="108"/>
      <c r="H830" s="108"/>
      <c r="I830" s="108"/>
      <c r="J830" s="108"/>
      <c r="K830" s="108"/>
      <c r="L830" s="108"/>
      <c r="M830" s="111"/>
      <c r="N830" s="112"/>
      <c r="O830" s="111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</row>
    <row r="831">
      <c r="A831" s="108"/>
      <c r="B831" s="108"/>
      <c r="C831" s="108"/>
      <c r="D831" s="115"/>
      <c r="E831" s="108"/>
      <c r="F831" s="108"/>
      <c r="G831" s="108"/>
      <c r="H831" s="108"/>
      <c r="I831" s="108"/>
      <c r="J831" s="108"/>
      <c r="K831" s="108"/>
      <c r="L831" s="108"/>
      <c r="M831" s="111"/>
      <c r="N831" s="112"/>
      <c r="O831" s="111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</row>
    <row r="832">
      <c r="A832" s="108"/>
      <c r="B832" s="108"/>
      <c r="C832" s="108"/>
      <c r="D832" s="115"/>
      <c r="E832" s="108"/>
      <c r="F832" s="108"/>
      <c r="G832" s="108"/>
      <c r="H832" s="108"/>
      <c r="I832" s="108"/>
      <c r="J832" s="108"/>
      <c r="K832" s="108"/>
      <c r="L832" s="108"/>
      <c r="M832" s="111"/>
      <c r="N832" s="112"/>
      <c r="O832" s="111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</row>
    <row r="833">
      <c r="A833" s="108"/>
      <c r="B833" s="108"/>
      <c r="C833" s="108"/>
      <c r="D833" s="115"/>
      <c r="E833" s="108"/>
      <c r="F833" s="108"/>
      <c r="G833" s="108"/>
      <c r="H833" s="108"/>
      <c r="I833" s="108"/>
      <c r="J833" s="108"/>
      <c r="K833" s="108"/>
      <c r="L833" s="108"/>
      <c r="M833" s="111"/>
      <c r="N833" s="112"/>
      <c r="O833" s="111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</row>
    <row r="834">
      <c r="A834" s="108"/>
      <c r="B834" s="108"/>
      <c r="C834" s="108"/>
      <c r="D834" s="115"/>
      <c r="E834" s="108"/>
      <c r="F834" s="108"/>
      <c r="G834" s="108"/>
      <c r="H834" s="108"/>
      <c r="I834" s="108"/>
      <c r="J834" s="108"/>
      <c r="K834" s="108"/>
      <c r="L834" s="108"/>
      <c r="M834" s="111"/>
      <c r="N834" s="112"/>
      <c r="O834" s="111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</row>
    <row r="835">
      <c r="A835" s="108"/>
      <c r="B835" s="108"/>
      <c r="C835" s="108"/>
      <c r="D835" s="115"/>
      <c r="E835" s="108"/>
      <c r="F835" s="108"/>
      <c r="G835" s="108"/>
      <c r="H835" s="108"/>
      <c r="I835" s="108"/>
      <c r="J835" s="108"/>
      <c r="K835" s="108"/>
      <c r="L835" s="108"/>
      <c r="M835" s="111"/>
      <c r="N835" s="112"/>
      <c r="O835" s="111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</row>
    <row r="836">
      <c r="A836" s="108"/>
      <c r="B836" s="108"/>
      <c r="C836" s="108"/>
      <c r="D836" s="115"/>
      <c r="E836" s="108"/>
      <c r="F836" s="108"/>
      <c r="G836" s="108"/>
      <c r="H836" s="108"/>
      <c r="I836" s="108"/>
      <c r="J836" s="108"/>
      <c r="K836" s="108"/>
      <c r="L836" s="108"/>
      <c r="M836" s="111"/>
      <c r="N836" s="112"/>
      <c r="O836" s="111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</row>
    <row r="837">
      <c r="A837" s="108"/>
      <c r="B837" s="108"/>
      <c r="C837" s="108"/>
      <c r="D837" s="115"/>
      <c r="E837" s="108"/>
      <c r="F837" s="108"/>
      <c r="G837" s="108"/>
      <c r="H837" s="108"/>
      <c r="I837" s="108"/>
      <c r="J837" s="108"/>
      <c r="K837" s="108"/>
      <c r="L837" s="108"/>
      <c r="M837" s="111"/>
      <c r="N837" s="112"/>
      <c r="O837" s="111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</row>
    <row r="838">
      <c r="A838" s="108"/>
      <c r="B838" s="108"/>
      <c r="C838" s="108"/>
      <c r="D838" s="115"/>
      <c r="E838" s="108"/>
      <c r="F838" s="108"/>
      <c r="G838" s="108"/>
      <c r="H838" s="108"/>
      <c r="I838" s="108"/>
      <c r="J838" s="108"/>
      <c r="K838" s="108"/>
      <c r="L838" s="108"/>
      <c r="M838" s="111"/>
      <c r="N838" s="112"/>
      <c r="O838" s="111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</row>
    <row r="839">
      <c r="A839" s="108"/>
      <c r="B839" s="108"/>
      <c r="C839" s="108"/>
      <c r="D839" s="115"/>
      <c r="E839" s="108"/>
      <c r="F839" s="108"/>
      <c r="G839" s="108"/>
      <c r="H839" s="108"/>
      <c r="I839" s="108"/>
      <c r="J839" s="108"/>
      <c r="K839" s="108"/>
      <c r="L839" s="108"/>
      <c r="M839" s="111"/>
      <c r="N839" s="112"/>
      <c r="O839" s="111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</row>
    <row r="840">
      <c r="A840" s="108"/>
      <c r="B840" s="108"/>
      <c r="C840" s="108"/>
      <c r="D840" s="115"/>
      <c r="E840" s="108"/>
      <c r="F840" s="108"/>
      <c r="G840" s="108"/>
      <c r="H840" s="108"/>
      <c r="I840" s="108"/>
      <c r="J840" s="108"/>
      <c r="K840" s="108"/>
      <c r="L840" s="108"/>
      <c r="M840" s="111"/>
      <c r="N840" s="112"/>
      <c r="O840" s="111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</row>
    <row r="841">
      <c r="A841" s="108"/>
      <c r="B841" s="108"/>
      <c r="C841" s="108"/>
      <c r="D841" s="115"/>
      <c r="E841" s="108"/>
      <c r="F841" s="108"/>
      <c r="G841" s="108"/>
      <c r="H841" s="108"/>
      <c r="I841" s="108"/>
      <c r="J841" s="108"/>
      <c r="K841" s="108"/>
      <c r="L841" s="108"/>
      <c r="M841" s="111"/>
      <c r="N841" s="112"/>
      <c r="O841" s="111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</row>
    <row r="842">
      <c r="A842" s="108"/>
      <c r="B842" s="108"/>
      <c r="C842" s="108"/>
      <c r="D842" s="115"/>
      <c r="E842" s="108"/>
      <c r="F842" s="108"/>
      <c r="G842" s="108"/>
      <c r="H842" s="108"/>
      <c r="I842" s="108"/>
      <c r="J842" s="108"/>
      <c r="K842" s="108"/>
      <c r="L842" s="108"/>
      <c r="M842" s="111"/>
      <c r="N842" s="112"/>
      <c r="O842" s="111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</row>
    <row r="843">
      <c r="A843" s="108"/>
      <c r="B843" s="108"/>
      <c r="C843" s="108"/>
      <c r="D843" s="115"/>
      <c r="E843" s="108"/>
      <c r="F843" s="108"/>
      <c r="G843" s="108"/>
      <c r="H843" s="108"/>
      <c r="I843" s="108"/>
      <c r="J843" s="108"/>
      <c r="K843" s="108"/>
      <c r="L843" s="108"/>
      <c r="M843" s="111"/>
      <c r="N843" s="112"/>
      <c r="O843" s="111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</row>
    <row r="844">
      <c r="A844" s="108"/>
      <c r="B844" s="108"/>
      <c r="C844" s="108"/>
      <c r="D844" s="115"/>
      <c r="E844" s="108"/>
      <c r="F844" s="108"/>
      <c r="G844" s="108"/>
      <c r="H844" s="108"/>
      <c r="I844" s="108"/>
      <c r="J844" s="108"/>
      <c r="K844" s="108"/>
      <c r="L844" s="108"/>
      <c r="M844" s="111"/>
      <c r="N844" s="112"/>
      <c r="O844" s="111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</row>
    <row r="845">
      <c r="A845" s="108"/>
      <c r="B845" s="108"/>
      <c r="C845" s="108"/>
      <c r="D845" s="115"/>
      <c r="E845" s="108"/>
      <c r="F845" s="108"/>
      <c r="G845" s="108"/>
      <c r="H845" s="108"/>
      <c r="I845" s="108"/>
      <c r="J845" s="108"/>
      <c r="K845" s="108"/>
      <c r="L845" s="108"/>
      <c r="M845" s="111"/>
      <c r="N845" s="112"/>
      <c r="O845" s="111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</row>
    <row r="846">
      <c r="A846" s="108"/>
      <c r="B846" s="108"/>
      <c r="C846" s="108"/>
      <c r="D846" s="115"/>
      <c r="E846" s="108"/>
      <c r="F846" s="108"/>
      <c r="G846" s="108"/>
      <c r="H846" s="108"/>
      <c r="I846" s="108"/>
      <c r="J846" s="108"/>
      <c r="K846" s="108"/>
      <c r="L846" s="108"/>
      <c r="M846" s="111"/>
      <c r="N846" s="112"/>
      <c r="O846" s="111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</row>
    <row r="847">
      <c r="A847" s="108"/>
      <c r="B847" s="108"/>
      <c r="C847" s="108"/>
      <c r="D847" s="115"/>
      <c r="E847" s="108"/>
      <c r="F847" s="108"/>
      <c r="G847" s="108"/>
      <c r="H847" s="108"/>
      <c r="I847" s="108"/>
      <c r="J847" s="108"/>
      <c r="K847" s="108"/>
      <c r="L847" s="108"/>
      <c r="M847" s="111"/>
      <c r="N847" s="112"/>
      <c r="O847" s="111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</row>
    <row r="848">
      <c r="A848" s="108"/>
      <c r="B848" s="108"/>
      <c r="C848" s="108"/>
      <c r="D848" s="115"/>
      <c r="E848" s="108"/>
      <c r="F848" s="108"/>
      <c r="G848" s="108"/>
      <c r="H848" s="108"/>
      <c r="I848" s="108"/>
      <c r="J848" s="108"/>
      <c r="K848" s="108"/>
      <c r="L848" s="108"/>
      <c r="M848" s="111"/>
      <c r="N848" s="112"/>
      <c r="O848" s="111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</row>
    <row r="849">
      <c r="A849" s="108"/>
      <c r="B849" s="108"/>
      <c r="C849" s="108"/>
      <c r="D849" s="115"/>
      <c r="E849" s="108"/>
      <c r="F849" s="108"/>
      <c r="G849" s="108"/>
      <c r="H849" s="108"/>
      <c r="I849" s="108"/>
      <c r="J849" s="108"/>
      <c r="K849" s="108"/>
      <c r="L849" s="108"/>
      <c r="M849" s="111"/>
      <c r="N849" s="112"/>
      <c r="O849" s="111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</row>
    <row r="850">
      <c r="A850" s="108"/>
      <c r="B850" s="108"/>
      <c r="C850" s="108"/>
      <c r="D850" s="115"/>
      <c r="E850" s="108"/>
      <c r="F850" s="108"/>
      <c r="G850" s="108"/>
      <c r="H850" s="108"/>
      <c r="I850" s="108"/>
      <c r="J850" s="108"/>
      <c r="K850" s="108"/>
      <c r="L850" s="108"/>
      <c r="M850" s="111"/>
      <c r="N850" s="112"/>
      <c r="O850" s="111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</row>
    <row r="851">
      <c r="A851" s="108"/>
      <c r="B851" s="108"/>
      <c r="C851" s="108"/>
      <c r="D851" s="115"/>
      <c r="E851" s="108"/>
      <c r="F851" s="108"/>
      <c r="G851" s="108"/>
      <c r="H851" s="108"/>
      <c r="I851" s="108"/>
      <c r="J851" s="108"/>
      <c r="K851" s="108"/>
      <c r="L851" s="108"/>
      <c r="M851" s="111"/>
      <c r="N851" s="112"/>
      <c r="O851" s="111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</row>
    <row r="852">
      <c r="A852" s="108"/>
      <c r="B852" s="108"/>
      <c r="C852" s="108"/>
      <c r="D852" s="115"/>
      <c r="E852" s="108"/>
      <c r="F852" s="108"/>
      <c r="G852" s="108"/>
      <c r="H852" s="108"/>
      <c r="I852" s="108"/>
      <c r="J852" s="108"/>
      <c r="K852" s="108"/>
      <c r="L852" s="108"/>
      <c r="M852" s="111"/>
      <c r="N852" s="112"/>
      <c r="O852" s="111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</row>
    <row r="853">
      <c r="A853" s="108"/>
      <c r="B853" s="108"/>
      <c r="C853" s="108"/>
      <c r="D853" s="115"/>
      <c r="E853" s="108"/>
      <c r="F853" s="108"/>
      <c r="G853" s="108"/>
      <c r="H853" s="108"/>
      <c r="I853" s="108"/>
      <c r="J853" s="108"/>
      <c r="K853" s="108"/>
      <c r="L853" s="108"/>
      <c r="M853" s="111"/>
      <c r="N853" s="112"/>
      <c r="O853" s="111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</row>
    <row r="854">
      <c r="A854" s="108"/>
      <c r="B854" s="108"/>
      <c r="C854" s="108"/>
      <c r="D854" s="115"/>
      <c r="E854" s="108"/>
      <c r="F854" s="108"/>
      <c r="G854" s="108"/>
      <c r="H854" s="108"/>
      <c r="I854" s="108"/>
      <c r="J854" s="108"/>
      <c r="K854" s="108"/>
      <c r="L854" s="108"/>
      <c r="M854" s="111"/>
      <c r="N854" s="112"/>
      <c r="O854" s="111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</row>
    <row r="855">
      <c r="A855" s="108"/>
      <c r="B855" s="108"/>
      <c r="C855" s="108"/>
      <c r="D855" s="115"/>
      <c r="E855" s="108"/>
      <c r="F855" s="108"/>
      <c r="G855" s="108"/>
      <c r="H855" s="108"/>
      <c r="I855" s="108"/>
      <c r="J855" s="108"/>
      <c r="K855" s="108"/>
      <c r="L855" s="108"/>
      <c r="M855" s="111"/>
      <c r="N855" s="112"/>
      <c r="O855" s="111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</row>
    <row r="856">
      <c r="A856" s="108"/>
      <c r="B856" s="108"/>
      <c r="C856" s="108"/>
      <c r="D856" s="115"/>
      <c r="E856" s="108"/>
      <c r="F856" s="108"/>
      <c r="G856" s="108"/>
      <c r="H856" s="108"/>
      <c r="I856" s="108"/>
      <c r="J856" s="108"/>
      <c r="K856" s="108"/>
      <c r="L856" s="108"/>
      <c r="M856" s="111"/>
      <c r="N856" s="112"/>
      <c r="O856" s="111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</row>
    <row r="857">
      <c r="A857" s="108"/>
      <c r="B857" s="108"/>
      <c r="C857" s="108"/>
      <c r="D857" s="115"/>
      <c r="E857" s="108"/>
      <c r="F857" s="108"/>
      <c r="G857" s="108"/>
      <c r="H857" s="108"/>
      <c r="I857" s="108"/>
      <c r="J857" s="108"/>
      <c r="K857" s="108"/>
      <c r="L857" s="108"/>
      <c r="M857" s="111"/>
      <c r="N857" s="112"/>
      <c r="O857" s="111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</row>
    <row r="858">
      <c r="A858" s="108"/>
      <c r="B858" s="108"/>
      <c r="C858" s="108"/>
      <c r="D858" s="115"/>
      <c r="E858" s="108"/>
      <c r="F858" s="108"/>
      <c r="G858" s="108"/>
      <c r="H858" s="108"/>
      <c r="I858" s="108"/>
      <c r="J858" s="108"/>
      <c r="K858" s="108"/>
      <c r="L858" s="108"/>
      <c r="M858" s="111"/>
      <c r="N858" s="112"/>
      <c r="O858" s="111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</row>
    <row r="859">
      <c r="A859" s="108"/>
      <c r="B859" s="108"/>
      <c r="C859" s="108"/>
      <c r="D859" s="115"/>
      <c r="E859" s="108"/>
      <c r="F859" s="108"/>
      <c r="G859" s="108"/>
      <c r="H859" s="108"/>
      <c r="I859" s="108"/>
      <c r="J859" s="108"/>
      <c r="K859" s="108"/>
      <c r="L859" s="108"/>
      <c r="M859" s="111"/>
      <c r="N859" s="112"/>
      <c r="O859" s="111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</row>
    <row r="860">
      <c r="A860" s="108"/>
      <c r="B860" s="108"/>
      <c r="C860" s="108"/>
      <c r="D860" s="115"/>
      <c r="E860" s="108"/>
      <c r="F860" s="108"/>
      <c r="G860" s="108"/>
      <c r="H860" s="108"/>
      <c r="I860" s="108"/>
      <c r="J860" s="108"/>
      <c r="K860" s="108"/>
      <c r="L860" s="108"/>
      <c r="M860" s="111"/>
      <c r="N860" s="112"/>
      <c r="O860" s="111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</row>
    <row r="861">
      <c r="A861" s="108"/>
      <c r="B861" s="108"/>
      <c r="C861" s="108"/>
      <c r="D861" s="115"/>
      <c r="E861" s="108"/>
      <c r="F861" s="108"/>
      <c r="G861" s="108"/>
      <c r="H861" s="108"/>
      <c r="I861" s="108"/>
      <c r="J861" s="108"/>
      <c r="K861" s="108"/>
      <c r="L861" s="108"/>
      <c r="M861" s="111"/>
      <c r="N861" s="112"/>
      <c r="O861" s="111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</row>
    <row r="862">
      <c r="A862" s="108"/>
      <c r="B862" s="108"/>
      <c r="C862" s="108"/>
      <c r="D862" s="115"/>
      <c r="E862" s="108"/>
      <c r="F862" s="108"/>
      <c r="G862" s="108"/>
      <c r="H862" s="108"/>
      <c r="I862" s="108"/>
      <c r="J862" s="108"/>
      <c r="K862" s="108"/>
      <c r="L862" s="108"/>
      <c r="M862" s="111"/>
      <c r="N862" s="112"/>
      <c r="O862" s="111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</row>
    <row r="863">
      <c r="A863" s="108"/>
      <c r="B863" s="108"/>
      <c r="C863" s="108"/>
      <c r="D863" s="115"/>
      <c r="E863" s="108"/>
      <c r="F863" s="108"/>
      <c r="G863" s="108"/>
      <c r="H863" s="108"/>
      <c r="I863" s="108"/>
      <c r="J863" s="108"/>
      <c r="K863" s="108"/>
      <c r="L863" s="108"/>
      <c r="M863" s="111"/>
      <c r="N863" s="112"/>
      <c r="O863" s="111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</row>
    <row r="864">
      <c r="A864" s="108"/>
      <c r="B864" s="108"/>
      <c r="C864" s="108"/>
      <c r="D864" s="115"/>
      <c r="E864" s="108"/>
      <c r="F864" s="108"/>
      <c r="G864" s="108"/>
      <c r="H864" s="108"/>
      <c r="I864" s="108"/>
      <c r="J864" s="108"/>
      <c r="K864" s="108"/>
      <c r="L864" s="108"/>
      <c r="M864" s="111"/>
      <c r="N864" s="112"/>
      <c r="O864" s="111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</row>
    <row r="865">
      <c r="A865" s="108"/>
      <c r="B865" s="108"/>
      <c r="C865" s="108"/>
      <c r="D865" s="115"/>
      <c r="E865" s="108"/>
      <c r="F865" s="108"/>
      <c r="G865" s="108"/>
      <c r="H865" s="108"/>
      <c r="I865" s="108"/>
      <c r="J865" s="108"/>
      <c r="K865" s="108"/>
      <c r="L865" s="108"/>
      <c r="M865" s="111"/>
      <c r="N865" s="112"/>
      <c r="O865" s="111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</row>
    <row r="866">
      <c r="A866" s="108"/>
      <c r="B866" s="108"/>
      <c r="C866" s="108"/>
      <c r="D866" s="115"/>
      <c r="E866" s="108"/>
      <c r="F866" s="108"/>
      <c r="G866" s="108"/>
      <c r="H866" s="108"/>
      <c r="I866" s="108"/>
      <c r="J866" s="108"/>
      <c r="K866" s="108"/>
      <c r="L866" s="108"/>
      <c r="M866" s="111"/>
      <c r="N866" s="112"/>
      <c r="O866" s="111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</row>
    <row r="867">
      <c r="A867" s="108"/>
      <c r="B867" s="108"/>
      <c r="C867" s="108"/>
      <c r="D867" s="115"/>
      <c r="E867" s="108"/>
      <c r="F867" s="108"/>
      <c r="G867" s="108"/>
      <c r="H867" s="108"/>
      <c r="I867" s="108"/>
      <c r="J867" s="108"/>
      <c r="K867" s="108"/>
      <c r="L867" s="108"/>
      <c r="M867" s="111"/>
      <c r="N867" s="112"/>
      <c r="O867" s="111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</row>
    <row r="868">
      <c r="A868" s="108"/>
      <c r="B868" s="108"/>
      <c r="C868" s="108"/>
      <c r="D868" s="115"/>
      <c r="E868" s="108"/>
      <c r="F868" s="108"/>
      <c r="G868" s="108"/>
      <c r="H868" s="108"/>
      <c r="I868" s="108"/>
      <c r="J868" s="108"/>
      <c r="K868" s="108"/>
      <c r="L868" s="108"/>
      <c r="M868" s="111"/>
      <c r="N868" s="112"/>
      <c r="O868" s="111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</row>
    <row r="869">
      <c r="A869" s="108"/>
      <c r="B869" s="108"/>
      <c r="C869" s="108"/>
      <c r="D869" s="115"/>
      <c r="E869" s="108"/>
      <c r="F869" s="108"/>
      <c r="G869" s="108"/>
      <c r="H869" s="108"/>
      <c r="I869" s="108"/>
      <c r="J869" s="108"/>
      <c r="K869" s="108"/>
      <c r="L869" s="108"/>
      <c r="M869" s="111"/>
      <c r="N869" s="112"/>
      <c r="O869" s="111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</row>
    <row r="870">
      <c r="A870" s="108"/>
      <c r="B870" s="108"/>
      <c r="C870" s="108"/>
      <c r="D870" s="115"/>
      <c r="E870" s="108"/>
      <c r="F870" s="108"/>
      <c r="G870" s="108"/>
      <c r="H870" s="108"/>
      <c r="I870" s="108"/>
      <c r="J870" s="108"/>
      <c r="K870" s="108"/>
      <c r="L870" s="108"/>
      <c r="M870" s="111"/>
      <c r="N870" s="112"/>
      <c r="O870" s="111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</row>
    <row r="871">
      <c r="A871" s="108"/>
      <c r="B871" s="108"/>
      <c r="C871" s="108"/>
      <c r="D871" s="115"/>
      <c r="E871" s="108"/>
      <c r="F871" s="108"/>
      <c r="G871" s="108"/>
      <c r="H871" s="108"/>
      <c r="I871" s="108"/>
      <c r="J871" s="108"/>
      <c r="K871" s="108"/>
      <c r="L871" s="108"/>
      <c r="M871" s="111"/>
      <c r="N871" s="112"/>
      <c r="O871" s="111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</row>
    <row r="872">
      <c r="A872" s="108"/>
      <c r="B872" s="108"/>
      <c r="C872" s="108"/>
      <c r="D872" s="115"/>
      <c r="E872" s="108"/>
      <c r="F872" s="108"/>
      <c r="G872" s="108"/>
      <c r="H872" s="108"/>
      <c r="I872" s="108"/>
      <c r="J872" s="108"/>
      <c r="K872" s="108"/>
      <c r="L872" s="108"/>
      <c r="M872" s="111"/>
      <c r="N872" s="112"/>
      <c r="O872" s="111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</row>
    <row r="873">
      <c r="A873" s="108"/>
      <c r="B873" s="108"/>
      <c r="C873" s="108"/>
      <c r="D873" s="115"/>
      <c r="E873" s="108"/>
      <c r="F873" s="108"/>
      <c r="G873" s="108"/>
      <c r="H873" s="108"/>
      <c r="I873" s="108"/>
      <c r="J873" s="108"/>
      <c r="K873" s="108"/>
      <c r="L873" s="108"/>
      <c r="M873" s="111"/>
      <c r="N873" s="112"/>
      <c r="O873" s="111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</row>
    <row r="874">
      <c r="A874" s="108"/>
      <c r="B874" s="108"/>
      <c r="C874" s="108"/>
      <c r="D874" s="115"/>
      <c r="E874" s="108"/>
      <c r="F874" s="108"/>
      <c r="G874" s="108"/>
      <c r="H874" s="108"/>
      <c r="I874" s="108"/>
      <c r="J874" s="108"/>
      <c r="K874" s="108"/>
      <c r="L874" s="108"/>
      <c r="M874" s="111"/>
      <c r="N874" s="112"/>
      <c r="O874" s="111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</row>
    <row r="875">
      <c r="A875" s="108"/>
      <c r="B875" s="108"/>
      <c r="C875" s="108"/>
      <c r="D875" s="115"/>
      <c r="E875" s="108"/>
      <c r="F875" s="108"/>
      <c r="G875" s="108"/>
      <c r="H875" s="108"/>
      <c r="I875" s="108"/>
      <c r="J875" s="108"/>
      <c r="K875" s="108"/>
      <c r="L875" s="108"/>
      <c r="M875" s="111"/>
      <c r="N875" s="112"/>
      <c r="O875" s="111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</row>
    <row r="876">
      <c r="A876" s="108"/>
      <c r="B876" s="108"/>
      <c r="C876" s="108"/>
      <c r="D876" s="115"/>
      <c r="E876" s="108"/>
      <c r="F876" s="108"/>
      <c r="G876" s="108"/>
      <c r="H876" s="108"/>
      <c r="I876" s="108"/>
      <c r="J876" s="108"/>
      <c r="K876" s="108"/>
      <c r="L876" s="108"/>
      <c r="M876" s="111"/>
      <c r="N876" s="112"/>
      <c r="O876" s="111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</row>
    <row r="877">
      <c r="A877" s="108"/>
      <c r="B877" s="108"/>
      <c r="C877" s="108"/>
      <c r="D877" s="115"/>
      <c r="E877" s="108"/>
      <c r="F877" s="108"/>
      <c r="G877" s="108"/>
      <c r="H877" s="108"/>
      <c r="I877" s="108"/>
      <c r="J877" s="108"/>
      <c r="K877" s="108"/>
      <c r="L877" s="108"/>
      <c r="M877" s="111"/>
      <c r="N877" s="112"/>
      <c r="O877" s="111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</row>
    <row r="878">
      <c r="A878" s="108"/>
      <c r="B878" s="108"/>
      <c r="C878" s="108"/>
      <c r="D878" s="115"/>
      <c r="E878" s="108"/>
      <c r="F878" s="108"/>
      <c r="G878" s="108"/>
      <c r="H878" s="108"/>
      <c r="I878" s="108"/>
      <c r="J878" s="108"/>
      <c r="K878" s="108"/>
      <c r="L878" s="108"/>
      <c r="M878" s="111"/>
      <c r="N878" s="112"/>
      <c r="O878" s="111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</row>
    <row r="879">
      <c r="A879" s="108"/>
      <c r="B879" s="108"/>
      <c r="C879" s="108"/>
      <c r="D879" s="115"/>
      <c r="E879" s="108"/>
      <c r="F879" s="108"/>
      <c r="G879" s="108"/>
      <c r="H879" s="108"/>
      <c r="I879" s="108"/>
      <c r="J879" s="108"/>
      <c r="K879" s="108"/>
      <c r="L879" s="108"/>
      <c r="M879" s="111"/>
      <c r="N879" s="112"/>
      <c r="O879" s="111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</row>
    <row r="880">
      <c r="A880" s="108"/>
      <c r="B880" s="108"/>
      <c r="C880" s="108"/>
      <c r="D880" s="115"/>
      <c r="E880" s="108"/>
      <c r="F880" s="108"/>
      <c r="G880" s="108"/>
      <c r="H880" s="108"/>
      <c r="I880" s="108"/>
      <c r="J880" s="108"/>
      <c r="K880" s="108"/>
      <c r="L880" s="108"/>
      <c r="M880" s="111"/>
      <c r="N880" s="112"/>
      <c r="O880" s="111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</row>
    <row r="881">
      <c r="A881" s="108"/>
      <c r="B881" s="108"/>
      <c r="C881" s="108"/>
      <c r="D881" s="115"/>
      <c r="E881" s="108"/>
      <c r="F881" s="108"/>
      <c r="G881" s="108"/>
      <c r="H881" s="108"/>
      <c r="I881" s="108"/>
      <c r="J881" s="108"/>
      <c r="K881" s="108"/>
      <c r="L881" s="108"/>
      <c r="M881" s="111"/>
      <c r="N881" s="112"/>
      <c r="O881" s="111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</row>
    <row r="882">
      <c r="A882" s="108"/>
      <c r="B882" s="108"/>
      <c r="C882" s="108"/>
      <c r="D882" s="115"/>
      <c r="E882" s="108"/>
      <c r="F882" s="108"/>
      <c r="G882" s="108"/>
      <c r="H882" s="108"/>
      <c r="I882" s="108"/>
      <c r="J882" s="108"/>
      <c r="K882" s="108"/>
      <c r="L882" s="108"/>
      <c r="M882" s="111"/>
      <c r="N882" s="112"/>
      <c r="O882" s="111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</row>
    <row r="883">
      <c r="A883" s="108"/>
      <c r="B883" s="108"/>
      <c r="C883" s="108"/>
      <c r="D883" s="115"/>
      <c r="E883" s="108"/>
      <c r="F883" s="108"/>
      <c r="G883" s="108"/>
      <c r="H883" s="108"/>
      <c r="I883" s="108"/>
      <c r="J883" s="108"/>
      <c r="K883" s="108"/>
      <c r="L883" s="108"/>
      <c r="M883" s="111"/>
      <c r="N883" s="112"/>
      <c r="O883" s="111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</row>
    <row r="884">
      <c r="A884" s="108"/>
      <c r="B884" s="108"/>
      <c r="C884" s="108"/>
      <c r="D884" s="115"/>
      <c r="E884" s="108"/>
      <c r="F884" s="108"/>
      <c r="G884" s="108"/>
      <c r="H884" s="108"/>
      <c r="I884" s="108"/>
      <c r="J884" s="108"/>
      <c r="K884" s="108"/>
      <c r="L884" s="108"/>
      <c r="M884" s="111"/>
      <c r="N884" s="112"/>
      <c r="O884" s="111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</row>
    <row r="885">
      <c r="A885" s="108"/>
      <c r="B885" s="108"/>
      <c r="C885" s="108"/>
      <c r="D885" s="115"/>
      <c r="E885" s="108"/>
      <c r="F885" s="108"/>
      <c r="G885" s="108"/>
      <c r="H885" s="108"/>
      <c r="I885" s="108"/>
      <c r="J885" s="108"/>
      <c r="K885" s="108"/>
      <c r="L885" s="108"/>
      <c r="M885" s="111"/>
      <c r="N885" s="112"/>
      <c r="O885" s="111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</row>
    <row r="886">
      <c r="A886" s="108"/>
      <c r="B886" s="108"/>
      <c r="C886" s="108"/>
      <c r="D886" s="115"/>
      <c r="E886" s="108"/>
      <c r="F886" s="108"/>
      <c r="G886" s="108"/>
      <c r="H886" s="108"/>
      <c r="I886" s="108"/>
      <c r="J886" s="108"/>
      <c r="K886" s="108"/>
      <c r="L886" s="108"/>
      <c r="M886" s="111"/>
      <c r="N886" s="112"/>
      <c r="O886" s="111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</row>
    <row r="887">
      <c r="A887" s="108"/>
      <c r="B887" s="108"/>
      <c r="C887" s="108"/>
      <c r="D887" s="115"/>
      <c r="E887" s="108"/>
      <c r="F887" s="108"/>
      <c r="G887" s="108"/>
      <c r="H887" s="108"/>
      <c r="I887" s="108"/>
      <c r="J887" s="108"/>
      <c r="K887" s="108"/>
      <c r="L887" s="108"/>
      <c r="M887" s="111"/>
      <c r="N887" s="112"/>
      <c r="O887" s="111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</row>
    <row r="888">
      <c r="A888" s="108"/>
      <c r="B888" s="108"/>
      <c r="C888" s="108"/>
      <c r="D888" s="115"/>
      <c r="E888" s="108"/>
      <c r="F888" s="108"/>
      <c r="G888" s="108"/>
      <c r="H888" s="108"/>
      <c r="I888" s="108"/>
      <c r="J888" s="108"/>
      <c r="K888" s="108"/>
      <c r="L888" s="108"/>
      <c r="M888" s="111"/>
      <c r="N888" s="112"/>
      <c r="O888" s="111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</row>
    <row r="889">
      <c r="A889" s="108"/>
      <c r="B889" s="108"/>
      <c r="C889" s="108"/>
      <c r="D889" s="115"/>
      <c r="E889" s="108"/>
      <c r="F889" s="108"/>
      <c r="G889" s="108"/>
      <c r="H889" s="108"/>
      <c r="I889" s="108"/>
      <c r="J889" s="108"/>
      <c r="K889" s="108"/>
      <c r="L889" s="108"/>
      <c r="M889" s="111"/>
      <c r="N889" s="112"/>
      <c r="O889" s="111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</row>
    <row r="890">
      <c r="A890" s="108"/>
      <c r="B890" s="108"/>
      <c r="C890" s="108"/>
      <c r="D890" s="115"/>
      <c r="E890" s="108"/>
      <c r="F890" s="108"/>
      <c r="G890" s="108"/>
      <c r="H890" s="108"/>
      <c r="I890" s="108"/>
      <c r="J890" s="108"/>
      <c r="K890" s="108"/>
      <c r="L890" s="108"/>
      <c r="M890" s="111"/>
      <c r="N890" s="112"/>
      <c r="O890" s="111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</row>
    <row r="891">
      <c r="A891" s="108"/>
      <c r="B891" s="108"/>
      <c r="C891" s="108"/>
      <c r="D891" s="115"/>
      <c r="E891" s="108"/>
      <c r="F891" s="108"/>
      <c r="G891" s="108"/>
      <c r="H891" s="108"/>
      <c r="I891" s="108"/>
      <c r="J891" s="108"/>
      <c r="K891" s="108"/>
      <c r="L891" s="108"/>
      <c r="M891" s="111"/>
      <c r="N891" s="112"/>
      <c r="O891" s="111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</row>
    <row r="892">
      <c r="A892" s="108"/>
      <c r="B892" s="108"/>
      <c r="C892" s="108"/>
      <c r="D892" s="115"/>
      <c r="E892" s="108"/>
      <c r="F892" s="108"/>
      <c r="G892" s="108"/>
      <c r="H892" s="108"/>
      <c r="I892" s="108"/>
      <c r="J892" s="108"/>
      <c r="K892" s="108"/>
      <c r="L892" s="108"/>
      <c r="M892" s="111"/>
      <c r="N892" s="112"/>
      <c r="O892" s="111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</row>
    <row r="893">
      <c r="A893" s="108"/>
      <c r="B893" s="108"/>
      <c r="C893" s="108"/>
      <c r="D893" s="115"/>
      <c r="E893" s="108"/>
      <c r="F893" s="108"/>
      <c r="G893" s="108"/>
      <c r="H893" s="108"/>
      <c r="I893" s="108"/>
      <c r="J893" s="108"/>
      <c r="K893" s="108"/>
      <c r="L893" s="108"/>
      <c r="M893" s="111"/>
      <c r="N893" s="112"/>
      <c r="O893" s="111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</row>
    <row r="894">
      <c r="A894" s="108"/>
      <c r="B894" s="108"/>
      <c r="C894" s="108"/>
      <c r="D894" s="115"/>
      <c r="E894" s="108"/>
      <c r="F894" s="108"/>
      <c r="G894" s="108"/>
      <c r="H894" s="108"/>
      <c r="I894" s="108"/>
      <c r="J894" s="108"/>
      <c r="K894" s="108"/>
      <c r="L894" s="108"/>
      <c r="M894" s="111"/>
      <c r="N894" s="112"/>
      <c r="O894" s="111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</row>
    <row r="895">
      <c r="A895" s="108"/>
      <c r="B895" s="108"/>
      <c r="C895" s="108"/>
      <c r="D895" s="115"/>
      <c r="E895" s="108"/>
      <c r="F895" s="108"/>
      <c r="G895" s="108"/>
      <c r="H895" s="108"/>
      <c r="I895" s="108"/>
      <c r="J895" s="108"/>
      <c r="K895" s="108"/>
      <c r="L895" s="108"/>
      <c r="M895" s="111"/>
      <c r="N895" s="112"/>
      <c r="O895" s="111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</row>
    <row r="896">
      <c r="A896" s="108"/>
      <c r="B896" s="108"/>
      <c r="C896" s="108"/>
      <c r="D896" s="115"/>
      <c r="E896" s="108"/>
      <c r="F896" s="108"/>
      <c r="G896" s="108"/>
      <c r="H896" s="108"/>
      <c r="I896" s="108"/>
      <c r="J896" s="108"/>
      <c r="K896" s="108"/>
      <c r="L896" s="108"/>
      <c r="M896" s="111"/>
      <c r="N896" s="112"/>
      <c r="O896" s="111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</row>
    <row r="897">
      <c r="A897" s="108"/>
      <c r="B897" s="108"/>
      <c r="C897" s="108"/>
      <c r="D897" s="115"/>
      <c r="E897" s="108"/>
      <c r="F897" s="108"/>
      <c r="G897" s="108"/>
      <c r="H897" s="108"/>
      <c r="I897" s="108"/>
      <c r="J897" s="108"/>
      <c r="K897" s="108"/>
      <c r="L897" s="108"/>
      <c r="M897" s="111"/>
      <c r="N897" s="112"/>
      <c r="O897" s="111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</row>
    <row r="898">
      <c r="A898" s="108"/>
      <c r="B898" s="108"/>
      <c r="C898" s="108"/>
      <c r="D898" s="115"/>
      <c r="E898" s="108"/>
      <c r="F898" s="108"/>
      <c r="G898" s="108"/>
      <c r="H898" s="108"/>
      <c r="I898" s="108"/>
      <c r="J898" s="108"/>
      <c r="K898" s="108"/>
      <c r="L898" s="108"/>
      <c r="M898" s="111"/>
      <c r="N898" s="112"/>
      <c r="O898" s="111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</row>
    <row r="899">
      <c r="A899" s="108"/>
      <c r="B899" s="108"/>
      <c r="C899" s="108"/>
      <c r="D899" s="115"/>
      <c r="E899" s="108"/>
      <c r="F899" s="108"/>
      <c r="G899" s="108"/>
      <c r="H899" s="108"/>
      <c r="I899" s="108"/>
      <c r="J899" s="108"/>
      <c r="K899" s="108"/>
      <c r="L899" s="108"/>
      <c r="M899" s="111"/>
      <c r="N899" s="112"/>
      <c r="O899" s="111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</row>
    <row r="900">
      <c r="A900" s="108"/>
      <c r="B900" s="108"/>
      <c r="C900" s="108"/>
      <c r="D900" s="115"/>
      <c r="E900" s="108"/>
      <c r="F900" s="108"/>
      <c r="G900" s="108"/>
      <c r="H900" s="108"/>
      <c r="I900" s="108"/>
      <c r="J900" s="108"/>
      <c r="K900" s="108"/>
      <c r="L900" s="108"/>
      <c r="M900" s="111"/>
      <c r="N900" s="112"/>
      <c r="O900" s="111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</row>
    <row r="901">
      <c r="A901" s="108"/>
      <c r="B901" s="108"/>
      <c r="C901" s="108"/>
      <c r="D901" s="115"/>
      <c r="E901" s="108"/>
      <c r="F901" s="108"/>
      <c r="G901" s="108"/>
      <c r="H901" s="108"/>
      <c r="I901" s="108"/>
      <c r="J901" s="108"/>
      <c r="K901" s="108"/>
      <c r="L901" s="108"/>
      <c r="M901" s="111"/>
      <c r="N901" s="112"/>
      <c r="O901" s="111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</row>
    <row r="902">
      <c r="A902" s="108"/>
      <c r="B902" s="108"/>
      <c r="C902" s="108"/>
      <c r="D902" s="115"/>
      <c r="E902" s="108"/>
      <c r="F902" s="108"/>
      <c r="G902" s="108"/>
      <c r="H902" s="108"/>
      <c r="I902" s="108"/>
      <c r="J902" s="108"/>
      <c r="K902" s="108"/>
      <c r="L902" s="108"/>
      <c r="M902" s="111"/>
      <c r="N902" s="112"/>
      <c r="O902" s="111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</row>
    <row r="903">
      <c r="A903" s="108"/>
      <c r="B903" s="108"/>
      <c r="C903" s="108"/>
      <c r="D903" s="115"/>
      <c r="E903" s="108"/>
      <c r="F903" s="108"/>
      <c r="G903" s="108"/>
      <c r="H903" s="108"/>
      <c r="I903" s="108"/>
      <c r="J903" s="108"/>
      <c r="K903" s="108"/>
      <c r="L903" s="108"/>
      <c r="M903" s="111"/>
      <c r="N903" s="112"/>
      <c r="O903" s="111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</row>
    <row r="904">
      <c r="A904" s="108"/>
      <c r="B904" s="108"/>
      <c r="C904" s="108"/>
      <c r="D904" s="115"/>
      <c r="E904" s="108"/>
      <c r="F904" s="108"/>
      <c r="G904" s="108"/>
      <c r="H904" s="108"/>
      <c r="I904" s="108"/>
      <c r="J904" s="108"/>
      <c r="K904" s="108"/>
      <c r="L904" s="108"/>
      <c r="M904" s="111"/>
      <c r="N904" s="112"/>
      <c r="O904" s="111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</row>
    <row r="905">
      <c r="A905" s="108"/>
      <c r="B905" s="108"/>
      <c r="C905" s="108"/>
      <c r="D905" s="115"/>
      <c r="E905" s="108"/>
      <c r="F905" s="108"/>
      <c r="G905" s="108"/>
      <c r="H905" s="108"/>
      <c r="I905" s="108"/>
      <c r="J905" s="108"/>
      <c r="K905" s="108"/>
      <c r="L905" s="108"/>
      <c r="M905" s="111"/>
      <c r="N905" s="112"/>
      <c r="O905" s="111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</row>
    <row r="906">
      <c r="A906" s="108"/>
      <c r="B906" s="108"/>
      <c r="C906" s="108"/>
      <c r="D906" s="115"/>
      <c r="E906" s="108"/>
      <c r="F906" s="108"/>
      <c r="G906" s="108"/>
      <c r="H906" s="108"/>
      <c r="I906" s="108"/>
      <c r="J906" s="108"/>
      <c r="K906" s="108"/>
      <c r="L906" s="108"/>
      <c r="M906" s="111"/>
      <c r="N906" s="112"/>
      <c r="O906" s="111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</row>
    <row r="907">
      <c r="A907" s="108"/>
      <c r="B907" s="108"/>
      <c r="C907" s="108"/>
      <c r="D907" s="115"/>
      <c r="E907" s="108"/>
      <c r="F907" s="108"/>
      <c r="G907" s="108"/>
      <c r="H907" s="108"/>
      <c r="I907" s="108"/>
      <c r="J907" s="108"/>
      <c r="K907" s="108"/>
      <c r="L907" s="108"/>
      <c r="M907" s="111"/>
      <c r="N907" s="112"/>
      <c r="O907" s="111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</row>
    <row r="908">
      <c r="A908" s="108"/>
      <c r="B908" s="108"/>
      <c r="C908" s="108"/>
      <c r="D908" s="115"/>
      <c r="E908" s="108"/>
      <c r="F908" s="108"/>
      <c r="G908" s="108"/>
      <c r="H908" s="108"/>
      <c r="I908" s="108"/>
      <c r="J908" s="108"/>
      <c r="K908" s="108"/>
      <c r="L908" s="108"/>
      <c r="M908" s="111"/>
      <c r="N908" s="112"/>
      <c r="O908" s="111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</row>
    <row r="909">
      <c r="A909" s="108"/>
      <c r="B909" s="108"/>
      <c r="C909" s="108"/>
      <c r="D909" s="115"/>
      <c r="E909" s="108"/>
      <c r="F909" s="108"/>
      <c r="G909" s="108"/>
      <c r="H909" s="108"/>
      <c r="I909" s="108"/>
      <c r="J909" s="108"/>
      <c r="K909" s="108"/>
      <c r="L909" s="108"/>
      <c r="M909" s="111"/>
      <c r="N909" s="112"/>
      <c r="O909" s="111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</row>
    <row r="910">
      <c r="A910" s="108"/>
      <c r="B910" s="108"/>
      <c r="C910" s="108"/>
      <c r="D910" s="115"/>
      <c r="E910" s="108"/>
      <c r="F910" s="108"/>
      <c r="G910" s="108"/>
      <c r="H910" s="108"/>
      <c r="I910" s="108"/>
      <c r="J910" s="108"/>
      <c r="K910" s="108"/>
      <c r="L910" s="108"/>
      <c r="M910" s="111"/>
      <c r="N910" s="112"/>
      <c r="O910" s="111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</row>
    <row r="911">
      <c r="A911" s="108"/>
      <c r="B911" s="108"/>
      <c r="C911" s="108"/>
      <c r="D911" s="115"/>
      <c r="E911" s="108"/>
      <c r="F911" s="108"/>
      <c r="G911" s="108"/>
      <c r="H911" s="108"/>
      <c r="I911" s="108"/>
      <c r="J911" s="108"/>
      <c r="K911" s="108"/>
      <c r="L911" s="108"/>
      <c r="M911" s="111"/>
      <c r="N911" s="112"/>
      <c r="O911" s="111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</row>
    <row r="912">
      <c r="A912" s="108"/>
      <c r="B912" s="108"/>
      <c r="C912" s="108"/>
      <c r="D912" s="115"/>
      <c r="E912" s="108"/>
      <c r="F912" s="108"/>
      <c r="G912" s="108"/>
      <c r="H912" s="108"/>
      <c r="I912" s="108"/>
      <c r="J912" s="108"/>
      <c r="K912" s="108"/>
      <c r="L912" s="108"/>
      <c r="M912" s="111"/>
      <c r="N912" s="112"/>
      <c r="O912" s="111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</row>
    <row r="913">
      <c r="A913" s="108"/>
      <c r="B913" s="108"/>
      <c r="C913" s="108"/>
      <c r="D913" s="115"/>
      <c r="E913" s="108"/>
      <c r="F913" s="108"/>
      <c r="G913" s="108"/>
      <c r="H913" s="108"/>
      <c r="I913" s="108"/>
      <c r="J913" s="108"/>
      <c r="K913" s="108"/>
      <c r="L913" s="108"/>
      <c r="M913" s="111"/>
      <c r="N913" s="112"/>
      <c r="O913" s="111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</row>
    <row r="914">
      <c r="A914" s="108"/>
      <c r="B914" s="108"/>
      <c r="C914" s="108"/>
      <c r="D914" s="115"/>
      <c r="E914" s="108"/>
      <c r="F914" s="108"/>
      <c r="G914" s="108"/>
      <c r="H914" s="108"/>
      <c r="I914" s="108"/>
      <c r="J914" s="108"/>
      <c r="K914" s="108"/>
      <c r="L914" s="108"/>
      <c r="M914" s="111"/>
      <c r="N914" s="112"/>
      <c r="O914" s="111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</row>
    <row r="915">
      <c r="A915" s="108"/>
      <c r="B915" s="108"/>
      <c r="C915" s="108"/>
      <c r="D915" s="115"/>
      <c r="E915" s="108"/>
      <c r="F915" s="108"/>
      <c r="G915" s="108"/>
      <c r="H915" s="108"/>
      <c r="I915" s="108"/>
      <c r="J915" s="108"/>
      <c r="K915" s="108"/>
      <c r="L915" s="108"/>
      <c r="M915" s="111"/>
      <c r="N915" s="112"/>
      <c r="O915" s="111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</row>
    <row r="916">
      <c r="A916" s="108"/>
      <c r="B916" s="108"/>
      <c r="C916" s="108"/>
      <c r="D916" s="115"/>
      <c r="E916" s="108"/>
      <c r="F916" s="108"/>
      <c r="G916" s="108"/>
      <c r="H916" s="108"/>
      <c r="I916" s="108"/>
      <c r="J916" s="108"/>
      <c r="K916" s="108"/>
      <c r="L916" s="108"/>
      <c r="M916" s="111"/>
      <c r="N916" s="112"/>
      <c r="O916" s="111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</row>
    <row r="917">
      <c r="A917" s="108"/>
      <c r="B917" s="108"/>
      <c r="C917" s="108"/>
      <c r="D917" s="115"/>
      <c r="E917" s="108"/>
      <c r="F917" s="108"/>
      <c r="G917" s="108"/>
      <c r="H917" s="108"/>
      <c r="I917" s="108"/>
      <c r="J917" s="108"/>
      <c r="K917" s="108"/>
      <c r="L917" s="108"/>
      <c r="M917" s="111"/>
      <c r="N917" s="112"/>
      <c r="O917" s="111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</row>
    <row r="918">
      <c r="A918" s="108"/>
      <c r="B918" s="108"/>
      <c r="C918" s="108"/>
      <c r="D918" s="115"/>
      <c r="E918" s="108"/>
      <c r="F918" s="108"/>
      <c r="G918" s="108"/>
      <c r="H918" s="108"/>
      <c r="I918" s="108"/>
      <c r="J918" s="108"/>
      <c r="K918" s="108"/>
      <c r="L918" s="108"/>
      <c r="M918" s="111"/>
      <c r="N918" s="112"/>
      <c r="O918" s="111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</row>
    <row r="919">
      <c r="A919" s="108"/>
      <c r="B919" s="108"/>
      <c r="C919" s="108"/>
      <c r="D919" s="115"/>
      <c r="E919" s="108"/>
      <c r="F919" s="108"/>
      <c r="G919" s="108"/>
      <c r="H919" s="108"/>
      <c r="I919" s="108"/>
      <c r="J919" s="108"/>
      <c r="K919" s="108"/>
      <c r="L919" s="108"/>
      <c r="M919" s="111"/>
      <c r="N919" s="112"/>
      <c r="O919" s="111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</row>
    <row r="920">
      <c r="A920" s="108"/>
      <c r="B920" s="108"/>
      <c r="C920" s="108"/>
      <c r="D920" s="115"/>
      <c r="E920" s="108"/>
      <c r="F920" s="108"/>
      <c r="G920" s="108"/>
      <c r="H920" s="108"/>
      <c r="I920" s="108"/>
      <c r="J920" s="108"/>
      <c r="K920" s="108"/>
      <c r="L920" s="108"/>
      <c r="M920" s="111"/>
      <c r="N920" s="112"/>
      <c r="O920" s="111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</row>
    <row r="921">
      <c r="A921" s="108"/>
      <c r="B921" s="108"/>
      <c r="C921" s="108"/>
      <c r="D921" s="115"/>
      <c r="E921" s="108"/>
      <c r="F921" s="108"/>
      <c r="G921" s="108"/>
      <c r="H921" s="108"/>
      <c r="I921" s="108"/>
      <c r="J921" s="108"/>
      <c r="K921" s="108"/>
      <c r="L921" s="108"/>
      <c r="M921" s="111"/>
      <c r="N921" s="112"/>
      <c r="O921" s="111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</row>
    <row r="922">
      <c r="A922" s="108"/>
      <c r="B922" s="108"/>
      <c r="C922" s="108"/>
      <c r="D922" s="115"/>
      <c r="E922" s="108"/>
      <c r="F922" s="108"/>
      <c r="G922" s="108"/>
      <c r="H922" s="108"/>
      <c r="I922" s="108"/>
      <c r="J922" s="108"/>
      <c r="K922" s="108"/>
      <c r="L922" s="108"/>
      <c r="M922" s="111"/>
      <c r="N922" s="112"/>
      <c r="O922" s="111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</row>
    <row r="923">
      <c r="A923" s="108"/>
      <c r="B923" s="108"/>
      <c r="C923" s="108"/>
      <c r="D923" s="115"/>
      <c r="E923" s="108"/>
      <c r="F923" s="108"/>
      <c r="G923" s="108"/>
      <c r="H923" s="108"/>
      <c r="I923" s="108"/>
      <c r="J923" s="108"/>
      <c r="K923" s="108"/>
      <c r="L923" s="108"/>
      <c r="M923" s="111"/>
      <c r="N923" s="112"/>
      <c r="O923" s="111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</row>
    <row r="924">
      <c r="A924" s="108"/>
      <c r="B924" s="108"/>
      <c r="C924" s="108"/>
      <c r="D924" s="115"/>
      <c r="E924" s="108"/>
      <c r="F924" s="108"/>
      <c r="G924" s="108"/>
      <c r="H924" s="108"/>
      <c r="I924" s="108"/>
      <c r="J924" s="108"/>
      <c r="K924" s="108"/>
      <c r="L924" s="108"/>
      <c r="M924" s="111"/>
      <c r="N924" s="112"/>
      <c r="O924" s="111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</row>
    <row r="925">
      <c r="A925" s="108"/>
      <c r="B925" s="108"/>
      <c r="C925" s="108"/>
      <c r="D925" s="115"/>
      <c r="E925" s="108"/>
      <c r="F925" s="108"/>
      <c r="G925" s="108"/>
      <c r="H925" s="108"/>
      <c r="I925" s="108"/>
      <c r="J925" s="108"/>
      <c r="K925" s="108"/>
      <c r="L925" s="108"/>
      <c r="M925" s="111"/>
      <c r="N925" s="112"/>
      <c r="O925" s="111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</row>
    <row r="926">
      <c r="A926" s="108"/>
      <c r="B926" s="108"/>
      <c r="C926" s="108"/>
      <c r="D926" s="115"/>
      <c r="E926" s="108"/>
      <c r="F926" s="108"/>
      <c r="G926" s="108"/>
      <c r="H926" s="108"/>
      <c r="I926" s="108"/>
      <c r="J926" s="108"/>
      <c r="K926" s="108"/>
      <c r="L926" s="108"/>
      <c r="M926" s="111"/>
      <c r="N926" s="112"/>
      <c r="O926" s="111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</row>
    <row r="927">
      <c r="A927" s="108"/>
      <c r="B927" s="108"/>
      <c r="C927" s="108"/>
      <c r="D927" s="115"/>
      <c r="E927" s="108"/>
      <c r="F927" s="108"/>
      <c r="G927" s="108"/>
      <c r="H927" s="108"/>
      <c r="I927" s="108"/>
      <c r="J927" s="108"/>
      <c r="K927" s="108"/>
      <c r="L927" s="108"/>
      <c r="M927" s="111"/>
      <c r="N927" s="112"/>
      <c r="O927" s="111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</row>
    <row r="928">
      <c r="A928" s="108"/>
      <c r="B928" s="108"/>
      <c r="C928" s="108"/>
      <c r="D928" s="115"/>
      <c r="E928" s="108"/>
      <c r="F928" s="108"/>
      <c r="G928" s="108"/>
      <c r="H928" s="108"/>
      <c r="I928" s="108"/>
      <c r="J928" s="108"/>
      <c r="K928" s="108"/>
      <c r="L928" s="108"/>
      <c r="M928" s="111"/>
      <c r="N928" s="112"/>
      <c r="O928" s="111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</row>
    <row r="929">
      <c r="A929" s="108"/>
      <c r="B929" s="108"/>
      <c r="C929" s="108"/>
      <c r="D929" s="115"/>
      <c r="E929" s="108"/>
      <c r="F929" s="108"/>
      <c r="G929" s="108"/>
      <c r="H929" s="108"/>
      <c r="I929" s="108"/>
      <c r="J929" s="108"/>
      <c r="K929" s="108"/>
      <c r="L929" s="108"/>
      <c r="M929" s="111"/>
      <c r="N929" s="112"/>
      <c r="O929" s="111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</row>
    <row r="930">
      <c r="A930" s="108"/>
      <c r="B930" s="108"/>
      <c r="C930" s="108"/>
      <c r="D930" s="115"/>
      <c r="E930" s="108"/>
      <c r="F930" s="108"/>
      <c r="G930" s="108"/>
      <c r="H930" s="108"/>
      <c r="I930" s="108"/>
      <c r="J930" s="108"/>
      <c r="K930" s="108"/>
      <c r="L930" s="108"/>
      <c r="M930" s="111"/>
      <c r="N930" s="112"/>
      <c r="O930" s="111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</row>
    <row r="931">
      <c r="A931" s="108"/>
      <c r="B931" s="108"/>
      <c r="C931" s="108"/>
      <c r="D931" s="115"/>
      <c r="E931" s="108"/>
      <c r="F931" s="108"/>
      <c r="G931" s="108"/>
      <c r="H931" s="108"/>
      <c r="I931" s="108"/>
      <c r="J931" s="108"/>
      <c r="K931" s="108"/>
      <c r="L931" s="108"/>
      <c r="M931" s="111"/>
      <c r="N931" s="112"/>
      <c r="O931" s="111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</row>
    <row r="932">
      <c r="A932" s="108"/>
      <c r="B932" s="108"/>
      <c r="C932" s="108"/>
      <c r="D932" s="115"/>
      <c r="E932" s="108"/>
      <c r="F932" s="108"/>
      <c r="G932" s="108"/>
      <c r="H932" s="108"/>
      <c r="I932" s="108"/>
      <c r="J932" s="108"/>
      <c r="K932" s="108"/>
      <c r="L932" s="108"/>
      <c r="M932" s="111"/>
      <c r="N932" s="112"/>
      <c r="O932" s="111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</row>
    <row r="933">
      <c r="A933" s="108"/>
      <c r="B933" s="108"/>
      <c r="C933" s="108"/>
      <c r="D933" s="115"/>
      <c r="E933" s="108"/>
      <c r="F933" s="108"/>
      <c r="G933" s="108"/>
      <c r="H933" s="108"/>
      <c r="I933" s="108"/>
      <c r="J933" s="108"/>
      <c r="K933" s="108"/>
      <c r="L933" s="108"/>
      <c r="M933" s="111"/>
      <c r="N933" s="112"/>
      <c r="O933" s="111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</row>
    <row r="934">
      <c r="A934" s="108"/>
      <c r="B934" s="108"/>
      <c r="C934" s="108"/>
      <c r="D934" s="115"/>
      <c r="E934" s="108"/>
      <c r="F934" s="108"/>
      <c r="G934" s="108"/>
      <c r="H934" s="108"/>
      <c r="I934" s="108"/>
      <c r="J934" s="108"/>
      <c r="K934" s="108"/>
      <c r="L934" s="108"/>
      <c r="M934" s="111"/>
      <c r="N934" s="112"/>
      <c r="O934" s="111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</row>
    <row r="935">
      <c r="A935" s="108"/>
      <c r="B935" s="108"/>
      <c r="C935" s="108"/>
      <c r="D935" s="115"/>
      <c r="E935" s="108"/>
      <c r="F935" s="108"/>
      <c r="G935" s="108"/>
      <c r="H935" s="108"/>
      <c r="I935" s="108"/>
      <c r="J935" s="108"/>
      <c r="K935" s="108"/>
      <c r="L935" s="108"/>
      <c r="M935" s="111"/>
      <c r="N935" s="112"/>
      <c r="O935" s="111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</row>
    <row r="936">
      <c r="A936" s="108"/>
      <c r="B936" s="108"/>
      <c r="C936" s="108"/>
      <c r="D936" s="115"/>
      <c r="E936" s="108"/>
      <c r="F936" s="108"/>
      <c r="G936" s="108"/>
      <c r="H936" s="108"/>
      <c r="I936" s="108"/>
      <c r="J936" s="108"/>
      <c r="K936" s="108"/>
      <c r="L936" s="108"/>
      <c r="M936" s="111"/>
      <c r="N936" s="112"/>
      <c r="O936" s="111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</row>
    <row r="937">
      <c r="A937" s="108"/>
      <c r="B937" s="108"/>
      <c r="C937" s="108"/>
      <c r="D937" s="115"/>
      <c r="E937" s="108"/>
      <c r="F937" s="108"/>
      <c r="G937" s="108"/>
      <c r="H937" s="108"/>
      <c r="I937" s="108"/>
      <c r="J937" s="108"/>
      <c r="K937" s="108"/>
      <c r="L937" s="108"/>
      <c r="M937" s="111"/>
      <c r="N937" s="112"/>
      <c r="O937" s="111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</row>
    <row r="938">
      <c r="A938" s="108"/>
      <c r="B938" s="108"/>
      <c r="C938" s="108"/>
      <c r="D938" s="115"/>
      <c r="E938" s="108"/>
      <c r="F938" s="108"/>
      <c r="G938" s="108"/>
      <c r="H938" s="108"/>
      <c r="I938" s="108"/>
      <c r="J938" s="108"/>
      <c r="K938" s="108"/>
      <c r="L938" s="108"/>
      <c r="M938" s="111"/>
      <c r="N938" s="112"/>
      <c r="O938" s="111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</row>
    <row r="939">
      <c r="A939" s="108"/>
      <c r="B939" s="108"/>
      <c r="C939" s="108"/>
      <c r="D939" s="115"/>
      <c r="E939" s="108"/>
      <c r="F939" s="108"/>
      <c r="G939" s="108"/>
      <c r="H939" s="108"/>
      <c r="I939" s="108"/>
      <c r="J939" s="108"/>
      <c r="K939" s="108"/>
      <c r="L939" s="108"/>
      <c r="M939" s="111"/>
      <c r="N939" s="112"/>
      <c r="O939" s="111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</row>
    <row r="940">
      <c r="A940" s="108"/>
      <c r="B940" s="108"/>
      <c r="C940" s="108"/>
      <c r="D940" s="115"/>
      <c r="E940" s="108"/>
      <c r="F940" s="108"/>
      <c r="G940" s="108"/>
      <c r="H940" s="108"/>
      <c r="I940" s="108"/>
      <c r="J940" s="108"/>
      <c r="K940" s="108"/>
      <c r="L940" s="108"/>
      <c r="M940" s="111"/>
      <c r="N940" s="112"/>
      <c r="O940" s="111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</row>
    <row r="941">
      <c r="A941" s="108"/>
      <c r="B941" s="108"/>
      <c r="C941" s="108"/>
      <c r="D941" s="115"/>
      <c r="E941" s="108"/>
      <c r="F941" s="108"/>
      <c r="G941" s="108"/>
      <c r="H941" s="108"/>
      <c r="I941" s="108"/>
      <c r="J941" s="108"/>
      <c r="K941" s="108"/>
      <c r="L941" s="108"/>
      <c r="M941" s="111"/>
      <c r="N941" s="112"/>
      <c r="O941" s="111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</row>
    <row r="942">
      <c r="A942" s="108"/>
      <c r="B942" s="108"/>
      <c r="C942" s="108"/>
      <c r="D942" s="115"/>
      <c r="E942" s="108"/>
      <c r="F942" s="108"/>
      <c r="G942" s="108"/>
      <c r="H942" s="108"/>
      <c r="I942" s="108"/>
      <c r="J942" s="108"/>
      <c r="K942" s="108"/>
      <c r="L942" s="108"/>
      <c r="M942" s="111"/>
      <c r="N942" s="112"/>
      <c r="O942" s="111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</row>
    <row r="943">
      <c r="A943" s="108"/>
      <c r="B943" s="108"/>
      <c r="C943" s="108"/>
      <c r="D943" s="115"/>
      <c r="E943" s="108"/>
      <c r="F943" s="108"/>
      <c r="G943" s="108"/>
      <c r="H943" s="108"/>
      <c r="I943" s="108"/>
      <c r="J943" s="108"/>
      <c r="K943" s="108"/>
      <c r="L943" s="108"/>
      <c r="M943" s="111"/>
      <c r="N943" s="112"/>
      <c r="O943" s="111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</row>
    <row r="944">
      <c r="A944" s="108"/>
      <c r="B944" s="108"/>
      <c r="C944" s="108"/>
      <c r="D944" s="115"/>
      <c r="E944" s="108"/>
      <c r="F944" s="108"/>
      <c r="G944" s="108"/>
      <c r="H944" s="108"/>
      <c r="I944" s="108"/>
      <c r="J944" s="108"/>
      <c r="K944" s="108"/>
      <c r="L944" s="108"/>
      <c r="M944" s="111"/>
      <c r="N944" s="112"/>
      <c r="O944" s="111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</row>
    <row r="945">
      <c r="A945" s="108"/>
      <c r="B945" s="108"/>
      <c r="C945" s="108"/>
      <c r="D945" s="115"/>
      <c r="E945" s="108"/>
      <c r="F945" s="108"/>
      <c r="G945" s="108"/>
      <c r="H945" s="108"/>
      <c r="I945" s="108"/>
      <c r="J945" s="108"/>
      <c r="K945" s="108"/>
      <c r="L945" s="108"/>
      <c r="M945" s="111"/>
      <c r="N945" s="112"/>
      <c r="O945" s="111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</row>
    <row r="946">
      <c r="A946" s="108"/>
      <c r="B946" s="108"/>
      <c r="C946" s="108"/>
      <c r="D946" s="115"/>
      <c r="E946" s="108"/>
      <c r="F946" s="108"/>
      <c r="G946" s="108"/>
      <c r="H946" s="108"/>
      <c r="I946" s="108"/>
      <c r="J946" s="108"/>
      <c r="K946" s="108"/>
      <c r="L946" s="108"/>
      <c r="M946" s="111"/>
      <c r="N946" s="112"/>
      <c r="O946" s="111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</row>
    <row r="947">
      <c r="A947" s="108"/>
      <c r="B947" s="108"/>
      <c r="C947" s="108"/>
      <c r="D947" s="115"/>
      <c r="E947" s="108"/>
      <c r="F947" s="108"/>
      <c r="G947" s="108"/>
      <c r="H947" s="108"/>
      <c r="I947" s="108"/>
      <c r="J947" s="108"/>
      <c r="K947" s="108"/>
      <c r="L947" s="108"/>
      <c r="M947" s="111"/>
      <c r="N947" s="112"/>
      <c r="O947" s="111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</row>
    <row r="948">
      <c r="A948" s="108"/>
      <c r="B948" s="108"/>
      <c r="C948" s="108"/>
      <c r="D948" s="115"/>
      <c r="E948" s="108"/>
      <c r="F948" s="108"/>
      <c r="G948" s="108"/>
      <c r="H948" s="108"/>
      <c r="I948" s="108"/>
      <c r="J948" s="108"/>
      <c r="K948" s="108"/>
      <c r="L948" s="108"/>
      <c r="M948" s="111"/>
      <c r="N948" s="112"/>
      <c r="O948" s="111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</row>
    <row r="949">
      <c r="A949" s="108"/>
      <c r="B949" s="108"/>
      <c r="C949" s="108"/>
      <c r="D949" s="115"/>
      <c r="E949" s="108"/>
      <c r="F949" s="108"/>
      <c r="G949" s="108"/>
      <c r="H949" s="108"/>
      <c r="I949" s="108"/>
      <c r="J949" s="108"/>
      <c r="K949" s="108"/>
      <c r="L949" s="108"/>
      <c r="M949" s="111"/>
      <c r="N949" s="112"/>
      <c r="O949" s="111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</row>
    <row r="950">
      <c r="A950" s="108"/>
      <c r="B950" s="108"/>
      <c r="C950" s="108"/>
      <c r="D950" s="115"/>
      <c r="E950" s="108"/>
      <c r="F950" s="108"/>
      <c r="G950" s="108"/>
      <c r="H950" s="108"/>
      <c r="I950" s="108"/>
      <c r="J950" s="108"/>
      <c r="K950" s="108"/>
      <c r="L950" s="108"/>
      <c r="M950" s="111"/>
      <c r="N950" s="112"/>
      <c r="O950" s="111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</row>
    <row r="951">
      <c r="A951" s="108"/>
      <c r="B951" s="108"/>
      <c r="C951" s="108"/>
      <c r="D951" s="115"/>
      <c r="E951" s="108"/>
      <c r="F951" s="108"/>
      <c r="G951" s="108"/>
      <c r="H951" s="108"/>
      <c r="I951" s="108"/>
      <c r="J951" s="108"/>
      <c r="K951" s="108"/>
      <c r="L951" s="108"/>
      <c r="M951" s="111"/>
      <c r="N951" s="112"/>
      <c r="O951" s="111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</row>
    <row r="952">
      <c r="A952" s="108"/>
      <c r="B952" s="108"/>
      <c r="C952" s="108"/>
      <c r="D952" s="115"/>
      <c r="E952" s="108"/>
      <c r="F952" s="108"/>
      <c r="G952" s="108"/>
      <c r="H952" s="108"/>
      <c r="I952" s="108"/>
      <c r="J952" s="108"/>
      <c r="K952" s="108"/>
      <c r="L952" s="108"/>
      <c r="M952" s="111"/>
      <c r="N952" s="112"/>
      <c r="O952" s="111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</row>
    <row r="953">
      <c r="A953" s="108"/>
      <c r="B953" s="108"/>
      <c r="C953" s="108"/>
      <c r="D953" s="115"/>
      <c r="E953" s="108"/>
      <c r="F953" s="108"/>
      <c r="G953" s="108"/>
      <c r="H953" s="108"/>
      <c r="I953" s="108"/>
      <c r="J953" s="108"/>
      <c r="K953" s="108"/>
      <c r="L953" s="108"/>
      <c r="M953" s="111"/>
      <c r="N953" s="112"/>
      <c r="O953" s="111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</row>
    <row r="954">
      <c r="A954" s="108"/>
      <c r="B954" s="108"/>
      <c r="C954" s="108"/>
      <c r="D954" s="115"/>
      <c r="E954" s="108"/>
      <c r="F954" s="108"/>
      <c r="G954" s="108"/>
      <c r="H954" s="108"/>
      <c r="I954" s="108"/>
      <c r="J954" s="108"/>
      <c r="K954" s="108"/>
      <c r="L954" s="108"/>
      <c r="M954" s="111"/>
      <c r="N954" s="112"/>
      <c r="O954" s="111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</row>
    <row r="955">
      <c r="A955" s="108"/>
      <c r="B955" s="108"/>
      <c r="C955" s="108"/>
      <c r="D955" s="115"/>
      <c r="E955" s="108"/>
      <c r="F955" s="108"/>
      <c r="G955" s="108"/>
      <c r="H955" s="108"/>
      <c r="I955" s="108"/>
      <c r="J955" s="108"/>
      <c r="K955" s="108"/>
      <c r="L955" s="108"/>
      <c r="M955" s="111"/>
      <c r="N955" s="112"/>
      <c r="O955" s="111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</row>
    <row r="956">
      <c r="A956" s="108"/>
      <c r="B956" s="108"/>
      <c r="C956" s="108"/>
      <c r="D956" s="115"/>
      <c r="E956" s="108"/>
      <c r="F956" s="108"/>
      <c r="G956" s="108"/>
      <c r="H956" s="108"/>
      <c r="I956" s="108"/>
      <c r="J956" s="108"/>
      <c r="K956" s="108"/>
      <c r="L956" s="108"/>
      <c r="M956" s="111"/>
      <c r="N956" s="112"/>
      <c r="O956" s="111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</row>
    <row r="957">
      <c r="A957" s="108"/>
      <c r="B957" s="108"/>
      <c r="C957" s="108"/>
      <c r="D957" s="115"/>
      <c r="E957" s="108"/>
      <c r="F957" s="108"/>
      <c r="G957" s="108"/>
      <c r="H957" s="108"/>
      <c r="I957" s="108"/>
      <c r="J957" s="108"/>
      <c r="K957" s="108"/>
      <c r="L957" s="108"/>
      <c r="M957" s="111"/>
      <c r="N957" s="112"/>
      <c r="O957" s="111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</row>
    <row r="958">
      <c r="A958" s="108"/>
      <c r="B958" s="108"/>
      <c r="C958" s="108"/>
      <c r="D958" s="115"/>
      <c r="E958" s="108"/>
      <c r="F958" s="108"/>
      <c r="G958" s="108"/>
      <c r="H958" s="108"/>
      <c r="I958" s="108"/>
      <c r="J958" s="108"/>
      <c r="K958" s="108"/>
      <c r="L958" s="108"/>
      <c r="M958" s="111"/>
      <c r="N958" s="112"/>
      <c r="O958" s="111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</row>
    <row r="959">
      <c r="A959" s="108"/>
      <c r="B959" s="108"/>
      <c r="C959" s="108"/>
      <c r="D959" s="115"/>
      <c r="E959" s="108"/>
      <c r="F959" s="108"/>
      <c r="G959" s="108"/>
      <c r="H959" s="108"/>
      <c r="I959" s="108"/>
      <c r="J959" s="108"/>
      <c r="K959" s="108"/>
      <c r="L959" s="108"/>
      <c r="M959" s="111"/>
      <c r="N959" s="112"/>
      <c r="O959" s="111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</row>
    <row r="960">
      <c r="A960" s="108"/>
      <c r="B960" s="108"/>
      <c r="C960" s="108"/>
      <c r="D960" s="115"/>
      <c r="E960" s="108"/>
      <c r="F960" s="108"/>
      <c r="G960" s="108"/>
      <c r="H960" s="108"/>
      <c r="I960" s="108"/>
      <c r="J960" s="108"/>
      <c r="K960" s="108"/>
      <c r="L960" s="108"/>
      <c r="M960" s="111"/>
      <c r="N960" s="112"/>
      <c r="O960" s="111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</row>
    <row r="961">
      <c r="A961" s="108"/>
      <c r="B961" s="108"/>
      <c r="C961" s="108"/>
      <c r="D961" s="115"/>
      <c r="E961" s="108"/>
      <c r="F961" s="108"/>
      <c r="G961" s="108"/>
      <c r="H961" s="108"/>
      <c r="I961" s="108"/>
      <c r="J961" s="108"/>
      <c r="K961" s="108"/>
      <c r="L961" s="108"/>
      <c r="M961" s="111"/>
      <c r="N961" s="112"/>
      <c r="O961" s="111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</row>
    <row r="962">
      <c r="A962" s="108"/>
      <c r="B962" s="108"/>
      <c r="C962" s="108"/>
      <c r="D962" s="115"/>
      <c r="E962" s="108"/>
      <c r="F962" s="108"/>
      <c r="G962" s="108"/>
      <c r="H962" s="108"/>
      <c r="I962" s="108"/>
      <c r="J962" s="108"/>
      <c r="K962" s="108"/>
      <c r="L962" s="108"/>
      <c r="M962" s="111"/>
      <c r="N962" s="112"/>
      <c r="O962" s="111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</row>
    <row r="963">
      <c r="A963" s="108"/>
      <c r="B963" s="108"/>
      <c r="C963" s="108"/>
      <c r="D963" s="115"/>
      <c r="E963" s="108"/>
      <c r="F963" s="108"/>
      <c r="G963" s="108"/>
      <c r="H963" s="108"/>
      <c r="I963" s="108"/>
      <c r="J963" s="108"/>
      <c r="K963" s="108"/>
      <c r="L963" s="108"/>
      <c r="M963" s="111"/>
      <c r="N963" s="112"/>
      <c r="O963" s="111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</row>
    <row r="964">
      <c r="A964" s="108"/>
      <c r="B964" s="108"/>
      <c r="C964" s="108"/>
      <c r="D964" s="115"/>
      <c r="E964" s="108"/>
      <c r="F964" s="108"/>
      <c r="G964" s="108"/>
      <c r="H964" s="108"/>
      <c r="I964" s="108"/>
      <c r="J964" s="108"/>
      <c r="K964" s="108"/>
      <c r="L964" s="108"/>
      <c r="M964" s="111"/>
      <c r="N964" s="112"/>
      <c r="O964" s="111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</row>
    <row r="965">
      <c r="A965" s="108"/>
      <c r="B965" s="108"/>
      <c r="C965" s="108"/>
      <c r="D965" s="115"/>
      <c r="E965" s="108"/>
      <c r="F965" s="108"/>
      <c r="G965" s="108"/>
      <c r="H965" s="108"/>
      <c r="I965" s="108"/>
      <c r="J965" s="108"/>
      <c r="K965" s="108"/>
      <c r="L965" s="108"/>
      <c r="M965" s="111"/>
      <c r="N965" s="112"/>
      <c r="O965" s="111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</row>
    <row r="966">
      <c r="A966" s="108"/>
      <c r="B966" s="108"/>
      <c r="C966" s="108"/>
      <c r="D966" s="115"/>
      <c r="E966" s="108"/>
      <c r="F966" s="108"/>
      <c r="G966" s="108"/>
      <c r="H966" s="108"/>
      <c r="I966" s="108"/>
      <c r="J966" s="108"/>
      <c r="K966" s="108"/>
      <c r="L966" s="108"/>
      <c r="M966" s="111"/>
      <c r="N966" s="112"/>
      <c r="O966" s="111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</row>
    <row r="967">
      <c r="A967" s="108"/>
      <c r="B967" s="108"/>
      <c r="C967" s="108"/>
      <c r="D967" s="115"/>
      <c r="E967" s="108"/>
      <c r="F967" s="108"/>
      <c r="G967" s="108"/>
      <c r="H967" s="108"/>
      <c r="I967" s="108"/>
      <c r="J967" s="108"/>
      <c r="K967" s="108"/>
      <c r="L967" s="108"/>
      <c r="M967" s="111"/>
      <c r="N967" s="112"/>
      <c r="O967" s="111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</row>
    <row r="968">
      <c r="A968" s="108"/>
      <c r="B968" s="108"/>
      <c r="C968" s="108"/>
      <c r="D968" s="115"/>
      <c r="E968" s="108"/>
      <c r="F968" s="108"/>
      <c r="G968" s="108"/>
      <c r="H968" s="108"/>
      <c r="I968" s="108"/>
      <c r="J968" s="108"/>
      <c r="K968" s="108"/>
      <c r="L968" s="108"/>
      <c r="M968" s="111"/>
      <c r="N968" s="112"/>
      <c r="O968" s="111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</row>
    <row r="969">
      <c r="A969" s="108"/>
      <c r="B969" s="108"/>
      <c r="C969" s="108"/>
      <c r="D969" s="115"/>
      <c r="E969" s="108"/>
      <c r="F969" s="108"/>
      <c r="G969" s="108"/>
      <c r="H969" s="108"/>
      <c r="I969" s="108"/>
      <c r="J969" s="108"/>
      <c r="K969" s="108"/>
      <c r="L969" s="108"/>
      <c r="M969" s="111"/>
      <c r="N969" s="112"/>
      <c r="O969" s="111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</row>
    <row r="970">
      <c r="A970" s="108"/>
      <c r="B970" s="108"/>
      <c r="C970" s="108"/>
      <c r="D970" s="115"/>
      <c r="E970" s="108"/>
      <c r="F970" s="108"/>
      <c r="G970" s="108"/>
      <c r="H970" s="108"/>
      <c r="I970" s="108"/>
      <c r="J970" s="108"/>
      <c r="K970" s="108"/>
      <c r="L970" s="108"/>
      <c r="M970" s="111"/>
      <c r="N970" s="112"/>
      <c r="O970" s="111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</row>
    <row r="971">
      <c r="A971" s="108"/>
      <c r="B971" s="108"/>
      <c r="C971" s="108"/>
      <c r="D971" s="115"/>
      <c r="E971" s="108"/>
      <c r="F971" s="108"/>
      <c r="G971" s="108"/>
      <c r="H971" s="108"/>
      <c r="I971" s="108"/>
      <c r="J971" s="108"/>
      <c r="K971" s="108"/>
      <c r="L971" s="108"/>
      <c r="M971" s="111"/>
      <c r="N971" s="112"/>
      <c r="O971" s="111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</row>
    <row r="972">
      <c r="A972" s="108"/>
      <c r="B972" s="108"/>
      <c r="C972" s="108"/>
      <c r="D972" s="115"/>
      <c r="E972" s="108"/>
      <c r="F972" s="108"/>
      <c r="G972" s="108"/>
      <c r="H972" s="108"/>
      <c r="I972" s="108"/>
      <c r="J972" s="108"/>
      <c r="K972" s="108"/>
      <c r="L972" s="108"/>
      <c r="M972" s="111"/>
      <c r="N972" s="112"/>
      <c r="O972" s="111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</row>
    <row r="973">
      <c r="A973" s="108"/>
      <c r="B973" s="108"/>
      <c r="C973" s="108"/>
      <c r="D973" s="115"/>
      <c r="E973" s="108"/>
      <c r="F973" s="108"/>
      <c r="G973" s="108"/>
      <c r="H973" s="108"/>
      <c r="I973" s="108"/>
      <c r="J973" s="108"/>
      <c r="K973" s="108"/>
      <c r="L973" s="108"/>
      <c r="M973" s="111"/>
      <c r="N973" s="112"/>
      <c r="O973" s="111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</row>
    <row r="974">
      <c r="A974" s="108"/>
      <c r="B974" s="108"/>
      <c r="C974" s="108"/>
      <c r="D974" s="115"/>
      <c r="E974" s="108"/>
      <c r="F974" s="108"/>
      <c r="G974" s="108"/>
      <c r="H974" s="108"/>
      <c r="I974" s="108"/>
      <c r="J974" s="108"/>
      <c r="K974" s="108"/>
      <c r="L974" s="108"/>
      <c r="M974" s="111"/>
      <c r="N974" s="112"/>
      <c r="O974" s="111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</row>
    <row r="975">
      <c r="A975" s="108"/>
      <c r="B975" s="108"/>
      <c r="C975" s="108"/>
      <c r="D975" s="115"/>
      <c r="E975" s="108"/>
      <c r="F975" s="108"/>
      <c r="G975" s="108"/>
      <c r="H975" s="108"/>
      <c r="I975" s="108"/>
      <c r="J975" s="108"/>
      <c r="K975" s="108"/>
      <c r="L975" s="108"/>
      <c r="M975" s="111"/>
      <c r="N975" s="112"/>
      <c r="O975" s="111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</row>
    <row r="976">
      <c r="A976" s="108"/>
      <c r="B976" s="108"/>
      <c r="C976" s="108"/>
      <c r="D976" s="115"/>
      <c r="E976" s="108"/>
      <c r="F976" s="108"/>
      <c r="G976" s="108"/>
      <c r="H976" s="108"/>
      <c r="I976" s="108"/>
      <c r="J976" s="108"/>
      <c r="K976" s="108"/>
      <c r="L976" s="108"/>
      <c r="M976" s="111"/>
      <c r="N976" s="112"/>
      <c r="O976" s="111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</row>
    <row r="977">
      <c r="A977" s="108"/>
      <c r="B977" s="108"/>
      <c r="C977" s="108"/>
      <c r="D977" s="115"/>
      <c r="E977" s="108"/>
      <c r="F977" s="108"/>
      <c r="G977" s="108"/>
      <c r="H977" s="108"/>
      <c r="I977" s="108"/>
      <c r="J977" s="108"/>
      <c r="K977" s="108"/>
      <c r="L977" s="108"/>
      <c r="M977" s="111"/>
      <c r="N977" s="112"/>
      <c r="O977" s="111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</row>
    <row r="978">
      <c r="A978" s="108"/>
      <c r="B978" s="108"/>
      <c r="C978" s="108"/>
      <c r="D978" s="115"/>
      <c r="E978" s="108"/>
      <c r="F978" s="108"/>
      <c r="G978" s="108"/>
      <c r="H978" s="108"/>
      <c r="I978" s="108"/>
      <c r="J978" s="108"/>
      <c r="K978" s="108"/>
      <c r="L978" s="108"/>
      <c r="M978" s="111"/>
      <c r="N978" s="112"/>
      <c r="O978" s="111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</row>
    <row r="979">
      <c r="A979" s="108"/>
      <c r="B979" s="108"/>
      <c r="C979" s="108"/>
      <c r="D979" s="115"/>
      <c r="E979" s="108"/>
      <c r="F979" s="108"/>
      <c r="G979" s="108"/>
      <c r="H979" s="108"/>
      <c r="I979" s="108"/>
      <c r="J979" s="108"/>
      <c r="K979" s="108"/>
      <c r="L979" s="108"/>
      <c r="M979" s="111"/>
      <c r="N979" s="112"/>
      <c r="O979" s="111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</row>
    <row r="980">
      <c r="A980" s="108"/>
      <c r="B980" s="108"/>
      <c r="C980" s="108"/>
      <c r="D980" s="115"/>
      <c r="E980" s="108"/>
      <c r="F980" s="108"/>
      <c r="G980" s="108"/>
      <c r="H980" s="108"/>
      <c r="I980" s="108"/>
      <c r="J980" s="108"/>
      <c r="K980" s="108"/>
      <c r="L980" s="108"/>
      <c r="M980" s="111"/>
      <c r="N980" s="112"/>
      <c r="O980" s="111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</row>
    <row r="981">
      <c r="A981" s="108"/>
      <c r="B981" s="108"/>
      <c r="C981" s="108"/>
      <c r="D981" s="115"/>
      <c r="E981" s="108"/>
      <c r="F981" s="108"/>
      <c r="G981" s="108"/>
      <c r="H981" s="108"/>
      <c r="I981" s="108"/>
      <c r="J981" s="108"/>
      <c r="K981" s="108"/>
      <c r="L981" s="108"/>
      <c r="M981" s="111"/>
      <c r="N981" s="112"/>
      <c r="O981" s="111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</row>
    <row r="982">
      <c r="A982" s="108"/>
      <c r="B982" s="108"/>
      <c r="C982" s="108"/>
      <c r="D982" s="115"/>
      <c r="E982" s="108"/>
      <c r="F982" s="108"/>
      <c r="G982" s="108"/>
      <c r="H982" s="108"/>
      <c r="I982" s="108"/>
      <c r="J982" s="108"/>
      <c r="K982" s="108"/>
      <c r="L982" s="108"/>
      <c r="M982" s="111"/>
      <c r="N982" s="112"/>
      <c r="O982" s="111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</row>
    <row r="983">
      <c r="A983" s="108"/>
      <c r="B983" s="108"/>
      <c r="C983" s="108"/>
      <c r="D983" s="115"/>
      <c r="E983" s="108"/>
      <c r="F983" s="108"/>
      <c r="G983" s="108"/>
      <c r="H983" s="108"/>
      <c r="I983" s="108"/>
      <c r="J983" s="108"/>
      <c r="K983" s="108"/>
      <c r="L983" s="108"/>
      <c r="M983" s="111"/>
      <c r="N983" s="112"/>
      <c r="O983" s="111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</row>
    <row r="984">
      <c r="A984" s="108"/>
      <c r="B984" s="108"/>
      <c r="C984" s="108"/>
      <c r="D984" s="115"/>
      <c r="E984" s="108"/>
      <c r="F984" s="108"/>
      <c r="G984" s="108"/>
      <c r="H984" s="108"/>
      <c r="I984" s="108"/>
      <c r="J984" s="108"/>
      <c r="K984" s="108"/>
      <c r="L984" s="108"/>
      <c r="M984" s="111"/>
      <c r="N984" s="112"/>
      <c r="O984" s="111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</row>
    <row r="985">
      <c r="A985" s="108"/>
      <c r="B985" s="108"/>
      <c r="C985" s="108"/>
      <c r="D985" s="115"/>
      <c r="E985" s="108"/>
      <c r="F985" s="108"/>
      <c r="G985" s="108"/>
      <c r="H985" s="108"/>
      <c r="I985" s="108"/>
      <c r="J985" s="108"/>
      <c r="K985" s="108"/>
      <c r="L985" s="108"/>
      <c r="M985" s="111"/>
      <c r="N985" s="112"/>
      <c r="O985" s="111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</row>
    <row r="986">
      <c r="A986" s="108"/>
      <c r="B986" s="108"/>
      <c r="C986" s="108"/>
      <c r="D986" s="115"/>
      <c r="E986" s="108"/>
      <c r="F986" s="108"/>
      <c r="G986" s="108"/>
      <c r="H986" s="108"/>
      <c r="I986" s="108"/>
      <c r="J986" s="108"/>
      <c r="K986" s="108"/>
      <c r="L986" s="108"/>
      <c r="M986" s="111"/>
      <c r="N986" s="112"/>
      <c r="O986" s="111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</row>
    <row r="987">
      <c r="A987" s="108"/>
      <c r="B987" s="108"/>
      <c r="C987" s="108"/>
      <c r="D987" s="115"/>
      <c r="E987" s="108"/>
      <c r="F987" s="108"/>
      <c r="G987" s="108"/>
      <c r="H987" s="108"/>
      <c r="I987" s="108"/>
      <c r="J987" s="108"/>
      <c r="K987" s="108"/>
      <c r="L987" s="108"/>
      <c r="M987" s="111"/>
      <c r="N987" s="112"/>
      <c r="O987" s="111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</row>
    <row r="988">
      <c r="A988" s="108"/>
      <c r="B988" s="108"/>
      <c r="C988" s="108"/>
      <c r="D988" s="115"/>
      <c r="E988" s="108"/>
      <c r="F988" s="108"/>
      <c r="G988" s="108"/>
      <c r="H988" s="108"/>
      <c r="I988" s="108"/>
      <c r="J988" s="108"/>
      <c r="K988" s="108"/>
      <c r="L988" s="108"/>
      <c r="M988" s="111"/>
      <c r="N988" s="112"/>
      <c r="O988" s="111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</row>
    <row r="989">
      <c r="A989" s="108"/>
      <c r="B989" s="108"/>
      <c r="C989" s="108"/>
      <c r="D989" s="115"/>
      <c r="E989" s="108"/>
      <c r="F989" s="108"/>
      <c r="G989" s="108"/>
      <c r="H989" s="108"/>
      <c r="I989" s="108"/>
      <c r="J989" s="108"/>
      <c r="K989" s="108"/>
      <c r="L989" s="108"/>
      <c r="M989" s="111"/>
      <c r="N989" s="112"/>
      <c r="O989" s="111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</row>
    <row r="990">
      <c r="A990" s="108"/>
      <c r="B990" s="108"/>
      <c r="C990" s="108"/>
      <c r="D990" s="115"/>
      <c r="E990" s="108"/>
      <c r="F990" s="108"/>
      <c r="G990" s="108"/>
      <c r="H990" s="108"/>
      <c r="I990" s="108"/>
      <c r="J990" s="108"/>
      <c r="K990" s="108"/>
      <c r="L990" s="108"/>
      <c r="M990" s="111"/>
      <c r="N990" s="112"/>
      <c r="O990" s="111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</row>
    <row r="991">
      <c r="A991" s="108"/>
      <c r="B991" s="108"/>
      <c r="C991" s="108"/>
      <c r="D991" s="115"/>
      <c r="E991" s="108"/>
      <c r="F991" s="108"/>
      <c r="G991" s="108"/>
      <c r="H991" s="108"/>
      <c r="I991" s="108"/>
      <c r="J991" s="108"/>
      <c r="K991" s="108"/>
      <c r="L991" s="108"/>
      <c r="M991" s="111"/>
      <c r="N991" s="112"/>
      <c r="O991" s="111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</row>
    <row r="992">
      <c r="A992" s="108"/>
      <c r="B992" s="108"/>
      <c r="C992" s="108"/>
      <c r="D992" s="115"/>
      <c r="E992" s="108"/>
      <c r="F992" s="108"/>
      <c r="G992" s="108"/>
      <c r="H992" s="108"/>
      <c r="I992" s="108"/>
      <c r="J992" s="108"/>
      <c r="K992" s="108"/>
      <c r="L992" s="108"/>
      <c r="M992" s="111"/>
      <c r="N992" s="112"/>
      <c r="O992" s="111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</row>
    <row r="993">
      <c r="A993" s="108"/>
      <c r="B993" s="108"/>
      <c r="C993" s="108"/>
      <c r="D993" s="115"/>
      <c r="E993" s="108"/>
      <c r="F993" s="108"/>
      <c r="G993" s="108"/>
      <c r="H993" s="108"/>
      <c r="I993" s="108"/>
      <c r="J993" s="108"/>
      <c r="K993" s="108"/>
      <c r="L993" s="108"/>
      <c r="M993" s="111"/>
      <c r="N993" s="112"/>
      <c r="O993" s="111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</row>
    <row r="994">
      <c r="A994" s="108"/>
      <c r="B994" s="108"/>
      <c r="C994" s="108"/>
      <c r="D994" s="115"/>
      <c r="E994" s="108"/>
      <c r="F994" s="108"/>
      <c r="G994" s="108"/>
      <c r="H994" s="108"/>
      <c r="I994" s="108"/>
      <c r="J994" s="108"/>
      <c r="K994" s="108"/>
      <c r="L994" s="108"/>
      <c r="M994" s="111"/>
      <c r="N994" s="112"/>
      <c r="O994" s="111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</row>
    <row r="995">
      <c r="A995" s="108"/>
      <c r="B995" s="108"/>
      <c r="C995" s="108"/>
      <c r="D995" s="115"/>
      <c r="E995" s="108"/>
      <c r="F995" s="108"/>
      <c r="G995" s="108"/>
      <c r="H995" s="108"/>
      <c r="I995" s="108"/>
      <c r="J995" s="108"/>
      <c r="K995" s="108"/>
      <c r="L995" s="108"/>
      <c r="M995" s="111"/>
      <c r="N995" s="112"/>
      <c r="O995" s="111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</row>
    <row r="996">
      <c r="A996" s="108"/>
      <c r="B996" s="108"/>
      <c r="C996" s="108"/>
      <c r="D996" s="115"/>
      <c r="E996" s="108"/>
      <c r="F996" s="108"/>
      <c r="G996" s="108"/>
      <c r="H996" s="108"/>
      <c r="I996" s="108"/>
      <c r="J996" s="108"/>
      <c r="K996" s="108"/>
      <c r="L996" s="108"/>
      <c r="M996" s="111"/>
      <c r="N996" s="112"/>
      <c r="O996" s="111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</row>
    <row r="997">
      <c r="A997" s="108"/>
      <c r="B997" s="108"/>
      <c r="C997" s="108"/>
      <c r="D997" s="115"/>
      <c r="E997" s="108"/>
      <c r="F997" s="108"/>
      <c r="G997" s="108"/>
      <c r="H997" s="108"/>
      <c r="I997" s="108"/>
      <c r="J997" s="108"/>
      <c r="K997" s="108"/>
      <c r="L997" s="108"/>
      <c r="M997" s="111"/>
      <c r="N997" s="112"/>
      <c r="O997" s="111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</row>
    <row r="998">
      <c r="A998" s="108"/>
      <c r="B998" s="108"/>
      <c r="C998" s="108"/>
      <c r="D998" s="115"/>
      <c r="E998" s="108"/>
      <c r="F998" s="108"/>
      <c r="G998" s="108"/>
      <c r="H998" s="108"/>
      <c r="I998" s="108"/>
      <c r="J998" s="108"/>
      <c r="K998" s="108"/>
      <c r="L998" s="108"/>
      <c r="M998" s="111"/>
      <c r="N998" s="112"/>
      <c r="O998" s="111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</row>
    <row r="999">
      <c r="A999" s="108"/>
      <c r="B999" s="108"/>
      <c r="C999" s="108"/>
      <c r="D999" s="115"/>
      <c r="E999" s="108"/>
      <c r="F999" s="108"/>
      <c r="G999" s="108"/>
      <c r="H999" s="108"/>
      <c r="I999" s="108"/>
      <c r="J999" s="108"/>
      <c r="K999" s="108"/>
      <c r="L999" s="108"/>
      <c r="M999" s="111"/>
      <c r="N999" s="112"/>
      <c r="O999" s="111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</row>
    <row r="1000">
      <c r="A1000" s="108"/>
      <c r="B1000" s="108"/>
      <c r="C1000" s="108"/>
      <c r="D1000" s="115"/>
      <c r="E1000" s="108"/>
      <c r="F1000" s="108"/>
      <c r="G1000" s="108"/>
      <c r="H1000" s="108"/>
      <c r="I1000" s="108"/>
      <c r="J1000" s="108"/>
      <c r="K1000" s="108"/>
      <c r="L1000" s="108"/>
      <c r="M1000" s="111"/>
      <c r="N1000" s="112"/>
      <c r="O1000" s="111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</row>
    <row r="1001">
      <c r="A1001" s="108"/>
      <c r="B1001" s="108"/>
      <c r="C1001" s="108"/>
      <c r="D1001" s="115"/>
      <c r="E1001" s="108"/>
      <c r="F1001" s="108"/>
      <c r="G1001" s="108"/>
      <c r="H1001" s="108"/>
      <c r="I1001" s="108"/>
      <c r="J1001" s="108"/>
      <c r="K1001" s="108"/>
      <c r="L1001" s="108"/>
      <c r="M1001" s="111"/>
      <c r="N1001" s="112"/>
      <c r="O1001" s="111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</row>
    <row r="1002">
      <c r="A1002" s="108"/>
      <c r="B1002" s="108"/>
      <c r="C1002" s="108"/>
      <c r="D1002" s="115"/>
      <c r="E1002" s="108"/>
      <c r="F1002" s="108"/>
      <c r="G1002" s="108"/>
      <c r="H1002" s="108"/>
      <c r="I1002" s="108"/>
      <c r="J1002" s="108"/>
      <c r="K1002" s="108"/>
      <c r="L1002" s="108"/>
      <c r="M1002" s="111"/>
      <c r="N1002" s="112"/>
      <c r="O1002" s="111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</row>
    <row r="1003">
      <c r="A1003" s="108"/>
      <c r="B1003" s="108"/>
      <c r="C1003" s="108"/>
      <c r="D1003" s="115"/>
      <c r="E1003" s="108"/>
      <c r="F1003" s="108"/>
      <c r="G1003" s="108"/>
      <c r="H1003" s="108"/>
      <c r="I1003" s="108"/>
      <c r="J1003" s="108"/>
      <c r="K1003" s="108"/>
      <c r="L1003" s="108"/>
      <c r="M1003" s="111"/>
      <c r="N1003" s="112"/>
      <c r="O1003" s="111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</row>
    <row r="1004">
      <c r="A1004" s="108"/>
      <c r="B1004" s="108"/>
      <c r="C1004" s="108"/>
      <c r="D1004" s="115"/>
      <c r="E1004" s="108"/>
      <c r="F1004" s="108"/>
      <c r="G1004" s="108"/>
      <c r="H1004" s="108"/>
      <c r="I1004" s="108"/>
      <c r="J1004" s="108"/>
      <c r="K1004" s="108"/>
      <c r="L1004" s="108"/>
      <c r="M1004" s="111"/>
      <c r="N1004" s="112"/>
      <c r="O1004" s="111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</row>
    <row r="1005">
      <c r="A1005" s="108"/>
      <c r="B1005" s="108"/>
      <c r="C1005" s="108"/>
      <c r="D1005" s="115"/>
      <c r="E1005" s="108"/>
      <c r="F1005" s="108"/>
      <c r="G1005" s="108"/>
      <c r="H1005" s="108"/>
      <c r="I1005" s="108"/>
      <c r="J1005" s="108"/>
      <c r="K1005" s="108"/>
      <c r="L1005" s="108"/>
      <c r="M1005" s="111"/>
      <c r="N1005" s="112"/>
      <c r="O1005" s="111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  <c r="AG1005" s="108"/>
      <c r="AH1005" s="108"/>
    </row>
    <row r="1006">
      <c r="A1006" s="108"/>
      <c r="B1006" s="108"/>
      <c r="C1006" s="108"/>
      <c r="D1006" s="115"/>
      <c r="E1006" s="108"/>
      <c r="F1006" s="108"/>
      <c r="G1006" s="108"/>
      <c r="H1006" s="108"/>
      <c r="I1006" s="108"/>
      <c r="J1006" s="108"/>
      <c r="K1006" s="108"/>
      <c r="L1006" s="108"/>
      <c r="M1006" s="111"/>
      <c r="N1006" s="112"/>
      <c r="O1006" s="111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  <c r="AG1006" s="108"/>
      <c r="AH1006" s="108"/>
    </row>
    <row r="1007">
      <c r="A1007" s="108"/>
      <c r="B1007" s="108"/>
      <c r="C1007" s="108"/>
      <c r="D1007" s="115"/>
      <c r="E1007" s="108"/>
      <c r="F1007" s="108"/>
      <c r="G1007" s="108"/>
      <c r="H1007" s="108"/>
      <c r="I1007" s="108"/>
      <c r="J1007" s="108"/>
      <c r="K1007" s="108"/>
      <c r="L1007" s="108"/>
      <c r="M1007" s="111"/>
      <c r="N1007" s="112"/>
      <c r="O1007" s="111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  <c r="AG1007" s="108"/>
      <c r="AH1007" s="108"/>
    </row>
    <row r="1008">
      <c r="A1008" s="108"/>
      <c r="B1008" s="108"/>
      <c r="C1008" s="108"/>
      <c r="D1008" s="115"/>
      <c r="E1008" s="108"/>
      <c r="F1008" s="108"/>
      <c r="G1008" s="108"/>
      <c r="H1008" s="108"/>
      <c r="I1008" s="108"/>
      <c r="J1008" s="108"/>
      <c r="K1008" s="108"/>
      <c r="L1008" s="108"/>
      <c r="M1008" s="111"/>
      <c r="N1008" s="112"/>
      <c r="O1008" s="111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  <c r="AG1008" s="108"/>
      <c r="AH1008" s="108"/>
    </row>
    <row r="1009">
      <c r="A1009" s="108"/>
      <c r="B1009" s="108"/>
      <c r="C1009" s="108"/>
      <c r="D1009" s="115"/>
      <c r="E1009" s="108"/>
      <c r="F1009" s="108"/>
      <c r="G1009" s="108"/>
      <c r="H1009" s="108"/>
      <c r="I1009" s="108"/>
      <c r="J1009" s="108"/>
      <c r="K1009" s="108"/>
      <c r="L1009" s="108"/>
      <c r="M1009" s="111"/>
      <c r="N1009" s="112"/>
      <c r="O1009" s="111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  <c r="AE1009" s="108"/>
      <c r="AF1009" s="108"/>
      <c r="AG1009" s="108"/>
      <c r="AH1009" s="108"/>
    </row>
    <row r="1010">
      <c r="A1010" s="108"/>
      <c r="B1010" s="108"/>
      <c r="C1010" s="108"/>
      <c r="D1010" s="115"/>
      <c r="E1010" s="108"/>
      <c r="F1010" s="108"/>
      <c r="G1010" s="108"/>
      <c r="H1010" s="108"/>
      <c r="I1010" s="108"/>
      <c r="J1010" s="108"/>
      <c r="K1010" s="108"/>
      <c r="L1010" s="108"/>
      <c r="M1010" s="111"/>
      <c r="N1010" s="112"/>
      <c r="O1010" s="111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  <c r="AE1010" s="108"/>
      <c r="AF1010" s="108"/>
      <c r="AG1010" s="108"/>
      <c r="AH1010" s="108"/>
    </row>
    <row r="1011">
      <c r="A1011" s="108"/>
      <c r="B1011" s="108"/>
      <c r="C1011" s="108"/>
      <c r="D1011" s="115"/>
      <c r="E1011" s="108"/>
      <c r="F1011" s="108"/>
      <c r="G1011" s="108"/>
      <c r="H1011" s="108"/>
      <c r="I1011" s="108"/>
      <c r="J1011" s="108"/>
      <c r="K1011" s="108"/>
      <c r="L1011" s="108"/>
      <c r="M1011" s="111"/>
      <c r="N1011" s="112"/>
      <c r="O1011" s="111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  <c r="AE1011" s="108"/>
      <c r="AF1011" s="108"/>
      <c r="AG1011" s="108"/>
      <c r="AH1011" s="108"/>
    </row>
    <row r="1012">
      <c r="A1012" s="108"/>
      <c r="B1012" s="108"/>
      <c r="C1012" s="108"/>
      <c r="D1012" s="115"/>
      <c r="E1012" s="108"/>
      <c r="F1012" s="108"/>
      <c r="G1012" s="108"/>
      <c r="H1012" s="108"/>
      <c r="I1012" s="108"/>
      <c r="J1012" s="108"/>
      <c r="K1012" s="108"/>
      <c r="L1012" s="108"/>
      <c r="M1012" s="111"/>
      <c r="N1012" s="112"/>
      <c r="O1012" s="111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  <c r="AE1012" s="108"/>
      <c r="AF1012" s="108"/>
      <c r="AG1012" s="108"/>
      <c r="AH1012" s="108"/>
    </row>
    <row r="1013">
      <c r="A1013" s="108"/>
      <c r="B1013" s="108"/>
      <c r="C1013" s="108"/>
      <c r="D1013" s="115"/>
      <c r="E1013" s="108"/>
      <c r="F1013" s="108"/>
      <c r="G1013" s="108"/>
      <c r="H1013" s="108"/>
      <c r="I1013" s="108"/>
      <c r="J1013" s="108"/>
      <c r="K1013" s="108"/>
      <c r="L1013" s="108"/>
      <c r="M1013" s="111"/>
      <c r="N1013" s="112"/>
      <c r="O1013" s="111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  <c r="AE1013" s="108"/>
      <c r="AF1013" s="108"/>
      <c r="AG1013" s="108"/>
      <c r="AH1013" s="108"/>
    </row>
    <row r="1014">
      <c r="A1014" s="108"/>
      <c r="B1014" s="108"/>
      <c r="C1014" s="108"/>
      <c r="D1014" s="115"/>
      <c r="E1014" s="108"/>
      <c r="F1014" s="108"/>
      <c r="G1014" s="108"/>
      <c r="H1014" s="108"/>
      <c r="I1014" s="108"/>
      <c r="J1014" s="108"/>
      <c r="K1014" s="108"/>
      <c r="L1014" s="108"/>
      <c r="M1014" s="111"/>
      <c r="N1014" s="112"/>
      <c r="O1014" s="111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  <c r="AE1014" s="108"/>
      <c r="AF1014" s="108"/>
      <c r="AG1014" s="108"/>
      <c r="AH1014" s="108"/>
    </row>
    <row r="1015">
      <c r="A1015" s="108"/>
      <c r="B1015" s="108"/>
      <c r="C1015" s="108"/>
      <c r="D1015" s="115"/>
      <c r="E1015" s="108"/>
      <c r="F1015" s="108"/>
      <c r="G1015" s="108"/>
      <c r="H1015" s="108"/>
      <c r="I1015" s="108"/>
      <c r="J1015" s="108"/>
      <c r="K1015" s="108"/>
      <c r="L1015" s="108"/>
      <c r="M1015" s="111"/>
      <c r="N1015" s="112"/>
      <c r="O1015" s="111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  <c r="AE1015" s="108"/>
      <c r="AF1015" s="108"/>
      <c r="AG1015" s="108"/>
      <c r="AH1015" s="108"/>
    </row>
    <row r="1016">
      <c r="A1016" s="108"/>
      <c r="B1016" s="108"/>
      <c r="C1016" s="108"/>
      <c r="D1016" s="115"/>
      <c r="E1016" s="108"/>
      <c r="F1016" s="108"/>
      <c r="G1016" s="108"/>
      <c r="H1016" s="108"/>
      <c r="I1016" s="108"/>
      <c r="J1016" s="108"/>
      <c r="K1016" s="108"/>
      <c r="L1016" s="108"/>
      <c r="M1016" s="111"/>
      <c r="N1016" s="112"/>
      <c r="O1016" s="111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  <c r="AE1016" s="108"/>
      <c r="AF1016" s="108"/>
      <c r="AG1016" s="108"/>
      <c r="AH1016" s="108"/>
    </row>
    <row r="1017">
      <c r="A1017" s="108"/>
      <c r="B1017" s="108"/>
      <c r="C1017" s="108"/>
      <c r="D1017" s="115"/>
      <c r="E1017" s="108"/>
      <c r="F1017" s="108"/>
      <c r="G1017" s="108"/>
      <c r="H1017" s="108"/>
      <c r="I1017" s="108"/>
      <c r="J1017" s="108"/>
      <c r="K1017" s="108"/>
      <c r="L1017" s="108"/>
      <c r="M1017" s="111"/>
      <c r="N1017" s="112"/>
      <c r="O1017" s="111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  <c r="AE1017" s="108"/>
      <c r="AF1017" s="108"/>
      <c r="AG1017" s="108"/>
      <c r="AH1017" s="108"/>
    </row>
    <row r="1018">
      <c r="A1018" s="108"/>
      <c r="B1018" s="108"/>
      <c r="C1018" s="108"/>
      <c r="D1018" s="115"/>
      <c r="E1018" s="108"/>
      <c r="F1018" s="108"/>
      <c r="G1018" s="108"/>
      <c r="H1018" s="108"/>
      <c r="I1018" s="108"/>
      <c r="J1018" s="108"/>
      <c r="K1018" s="108"/>
      <c r="L1018" s="108"/>
      <c r="M1018" s="111"/>
      <c r="N1018" s="112"/>
      <c r="O1018" s="111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  <c r="AE1018" s="108"/>
      <c r="AF1018" s="108"/>
      <c r="AG1018" s="108"/>
      <c r="AH1018" s="108"/>
    </row>
    <row r="1019">
      <c r="A1019" s="108"/>
      <c r="B1019" s="108"/>
      <c r="C1019" s="108"/>
      <c r="D1019" s="115"/>
      <c r="E1019" s="108"/>
      <c r="F1019" s="108"/>
      <c r="G1019" s="108"/>
      <c r="H1019" s="108"/>
      <c r="I1019" s="108"/>
      <c r="J1019" s="108"/>
      <c r="K1019" s="108"/>
      <c r="L1019" s="108"/>
      <c r="M1019" s="111"/>
      <c r="N1019" s="112"/>
      <c r="O1019" s="111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  <c r="AE1019" s="108"/>
      <c r="AF1019" s="108"/>
      <c r="AG1019" s="108"/>
      <c r="AH1019" s="108"/>
    </row>
    <row r="1020">
      <c r="A1020" s="108"/>
      <c r="B1020" s="108"/>
      <c r="C1020" s="108"/>
      <c r="D1020" s="115"/>
      <c r="E1020" s="108"/>
      <c r="F1020" s="108"/>
      <c r="G1020" s="108"/>
      <c r="H1020" s="108"/>
      <c r="I1020" s="108"/>
      <c r="J1020" s="108"/>
      <c r="K1020" s="108"/>
      <c r="L1020" s="108"/>
      <c r="M1020" s="111"/>
      <c r="N1020" s="112"/>
      <c r="O1020" s="111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  <c r="AE1020" s="108"/>
      <c r="AF1020" s="108"/>
      <c r="AG1020" s="108"/>
      <c r="AH1020" s="108"/>
    </row>
    <row r="1021">
      <c r="A1021" s="108"/>
      <c r="B1021" s="108"/>
      <c r="C1021" s="108"/>
      <c r="D1021" s="115"/>
      <c r="E1021" s="108"/>
      <c r="F1021" s="108"/>
      <c r="G1021" s="108"/>
      <c r="H1021" s="108"/>
      <c r="I1021" s="108"/>
      <c r="J1021" s="108"/>
      <c r="K1021" s="108"/>
      <c r="L1021" s="108"/>
      <c r="M1021" s="111"/>
      <c r="N1021" s="112"/>
      <c r="O1021" s="111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  <c r="AE1021" s="108"/>
      <c r="AF1021" s="108"/>
      <c r="AG1021" s="108"/>
      <c r="AH1021" s="108"/>
    </row>
    <row r="1022">
      <c r="A1022" s="108"/>
      <c r="B1022" s="108"/>
      <c r="C1022" s="108"/>
      <c r="D1022" s="115"/>
      <c r="E1022" s="108"/>
      <c r="F1022" s="108"/>
      <c r="G1022" s="108"/>
      <c r="H1022" s="108"/>
      <c r="I1022" s="108"/>
      <c r="J1022" s="108"/>
      <c r="K1022" s="108"/>
      <c r="L1022" s="108"/>
      <c r="M1022" s="111"/>
      <c r="N1022" s="112"/>
      <c r="O1022" s="111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  <c r="AE1022" s="108"/>
      <c r="AF1022" s="108"/>
      <c r="AG1022" s="108"/>
      <c r="AH1022" s="108"/>
    </row>
    <row r="1023">
      <c r="A1023" s="108"/>
      <c r="B1023" s="108"/>
      <c r="C1023" s="108"/>
      <c r="D1023" s="115"/>
      <c r="E1023" s="108"/>
      <c r="F1023" s="108"/>
      <c r="G1023" s="108"/>
      <c r="H1023" s="108"/>
      <c r="I1023" s="108"/>
      <c r="J1023" s="108"/>
      <c r="K1023" s="108"/>
      <c r="L1023" s="108"/>
      <c r="M1023" s="111"/>
      <c r="N1023" s="112"/>
      <c r="O1023" s="111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  <c r="AE1023" s="108"/>
      <c r="AF1023" s="108"/>
      <c r="AG1023" s="108"/>
      <c r="AH1023" s="108"/>
    </row>
    <row r="1024">
      <c r="A1024" s="108"/>
      <c r="B1024" s="108"/>
      <c r="C1024" s="108"/>
      <c r="D1024" s="115"/>
      <c r="E1024" s="108"/>
      <c r="F1024" s="108"/>
      <c r="G1024" s="108"/>
      <c r="H1024" s="108"/>
      <c r="I1024" s="108"/>
      <c r="J1024" s="108"/>
      <c r="K1024" s="108"/>
      <c r="L1024" s="108"/>
      <c r="M1024" s="111"/>
      <c r="N1024" s="112"/>
      <c r="O1024" s="111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  <c r="AE1024" s="108"/>
      <c r="AF1024" s="108"/>
      <c r="AG1024" s="108"/>
      <c r="AH1024" s="108"/>
    </row>
    <row r="1025">
      <c r="A1025" s="108"/>
      <c r="B1025" s="108"/>
      <c r="C1025" s="108"/>
      <c r="D1025" s="115"/>
      <c r="E1025" s="108"/>
      <c r="F1025" s="108"/>
      <c r="G1025" s="108"/>
      <c r="H1025" s="108"/>
      <c r="I1025" s="108"/>
      <c r="J1025" s="108"/>
      <c r="K1025" s="108"/>
      <c r="L1025" s="108"/>
      <c r="M1025" s="111"/>
      <c r="N1025" s="112"/>
      <c r="O1025" s="111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  <c r="AE1025" s="108"/>
      <c r="AF1025" s="108"/>
      <c r="AG1025" s="108"/>
      <c r="AH1025" s="108"/>
    </row>
    <row r="1026">
      <c r="A1026" s="108"/>
      <c r="B1026" s="108"/>
      <c r="C1026" s="108"/>
      <c r="D1026" s="115"/>
      <c r="E1026" s="108"/>
      <c r="F1026" s="108"/>
      <c r="G1026" s="108"/>
      <c r="H1026" s="108"/>
      <c r="I1026" s="108"/>
      <c r="J1026" s="108"/>
      <c r="K1026" s="108"/>
      <c r="L1026" s="108"/>
      <c r="M1026" s="111"/>
      <c r="N1026" s="112"/>
      <c r="O1026" s="111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  <c r="AE1026" s="108"/>
      <c r="AF1026" s="108"/>
      <c r="AG1026" s="108"/>
      <c r="AH1026" s="108"/>
    </row>
    <row r="1027">
      <c r="A1027" s="108"/>
      <c r="B1027" s="108"/>
      <c r="C1027" s="108"/>
      <c r="D1027" s="115"/>
      <c r="E1027" s="108"/>
      <c r="F1027" s="108"/>
      <c r="G1027" s="108"/>
      <c r="H1027" s="108"/>
      <c r="I1027" s="108"/>
      <c r="J1027" s="108"/>
      <c r="K1027" s="108"/>
      <c r="L1027" s="108"/>
      <c r="M1027" s="111"/>
      <c r="N1027" s="112"/>
      <c r="O1027" s="111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  <c r="AE1027" s="108"/>
      <c r="AF1027" s="108"/>
      <c r="AG1027" s="108"/>
      <c r="AH1027" s="108"/>
    </row>
    <row r="1028">
      <c r="A1028" s="108"/>
      <c r="B1028" s="108"/>
      <c r="C1028" s="108"/>
      <c r="D1028" s="115"/>
      <c r="E1028" s="108"/>
      <c r="F1028" s="108"/>
      <c r="G1028" s="108"/>
      <c r="H1028" s="108"/>
      <c r="I1028" s="108"/>
      <c r="J1028" s="108"/>
      <c r="K1028" s="108"/>
      <c r="L1028" s="108"/>
      <c r="M1028" s="111"/>
      <c r="N1028" s="112"/>
      <c r="O1028" s="111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  <c r="AE1028" s="108"/>
      <c r="AF1028" s="108"/>
      <c r="AG1028" s="108"/>
      <c r="AH1028" s="108"/>
    </row>
    <row r="1029">
      <c r="A1029" s="108"/>
      <c r="B1029" s="108"/>
      <c r="C1029" s="108"/>
      <c r="D1029" s="115"/>
      <c r="E1029" s="108"/>
      <c r="F1029" s="108"/>
      <c r="G1029" s="108"/>
      <c r="H1029" s="108"/>
      <c r="I1029" s="108"/>
      <c r="J1029" s="108"/>
      <c r="K1029" s="108"/>
      <c r="L1029" s="108"/>
      <c r="M1029" s="111"/>
      <c r="N1029" s="112"/>
      <c r="O1029" s="111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  <c r="AE1029" s="108"/>
      <c r="AF1029" s="108"/>
      <c r="AG1029" s="108"/>
      <c r="AH1029" s="108"/>
    </row>
    <row r="1030">
      <c r="A1030" s="108"/>
      <c r="B1030" s="108"/>
      <c r="C1030" s="108"/>
      <c r="D1030" s="115"/>
      <c r="E1030" s="108"/>
      <c r="F1030" s="108"/>
      <c r="G1030" s="108"/>
      <c r="H1030" s="108"/>
      <c r="I1030" s="108"/>
      <c r="J1030" s="108"/>
      <c r="K1030" s="108"/>
      <c r="L1030" s="108"/>
      <c r="M1030" s="111"/>
      <c r="N1030" s="112"/>
      <c r="O1030" s="111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  <c r="AE1030" s="108"/>
      <c r="AF1030" s="108"/>
      <c r="AG1030" s="108"/>
      <c r="AH1030" s="108"/>
    </row>
    <row r="1031">
      <c r="A1031" s="108"/>
      <c r="B1031" s="108"/>
      <c r="C1031" s="108"/>
      <c r="D1031" s="115"/>
      <c r="E1031" s="108"/>
      <c r="F1031" s="108"/>
      <c r="G1031" s="108"/>
      <c r="H1031" s="108"/>
      <c r="I1031" s="108"/>
      <c r="J1031" s="108"/>
      <c r="K1031" s="108"/>
      <c r="L1031" s="108"/>
      <c r="M1031" s="111"/>
      <c r="N1031" s="112"/>
      <c r="O1031" s="111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  <c r="AE1031" s="108"/>
      <c r="AF1031" s="108"/>
      <c r="AG1031" s="108"/>
      <c r="AH1031" s="108"/>
    </row>
    <row r="1032">
      <c r="A1032" s="108"/>
      <c r="B1032" s="108"/>
      <c r="C1032" s="108"/>
      <c r="D1032" s="115"/>
      <c r="E1032" s="108"/>
      <c r="F1032" s="108"/>
      <c r="G1032" s="108"/>
      <c r="H1032" s="108"/>
      <c r="I1032" s="108"/>
      <c r="J1032" s="108"/>
      <c r="K1032" s="108"/>
      <c r="L1032" s="108"/>
      <c r="M1032" s="111"/>
      <c r="N1032" s="112"/>
      <c r="O1032" s="111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  <c r="AE1032" s="108"/>
      <c r="AF1032" s="108"/>
      <c r="AG1032" s="108"/>
      <c r="AH1032" s="108"/>
    </row>
    <row r="1033">
      <c r="A1033" s="108"/>
      <c r="B1033" s="108"/>
      <c r="C1033" s="108"/>
      <c r="D1033" s="115"/>
      <c r="E1033" s="108"/>
      <c r="F1033" s="108"/>
      <c r="G1033" s="108"/>
      <c r="H1033" s="108"/>
      <c r="I1033" s="108"/>
      <c r="J1033" s="108"/>
      <c r="K1033" s="108"/>
      <c r="L1033" s="108"/>
      <c r="M1033" s="111"/>
      <c r="N1033" s="112"/>
      <c r="O1033" s="111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  <c r="AE1033" s="108"/>
      <c r="AF1033" s="108"/>
      <c r="AG1033" s="108"/>
      <c r="AH1033" s="108"/>
    </row>
    <row r="1034">
      <c r="A1034" s="108"/>
      <c r="B1034" s="108"/>
      <c r="C1034" s="108"/>
      <c r="D1034" s="115"/>
      <c r="E1034" s="108"/>
      <c r="F1034" s="108"/>
      <c r="G1034" s="108"/>
      <c r="H1034" s="108"/>
      <c r="I1034" s="108"/>
      <c r="J1034" s="108"/>
      <c r="K1034" s="108"/>
      <c r="L1034" s="108"/>
      <c r="M1034" s="111"/>
      <c r="N1034" s="112"/>
      <c r="O1034" s="111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  <c r="AE1034" s="108"/>
      <c r="AF1034" s="108"/>
      <c r="AG1034" s="108"/>
      <c r="AH1034" s="108"/>
    </row>
    <row r="1035">
      <c r="A1035" s="108"/>
      <c r="B1035" s="108"/>
      <c r="C1035" s="108"/>
      <c r="D1035" s="115"/>
      <c r="E1035" s="108"/>
      <c r="F1035" s="108"/>
      <c r="G1035" s="108"/>
      <c r="H1035" s="108"/>
      <c r="I1035" s="108"/>
      <c r="J1035" s="108"/>
      <c r="K1035" s="108"/>
      <c r="L1035" s="108"/>
      <c r="M1035" s="111"/>
      <c r="N1035" s="112"/>
      <c r="O1035" s="111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  <c r="AE1035" s="108"/>
      <c r="AF1035" s="108"/>
      <c r="AG1035" s="108"/>
      <c r="AH1035" s="108"/>
    </row>
    <row r="1036">
      <c r="A1036" s="108"/>
      <c r="B1036" s="108"/>
      <c r="C1036" s="108"/>
      <c r="D1036" s="115"/>
      <c r="E1036" s="108"/>
      <c r="F1036" s="108"/>
      <c r="G1036" s="108"/>
      <c r="H1036" s="108"/>
      <c r="I1036" s="108"/>
      <c r="J1036" s="108"/>
      <c r="K1036" s="108"/>
      <c r="L1036" s="108"/>
      <c r="M1036" s="111"/>
      <c r="N1036" s="112"/>
      <c r="O1036" s="111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  <c r="AE1036" s="108"/>
      <c r="AF1036" s="108"/>
      <c r="AG1036" s="108"/>
      <c r="AH1036" s="108"/>
    </row>
    <row r="1037">
      <c r="A1037" s="108"/>
      <c r="B1037" s="108"/>
      <c r="C1037" s="108"/>
      <c r="D1037" s="115"/>
      <c r="E1037" s="108"/>
      <c r="F1037" s="108"/>
      <c r="G1037" s="108"/>
      <c r="H1037" s="108"/>
      <c r="I1037" s="108"/>
      <c r="J1037" s="108"/>
      <c r="K1037" s="108"/>
      <c r="L1037" s="108"/>
      <c r="M1037" s="111"/>
      <c r="N1037" s="112"/>
      <c r="O1037" s="111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  <c r="AE1037" s="108"/>
      <c r="AF1037" s="108"/>
      <c r="AG1037" s="108"/>
      <c r="AH1037" s="108"/>
    </row>
    <row r="1038">
      <c r="A1038" s="108"/>
      <c r="B1038" s="108"/>
      <c r="C1038" s="108"/>
      <c r="D1038" s="115"/>
      <c r="E1038" s="108"/>
      <c r="F1038" s="108"/>
      <c r="G1038" s="108"/>
      <c r="H1038" s="108"/>
      <c r="I1038" s="108"/>
      <c r="J1038" s="108"/>
      <c r="K1038" s="108"/>
      <c r="L1038" s="108"/>
      <c r="M1038" s="111"/>
      <c r="N1038" s="112"/>
      <c r="O1038" s="111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  <c r="AE1038" s="108"/>
      <c r="AF1038" s="108"/>
      <c r="AG1038" s="108"/>
      <c r="AH1038" s="108"/>
    </row>
    <row r="1039">
      <c r="A1039" s="108"/>
      <c r="B1039" s="108"/>
      <c r="C1039" s="108"/>
      <c r="D1039" s="115"/>
      <c r="E1039" s="108"/>
      <c r="F1039" s="108"/>
      <c r="G1039" s="108"/>
      <c r="H1039" s="108"/>
      <c r="I1039" s="108"/>
      <c r="J1039" s="108"/>
      <c r="K1039" s="108"/>
      <c r="L1039" s="108"/>
      <c r="M1039" s="111"/>
      <c r="N1039" s="112"/>
      <c r="O1039" s="111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  <c r="AE1039" s="108"/>
      <c r="AF1039" s="108"/>
      <c r="AG1039" s="108"/>
      <c r="AH1039" s="108"/>
    </row>
    <row r="1040">
      <c r="A1040" s="108"/>
      <c r="B1040" s="108"/>
      <c r="C1040" s="108"/>
      <c r="D1040" s="115"/>
      <c r="E1040" s="108"/>
      <c r="F1040" s="108"/>
      <c r="G1040" s="108"/>
      <c r="H1040" s="108"/>
      <c r="I1040" s="108"/>
      <c r="J1040" s="108"/>
      <c r="K1040" s="108"/>
      <c r="L1040" s="108"/>
      <c r="M1040" s="111"/>
      <c r="N1040" s="112"/>
      <c r="O1040" s="111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  <c r="AE1040" s="108"/>
      <c r="AF1040" s="108"/>
      <c r="AG1040" s="108"/>
      <c r="AH1040" s="108"/>
    </row>
    <row r="1041">
      <c r="A1041" s="108"/>
      <c r="B1041" s="108"/>
      <c r="C1041" s="108"/>
      <c r="D1041" s="115"/>
      <c r="E1041" s="108"/>
      <c r="F1041" s="108"/>
      <c r="G1041" s="108"/>
      <c r="H1041" s="108"/>
      <c r="I1041" s="108"/>
      <c r="J1041" s="108"/>
      <c r="K1041" s="108"/>
      <c r="L1041" s="108"/>
      <c r="M1041" s="111"/>
      <c r="N1041" s="112"/>
      <c r="O1041" s="111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  <c r="AE1041" s="108"/>
      <c r="AF1041" s="108"/>
      <c r="AG1041" s="108"/>
      <c r="AH1041" s="108"/>
    </row>
    <row r="1042">
      <c r="A1042" s="108"/>
      <c r="B1042" s="108"/>
      <c r="C1042" s="108"/>
      <c r="D1042" s="115"/>
      <c r="E1042" s="108"/>
      <c r="F1042" s="108"/>
      <c r="G1042" s="108"/>
      <c r="H1042" s="108"/>
      <c r="I1042" s="108"/>
      <c r="J1042" s="108"/>
      <c r="K1042" s="108"/>
      <c r="L1042" s="108"/>
      <c r="M1042" s="111"/>
      <c r="N1042" s="112"/>
      <c r="O1042" s="111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  <c r="AE1042" s="108"/>
      <c r="AF1042" s="108"/>
      <c r="AG1042" s="108"/>
      <c r="AH1042" s="108"/>
    </row>
    <row r="1043">
      <c r="A1043" s="108"/>
      <c r="B1043" s="108"/>
      <c r="C1043" s="108"/>
      <c r="D1043" s="115"/>
      <c r="E1043" s="108"/>
      <c r="F1043" s="108"/>
      <c r="G1043" s="108"/>
      <c r="H1043" s="108"/>
      <c r="I1043" s="108"/>
      <c r="J1043" s="108"/>
      <c r="K1043" s="108"/>
      <c r="L1043" s="108"/>
      <c r="M1043" s="111"/>
      <c r="N1043" s="112"/>
      <c r="O1043" s="111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  <c r="AE1043" s="108"/>
      <c r="AF1043" s="108"/>
      <c r="AG1043" s="108"/>
      <c r="AH1043" s="108"/>
    </row>
    <row r="1044">
      <c r="A1044" s="108"/>
      <c r="B1044" s="108"/>
      <c r="C1044" s="108"/>
      <c r="D1044" s="115"/>
      <c r="E1044" s="108"/>
      <c r="F1044" s="108"/>
      <c r="G1044" s="108"/>
      <c r="H1044" s="108"/>
      <c r="I1044" s="108"/>
      <c r="J1044" s="108"/>
      <c r="K1044" s="108"/>
      <c r="L1044" s="108"/>
      <c r="M1044" s="111"/>
      <c r="N1044" s="112"/>
      <c r="O1044" s="111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  <c r="AE1044" s="108"/>
      <c r="AF1044" s="108"/>
      <c r="AG1044" s="108"/>
      <c r="AH1044" s="108"/>
    </row>
    <row r="1045">
      <c r="A1045" s="108"/>
      <c r="B1045" s="108"/>
      <c r="C1045" s="108"/>
      <c r="D1045" s="115"/>
      <c r="E1045" s="108"/>
      <c r="F1045" s="108"/>
      <c r="G1045" s="108"/>
      <c r="H1045" s="108"/>
      <c r="I1045" s="108"/>
      <c r="J1045" s="108"/>
      <c r="K1045" s="108"/>
      <c r="L1045" s="108"/>
      <c r="M1045" s="111"/>
      <c r="N1045" s="112"/>
      <c r="O1045" s="111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  <c r="AE1045" s="108"/>
      <c r="AF1045" s="108"/>
      <c r="AG1045" s="108"/>
      <c r="AH1045" s="108"/>
    </row>
    <row r="1046">
      <c r="A1046" s="108"/>
      <c r="B1046" s="108"/>
      <c r="C1046" s="108"/>
      <c r="D1046" s="115"/>
      <c r="E1046" s="108"/>
      <c r="F1046" s="108"/>
      <c r="G1046" s="108"/>
      <c r="H1046" s="108"/>
      <c r="I1046" s="108"/>
      <c r="J1046" s="108"/>
      <c r="K1046" s="108"/>
      <c r="L1046" s="108"/>
      <c r="M1046" s="111"/>
      <c r="N1046" s="112"/>
      <c r="O1046" s="111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  <c r="AE1046" s="108"/>
      <c r="AF1046" s="108"/>
      <c r="AG1046" s="108"/>
      <c r="AH1046" s="108"/>
    </row>
    <row r="1047">
      <c r="A1047" s="108"/>
      <c r="B1047" s="108"/>
      <c r="C1047" s="108"/>
      <c r="D1047" s="115"/>
      <c r="E1047" s="108"/>
      <c r="F1047" s="108"/>
      <c r="G1047" s="108"/>
      <c r="H1047" s="108"/>
      <c r="I1047" s="108"/>
      <c r="J1047" s="108"/>
      <c r="K1047" s="108"/>
      <c r="L1047" s="108"/>
      <c r="M1047" s="111"/>
      <c r="N1047" s="112"/>
      <c r="O1047" s="111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  <c r="AE1047" s="108"/>
      <c r="AF1047" s="108"/>
      <c r="AG1047" s="108"/>
      <c r="AH1047" s="108"/>
    </row>
    <row r="1048">
      <c r="A1048" s="108"/>
      <c r="B1048" s="108"/>
      <c r="C1048" s="108"/>
      <c r="D1048" s="115"/>
      <c r="E1048" s="108"/>
      <c r="F1048" s="108"/>
      <c r="G1048" s="108"/>
      <c r="H1048" s="108"/>
      <c r="I1048" s="108"/>
      <c r="J1048" s="108"/>
      <c r="K1048" s="108"/>
      <c r="L1048" s="108"/>
      <c r="M1048" s="111"/>
      <c r="N1048" s="112"/>
      <c r="O1048" s="111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</row>
    <row r="1049">
      <c r="A1049" s="108"/>
      <c r="B1049" s="108"/>
      <c r="C1049" s="108"/>
      <c r="D1049" s="115"/>
      <c r="E1049" s="108"/>
      <c r="F1049" s="108"/>
      <c r="G1049" s="108"/>
      <c r="H1049" s="108"/>
      <c r="I1049" s="108"/>
      <c r="J1049" s="108"/>
      <c r="K1049" s="108"/>
      <c r="L1049" s="108"/>
      <c r="M1049" s="111"/>
      <c r="N1049" s="112"/>
      <c r="O1049" s="111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</row>
    <row r="1050">
      <c r="A1050" s="108"/>
      <c r="B1050" s="108"/>
      <c r="C1050" s="108"/>
      <c r="D1050" s="115"/>
      <c r="E1050" s="108"/>
      <c r="F1050" s="108"/>
      <c r="G1050" s="108"/>
      <c r="H1050" s="108"/>
      <c r="I1050" s="108"/>
      <c r="J1050" s="108"/>
      <c r="K1050" s="108"/>
      <c r="L1050" s="108"/>
      <c r="M1050" s="111"/>
      <c r="N1050" s="112"/>
      <c r="O1050" s="111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</row>
    <row r="1051">
      <c r="A1051" s="108"/>
      <c r="B1051" s="108"/>
      <c r="C1051" s="108"/>
      <c r="D1051" s="115"/>
      <c r="E1051" s="108"/>
      <c r="F1051" s="108"/>
      <c r="G1051" s="108"/>
      <c r="H1051" s="108"/>
      <c r="I1051" s="108"/>
      <c r="J1051" s="108"/>
      <c r="K1051" s="108"/>
      <c r="L1051" s="108"/>
      <c r="M1051" s="111"/>
      <c r="N1051" s="112"/>
      <c r="O1051" s="111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</row>
    <row r="1052">
      <c r="A1052" s="108"/>
      <c r="B1052" s="108"/>
      <c r="C1052" s="108"/>
      <c r="D1052" s="115"/>
      <c r="E1052" s="108"/>
      <c r="F1052" s="108"/>
      <c r="G1052" s="108"/>
      <c r="H1052" s="108"/>
      <c r="I1052" s="108"/>
      <c r="J1052" s="108"/>
      <c r="K1052" s="108"/>
      <c r="L1052" s="108"/>
      <c r="M1052" s="111"/>
      <c r="N1052" s="112"/>
      <c r="O1052" s="111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  <c r="AE1052" s="108"/>
      <c r="AF1052" s="108"/>
      <c r="AG1052" s="108"/>
      <c r="AH1052" s="108"/>
    </row>
    <row r="1053">
      <c r="A1053" s="108"/>
      <c r="B1053" s="108"/>
      <c r="C1053" s="108"/>
      <c r="D1053" s="115"/>
      <c r="E1053" s="108"/>
      <c r="F1053" s="108"/>
      <c r="G1053" s="108"/>
      <c r="H1053" s="108"/>
      <c r="I1053" s="108"/>
      <c r="J1053" s="108"/>
      <c r="K1053" s="108"/>
      <c r="L1053" s="108"/>
      <c r="M1053" s="111"/>
      <c r="N1053" s="112"/>
      <c r="O1053" s="111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  <c r="AE1053" s="108"/>
      <c r="AF1053" s="108"/>
      <c r="AG1053" s="108"/>
      <c r="AH1053" s="108"/>
    </row>
    <row r="1054">
      <c r="A1054" s="108"/>
      <c r="B1054" s="108"/>
      <c r="C1054" s="108"/>
      <c r="D1054" s="115"/>
      <c r="E1054" s="108"/>
      <c r="F1054" s="108"/>
      <c r="G1054" s="108"/>
      <c r="H1054" s="108"/>
      <c r="I1054" s="108"/>
      <c r="J1054" s="108"/>
      <c r="K1054" s="108"/>
      <c r="L1054" s="108"/>
      <c r="M1054" s="111"/>
      <c r="N1054" s="112"/>
      <c r="O1054" s="111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  <c r="AE1054" s="108"/>
      <c r="AF1054" s="108"/>
      <c r="AG1054" s="108"/>
      <c r="AH1054" s="108"/>
    </row>
    <row r="1055">
      <c r="A1055" s="108"/>
      <c r="B1055" s="108"/>
      <c r="C1055" s="108"/>
      <c r="D1055" s="115"/>
      <c r="E1055" s="108"/>
      <c r="F1055" s="108"/>
      <c r="G1055" s="108"/>
      <c r="H1055" s="108"/>
      <c r="I1055" s="108"/>
      <c r="J1055" s="108"/>
      <c r="K1055" s="108"/>
      <c r="L1055" s="108"/>
      <c r="M1055" s="111"/>
      <c r="N1055" s="112"/>
      <c r="O1055" s="111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  <c r="AE1055" s="108"/>
      <c r="AF1055" s="108"/>
      <c r="AG1055" s="108"/>
      <c r="AH1055" s="108"/>
    </row>
    <row r="1056">
      <c r="A1056" s="108"/>
      <c r="B1056" s="108"/>
      <c r="C1056" s="108"/>
      <c r="D1056" s="115"/>
      <c r="E1056" s="108"/>
      <c r="F1056" s="108"/>
      <c r="G1056" s="108"/>
      <c r="H1056" s="108"/>
      <c r="I1056" s="108"/>
      <c r="J1056" s="108"/>
      <c r="K1056" s="108"/>
      <c r="L1056" s="108"/>
      <c r="M1056" s="111"/>
      <c r="N1056" s="112"/>
      <c r="O1056" s="111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  <c r="AE1056" s="108"/>
      <c r="AF1056" s="108"/>
      <c r="AG1056" s="108"/>
      <c r="AH1056" s="108"/>
    </row>
    <row r="1057">
      <c r="A1057" s="108"/>
      <c r="B1057" s="108"/>
      <c r="C1057" s="108"/>
      <c r="D1057" s="115"/>
      <c r="E1057" s="108"/>
      <c r="F1057" s="108"/>
      <c r="G1057" s="108"/>
      <c r="H1057" s="108"/>
      <c r="I1057" s="108"/>
      <c r="J1057" s="108"/>
      <c r="K1057" s="108"/>
      <c r="L1057" s="108"/>
      <c r="M1057" s="111"/>
      <c r="N1057" s="112"/>
      <c r="O1057" s="111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  <c r="AE1057" s="108"/>
      <c r="AF1057" s="108"/>
      <c r="AG1057" s="108"/>
      <c r="AH1057" s="108"/>
    </row>
    <row r="1058">
      <c r="A1058" s="108"/>
      <c r="B1058" s="108"/>
      <c r="C1058" s="108"/>
      <c r="D1058" s="115"/>
      <c r="E1058" s="108"/>
      <c r="F1058" s="108"/>
      <c r="G1058" s="108"/>
      <c r="H1058" s="108"/>
      <c r="I1058" s="108"/>
      <c r="J1058" s="108"/>
      <c r="K1058" s="108"/>
      <c r="L1058" s="108"/>
      <c r="M1058" s="111"/>
      <c r="N1058" s="112"/>
      <c r="O1058" s="111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  <c r="AE1058" s="108"/>
      <c r="AF1058" s="108"/>
      <c r="AG1058" s="108"/>
      <c r="AH1058" s="108"/>
    </row>
    <row r="1059">
      <c r="A1059" s="108"/>
      <c r="B1059" s="108"/>
      <c r="C1059" s="108"/>
      <c r="D1059" s="115"/>
      <c r="E1059" s="108"/>
      <c r="F1059" s="108"/>
      <c r="G1059" s="108"/>
      <c r="H1059" s="108"/>
      <c r="I1059" s="108"/>
      <c r="J1059" s="108"/>
      <c r="K1059" s="108"/>
      <c r="L1059" s="108"/>
      <c r="M1059" s="111"/>
      <c r="N1059" s="112"/>
      <c r="O1059" s="111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  <c r="AE1059" s="108"/>
      <c r="AF1059" s="108"/>
      <c r="AG1059" s="108"/>
      <c r="AH1059" s="108"/>
    </row>
    <row r="1060">
      <c r="A1060" s="108"/>
      <c r="B1060" s="108"/>
      <c r="C1060" s="108"/>
      <c r="D1060" s="115"/>
      <c r="E1060" s="108"/>
      <c r="F1060" s="108"/>
      <c r="G1060" s="108"/>
      <c r="H1060" s="108"/>
      <c r="I1060" s="108"/>
      <c r="J1060" s="108"/>
      <c r="K1060" s="108"/>
      <c r="L1060" s="108"/>
      <c r="M1060" s="111"/>
      <c r="N1060" s="112"/>
      <c r="O1060" s="111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  <c r="AE1060" s="108"/>
      <c r="AF1060" s="108"/>
      <c r="AG1060" s="108"/>
      <c r="AH1060" s="108"/>
    </row>
    <row r="1061">
      <c r="A1061" s="108"/>
      <c r="B1061" s="108"/>
      <c r="C1061" s="108"/>
      <c r="D1061" s="115"/>
      <c r="E1061" s="108"/>
      <c r="F1061" s="108"/>
      <c r="G1061" s="108"/>
      <c r="H1061" s="108"/>
      <c r="I1061" s="108"/>
      <c r="J1061" s="108"/>
      <c r="K1061" s="108"/>
      <c r="L1061" s="108"/>
      <c r="M1061" s="111"/>
      <c r="N1061" s="112"/>
      <c r="O1061" s="111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  <c r="AE1061" s="108"/>
      <c r="AF1061" s="108"/>
      <c r="AG1061" s="108"/>
      <c r="AH1061" s="108"/>
    </row>
    <row r="1062">
      <c r="A1062" s="108"/>
      <c r="B1062" s="108"/>
      <c r="C1062" s="108"/>
      <c r="D1062" s="115"/>
      <c r="E1062" s="108"/>
      <c r="F1062" s="108"/>
      <c r="G1062" s="108"/>
      <c r="H1062" s="108"/>
      <c r="I1062" s="108"/>
      <c r="J1062" s="108"/>
      <c r="K1062" s="108"/>
      <c r="L1062" s="108"/>
      <c r="M1062" s="111"/>
      <c r="N1062" s="112"/>
      <c r="O1062" s="111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  <c r="AE1062" s="108"/>
      <c r="AF1062" s="108"/>
      <c r="AG1062" s="108"/>
      <c r="AH1062" s="108"/>
    </row>
    <row r="1063">
      <c r="A1063" s="108"/>
      <c r="B1063" s="108"/>
      <c r="C1063" s="108"/>
      <c r="D1063" s="115"/>
      <c r="E1063" s="108"/>
      <c r="F1063" s="108"/>
      <c r="G1063" s="108"/>
      <c r="H1063" s="108"/>
      <c r="I1063" s="108"/>
      <c r="J1063" s="108"/>
      <c r="K1063" s="108"/>
      <c r="L1063" s="108"/>
      <c r="M1063" s="111"/>
      <c r="N1063" s="112"/>
      <c r="O1063" s="111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  <c r="AE1063" s="108"/>
      <c r="AF1063" s="108"/>
      <c r="AG1063" s="108"/>
      <c r="AH1063" s="108"/>
    </row>
    <row r="1064">
      <c r="A1064" s="108"/>
      <c r="B1064" s="108"/>
      <c r="C1064" s="108"/>
      <c r="D1064" s="115"/>
      <c r="E1064" s="108"/>
      <c r="F1064" s="108"/>
      <c r="G1064" s="108"/>
      <c r="H1064" s="108"/>
      <c r="I1064" s="108"/>
      <c r="J1064" s="108"/>
      <c r="K1064" s="108"/>
      <c r="L1064" s="108"/>
      <c r="M1064" s="111"/>
      <c r="N1064" s="112"/>
      <c r="O1064" s="111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  <c r="AE1064" s="108"/>
      <c r="AF1064" s="108"/>
      <c r="AG1064" s="108"/>
      <c r="AH1064" s="108"/>
    </row>
    <row r="1065">
      <c r="A1065" s="108"/>
      <c r="B1065" s="108"/>
      <c r="C1065" s="108"/>
      <c r="D1065" s="115"/>
      <c r="E1065" s="108"/>
      <c r="F1065" s="108"/>
      <c r="G1065" s="108"/>
      <c r="H1065" s="108"/>
      <c r="I1065" s="108"/>
      <c r="J1065" s="108"/>
      <c r="K1065" s="108"/>
      <c r="L1065" s="108"/>
      <c r="M1065" s="111"/>
      <c r="N1065" s="112"/>
      <c r="O1065" s="111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  <c r="AE1065" s="108"/>
      <c r="AF1065" s="108"/>
      <c r="AG1065" s="108"/>
      <c r="AH1065" s="108"/>
    </row>
    <row r="1066">
      <c r="A1066" s="108"/>
      <c r="B1066" s="108"/>
      <c r="C1066" s="108"/>
      <c r="D1066" s="115"/>
      <c r="E1066" s="108"/>
      <c r="F1066" s="108"/>
      <c r="G1066" s="108"/>
      <c r="H1066" s="108"/>
      <c r="I1066" s="108"/>
      <c r="J1066" s="108"/>
      <c r="K1066" s="108"/>
      <c r="L1066" s="108"/>
      <c r="M1066" s="111"/>
      <c r="N1066" s="112"/>
      <c r="O1066" s="111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  <c r="AE1066" s="108"/>
      <c r="AF1066" s="108"/>
      <c r="AG1066" s="108"/>
      <c r="AH1066" s="108"/>
    </row>
    <row r="1067">
      <c r="A1067" s="108"/>
      <c r="B1067" s="108"/>
      <c r="C1067" s="108"/>
      <c r="D1067" s="115"/>
      <c r="E1067" s="108"/>
      <c r="F1067" s="108"/>
      <c r="G1067" s="108"/>
      <c r="H1067" s="108"/>
      <c r="I1067" s="108"/>
      <c r="J1067" s="108"/>
      <c r="K1067" s="108"/>
      <c r="L1067" s="108"/>
      <c r="M1067" s="111"/>
      <c r="N1067" s="112"/>
      <c r="O1067" s="111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  <c r="AE1067" s="108"/>
      <c r="AF1067" s="108"/>
      <c r="AG1067" s="108"/>
      <c r="AH1067" s="108"/>
    </row>
    <row r="1068">
      <c r="A1068" s="108"/>
      <c r="B1068" s="108"/>
      <c r="C1068" s="108"/>
      <c r="D1068" s="115"/>
      <c r="E1068" s="108"/>
      <c r="F1068" s="108"/>
      <c r="G1068" s="108"/>
      <c r="H1068" s="108"/>
      <c r="I1068" s="108"/>
      <c r="J1068" s="108"/>
      <c r="K1068" s="108"/>
      <c r="L1068" s="108"/>
      <c r="M1068" s="111"/>
      <c r="N1068" s="112"/>
      <c r="O1068" s="111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  <c r="AD1068" s="108"/>
      <c r="AE1068" s="108"/>
      <c r="AF1068" s="108"/>
      <c r="AG1068" s="108"/>
      <c r="AH1068" s="108"/>
    </row>
    <row r="1069">
      <c r="A1069" s="108"/>
      <c r="B1069" s="108"/>
      <c r="C1069" s="108"/>
      <c r="D1069" s="115"/>
      <c r="E1069" s="108"/>
      <c r="F1069" s="108"/>
      <c r="G1069" s="108"/>
      <c r="H1069" s="108"/>
      <c r="I1069" s="108"/>
      <c r="J1069" s="108"/>
      <c r="K1069" s="108"/>
      <c r="L1069" s="108"/>
      <c r="M1069" s="111"/>
      <c r="N1069" s="112"/>
      <c r="O1069" s="111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  <c r="AD1069" s="108"/>
      <c r="AE1069" s="108"/>
      <c r="AF1069" s="108"/>
      <c r="AG1069" s="108"/>
      <c r="AH1069" s="108"/>
    </row>
    <row r="1070">
      <c r="A1070" s="108"/>
      <c r="B1070" s="108"/>
      <c r="C1070" s="108"/>
      <c r="D1070" s="115"/>
      <c r="E1070" s="108"/>
      <c r="F1070" s="108"/>
      <c r="G1070" s="108"/>
      <c r="H1070" s="108"/>
      <c r="I1070" s="108"/>
      <c r="J1070" s="108"/>
      <c r="K1070" s="108"/>
      <c r="L1070" s="108"/>
      <c r="M1070" s="111"/>
      <c r="N1070" s="112"/>
      <c r="O1070" s="111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  <c r="AD1070" s="108"/>
      <c r="AE1070" s="108"/>
      <c r="AF1070" s="108"/>
      <c r="AG1070" s="108"/>
      <c r="AH1070" s="108"/>
    </row>
    <row r="1071">
      <c r="A1071" s="108"/>
      <c r="B1071" s="108"/>
      <c r="C1071" s="108"/>
      <c r="D1071" s="115"/>
      <c r="E1071" s="108"/>
      <c r="F1071" s="108"/>
      <c r="G1071" s="108"/>
      <c r="H1071" s="108"/>
      <c r="I1071" s="108"/>
      <c r="J1071" s="108"/>
      <c r="K1071" s="108"/>
      <c r="L1071" s="108"/>
      <c r="M1071" s="111"/>
      <c r="N1071" s="112"/>
      <c r="O1071" s="111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  <c r="AE1071" s="108"/>
      <c r="AF1071" s="108"/>
      <c r="AG1071" s="108"/>
      <c r="AH1071" s="108"/>
    </row>
    <row r="1072">
      <c r="A1072" s="108"/>
      <c r="B1072" s="108"/>
      <c r="C1072" s="108"/>
      <c r="D1072" s="115"/>
      <c r="E1072" s="108"/>
      <c r="F1072" s="108"/>
      <c r="G1072" s="108"/>
      <c r="H1072" s="108"/>
      <c r="I1072" s="108"/>
      <c r="J1072" s="108"/>
      <c r="K1072" s="108"/>
      <c r="L1072" s="108"/>
      <c r="M1072" s="111"/>
      <c r="N1072" s="112"/>
      <c r="O1072" s="111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  <c r="AD1072" s="108"/>
      <c r="AE1072" s="108"/>
      <c r="AF1072" s="108"/>
      <c r="AG1072" s="108"/>
      <c r="AH1072" s="108"/>
    </row>
    <row r="1073">
      <c r="A1073" s="108"/>
      <c r="B1073" s="108"/>
      <c r="C1073" s="108"/>
      <c r="D1073" s="115"/>
      <c r="E1073" s="108"/>
      <c r="F1073" s="108"/>
      <c r="G1073" s="108"/>
      <c r="H1073" s="108"/>
      <c r="I1073" s="108"/>
      <c r="J1073" s="108"/>
      <c r="K1073" s="108"/>
      <c r="L1073" s="108"/>
      <c r="M1073" s="111"/>
      <c r="N1073" s="112"/>
      <c r="O1073" s="111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  <c r="AD1073" s="108"/>
      <c r="AE1073" s="108"/>
      <c r="AF1073" s="108"/>
      <c r="AG1073" s="108"/>
      <c r="AH1073" s="108"/>
    </row>
    <row r="1074">
      <c r="A1074" s="108"/>
      <c r="B1074" s="108"/>
      <c r="C1074" s="108"/>
      <c r="D1074" s="115"/>
      <c r="E1074" s="108"/>
      <c r="F1074" s="108"/>
      <c r="G1074" s="108"/>
      <c r="H1074" s="108"/>
      <c r="I1074" s="108"/>
      <c r="J1074" s="108"/>
      <c r="K1074" s="108"/>
      <c r="L1074" s="108"/>
      <c r="M1074" s="111"/>
      <c r="N1074" s="112"/>
      <c r="O1074" s="111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  <c r="AD1074" s="108"/>
      <c r="AE1074" s="108"/>
      <c r="AF1074" s="108"/>
      <c r="AG1074" s="108"/>
      <c r="AH1074" s="108"/>
    </row>
    <row r="1075">
      <c r="A1075" s="108"/>
      <c r="B1075" s="108"/>
      <c r="C1075" s="108"/>
      <c r="D1075" s="115"/>
      <c r="E1075" s="108"/>
      <c r="F1075" s="108"/>
      <c r="G1075" s="108"/>
      <c r="H1075" s="108"/>
      <c r="I1075" s="108"/>
      <c r="J1075" s="108"/>
      <c r="K1075" s="108"/>
      <c r="L1075" s="108"/>
      <c r="M1075" s="111"/>
      <c r="N1075" s="112"/>
      <c r="O1075" s="111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  <c r="AD1075" s="108"/>
      <c r="AE1075" s="108"/>
      <c r="AF1075" s="108"/>
      <c r="AG1075" s="108"/>
      <c r="AH1075" s="108"/>
    </row>
    <row r="1076">
      <c r="A1076" s="108"/>
      <c r="B1076" s="108"/>
      <c r="C1076" s="108"/>
      <c r="D1076" s="115"/>
      <c r="E1076" s="108"/>
      <c r="F1076" s="108"/>
      <c r="G1076" s="108"/>
      <c r="H1076" s="108"/>
      <c r="I1076" s="108"/>
      <c r="J1076" s="108"/>
      <c r="K1076" s="108"/>
      <c r="L1076" s="108"/>
      <c r="M1076" s="111"/>
      <c r="N1076" s="112"/>
      <c r="O1076" s="111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  <c r="AD1076" s="108"/>
      <c r="AE1076" s="108"/>
      <c r="AF1076" s="108"/>
      <c r="AG1076" s="108"/>
      <c r="AH1076" s="108"/>
    </row>
    <row r="1077">
      <c r="A1077" s="108"/>
      <c r="B1077" s="108"/>
      <c r="C1077" s="108"/>
      <c r="D1077" s="115"/>
      <c r="E1077" s="108"/>
      <c r="F1077" s="108"/>
      <c r="G1077" s="108"/>
      <c r="H1077" s="108"/>
      <c r="I1077" s="108"/>
      <c r="J1077" s="108"/>
      <c r="K1077" s="108"/>
      <c r="L1077" s="108"/>
      <c r="M1077" s="111"/>
      <c r="N1077" s="112"/>
      <c r="O1077" s="111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  <c r="AD1077" s="108"/>
      <c r="AE1077" s="108"/>
      <c r="AF1077" s="108"/>
      <c r="AG1077" s="108"/>
      <c r="AH1077" s="108"/>
    </row>
    <row r="1078">
      <c r="A1078" s="108"/>
      <c r="B1078" s="108"/>
      <c r="C1078" s="108"/>
      <c r="D1078" s="115"/>
      <c r="E1078" s="108"/>
      <c r="F1078" s="108"/>
      <c r="G1078" s="108"/>
      <c r="H1078" s="108"/>
      <c r="I1078" s="108"/>
      <c r="J1078" s="108"/>
      <c r="K1078" s="108"/>
      <c r="L1078" s="108"/>
      <c r="M1078" s="111"/>
      <c r="N1078" s="112"/>
      <c r="O1078" s="111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  <c r="AD1078" s="108"/>
      <c r="AE1078" s="108"/>
      <c r="AF1078" s="108"/>
      <c r="AG1078" s="108"/>
      <c r="AH1078" s="108"/>
    </row>
    <row r="1079">
      <c r="A1079" s="108"/>
      <c r="B1079" s="108"/>
      <c r="C1079" s="108"/>
      <c r="D1079" s="115"/>
      <c r="E1079" s="108"/>
      <c r="F1079" s="108"/>
      <c r="G1079" s="108"/>
      <c r="H1079" s="108"/>
      <c r="I1079" s="108"/>
      <c r="J1079" s="108"/>
      <c r="K1079" s="108"/>
      <c r="L1079" s="108"/>
      <c r="M1079" s="111"/>
      <c r="N1079" s="112"/>
      <c r="O1079" s="111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  <c r="AD1079" s="108"/>
      <c r="AE1079" s="108"/>
      <c r="AF1079" s="108"/>
      <c r="AG1079" s="108"/>
      <c r="AH1079" s="108"/>
    </row>
    <row r="1080">
      <c r="A1080" s="108"/>
      <c r="B1080" s="108"/>
      <c r="C1080" s="108"/>
      <c r="D1080" s="115"/>
      <c r="E1080" s="108"/>
      <c r="F1080" s="108"/>
      <c r="G1080" s="108"/>
      <c r="H1080" s="108"/>
      <c r="I1080" s="108"/>
      <c r="J1080" s="108"/>
      <c r="K1080" s="108"/>
      <c r="L1080" s="108"/>
      <c r="M1080" s="111"/>
      <c r="N1080" s="112"/>
      <c r="O1080" s="111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  <c r="AD1080" s="108"/>
      <c r="AE1080" s="108"/>
      <c r="AF1080" s="108"/>
      <c r="AG1080" s="108"/>
      <c r="AH1080" s="108"/>
    </row>
    <row r="1081">
      <c r="A1081" s="108"/>
      <c r="B1081" s="108"/>
      <c r="C1081" s="108"/>
      <c r="D1081" s="115"/>
      <c r="E1081" s="108"/>
      <c r="F1081" s="108"/>
      <c r="G1081" s="108"/>
      <c r="H1081" s="108"/>
      <c r="I1081" s="108"/>
      <c r="J1081" s="108"/>
      <c r="K1081" s="108"/>
      <c r="L1081" s="108"/>
      <c r="M1081" s="111"/>
      <c r="N1081" s="112"/>
      <c r="O1081" s="111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  <c r="AD1081" s="108"/>
      <c r="AE1081" s="108"/>
      <c r="AF1081" s="108"/>
      <c r="AG1081" s="108"/>
      <c r="AH1081" s="108"/>
    </row>
    <row r="1082">
      <c r="A1082" s="108"/>
      <c r="B1082" s="108"/>
      <c r="C1082" s="108"/>
      <c r="D1082" s="115"/>
      <c r="E1082" s="108"/>
      <c r="F1082" s="108"/>
      <c r="G1082" s="108"/>
      <c r="H1082" s="108"/>
      <c r="I1082" s="108"/>
      <c r="J1082" s="108"/>
      <c r="K1082" s="108"/>
      <c r="L1082" s="108"/>
      <c r="M1082" s="111"/>
      <c r="N1082" s="112"/>
      <c r="O1082" s="111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  <c r="AD1082" s="108"/>
      <c r="AE1082" s="108"/>
      <c r="AF1082" s="108"/>
      <c r="AG1082" s="108"/>
      <c r="AH1082" s="108"/>
    </row>
    <row r="1083">
      <c r="A1083" s="108"/>
      <c r="B1083" s="108"/>
      <c r="C1083" s="108"/>
      <c r="D1083" s="115"/>
      <c r="E1083" s="108"/>
      <c r="F1083" s="108"/>
      <c r="G1083" s="108"/>
      <c r="H1083" s="108"/>
      <c r="I1083" s="108"/>
      <c r="J1083" s="108"/>
      <c r="K1083" s="108"/>
      <c r="L1083" s="108"/>
      <c r="M1083" s="111"/>
      <c r="N1083" s="112"/>
      <c r="O1083" s="111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  <c r="AD1083" s="108"/>
      <c r="AE1083" s="108"/>
      <c r="AF1083" s="108"/>
      <c r="AG1083" s="108"/>
      <c r="AH1083" s="108"/>
    </row>
    <row r="1084">
      <c r="A1084" s="108"/>
      <c r="B1084" s="108"/>
      <c r="C1084" s="108"/>
      <c r="D1084" s="115"/>
      <c r="E1084" s="108"/>
      <c r="F1084" s="108"/>
      <c r="G1084" s="108"/>
      <c r="H1084" s="108"/>
      <c r="I1084" s="108"/>
      <c r="J1084" s="108"/>
      <c r="K1084" s="108"/>
      <c r="L1084" s="108"/>
      <c r="M1084" s="111"/>
      <c r="N1084" s="112"/>
      <c r="O1084" s="111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  <c r="AD1084" s="108"/>
      <c r="AE1084" s="108"/>
      <c r="AF1084" s="108"/>
      <c r="AG1084" s="108"/>
      <c r="AH1084" s="108"/>
    </row>
    <row r="1085">
      <c r="A1085" s="108"/>
      <c r="B1085" s="108"/>
      <c r="C1085" s="108"/>
      <c r="D1085" s="115"/>
      <c r="E1085" s="108"/>
      <c r="F1085" s="108"/>
      <c r="G1085" s="108"/>
      <c r="H1085" s="108"/>
      <c r="I1085" s="108"/>
      <c r="J1085" s="108"/>
      <c r="K1085" s="108"/>
      <c r="L1085" s="108"/>
      <c r="M1085" s="111"/>
      <c r="N1085" s="112"/>
      <c r="O1085" s="111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  <c r="AD1085" s="108"/>
      <c r="AE1085" s="108"/>
      <c r="AF1085" s="108"/>
      <c r="AG1085" s="108"/>
      <c r="AH1085" s="108"/>
    </row>
    <row r="1086">
      <c r="A1086" s="108"/>
      <c r="B1086" s="108"/>
      <c r="C1086" s="108"/>
      <c r="D1086" s="115"/>
      <c r="E1086" s="108"/>
      <c r="F1086" s="108"/>
      <c r="G1086" s="108"/>
      <c r="H1086" s="108"/>
      <c r="I1086" s="108"/>
      <c r="J1086" s="108"/>
      <c r="K1086" s="108"/>
      <c r="L1086" s="108"/>
      <c r="M1086" s="111"/>
      <c r="N1086" s="112"/>
      <c r="O1086" s="111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  <c r="AD1086" s="108"/>
      <c r="AE1086" s="108"/>
      <c r="AF1086" s="108"/>
      <c r="AG1086" s="108"/>
      <c r="AH1086" s="108"/>
    </row>
    <row r="1087">
      <c r="A1087" s="108"/>
      <c r="B1087" s="108"/>
      <c r="C1087" s="108"/>
      <c r="D1087" s="115"/>
      <c r="E1087" s="108"/>
      <c r="F1087" s="108"/>
      <c r="G1087" s="108"/>
      <c r="H1087" s="108"/>
      <c r="I1087" s="108"/>
      <c r="J1087" s="108"/>
      <c r="K1087" s="108"/>
      <c r="L1087" s="108"/>
      <c r="M1087" s="111"/>
      <c r="N1087" s="112"/>
      <c r="O1087" s="111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  <c r="AD1087" s="108"/>
      <c r="AE1087" s="108"/>
      <c r="AF1087" s="108"/>
      <c r="AG1087" s="108"/>
      <c r="AH1087" s="108"/>
    </row>
    <row r="1088">
      <c r="A1088" s="108"/>
      <c r="B1088" s="108"/>
      <c r="C1088" s="108"/>
      <c r="D1088" s="115"/>
      <c r="E1088" s="108"/>
      <c r="F1088" s="108"/>
      <c r="G1088" s="108"/>
      <c r="H1088" s="108"/>
      <c r="I1088" s="108"/>
      <c r="J1088" s="108"/>
      <c r="K1088" s="108"/>
      <c r="L1088" s="108"/>
      <c r="M1088" s="111"/>
      <c r="N1088" s="112"/>
      <c r="O1088" s="111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  <c r="AD1088" s="108"/>
      <c r="AE1088" s="108"/>
      <c r="AF1088" s="108"/>
      <c r="AG1088" s="108"/>
      <c r="AH1088" s="108"/>
    </row>
    <row r="1089">
      <c r="A1089" s="108"/>
      <c r="B1089" s="108"/>
      <c r="C1089" s="108"/>
      <c r="D1089" s="115"/>
      <c r="E1089" s="108"/>
      <c r="F1089" s="108"/>
      <c r="G1089" s="108"/>
      <c r="H1089" s="108"/>
      <c r="I1089" s="108"/>
      <c r="J1089" s="108"/>
      <c r="K1089" s="108"/>
      <c r="L1089" s="108"/>
      <c r="M1089" s="111"/>
      <c r="N1089" s="112"/>
      <c r="O1089" s="111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  <c r="AD1089" s="108"/>
      <c r="AE1089" s="108"/>
      <c r="AF1089" s="108"/>
      <c r="AG1089" s="108"/>
      <c r="AH1089" s="108"/>
    </row>
    <row r="1090">
      <c r="A1090" s="108"/>
      <c r="B1090" s="108"/>
      <c r="C1090" s="108"/>
      <c r="D1090" s="115"/>
      <c r="E1090" s="108"/>
      <c r="F1090" s="108"/>
      <c r="G1090" s="108"/>
      <c r="H1090" s="108"/>
      <c r="I1090" s="108"/>
      <c r="J1090" s="108"/>
      <c r="K1090" s="108"/>
      <c r="L1090" s="108"/>
      <c r="M1090" s="111"/>
      <c r="N1090" s="112"/>
      <c r="O1090" s="111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  <c r="AD1090" s="108"/>
      <c r="AE1090" s="108"/>
      <c r="AF1090" s="108"/>
      <c r="AG1090" s="108"/>
      <c r="AH1090" s="108"/>
    </row>
    <row r="1091">
      <c r="A1091" s="108"/>
      <c r="B1091" s="108"/>
      <c r="C1091" s="108"/>
      <c r="D1091" s="115"/>
      <c r="E1091" s="108"/>
      <c r="F1091" s="108"/>
      <c r="G1091" s="108"/>
      <c r="H1091" s="108"/>
      <c r="I1091" s="108"/>
      <c r="J1091" s="108"/>
      <c r="K1091" s="108"/>
      <c r="L1091" s="108"/>
      <c r="M1091" s="111"/>
      <c r="N1091" s="112"/>
      <c r="O1091" s="111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  <c r="AD1091" s="108"/>
      <c r="AE1091" s="108"/>
      <c r="AF1091" s="108"/>
      <c r="AG1091" s="108"/>
      <c r="AH1091" s="108"/>
    </row>
    <row r="1092">
      <c r="A1092" s="108"/>
      <c r="B1092" s="108"/>
      <c r="C1092" s="108"/>
      <c r="D1092" s="115"/>
      <c r="E1092" s="108"/>
      <c r="F1092" s="108"/>
      <c r="G1092" s="108"/>
      <c r="H1092" s="108"/>
      <c r="I1092" s="108"/>
      <c r="J1092" s="108"/>
      <c r="K1092" s="108"/>
      <c r="L1092" s="108"/>
      <c r="M1092" s="111"/>
      <c r="N1092" s="112"/>
      <c r="O1092" s="111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  <c r="AD1092" s="108"/>
      <c r="AE1092" s="108"/>
      <c r="AF1092" s="108"/>
      <c r="AG1092" s="108"/>
      <c r="AH1092" s="108"/>
    </row>
    <row r="1093">
      <c r="A1093" s="108"/>
      <c r="B1093" s="108"/>
      <c r="C1093" s="108"/>
      <c r="D1093" s="115"/>
      <c r="E1093" s="108"/>
      <c r="F1093" s="108"/>
      <c r="G1093" s="108"/>
      <c r="H1093" s="108"/>
      <c r="I1093" s="108"/>
      <c r="J1093" s="108"/>
      <c r="K1093" s="108"/>
      <c r="L1093" s="108"/>
      <c r="M1093" s="111"/>
      <c r="N1093" s="112"/>
      <c r="O1093" s="111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  <c r="AD1093" s="108"/>
      <c r="AE1093" s="108"/>
      <c r="AF1093" s="108"/>
      <c r="AG1093" s="108"/>
      <c r="AH1093" s="108"/>
    </row>
    <row r="1094">
      <c r="A1094" s="108"/>
      <c r="B1094" s="108"/>
      <c r="C1094" s="108"/>
      <c r="D1094" s="115"/>
      <c r="E1094" s="108"/>
      <c r="F1094" s="108"/>
      <c r="G1094" s="108"/>
      <c r="H1094" s="108"/>
      <c r="I1094" s="108"/>
      <c r="J1094" s="108"/>
      <c r="K1094" s="108"/>
      <c r="L1094" s="108"/>
      <c r="M1094" s="111"/>
      <c r="N1094" s="112"/>
      <c r="O1094" s="111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  <c r="AD1094" s="108"/>
      <c r="AE1094" s="108"/>
      <c r="AF1094" s="108"/>
      <c r="AG1094" s="108"/>
      <c r="AH1094" s="108"/>
    </row>
    <row r="1095">
      <c r="A1095" s="108"/>
      <c r="B1095" s="108"/>
      <c r="C1095" s="108"/>
      <c r="D1095" s="115"/>
      <c r="E1095" s="108"/>
      <c r="F1095" s="108"/>
      <c r="G1095" s="108"/>
      <c r="H1095" s="108"/>
      <c r="I1095" s="108"/>
      <c r="J1095" s="108"/>
      <c r="K1095" s="108"/>
      <c r="L1095" s="108"/>
      <c r="M1095" s="111"/>
      <c r="N1095" s="112"/>
      <c r="O1095" s="111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  <c r="AG1095" s="108"/>
      <c r="AH1095" s="108"/>
    </row>
    <row r="1096">
      <c r="A1096" s="108"/>
      <c r="B1096" s="108"/>
      <c r="C1096" s="108"/>
      <c r="D1096" s="115"/>
      <c r="E1096" s="108"/>
      <c r="F1096" s="108"/>
      <c r="G1096" s="108"/>
      <c r="H1096" s="108"/>
      <c r="I1096" s="108"/>
      <c r="J1096" s="108"/>
      <c r="K1096" s="108"/>
      <c r="L1096" s="108"/>
      <c r="M1096" s="111"/>
      <c r="N1096" s="112"/>
      <c r="O1096" s="111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  <c r="AD1096" s="108"/>
      <c r="AE1096" s="108"/>
      <c r="AF1096" s="108"/>
      <c r="AG1096" s="108"/>
      <c r="AH1096" s="108"/>
    </row>
    <row r="1097">
      <c r="A1097" s="108"/>
      <c r="B1097" s="108"/>
      <c r="C1097" s="108"/>
      <c r="D1097" s="115"/>
      <c r="E1097" s="108"/>
      <c r="F1097" s="108"/>
      <c r="G1097" s="108"/>
      <c r="H1097" s="108"/>
      <c r="I1097" s="108"/>
      <c r="J1097" s="108"/>
      <c r="K1097" s="108"/>
      <c r="L1097" s="108"/>
      <c r="M1097" s="111"/>
      <c r="N1097" s="112"/>
      <c r="O1097" s="111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  <c r="AD1097" s="108"/>
      <c r="AE1097" s="108"/>
      <c r="AF1097" s="108"/>
      <c r="AG1097" s="108"/>
      <c r="AH1097" s="108"/>
    </row>
    <row r="1098">
      <c r="A1098" s="108"/>
      <c r="B1098" s="108"/>
      <c r="C1098" s="108"/>
      <c r="D1098" s="115"/>
      <c r="E1098" s="108"/>
      <c r="F1098" s="108"/>
      <c r="G1098" s="108"/>
      <c r="H1098" s="108"/>
      <c r="I1098" s="108"/>
      <c r="J1098" s="108"/>
      <c r="K1098" s="108"/>
      <c r="L1098" s="108"/>
      <c r="M1098" s="111"/>
      <c r="N1098" s="112"/>
      <c r="O1098" s="111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  <c r="AD1098" s="108"/>
      <c r="AE1098" s="108"/>
      <c r="AF1098" s="108"/>
      <c r="AG1098" s="108"/>
      <c r="AH1098" s="108"/>
    </row>
    <row r="1099">
      <c r="A1099" s="108"/>
      <c r="B1099" s="108"/>
      <c r="C1099" s="108"/>
      <c r="D1099" s="115"/>
      <c r="E1099" s="108"/>
      <c r="F1099" s="108"/>
      <c r="G1099" s="108"/>
      <c r="H1099" s="108"/>
      <c r="I1099" s="108"/>
      <c r="J1099" s="108"/>
      <c r="K1099" s="108"/>
      <c r="L1099" s="108"/>
      <c r="M1099" s="111"/>
      <c r="N1099" s="112"/>
      <c r="O1099" s="111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  <c r="AD1099" s="108"/>
      <c r="AE1099" s="108"/>
      <c r="AF1099" s="108"/>
      <c r="AG1099" s="108"/>
      <c r="AH1099" s="108"/>
    </row>
    <row r="1100">
      <c r="A1100" s="108"/>
      <c r="B1100" s="108"/>
      <c r="C1100" s="108"/>
      <c r="D1100" s="115"/>
      <c r="E1100" s="108"/>
      <c r="F1100" s="108"/>
      <c r="G1100" s="108"/>
      <c r="H1100" s="108"/>
      <c r="I1100" s="108"/>
      <c r="J1100" s="108"/>
      <c r="K1100" s="108"/>
      <c r="L1100" s="108"/>
      <c r="M1100" s="111"/>
      <c r="N1100" s="112"/>
      <c r="O1100" s="111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  <c r="AD1100" s="108"/>
      <c r="AE1100" s="108"/>
      <c r="AF1100" s="108"/>
      <c r="AG1100" s="108"/>
      <c r="AH1100" s="108"/>
    </row>
    <row r="1101">
      <c r="A1101" s="108"/>
      <c r="B1101" s="108"/>
      <c r="C1101" s="108"/>
      <c r="D1101" s="115"/>
      <c r="E1101" s="108"/>
      <c r="F1101" s="108"/>
      <c r="G1101" s="108"/>
      <c r="H1101" s="108"/>
      <c r="I1101" s="108"/>
      <c r="J1101" s="108"/>
      <c r="K1101" s="108"/>
      <c r="L1101" s="108"/>
      <c r="M1101" s="111"/>
      <c r="N1101" s="112"/>
      <c r="O1101" s="111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  <c r="AD1101" s="108"/>
      <c r="AE1101" s="108"/>
      <c r="AF1101" s="108"/>
      <c r="AG1101" s="108"/>
      <c r="AH1101" s="108"/>
    </row>
    <row r="1102">
      <c r="A1102" s="108"/>
      <c r="B1102" s="108"/>
      <c r="C1102" s="108"/>
      <c r="D1102" s="115"/>
      <c r="E1102" s="108"/>
      <c r="F1102" s="108"/>
      <c r="G1102" s="108"/>
      <c r="H1102" s="108"/>
      <c r="I1102" s="108"/>
      <c r="J1102" s="108"/>
      <c r="K1102" s="108"/>
      <c r="L1102" s="108"/>
      <c r="M1102" s="111"/>
      <c r="N1102" s="112"/>
      <c r="O1102" s="111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  <c r="AD1102" s="108"/>
      <c r="AE1102" s="108"/>
      <c r="AF1102" s="108"/>
      <c r="AG1102" s="108"/>
      <c r="AH1102" s="108"/>
    </row>
    <row r="1103">
      <c r="A1103" s="108"/>
      <c r="B1103" s="108"/>
      <c r="C1103" s="108"/>
      <c r="D1103" s="115"/>
      <c r="E1103" s="108"/>
      <c r="F1103" s="108"/>
      <c r="G1103" s="108"/>
      <c r="H1103" s="108"/>
      <c r="I1103" s="108"/>
      <c r="J1103" s="108"/>
      <c r="K1103" s="108"/>
      <c r="L1103" s="108"/>
      <c r="M1103" s="111"/>
      <c r="N1103" s="112"/>
      <c r="O1103" s="111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  <c r="AG1103" s="108"/>
      <c r="AH1103" s="108"/>
    </row>
    <row r="1104">
      <c r="A1104" s="108"/>
      <c r="B1104" s="108"/>
      <c r="C1104" s="108"/>
      <c r="D1104" s="115"/>
      <c r="E1104" s="108"/>
      <c r="F1104" s="108"/>
      <c r="G1104" s="108"/>
      <c r="H1104" s="108"/>
      <c r="I1104" s="108"/>
      <c r="J1104" s="108"/>
      <c r="K1104" s="108"/>
      <c r="L1104" s="108"/>
      <c r="M1104" s="111"/>
      <c r="N1104" s="112"/>
      <c r="O1104" s="111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  <c r="AG1104" s="108"/>
      <c r="AH1104" s="108"/>
    </row>
    <row r="1105">
      <c r="A1105" s="108"/>
      <c r="B1105" s="108"/>
      <c r="C1105" s="108"/>
      <c r="D1105" s="115"/>
      <c r="E1105" s="108"/>
      <c r="F1105" s="108"/>
      <c r="G1105" s="108"/>
      <c r="H1105" s="108"/>
      <c r="I1105" s="108"/>
      <c r="J1105" s="108"/>
      <c r="K1105" s="108"/>
      <c r="L1105" s="108"/>
      <c r="M1105" s="111"/>
      <c r="N1105" s="112"/>
      <c r="O1105" s="111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  <c r="AD1105" s="108"/>
      <c r="AE1105" s="108"/>
      <c r="AF1105" s="108"/>
      <c r="AG1105" s="108"/>
      <c r="AH1105" s="108"/>
    </row>
    <row r="1106">
      <c r="A1106" s="108"/>
      <c r="B1106" s="108"/>
      <c r="C1106" s="108"/>
      <c r="D1106" s="115"/>
      <c r="E1106" s="108"/>
      <c r="F1106" s="108"/>
      <c r="G1106" s="108"/>
      <c r="H1106" s="108"/>
      <c r="I1106" s="108"/>
      <c r="J1106" s="108"/>
      <c r="K1106" s="108"/>
      <c r="L1106" s="108"/>
      <c r="M1106" s="111"/>
      <c r="N1106" s="112"/>
      <c r="O1106" s="111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  <c r="AE1106" s="108"/>
      <c r="AF1106" s="108"/>
      <c r="AG1106" s="108"/>
      <c r="AH1106" s="108"/>
    </row>
    <row r="1107">
      <c r="A1107" s="108"/>
      <c r="B1107" s="108"/>
      <c r="C1107" s="108"/>
      <c r="D1107" s="115"/>
      <c r="E1107" s="108"/>
      <c r="F1107" s="108"/>
      <c r="G1107" s="108"/>
      <c r="H1107" s="108"/>
      <c r="I1107" s="108"/>
      <c r="J1107" s="108"/>
      <c r="K1107" s="108"/>
      <c r="L1107" s="108"/>
      <c r="M1107" s="111"/>
      <c r="N1107" s="112"/>
      <c r="O1107" s="111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  <c r="AE1107" s="108"/>
      <c r="AF1107" s="108"/>
      <c r="AG1107" s="108"/>
      <c r="AH1107" s="108"/>
    </row>
    <row r="1108">
      <c r="A1108" s="108"/>
      <c r="B1108" s="108"/>
      <c r="C1108" s="108"/>
      <c r="D1108" s="115"/>
      <c r="E1108" s="108"/>
      <c r="F1108" s="108"/>
      <c r="G1108" s="108"/>
      <c r="H1108" s="108"/>
      <c r="I1108" s="108"/>
      <c r="J1108" s="108"/>
      <c r="K1108" s="108"/>
      <c r="L1108" s="108"/>
      <c r="M1108" s="111"/>
      <c r="N1108" s="112"/>
      <c r="O1108" s="111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  <c r="AE1108" s="108"/>
      <c r="AF1108" s="108"/>
      <c r="AG1108" s="108"/>
      <c r="AH1108" s="108"/>
    </row>
    <row r="1109">
      <c r="A1109" s="108"/>
      <c r="B1109" s="108"/>
      <c r="C1109" s="108"/>
      <c r="D1109" s="115"/>
      <c r="E1109" s="108"/>
      <c r="F1109" s="108"/>
      <c r="G1109" s="108"/>
      <c r="H1109" s="108"/>
      <c r="I1109" s="108"/>
      <c r="J1109" s="108"/>
      <c r="K1109" s="108"/>
      <c r="L1109" s="108"/>
      <c r="M1109" s="111"/>
      <c r="N1109" s="112"/>
      <c r="O1109" s="111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  <c r="AE1109" s="108"/>
      <c r="AF1109" s="108"/>
      <c r="AG1109" s="108"/>
      <c r="AH1109" s="108"/>
    </row>
    <row r="1110">
      <c r="A1110" s="108"/>
      <c r="B1110" s="108"/>
      <c r="C1110" s="108"/>
      <c r="D1110" s="115"/>
      <c r="E1110" s="108"/>
      <c r="F1110" s="108"/>
      <c r="G1110" s="108"/>
      <c r="H1110" s="108"/>
      <c r="I1110" s="108"/>
      <c r="J1110" s="108"/>
      <c r="K1110" s="108"/>
      <c r="L1110" s="108"/>
      <c r="M1110" s="111"/>
      <c r="N1110" s="112"/>
      <c r="O1110" s="111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  <c r="AE1110" s="108"/>
      <c r="AF1110" s="108"/>
      <c r="AG1110" s="108"/>
      <c r="AH1110" s="108"/>
    </row>
    <row r="1111">
      <c r="A1111" s="108"/>
      <c r="B1111" s="108"/>
      <c r="C1111" s="108"/>
      <c r="D1111" s="115"/>
      <c r="E1111" s="108"/>
      <c r="F1111" s="108"/>
      <c r="G1111" s="108"/>
      <c r="H1111" s="108"/>
      <c r="I1111" s="108"/>
      <c r="J1111" s="108"/>
      <c r="K1111" s="108"/>
      <c r="L1111" s="108"/>
      <c r="M1111" s="111"/>
      <c r="N1111" s="112"/>
      <c r="O1111" s="111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  <c r="AE1111" s="108"/>
      <c r="AF1111" s="108"/>
      <c r="AG1111" s="108"/>
      <c r="AH1111" s="108"/>
    </row>
    <row r="1112">
      <c r="A1112" s="108"/>
      <c r="B1112" s="108"/>
      <c r="C1112" s="108"/>
      <c r="D1112" s="115"/>
      <c r="E1112" s="108"/>
      <c r="F1112" s="108"/>
      <c r="G1112" s="108"/>
      <c r="H1112" s="108"/>
      <c r="I1112" s="108"/>
      <c r="J1112" s="108"/>
      <c r="K1112" s="108"/>
      <c r="L1112" s="108"/>
      <c r="M1112" s="111"/>
      <c r="N1112" s="112"/>
      <c r="O1112" s="111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  <c r="AE1112" s="108"/>
      <c r="AF1112" s="108"/>
      <c r="AG1112" s="108"/>
      <c r="AH1112" s="108"/>
    </row>
    <row r="1113">
      <c r="A1113" s="108"/>
      <c r="B1113" s="108"/>
      <c r="C1113" s="108"/>
      <c r="D1113" s="115"/>
      <c r="E1113" s="108"/>
      <c r="F1113" s="108"/>
      <c r="G1113" s="108"/>
      <c r="H1113" s="108"/>
      <c r="I1113" s="108"/>
      <c r="J1113" s="108"/>
      <c r="K1113" s="108"/>
      <c r="L1113" s="108"/>
      <c r="M1113" s="111"/>
      <c r="N1113" s="112"/>
      <c r="O1113" s="111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  <c r="AE1113" s="108"/>
      <c r="AF1113" s="108"/>
      <c r="AG1113" s="108"/>
      <c r="AH1113" s="108"/>
    </row>
    <row r="1114">
      <c r="A1114" s="108"/>
      <c r="B1114" s="108"/>
      <c r="C1114" s="108"/>
      <c r="D1114" s="115"/>
      <c r="E1114" s="108"/>
      <c r="F1114" s="108"/>
      <c r="G1114" s="108"/>
      <c r="H1114" s="108"/>
      <c r="I1114" s="108"/>
      <c r="J1114" s="108"/>
      <c r="K1114" s="108"/>
      <c r="L1114" s="108"/>
      <c r="M1114" s="111"/>
      <c r="N1114" s="112"/>
      <c r="O1114" s="111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  <c r="AE1114" s="108"/>
      <c r="AF1114" s="108"/>
      <c r="AG1114" s="108"/>
      <c r="AH1114" s="108"/>
    </row>
    <row r="1115">
      <c r="A1115" s="108"/>
      <c r="B1115" s="108"/>
      <c r="C1115" s="108"/>
      <c r="D1115" s="115"/>
      <c r="E1115" s="108"/>
      <c r="F1115" s="108"/>
      <c r="G1115" s="108"/>
      <c r="H1115" s="108"/>
      <c r="I1115" s="108"/>
      <c r="J1115" s="108"/>
      <c r="K1115" s="108"/>
      <c r="L1115" s="108"/>
      <c r="M1115" s="111"/>
      <c r="N1115" s="112"/>
      <c r="O1115" s="111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  <c r="AE1115" s="108"/>
      <c r="AF1115" s="108"/>
      <c r="AG1115" s="108"/>
      <c r="AH1115" s="108"/>
    </row>
    <row r="1116">
      <c r="A1116" s="108"/>
      <c r="B1116" s="108"/>
      <c r="C1116" s="108"/>
      <c r="D1116" s="115"/>
      <c r="E1116" s="108"/>
      <c r="F1116" s="108"/>
      <c r="G1116" s="108"/>
      <c r="H1116" s="108"/>
      <c r="I1116" s="108"/>
      <c r="J1116" s="108"/>
      <c r="K1116" s="108"/>
      <c r="L1116" s="108"/>
      <c r="M1116" s="111"/>
      <c r="N1116" s="112"/>
      <c r="O1116" s="111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  <c r="AE1116" s="108"/>
      <c r="AF1116" s="108"/>
      <c r="AG1116" s="108"/>
      <c r="AH1116" s="108"/>
    </row>
    <row r="1117">
      <c r="A1117" s="108"/>
      <c r="B1117" s="108"/>
      <c r="C1117" s="108"/>
      <c r="D1117" s="115"/>
      <c r="E1117" s="108"/>
      <c r="F1117" s="108"/>
      <c r="G1117" s="108"/>
      <c r="H1117" s="108"/>
      <c r="I1117" s="108"/>
      <c r="J1117" s="108"/>
      <c r="K1117" s="108"/>
      <c r="L1117" s="108"/>
      <c r="M1117" s="111"/>
      <c r="N1117" s="112"/>
      <c r="O1117" s="111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  <c r="AE1117" s="108"/>
      <c r="AF1117" s="108"/>
      <c r="AG1117" s="108"/>
      <c r="AH1117" s="108"/>
    </row>
    <row r="1118">
      <c r="A1118" s="108"/>
      <c r="B1118" s="108"/>
      <c r="C1118" s="108"/>
      <c r="D1118" s="115"/>
      <c r="E1118" s="108"/>
      <c r="F1118" s="108"/>
      <c r="G1118" s="108"/>
      <c r="H1118" s="108"/>
      <c r="I1118" s="108"/>
      <c r="J1118" s="108"/>
      <c r="K1118" s="108"/>
      <c r="L1118" s="108"/>
      <c r="M1118" s="111"/>
      <c r="N1118" s="112"/>
      <c r="O1118" s="111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  <c r="AE1118" s="108"/>
      <c r="AF1118" s="108"/>
      <c r="AG1118" s="108"/>
      <c r="AH1118" s="108"/>
    </row>
    <row r="1119">
      <c r="A1119" s="108"/>
      <c r="B1119" s="108"/>
      <c r="C1119" s="108"/>
      <c r="D1119" s="115"/>
      <c r="E1119" s="108"/>
      <c r="F1119" s="108"/>
      <c r="G1119" s="108"/>
      <c r="H1119" s="108"/>
      <c r="I1119" s="108"/>
      <c r="J1119" s="108"/>
      <c r="K1119" s="108"/>
      <c r="L1119" s="108"/>
      <c r="M1119" s="111"/>
      <c r="N1119" s="112"/>
      <c r="O1119" s="111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  <c r="AE1119" s="108"/>
      <c r="AF1119" s="108"/>
      <c r="AG1119" s="108"/>
      <c r="AH1119" s="108"/>
    </row>
    <row r="1120">
      <c r="A1120" s="108"/>
      <c r="B1120" s="108"/>
      <c r="C1120" s="108"/>
      <c r="D1120" s="115"/>
      <c r="E1120" s="108"/>
      <c r="F1120" s="108"/>
      <c r="G1120" s="108"/>
      <c r="H1120" s="108"/>
      <c r="I1120" s="108"/>
      <c r="J1120" s="108"/>
      <c r="K1120" s="108"/>
      <c r="L1120" s="108"/>
      <c r="M1120" s="111"/>
      <c r="N1120" s="112"/>
      <c r="O1120" s="111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  <c r="AE1120" s="108"/>
      <c r="AF1120" s="108"/>
      <c r="AG1120" s="108"/>
      <c r="AH1120" s="108"/>
    </row>
    <row r="1121">
      <c r="A1121" s="108"/>
      <c r="B1121" s="108"/>
      <c r="C1121" s="108"/>
      <c r="D1121" s="115"/>
      <c r="E1121" s="108"/>
      <c r="F1121" s="108"/>
      <c r="G1121" s="108"/>
      <c r="H1121" s="108"/>
      <c r="I1121" s="108"/>
      <c r="J1121" s="108"/>
      <c r="K1121" s="108"/>
      <c r="L1121" s="108"/>
      <c r="M1121" s="111"/>
      <c r="N1121" s="112"/>
      <c r="O1121" s="111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  <c r="AE1121" s="108"/>
      <c r="AF1121" s="108"/>
      <c r="AG1121" s="108"/>
      <c r="AH1121" s="108"/>
    </row>
    <row r="1122">
      <c r="A1122" s="108"/>
      <c r="B1122" s="108"/>
      <c r="C1122" s="108"/>
      <c r="D1122" s="115"/>
      <c r="E1122" s="108"/>
      <c r="F1122" s="108"/>
      <c r="G1122" s="108"/>
      <c r="H1122" s="108"/>
      <c r="I1122" s="108"/>
      <c r="J1122" s="108"/>
      <c r="K1122" s="108"/>
      <c r="L1122" s="108"/>
      <c r="M1122" s="111"/>
      <c r="N1122" s="112"/>
      <c r="O1122" s="111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  <c r="AE1122" s="108"/>
      <c r="AF1122" s="108"/>
      <c r="AG1122" s="108"/>
      <c r="AH1122" s="108"/>
    </row>
    <row r="1123">
      <c r="A1123" s="108"/>
      <c r="B1123" s="108"/>
      <c r="C1123" s="108"/>
      <c r="D1123" s="115"/>
      <c r="E1123" s="108"/>
      <c r="F1123" s="108"/>
      <c r="G1123" s="108"/>
      <c r="H1123" s="108"/>
      <c r="I1123" s="108"/>
      <c r="J1123" s="108"/>
      <c r="K1123" s="108"/>
      <c r="L1123" s="108"/>
      <c r="M1123" s="111"/>
      <c r="N1123" s="112"/>
      <c r="O1123" s="111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  <c r="AE1123" s="108"/>
      <c r="AF1123" s="108"/>
      <c r="AG1123" s="108"/>
      <c r="AH1123" s="108"/>
    </row>
    <row r="1124">
      <c r="A1124" s="108"/>
      <c r="B1124" s="108"/>
      <c r="C1124" s="108"/>
      <c r="D1124" s="115"/>
      <c r="E1124" s="108"/>
      <c r="F1124" s="108"/>
      <c r="G1124" s="108"/>
      <c r="H1124" s="108"/>
      <c r="I1124" s="108"/>
      <c r="J1124" s="108"/>
      <c r="K1124" s="108"/>
      <c r="L1124" s="108"/>
      <c r="M1124" s="111"/>
      <c r="N1124" s="112"/>
      <c r="O1124" s="111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  <c r="AE1124" s="108"/>
      <c r="AF1124" s="108"/>
      <c r="AG1124" s="108"/>
      <c r="AH1124" s="108"/>
    </row>
    <row r="1125">
      <c r="A1125" s="108"/>
      <c r="B1125" s="108"/>
      <c r="C1125" s="108"/>
      <c r="D1125" s="115"/>
      <c r="E1125" s="108"/>
      <c r="F1125" s="108"/>
      <c r="G1125" s="108"/>
      <c r="H1125" s="108"/>
      <c r="I1125" s="108"/>
      <c r="J1125" s="108"/>
      <c r="K1125" s="108"/>
      <c r="L1125" s="108"/>
      <c r="M1125" s="111"/>
      <c r="N1125" s="112"/>
      <c r="O1125" s="111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  <c r="AE1125" s="108"/>
      <c r="AF1125" s="108"/>
      <c r="AG1125" s="108"/>
      <c r="AH1125" s="108"/>
    </row>
    <row r="1126">
      <c r="A1126" s="108"/>
      <c r="B1126" s="108"/>
      <c r="C1126" s="108"/>
      <c r="D1126" s="115"/>
      <c r="E1126" s="108"/>
      <c r="F1126" s="108"/>
      <c r="G1126" s="108"/>
      <c r="H1126" s="108"/>
      <c r="I1126" s="108"/>
      <c r="J1126" s="108"/>
      <c r="K1126" s="108"/>
      <c r="L1126" s="108"/>
      <c r="M1126" s="111"/>
      <c r="N1126" s="112"/>
      <c r="O1126" s="111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  <c r="AE1126" s="108"/>
      <c r="AF1126" s="108"/>
      <c r="AG1126" s="108"/>
      <c r="AH1126" s="108"/>
    </row>
    <row r="1127">
      <c r="A1127" s="108"/>
      <c r="B1127" s="108"/>
      <c r="C1127" s="108"/>
      <c r="D1127" s="115"/>
      <c r="E1127" s="108"/>
      <c r="F1127" s="108"/>
      <c r="G1127" s="108"/>
      <c r="H1127" s="108"/>
      <c r="I1127" s="108"/>
      <c r="J1127" s="108"/>
      <c r="K1127" s="108"/>
      <c r="L1127" s="108"/>
      <c r="M1127" s="111"/>
      <c r="N1127" s="112"/>
      <c r="O1127" s="111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  <c r="AE1127" s="108"/>
      <c r="AF1127" s="108"/>
      <c r="AG1127" s="108"/>
      <c r="AH1127" s="108"/>
    </row>
    <row r="1128">
      <c r="A1128" s="108"/>
      <c r="B1128" s="108"/>
      <c r="C1128" s="108"/>
      <c r="D1128" s="115"/>
      <c r="E1128" s="108"/>
      <c r="F1128" s="108"/>
      <c r="G1128" s="108"/>
      <c r="H1128" s="108"/>
      <c r="I1128" s="108"/>
      <c r="J1128" s="108"/>
      <c r="K1128" s="108"/>
      <c r="L1128" s="108"/>
      <c r="M1128" s="111"/>
      <c r="N1128" s="112"/>
      <c r="O1128" s="111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  <c r="AE1128" s="108"/>
      <c r="AF1128" s="108"/>
      <c r="AG1128" s="108"/>
      <c r="AH1128" s="108"/>
    </row>
    <row r="1129">
      <c r="A1129" s="108"/>
      <c r="B1129" s="108"/>
      <c r="C1129" s="108"/>
      <c r="D1129" s="115"/>
      <c r="E1129" s="108"/>
      <c r="F1129" s="108"/>
      <c r="G1129" s="108"/>
      <c r="H1129" s="108"/>
      <c r="I1129" s="108"/>
      <c r="J1129" s="108"/>
      <c r="K1129" s="108"/>
      <c r="L1129" s="108"/>
      <c r="M1129" s="111"/>
      <c r="N1129" s="112"/>
      <c r="O1129" s="111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  <c r="AE1129" s="108"/>
      <c r="AF1129" s="108"/>
      <c r="AG1129" s="108"/>
      <c r="AH1129" s="108"/>
    </row>
    <row r="1130">
      <c r="A1130" s="108"/>
      <c r="B1130" s="108"/>
      <c r="C1130" s="108"/>
      <c r="D1130" s="115"/>
      <c r="E1130" s="108"/>
      <c r="F1130" s="108"/>
      <c r="G1130" s="108"/>
      <c r="H1130" s="108"/>
      <c r="I1130" s="108"/>
      <c r="J1130" s="108"/>
      <c r="K1130" s="108"/>
      <c r="L1130" s="108"/>
      <c r="M1130" s="111"/>
      <c r="N1130" s="112"/>
      <c r="O1130" s="111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  <c r="AE1130" s="108"/>
      <c r="AF1130" s="108"/>
      <c r="AG1130" s="108"/>
      <c r="AH1130" s="108"/>
    </row>
    <row r="1131">
      <c r="A1131" s="108"/>
      <c r="B1131" s="108"/>
      <c r="C1131" s="108"/>
      <c r="D1131" s="115"/>
      <c r="E1131" s="108"/>
      <c r="F1131" s="108"/>
      <c r="G1131" s="108"/>
      <c r="H1131" s="108"/>
      <c r="I1131" s="108"/>
      <c r="J1131" s="108"/>
      <c r="K1131" s="108"/>
      <c r="L1131" s="108"/>
      <c r="M1131" s="111"/>
      <c r="N1131" s="112"/>
      <c r="O1131" s="111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  <c r="AE1131" s="108"/>
      <c r="AF1131" s="108"/>
      <c r="AG1131" s="108"/>
      <c r="AH1131" s="108"/>
    </row>
    <row r="1132">
      <c r="A1132" s="108"/>
      <c r="B1132" s="108"/>
      <c r="C1132" s="108"/>
      <c r="D1132" s="115"/>
      <c r="E1132" s="108"/>
      <c r="F1132" s="108"/>
      <c r="G1132" s="108"/>
      <c r="H1132" s="108"/>
      <c r="I1132" s="108"/>
      <c r="J1132" s="108"/>
      <c r="K1132" s="108"/>
      <c r="L1132" s="108"/>
      <c r="M1132" s="111"/>
      <c r="N1132" s="112"/>
      <c r="O1132" s="111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  <c r="AD1132" s="108"/>
      <c r="AE1132" s="108"/>
      <c r="AF1132" s="108"/>
      <c r="AG1132" s="108"/>
      <c r="AH1132" s="108"/>
    </row>
    <row r="1133">
      <c r="A1133" s="108"/>
      <c r="B1133" s="108"/>
      <c r="C1133" s="108"/>
      <c r="D1133" s="115"/>
      <c r="E1133" s="108"/>
      <c r="F1133" s="108"/>
      <c r="G1133" s="108"/>
      <c r="H1133" s="108"/>
      <c r="I1133" s="108"/>
      <c r="J1133" s="108"/>
      <c r="K1133" s="108"/>
      <c r="L1133" s="108"/>
      <c r="M1133" s="111"/>
      <c r="N1133" s="112"/>
      <c r="O1133" s="111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  <c r="AD1133" s="108"/>
      <c r="AE1133" s="108"/>
      <c r="AF1133" s="108"/>
      <c r="AG1133" s="108"/>
      <c r="AH1133" s="108"/>
    </row>
    <row r="1134">
      <c r="A1134" s="108"/>
      <c r="B1134" s="108"/>
      <c r="C1134" s="108"/>
      <c r="D1134" s="115"/>
      <c r="E1134" s="108"/>
      <c r="F1134" s="108"/>
      <c r="G1134" s="108"/>
      <c r="H1134" s="108"/>
      <c r="I1134" s="108"/>
      <c r="J1134" s="108"/>
      <c r="K1134" s="108"/>
      <c r="L1134" s="108"/>
      <c r="M1134" s="111"/>
      <c r="N1134" s="112"/>
      <c r="O1134" s="111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  <c r="AD1134" s="108"/>
      <c r="AE1134" s="108"/>
      <c r="AF1134" s="108"/>
      <c r="AG1134" s="108"/>
      <c r="AH1134" s="108"/>
    </row>
    <row r="1135">
      <c r="A1135" s="108"/>
      <c r="B1135" s="108"/>
      <c r="C1135" s="108"/>
      <c r="D1135" s="115"/>
      <c r="E1135" s="108"/>
      <c r="F1135" s="108"/>
      <c r="G1135" s="108"/>
      <c r="H1135" s="108"/>
      <c r="I1135" s="108"/>
      <c r="J1135" s="108"/>
      <c r="K1135" s="108"/>
      <c r="L1135" s="108"/>
      <c r="M1135" s="111"/>
      <c r="N1135" s="112"/>
      <c r="O1135" s="111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  <c r="AD1135" s="108"/>
      <c r="AE1135" s="108"/>
      <c r="AF1135" s="108"/>
      <c r="AG1135" s="108"/>
      <c r="AH1135" s="108"/>
    </row>
    <row r="1136">
      <c r="A1136" s="108"/>
      <c r="B1136" s="108"/>
      <c r="C1136" s="108"/>
      <c r="D1136" s="115"/>
      <c r="E1136" s="108"/>
      <c r="F1136" s="108"/>
      <c r="G1136" s="108"/>
      <c r="H1136" s="108"/>
      <c r="I1136" s="108"/>
      <c r="J1136" s="108"/>
      <c r="K1136" s="108"/>
      <c r="L1136" s="108"/>
      <c r="M1136" s="111"/>
      <c r="N1136" s="112"/>
      <c r="O1136" s="111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  <c r="AD1136" s="108"/>
      <c r="AE1136" s="108"/>
      <c r="AF1136" s="108"/>
      <c r="AG1136" s="108"/>
      <c r="AH1136" s="108"/>
    </row>
    <row r="1137">
      <c r="A1137" s="108"/>
      <c r="B1137" s="108"/>
      <c r="C1137" s="108"/>
      <c r="D1137" s="115"/>
      <c r="E1137" s="108"/>
      <c r="F1137" s="108"/>
      <c r="G1137" s="108"/>
      <c r="H1137" s="108"/>
      <c r="I1137" s="108"/>
      <c r="J1137" s="108"/>
      <c r="K1137" s="108"/>
      <c r="L1137" s="108"/>
      <c r="M1137" s="111"/>
      <c r="N1137" s="112"/>
      <c r="O1137" s="111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  <c r="AD1137" s="108"/>
      <c r="AE1137" s="108"/>
      <c r="AF1137" s="108"/>
      <c r="AG1137" s="108"/>
      <c r="AH1137" s="108"/>
    </row>
    <row r="1138">
      <c r="A1138" s="108"/>
      <c r="B1138" s="108"/>
      <c r="C1138" s="108"/>
      <c r="D1138" s="115"/>
      <c r="E1138" s="108"/>
      <c r="F1138" s="108"/>
      <c r="G1138" s="108"/>
      <c r="H1138" s="108"/>
      <c r="I1138" s="108"/>
      <c r="J1138" s="108"/>
      <c r="K1138" s="108"/>
      <c r="L1138" s="108"/>
      <c r="M1138" s="111"/>
      <c r="N1138" s="112"/>
      <c r="O1138" s="111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  <c r="AD1138" s="108"/>
      <c r="AE1138" s="108"/>
      <c r="AF1138" s="108"/>
      <c r="AG1138" s="108"/>
      <c r="AH1138" s="108"/>
    </row>
    <row r="1139">
      <c r="A1139" s="108"/>
      <c r="B1139" s="108"/>
      <c r="C1139" s="108"/>
      <c r="D1139" s="115"/>
      <c r="E1139" s="108"/>
      <c r="F1139" s="108"/>
      <c r="G1139" s="108"/>
      <c r="H1139" s="108"/>
      <c r="I1139" s="108"/>
      <c r="J1139" s="108"/>
      <c r="K1139" s="108"/>
      <c r="L1139" s="108"/>
      <c r="M1139" s="111"/>
      <c r="N1139" s="112"/>
      <c r="O1139" s="111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  <c r="AD1139" s="108"/>
      <c r="AE1139" s="108"/>
      <c r="AF1139" s="108"/>
      <c r="AG1139" s="108"/>
      <c r="AH1139" s="108"/>
    </row>
    <row r="1140">
      <c r="A1140" s="108"/>
      <c r="B1140" s="108"/>
      <c r="C1140" s="108"/>
      <c r="D1140" s="115"/>
      <c r="E1140" s="108"/>
      <c r="F1140" s="108"/>
      <c r="G1140" s="108"/>
      <c r="H1140" s="108"/>
      <c r="I1140" s="108"/>
      <c r="J1140" s="108"/>
      <c r="K1140" s="108"/>
      <c r="L1140" s="108"/>
      <c r="M1140" s="111"/>
      <c r="N1140" s="112"/>
      <c r="O1140" s="111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  <c r="AD1140" s="108"/>
      <c r="AE1140" s="108"/>
      <c r="AF1140" s="108"/>
      <c r="AG1140" s="108"/>
      <c r="AH1140" s="108"/>
    </row>
    <row r="1141">
      <c r="A1141" s="108"/>
      <c r="B1141" s="108"/>
      <c r="C1141" s="108"/>
      <c r="D1141" s="115"/>
      <c r="E1141" s="108"/>
      <c r="F1141" s="108"/>
      <c r="G1141" s="108"/>
      <c r="H1141" s="108"/>
      <c r="I1141" s="108"/>
      <c r="J1141" s="108"/>
      <c r="K1141" s="108"/>
      <c r="L1141" s="108"/>
      <c r="M1141" s="111"/>
      <c r="N1141" s="112"/>
      <c r="O1141" s="111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  <c r="AD1141" s="108"/>
      <c r="AE1141" s="108"/>
      <c r="AF1141" s="108"/>
      <c r="AG1141" s="108"/>
      <c r="AH1141" s="108"/>
    </row>
    <row r="1142">
      <c r="A1142" s="108"/>
      <c r="B1142" s="108"/>
      <c r="C1142" s="108"/>
      <c r="D1142" s="115"/>
      <c r="E1142" s="108"/>
      <c r="F1142" s="108"/>
      <c r="G1142" s="108"/>
      <c r="H1142" s="108"/>
      <c r="I1142" s="108"/>
      <c r="J1142" s="108"/>
      <c r="K1142" s="108"/>
      <c r="L1142" s="108"/>
      <c r="M1142" s="111"/>
      <c r="N1142" s="112"/>
      <c r="O1142" s="111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  <c r="AD1142" s="108"/>
      <c r="AE1142" s="108"/>
      <c r="AF1142" s="108"/>
      <c r="AG1142" s="108"/>
      <c r="AH1142" s="108"/>
    </row>
    <row r="1143">
      <c r="A1143" s="108"/>
      <c r="B1143" s="108"/>
      <c r="C1143" s="108"/>
      <c r="D1143" s="115"/>
      <c r="E1143" s="108"/>
      <c r="F1143" s="108"/>
      <c r="G1143" s="108"/>
      <c r="H1143" s="108"/>
      <c r="I1143" s="108"/>
      <c r="J1143" s="108"/>
      <c r="K1143" s="108"/>
      <c r="L1143" s="108"/>
      <c r="M1143" s="111"/>
      <c r="N1143" s="112"/>
      <c r="O1143" s="111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  <c r="AD1143" s="108"/>
      <c r="AE1143" s="108"/>
      <c r="AF1143" s="108"/>
      <c r="AG1143" s="108"/>
      <c r="AH1143" s="108"/>
    </row>
    <row r="1144">
      <c r="A1144" s="108"/>
      <c r="B1144" s="108"/>
      <c r="C1144" s="108"/>
      <c r="D1144" s="115"/>
      <c r="E1144" s="108"/>
      <c r="F1144" s="108"/>
      <c r="G1144" s="108"/>
      <c r="H1144" s="108"/>
      <c r="I1144" s="108"/>
      <c r="J1144" s="108"/>
      <c r="K1144" s="108"/>
      <c r="L1144" s="108"/>
      <c r="M1144" s="111"/>
      <c r="N1144" s="112"/>
      <c r="O1144" s="111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  <c r="AD1144" s="108"/>
      <c r="AE1144" s="108"/>
      <c r="AF1144" s="108"/>
      <c r="AG1144" s="108"/>
      <c r="AH1144" s="108"/>
    </row>
    <row r="1145">
      <c r="A1145" s="108"/>
      <c r="B1145" s="108"/>
      <c r="C1145" s="108"/>
      <c r="D1145" s="115"/>
      <c r="E1145" s="108"/>
      <c r="F1145" s="108"/>
      <c r="G1145" s="108"/>
      <c r="H1145" s="108"/>
      <c r="I1145" s="108"/>
      <c r="J1145" s="108"/>
      <c r="K1145" s="108"/>
      <c r="L1145" s="108"/>
      <c r="M1145" s="111"/>
      <c r="N1145" s="112"/>
      <c r="O1145" s="111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  <c r="AD1145" s="108"/>
      <c r="AE1145" s="108"/>
      <c r="AF1145" s="108"/>
      <c r="AG1145" s="108"/>
      <c r="AH1145" s="108"/>
    </row>
    <row r="1146">
      <c r="A1146" s="108"/>
      <c r="B1146" s="108"/>
      <c r="C1146" s="108"/>
      <c r="D1146" s="115"/>
      <c r="E1146" s="108"/>
      <c r="F1146" s="108"/>
      <c r="G1146" s="108"/>
      <c r="H1146" s="108"/>
      <c r="I1146" s="108"/>
      <c r="J1146" s="108"/>
      <c r="K1146" s="108"/>
      <c r="L1146" s="108"/>
      <c r="M1146" s="111"/>
      <c r="N1146" s="112"/>
      <c r="O1146" s="111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  <c r="AD1146" s="108"/>
      <c r="AE1146" s="108"/>
      <c r="AF1146" s="108"/>
      <c r="AG1146" s="108"/>
      <c r="AH1146" s="108"/>
    </row>
    <row r="1147">
      <c r="A1147" s="108"/>
      <c r="B1147" s="108"/>
      <c r="C1147" s="108"/>
      <c r="D1147" s="115"/>
      <c r="E1147" s="108"/>
      <c r="F1147" s="108"/>
      <c r="G1147" s="108"/>
      <c r="H1147" s="108"/>
      <c r="I1147" s="108"/>
      <c r="J1147" s="108"/>
      <c r="K1147" s="108"/>
      <c r="L1147" s="108"/>
      <c r="M1147" s="111"/>
      <c r="N1147" s="112"/>
      <c r="O1147" s="111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  <c r="AD1147" s="108"/>
      <c r="AE1147" s="108"/>
      <c r="AF1147" s="108"/>
      <c r="AG1147" s="108"/>
      <c r="AH1147" s="108"/>
    </row>
    <row r="1148">
      <c r="A1148" s="108"/>
      <c r="B1148" s="108"/>
      <c r="C1148" s="108"/>
      <c r="D1148" s="115"/>
      <c r="E1148" s="108"/>
      <c r="F1148" s="108"/>
      <c r="G1148" s="108"/>
      <c r="H1148" s="108"/>
      <c r="I1148" s="108"/>
      <c r="J1148" s="108"/>
      <c r="K1148" s="108"/>
      <c r="L1148" s="108"/>
      <c r="M1148" s="111"/>
      <c r="N1148" s="112"/>
      <c r="O1148" s="111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  <c r="AD1148" s="108"/>
      <c r="AE1148" s="108"/>
      <c r="AF1148" s="108"/>
      <c r="AG1148" s="108"/>
      <c r="AH1148" s="108"/>
    </row>
    <row r="1149">
      <c r="A1149" s="108"/>
      <c r="B1149" s="108"/>
      <c r="C1149" s="108"/>
      <c r="D1149" s="115"/>
      <c r="E1149" s="108"/>
      <c r="F1149" s="108"/>
      <c r="G1149" s="108"/>
      <c r="H1149" s="108"/>
      <c r="I1149" s="108"/>
      <c r="J1149" s="108"/>
      <c r="K1149" s="108"/>
      <c r="L1149" s="108"/>
      <c r="M1149" s="111"/>
      <c r="N1149" s="112"/>
      <c r="O1149" s="111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  <c r="AD1149" s="108"/>
      <c r="AE1149" s="108"/>
      <c r="AF1149" s="108"/>
      <c r="AG1149" s="108"/>
      <c r="AH1149" s="108"/>
    </row>
    <row r="1150">
      <c r="A1150" s="108"/>
      <c r="B1150" s="108"/>
      <c r="C1150" s="108"/>
      <c r="D1150" s="115"/>
      <c r="E1150" s="108"/>
      <c r="F1150" s="108"/>
      <c r="G1150" s="108"/>
      <c r="H1150" s="108"/>
      <c r="I1150" s="108"/>
      <c r="J1150" s="108"/>
      <c r="K1150" s="108"/>
      <c r="L1150" s="108"/>
      <c r="M1150" s="111"/>
      <c r="N1150" s="112"/>
      <c r="O1150" s="111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  <c r="AD1150" s="108"/>
      <c r="AE1150" s="108"/>
      <c r="AF1150" s="108"/>
      <c r="AG1150" s="108"/>
      <c r="AH1150" s="108"/>
    </row>
    <row r="1151">
      <c r="A1151" s="108"/>
      <c r="B1151" s="108"/>
      <c r="C1151" s="108"/>
      <c r="D1151" s="115"/>
      <c r="E1151" s="108"/>
      <c r="F1151" s="108"/>
      <c r="G1151" s="108"/>
      <c r="H1151" s="108"/>
      <c r="I1151" s="108"/>
      <c r="J1151" s="108"/>
      <c r="K1151" s="108"/>
      <c r="L1151" s="108"/>
      <c r="M1151" s="111"/>
      <c r="N1151" s="112"/>
      <c r="O1151" s="111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  <c r="AD1151" s="108"/>
      <c r="AE1151" s="108"/>
      <c r="AF1151" s="108"/>
      <c r="AG1151" s="108"/>
      <c r="AH1151" s="108"/>
    </row>
    <row r="1152">
      <c r="A1152" s="108"/>
      <c r="B1152" s="108"/>
      <c r="C1152" s="108"/>
      <c r="D1152" s="115"/>
      <c r="E1152" s="108"/>
      <c r="F1152" s="108"/>
      <c r="G1152" s="108"/>
      <c r="H1152" s="108"/>
      <c r="I1152" s="108"/>
      <c r="J1152" s="108"/>
      <c r="K1152" s="108"/>
      <c r="L1152" s="108"/>
      <c r="M1152" s="111"/>
      <c r="N1152" s="112"/>
      <c r="O1152" s="111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  <c r="AD1152" s="108"/>
      <c r="AE1152" s="108"/>
      <c r="AF1152" s="108"/>
      <c r="AG1152" s="108"/>
      <c r="AH1152" s="108"/>
    </row>
    <row r="1153">
      <c r="A1153" s="108"/>
      <c r="B1153" s="108"/>
      <c r="C1153" s="108"/>
      <c r="D1153" s="115"/>
      <c r="E1153" s="108"/>
      <c r="F1153" s="108"/>
      <c r="G1153" s="108"/>
      <c r="H1153" s="108"/>
      <c r="I1153" s="108"/>
      <c r="J1153" s="108"/>
      <c r="K1153" s="108"/>
      <c r="L1153" s="108"/>
      <c r="M1153" s="111"/>
      <c r="N1153" s="112"/>
      <c r="O1153" s="111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  <c r="AD1153" s="108"/>
      <c r="AE1153" s="108"/>
      <c r="AF1153" s="108"/>
      <c r="AG1153" s="108"/>
      <c r="AH1153" s="108"/>
    </row>
    <row r="1154">
      <c r="A1154" s="108"/>
      <c r="B1154" s="108"/>
      <c r="C1154" s="108"/>
      <c r="D1154" s="115"/>
      <c r="E1154" s="108"/>
      <c r="F1154" s="108"/>
      <c r="G1154" s="108"/>
      <c r="H1154" s="108"/>
      <c r="I1154" s="108"/>
      <c r="J1154" s="108"/>
      <c r="K1154" s="108"/>
      <c r="L1154" s="108"/>
      <c r="M1154" s="111"/>
      <c r="N1154" s="112"/>
      <c r="O1154" s="111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  <c r="AD1154" s="108"/>
      <c r="AE1154" s="108"/>
      <c r="AF1154" s="108"/>
      <c r="AG1154" s="108"/>
      <c r="AH1154" s="108"/>
    </row>
    <row r="1155">
      <c r="A1155" s="108"/>
      <c r="B1155" s="108"/>
      <c r="C1155" s="108"/>
      <c r="D1155" s="115"/>
      <c r="E1155" s="108"/>
      <c r="F1155" s="108"/>
      <c r="G1155" s="108"/>
      <c r="H1155" s="108"/>
      <c r="I1155" s="108"/>
      <c r="J1155" s="108"/>
      <c r="K1155" s="108"/>
      <c r="L1155" s="108"/>
      <c r="M1155" s="111"/>
      <c r="N1155" s="112"/>
      <c r="O1155" s="111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  <c r="AD1155" s="108"/>
      <c r="AE1155" s="108"/>
      <c r="AF1155" s="108"/>
      <c r="AG1155" s="108"/>
      <c r="AH1155" s="108"/>
    </row>
    <row r="1156">
      <c r="A1156" s="108"/>
      <c r="B1156" s="108"/>
      <c r="C1156" s="108"/>
      <c r="D1156" s="115"/>
      <c r="E1156" s="108"/>
      <c r="F1156" s="108"/>
      <c r="G1156" s="108"/>
      <c r="H1156" s="108"/>
      <c r="I1156" s="108"/>
      <c r="J1156" s="108"/>
      <c r="K1156" s="108"/>
      <c r="L1156" s="108"/>
      <c r="M1156" s="111"/>
      <c r="N1156" s="112"/>
      <c r="O1156" s="111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  <c r="AD1156" s="108"/>
      <c r="AE1156" s="108"/>
      <c r="AF1156" s="108"/>
      <c r="AG1156" s="108"/>
      <c r="AH1156" s="108"/>
    </row>
    <row r="1157">
      <c r="A1157" s="108"/>
      <c r="B1157" s="108"/>
      <c r="C1157" s="108"/>
      <c r="D1157" s="115"/>
      <c r="E1157" s="108"/>
      <c r="F1157" s="108"/>
      <c r="G1157" s="108"/>
      <c r="H1157" s="108"/>
      <c r="I1157" s="108"/>
      <c r="J1157" s="108"/>
      <c r="K1157" s="108"/>
      <c r="L1157" s="108"/>
      <c r="M1157" s="111"/>
      <c r="N1157" s="112"/>
      <c r="O1157" s="111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  <c r="AD1157" s="108"/>
      <c r="AE1157" s="108"/>
      <c r="AF1157" s="108"/>
      <c r="AG1157" s="108"/>
      <c r="AH1157" s="108"/>
    </row>
    <row r="1158">
      <c r="A1158" s="108"/>
      <c r="B1158" s="108"/>
      <c r="C1158" s="108"/>
      <c r="D1158" s="115"/>
      <c r="E1158" s="108"/>
      <c r="F1158" s="108"/>
      <c r="G1158" s="108"/>
      <c r="H1158" s="108"/>
      <c r="I1158" s="108"/>
      <c r="J1158" s="108"/>
      <c r="K1158" s="108"/>
      <c r="L1158" s="108"/>
      <c r="M1158" s="111"/>
      <c r="N1158" s="112"/>
      <c r="O1158" s="111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  <c r="AD1158" s="108"/>
      <c r="AE1158" s="108"/>
      <c r="AF1158" s="108"/>
      <c r="AG1158" s="108"/>
      <c r="AH1158" s="108"/>
    </row>
    <row r="1159">
      <c r="A1159" s="108"/>
      <c r="B1159" s="108"/>
      <c r="C1159" s="108"/>
      <c r="D1159" s="115"/>
      <c r="E1159" s="108"/>
      <c r="F1159" s="108"/>
      <c r="G1159" s="108"/>
      <c r="H1159" s="108"/>
      <c r="I1159" s="108"/>
      <c r="J1159" s="108"/>
      <c r="K1159" s="108"/>
      <c r="L1159" s="108"/>
      <c r="M1159" s="111"/>
      <c r="N1159" s="112"/>
      <c r="O1159" s="111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  <c r="AD1159" s="108"/>
      <c r="AE1159" s="108"/>
      <c r="AF1159" s="108"/>
      <c r="AG1159" s="108"/>
      <c r="AH1159" s="108"/>
    </row>
    <row r="1160">
      <c r="A1160" s="108"/>
      <c r="B1160" s="108"/>
      <c r="C1160" s="108"/>
      <c r="D1160" s="115"/>
      <c r="E1160" s="108"/>
      <c r="F1160" s="108"/>
      <c r="G1160" s="108"/>
      <c r="H1160" s="108"/>
      <c r="I1160" s="108"/>
      <c r="J1160" s="108"/>
      <c r="K1160" s="108"/>
      <c r="L1160" s="108"/>
      <c r="M1160" s="111"/>
      <c r="N1160" s="112"/>
      <c r="O1160" s="111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  <c r="AD1160" s="108"/>
      <c r="AE1160" s="108"/>
      <c r="AF1160" s="108"/>
      <c r="AG1160" s="108"/>
      <c r="AH1160" s="108"/>
    </row>
    <row r="1161">
      <c r="A1161" s="108"/>
      <c r="B1161" s="108"/>
      <c r="C1161" s="108"/>
      <c r="D1161" s="115"/>
      <c r="E1161" s="108"/>
      <c r="F1161" s="108"/>
      <c r="G1161" s="108"/>
      <c r="H1161" s="108"/>
      <c r="I1161" s="108"/>
      <c r="J1161" s="108"/>
      <c r="K1161" s="108"/>
      <c r="L1161" s="108"/>
      <c r="M1161" s="111"/>
      <c r="N1161" s="112"/>
      <c r="O1161" s="111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  <c r="AD1161" s="108"/>
      <c r="AE1161" s="108"/>
      <c r="AF1161" s="108"/>
      <c r="AG1161" s="108"/>
      <c r="AH1161" s="108"/>
    </row>
    <row r="1162">
      <c r="A1162" s="108"/>
      <c r="B1162" s="108"/>
      <c r="C1162" s="108"/>
      <c r="D1162" s="115"/>
      <c r="E1162" s="108"/>
      <c r="F1162" s="108"/>
      <c r="G1162" s="108"/>
      <c r="H1162" s="108"/>
      <c r="I1162" s="108"/>
      <c r="J1162" s="108"/>
      <c r="K1162" s="108"/>
      <c r="L1162" s="108"/>
      <c r="M1162" s="111"/>
      <c r="N1162" s="112"/>
      <c r="O1162" s="111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  <c r="AD1162" s="108"/>
      <c r="AE1162" s="108"/>
      <c r="AF1162" s="108"/>
      <c r="AG1162" s="108"/>
      <c r="AH1162" s="108"/>
    </row>
    <row r="1163">
      <c r="A1163" s="108"/>
      <c r="B1163" s="108"/>
      <c r="C1163" s="108"/>
      <c r="D1163" s="115"/>
      <c r="E1163" s="108"/>
      <c r="F1163" s="108"/>
      <c r="G1163" s="108"/>
      <c r="H1163" s="108"/>
      <c r="I1163" s="108"/>
      <c r="J1163" s="108"/>
      <c r="K1163" s="108"/>
      <c r="L1163" s="108"/>
      <c r="M1163" s="111"/>
      <c r="N1163" s="112"/>
      <c r="O1163" s="111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  <c r="AD1163" s="108"/>
      <c r="AE1163" s="108"/>
      <c r="AF1163" s="108"/>
      <c r="AG1163" s="108"/>
      <c r="AH1163" s="108"/>
    </row>
    <row r="1164">
      <c r="A1164" s="108"/>
      <c r="B1164" s="108"/>
      <c r="C1164" s="108"/>
      <c r="D1164" s="115"/>
      <c r="E1164" s="108"/>
      <c r="F1164" s="108"/>
      <c r="G1164" s="108"/>
      <c r="H1164" s="108"/>
      <c r="I1164" s="108"/>
      <c r="J1164" s="108"/>
      <c r="K1164" s="108"/>
      <c r="L1164" s="108"/>
      <c r="M1164" s="111"/>
      <c r="N1164" s="112"/>
      <c r="O1164" s="111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  <c r="AD1164" s="108"/>
      <c r="AE1164" s="108"/>
      <c r="AF1164" s="108"/>
      <c r="AG1164" s="108"/>
      <c r="AH1164" s="108"/>
    </row>
    <row r="1165">
      <c r="A1165" s="108"/>
      <c r="B1165" s="108"/>
      <c r="C1165" s="108"/>
      <c r="D1165" s="115"/>
      <c r="E1165" s="108"/>
      <c r="F1165" s="108"/>
      <c r="G1165" s="108"/>
      <c r="H1165" s="108"/>
      <c r="I1165" s="108"/>
      <c r="J1165" s="108"/>
      <c r="K1165" s="108"/>
      <c r="L1165" s="108"/>
      <c r="M1165" s="111"/>
      <c r="N1165" s="112"/>
      <c r="O1165" s="111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  <c r="AD1165" s="108"/>
      <c r="AE1165" s="108"/>
      <c r="AF1165" s="108"/>
      <c r="AG1165" s="108"/>
      <c r="AH1165" s="108"/>
    </row>
    <row r="1166">
      <c r="A1166" s="108"/>
      <c r="B1166" s="108"/>
      <c r="C1166" s="108"/>
      <c r="D1166" s="115"/>
      <c r="E1166" s="108"/>
      <c r="F1166" s="108"/>
      <c r="G1166" s="108"/>
      <c r="H1166" s="108"/>
      <c r="I1166" s="108"/>
      <c r="J1166" s="108"/>
      <c r="K1166" s="108"/>
      <c r="L1166" s="108"/>
      <c r="M1166" s="111"/>
      <c r="N1166" s="112"/>
      <c r="O1166" s="111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  <c r="AD1166" s="108"/>
      <c r="AE1166" s="108"/>
      <c r="AF1166" s="108"/>
      <c r="AG1166" s="108"/>
      <c r="AH1166" s="108"/>
    </row>
    <row r="1167">
      <c r="A1167" s="108"/>
      <c r="B1167" s="108"/>
      <c r="C1167" s="108"/>
      <c r="D1167" s="115"/>
      <c r="E1167" s="108"/>
      <c r="F1167" s="108"/>
      <c r="G1167" s="108"/>
      <c r="H1167" s="108"/>
      <c r="I1167" s="108"/>
      <c r="J1167" s="108"/>
      <c r="K1167" s="108"/>
      <c r="L1167" s="108"/>
      <c r="M1167" s="111"/>
      <c r="N1167" s="112"/>
      <c r="O1167" s="111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  <c r="AD1167" s="108"/>
      <c r="AE1167" s="108"/>
      <c r="AF1167" s="108"/>
      <c r="AG1167" s="108"/>
      <c r="AH1167" s="108"/>
    </row>
    <row r="1168">
      <c r="A1168" s="108"/>
      <c r="B1168" s="108"/>
      <c r="C1168" s="108"/>
      <c r="D1168" s="115"/>
      <c r="E1168" s="108"/>
      <c r="F1168" s="108"/>
      <c r="G1168" s="108"/>
      <c r="H1168" s="108"/>
      <c r="I1168" s="108"/>
      <c r="J1168" s="108"/>
      <c r="K1168" s="108"/>
      <c r="L1168" s="108"/>
      <c r="M1168" s="111"/>
      <c r="N1168" s="112"/>
      <c r="O1168" s="111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  <c r="AD1168" s="108"/>
      <c r="AE1168" s="108"/>
      <c r="AF1168" s="108"/>
      <c r="AG1168" s="108"/>
      <c r="AH1168" s="108"/>
    </row>
    <row r="1169">
      <c r="A1169" s="108"/>
      <c r="B1169" s="108"/>
      <c r="C1169" s="108"/>
      <c r="D1169" s="115"/>
      <c r="E1169" s="108"/>
      <c r="F1169" s="108"/>
      <c r="G1169" s="108"/>
      <c r="H1169" s="108"/>
      <c r="I1169" s="108"/>
      <c r="J1169" s="108"/>
      <c r="K1169" s="108"/>
      <c r="L1169" s="108"/>
      <c r="M1169" s="111"/>
      <c r="N1169" s="112"/>
      <c r="O1169" s="111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  <c r="AD1169" s="108"/>
      <c r="AE1169" s="108"/>
      <c r="AF1169" s="108"/>
      <c r="AG1169" s="108"/>
      <c r="AH1169" s="108"/>
    </row>
    <row r="1170">
      <c r="A1170" s="108"/>
      <c r="B1170" s="108"/>
      <c r="C1170" s="108"/>
      <c r="D1170" s="115"/>
      <c r="E1170" s="108"/>
      <c r="F1170" s="108"/>
      <c r="G1170" s="108"/>
      <c r="H1170" s="108"/>
      <c r="I1170" s="108"/>
      <c r="J1170" s="108"/>
      <c r="K1170" s="108"/>
      <c r="L1170" s="108"/>
      <c r="M1170" s="111"/>
      <c r="N1170" s="112"/>
      <c r="O1170" s="111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  <c r="AD1170" s="108"/>
      <c r="AE1170" s="108"/>
      <c r="AF1170" s="108"/>
      <c r="AG1170" s="108"/>
      <c r="AH1170" s="108"/>
    </row>
    <row r="1171">
      <c r="A1171" s="108"/>
      <c r="B1171" s="108"/>
      <c r="C1171" s="108"/>
      <c r="D1171" s="115"/>
      <c r="E1171" s="108"/>
      <c r="F1171" s="108"/>
      <c r="G1171" s="108"/>
      <c r="H1171" s="108"/>
      <c r="I1171" s="108"/>
      <c r="J1171" s="108"/>
      <c r="K1171" s="108"/>
      <c r="L1171" s="108"/>
      <c r="M1171" s="111"/>
      <c r="N1171" s="112"/>
      <c r="O1171" s="111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  <c r="AD1171" s="108"/>
      <c r="AE1171" s="108"/>
      <c r="AF1171" s="108"/>
      <c r="AG1171" s="108"/>
      <c r="AH1171" s="108"/>
    </row>
    <row r="1172">
      <c r="A1172" s="108"/>
      <c r="B1172" s="108"/>
      <c r="C1172" s="108"/>
      <c r="D1172" s="115"/>
      <c r="E1172" s="108"/>
      <c r="F1172" s="108"/>
      <c r="G1172" s="108"/>
      <c r="H1172" s="108"/>
      <c r="I1172" s="108"/>
      <c r="J1172" s="108"/>
      <c r="K1172" s="108"/>
      <c r="L1172" s="108"/>
      <c r="M1172" s="111"/>
      <c r="N1172" s="112"/>
      <c r="O1172" s="111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  <c r="AD1172" s="108"/>
      <c r="AE1172" s="108"/>
      <c r="AF1172" s="108"/>
      <c r="AG1172" s="108"/>
      <c r="AH1172" s="108"/>
    </row>
    <row r="1173">
      <c r="A1173" s="108"/>
      <c r="B1173" s="108"/>
      <c r="C1173" s="108"/>
      <c r="D1173" s="115"/>
      <c r="E1173" s="108"/>
      <c r="F1173" s="108"/>
      <c r="G1173" s="108"/>
      <c r="H1173" s="108"/>
      <c r="I1173" s="108"/>
      <c r="J1173" s="108"/>
      <c r="K1173" s="108"/>
      <c r="L1173" s="108"/>
      <c r="M1173" s="111"/>
      <c r="N1173" s="112"/>
      <c r="O1173" s="111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  <c r="AD1173" s="108"/>
      <c r="AE1173" s="108"/>
      <c r="AF1173" s="108"/>
      <c r="AG1173" s="108"/>
      <c r="AH1173" s="108"/>
    </row>
    <row r="1174">
      <c r="A1174" s="108"/>
      <c r="B1174" s="108"/>
      <c r="C1174" s="108"/>
      <c r="D1174" s="115"/>
      <c r="E1174" s="108"/>
      <c r="F1174" s="108"/>
      <c r="G1174" s="108"/>
      <c r="H1174" s="108"/>
      <c r="I1174" s="108"/>
      <c r="J1174" s="108"/>
      <c r="K1174" s="108"/>
      <c r="L1174" s="108"/>
      <c r="M1174" s="111"/>
      <c r="N1174" s="112"/>
      <c r="O1174" s="111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  <c r="AD1174" s="108"/>
      <c r="AE1174" s="108"/>
      <c r="AF1174" s="108"/>
      <c r="AG1174" s="108"/>
      <c r="AH1174" s="108"/>
    </row>
    <row r="1175">
      <c r="A1175" s="108"/>
      <c r="B1175" s="108"/>
      <c r="C1175" s="108"/>
      <c r="D1175" s="115"/>
      <c r="E1175" s="108"/>
      <c r="F1175" s="108"/>
      <c r="G1175" s="108"/>
      <c r="H1175" s="108"/>
      <c r="I1175" s="108"/>
      <c r="J1175" s="108"/>
      <c r="K1175" s="108"/>
      <c r="L1175" s="108"/>
      <c r="M1175" s="111"/>
      <c r="N1175" s="112"/>
      <c r="O1175" s="111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  <c r="AD1175" s="108"/>
      <c r="AE1175" s="108"/>
      <c r="AF1175" s="108"/>
      <c r="AG1175" s="108"/>
      <c r="AH1175" s="108"/>
    </row>
    <row r="1176">
      <c r="A1176" s="108"/>
      <c r="B1176" s="108"/>
      <c r="C1176" s="108"/>
      <c r="D1176" s="115"/>
      <c r="E1176" s="108"/>
      <c r="F1176" s="108"/>
      <c r="G1176" s="108"/>
      <c r="H1176" s="108"/>
      <c r="I1176" s="108"/>
      <c r="J1176" s="108"/>
      <c r="K1176" s="108"/>
      <c r="L1176" s="108"/>
      <c r="M1176" s="111"/>
      <c r="N1176" s="112"/>
      <c r="O1176" s="111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  <c r="AD1176" s="108"/>
      <c r="AE1176" s="108"/>
      <c r="AF1176" s="108"/>
      <c r="AG1176" s="108"/>
      <c r="AH1176" s="108"/>
    </row>
    <row r="1177">
      <c r="A1177" s="108"/>
      <c r="B1177" s="108"/>
      <c r="C1177" s="108"/>
      <c r="D1177" s="115"/>
      <c r="E1177" s="108"/>
      <c r="F1177" s="108"/>
      <c r="G1177" s="108"/>
      <c r="H1177" s="108"/>
      <c r="I1177" s="108"/>
      <c r="J1177" s="108"/>
      <c r="K1177" s="108"/>
      <c r="L1177" s="108"/>
      <c r="M1177" s="111"/>
      <c r="N1177" s="112"/>
      <c r="O1177" s="111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  <c r="AD1177" s="108"/>
      <c r="AE1177" s="108"/>
      <c r="AF1177" s="108"/>
      <c r="AG1177" s="108"/>
      <c r="AH1177" s="108"/>
    </row>
    <row r="1178">
      <c r="A1178" s="108"/>
      <c r="B1178" s="108"/>
      <c r="C1178" s="108"/>
      <c r="D1178" s="115"/>
      <c r="E1178" s="108"/>
      <c r="F1178" s="108"/>
      <c r="G1178" s="108"/>
      <c r="H1178" s="108"/>
      <c r="I1178" s="108"/>
      <c r="J1178" s="108"/>
      <c r="K1178" s="108"/>
      <c r="L1178" s="108"/>
      <c r="M1178" s="111"/>
      <c r="N1178" s="112"/>
      <c r="O1178" s="111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  <c r="AD1178" s="108"/>
      <c r="AE1178" s="108"/>
      <c r="AF1178" s="108"/>
      <c r="AG1178" s="108"/>
      <c r="AH1178" s="108"/>
    </row>
    <row r="1179">
      <c r="A1179" s="108"/>
      <c r="B1179" s="108"/>
      <c r="C1179" s="108"/>
      <c r="D1179" s="115"/>
      <c r="E1179" s="108"/>
      <c r="F1179" s="108"/>
      <c r="G1179" s="108"/>
      <c r="H1179" s="108"/>
      <c r="I1179" s="108"/>
      <c r="J1179" s="108"/>
      <c r="K1179" s="108"/>
      <c r="L1179" s="108"/>
      <c r="M1179" s="111"/>
      <c r="N1179" s="112"/>
      <c r="O1179" s="111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  <c r="AD1179" s="108"/>
      <c r="AE1179" s="108"/>
      <c r="AF1179" s="108"/>
      <c r="AG1179" s="108"/>
      <c r="AH1179" s="108"/>
    </row>
    <row r="1180">
      <c r="A1180" s="108"/>
      <c r="B1180" s="108"/>
      <c r="C1180" s="108"/>
      <c r="D1180" s="115"/>
      <c r="E1180" s="108"/>
      <c r="F1180" s="108"/>
      <c r="G1180" s="108"/>
      <c r="H1180" s="108"/>
      <c r="I1180" s="108"/>
      <c r="J1180" s="108"/>
      <c r="K1180" s="108"/>
      <c r="L1180" s="108"/>
      <c r="M1180" s="111"/>
      <c r="N1180" s="112"/>
      <c r="O1180" s="111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  <c r="AD1180" s="108"/>
      <c r="AE1180" s="108"/>
      <c r="AF1180" s="108"/>
      <c r="AG1180" s="108"/>
      <c r="AH1180" s="108"/>
    </row>
    <row r="1181">
      <c r="A1181" s="108"/>
      <c r="B1181" s="108"/>
      <c r="C1181" s="108"/>
      <c r="D1181" s="115"/>
      <c r="E1181" s="108"/>
      <c r="F1181" s="108"/>
      <c r="G1181" s="108"/>
      <c r="H1181" s="108"/>
      <c r="I1181" s="108"/>
      <c r="J1181" s="108"/>
      <c r="K1181" s="108"/>
      <c r="L1181" s="108"/>
      <c r="M1181" s="111"/>
      <c r="N1181" s="112"/>
      <c r="O1181" s="111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  <c r="AD1181" s="108"/>
      <c r="AE1181" s="108"/>
      <c r="AF1181" s="108"/>
      <c r="AG1181" s="108"/>
      <c r="AH1181" s="108"/>
    </row>
    <row r="1182">
      <c r="A1182" s="108"/>
      <c r="B1182" s="108"/>
      <c r="C1182" s="108"/>
      <c r="D1182" s="115"/>
      <c r="E1182" s="108"/>
      <c r="F1182" s="108"/>
      <c r="G1182" s="108"/>
      <c r="H1182" s="108"/>
      <c r="I1182" s="108"/>
      <c r="J1182" s="108"/>
      <c r="K1182" s="108"/>
      <c r="L1182" s="108"/>
      <c r="M1182" s="111"/>
      <c r="N1182" s="112"/>
      <c r="O1182" s="111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  <c r="AD1182" s="108"/>
      <c r="AE1182" s="108"/>
      <c r="AF1182" s="108"/>
      <c r="AG1182" s="108"/>
      <c r="AH1182" s="108"/>
    </row>
    <row r="1183">
      <c r="A1183" s="108"/>
      <c r="B1183" s="108"/>
      <c r="C1183" s="108"/>
      <c r="D1183" s="115"/>
      <c r="E1183" s="108"/>
      <c r="F1183" s="108"/>
      <c r="G1183" s="108"/>
      <c r="H1183" s="108"/>
      <c r="I1183" s="108"/>
      <c r="J1183" s="108"/>
      <c r="K1183" s="108"/>
      <c r="L1183" s="108"/>
      <c r="M1183" s="111"/>
      <c r="N1183" s="112"/>
      <c r="O1183" s="111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  <c r="AD1183" s="108"/>
      <c r="AE1183" s="108"/>
      <c r="AF1183" s="108"/>
      <c r="AG1183" s="108"/>
      <c r="AH1183" s="108"/>
    </row>
    <row r="1184">
      <c r="A1184" s="108"/>
      <c r="B1184" s="108"/>
      <c r="C1184" s="108"/>
      <c r="D1184" s="115"/>
      <c r="E1184" s="108"/>
      <c r="F1184" s="108"/>
      <c r="G1184" s="108"/>
      <c r="H1184" s="108"/>
      <c r="I1184" s="108"/>
      <c r="J1184" s="108"/>
      <c r="K1184" s="108"/>
      <c r="L1184" s="108"/>
      <c r="M1184" s="111"/>
      <c r="N1184" s="112"/>
      <c r="O1184" s="111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  <c r="AD1184" s="108"/>
      <c r="AE1184" s="108"/>
      <c r="AF1184" s="108"/>
      <c r="AG1184" s="108"/>
      <c r="AH1184" s="108"/>
    </row>
    <row r="1185">
      <c r="A1185" s="108"/>
      <c r="B1185" s="108"/>
      <c r="C1185" s="108"/>
      <c r="D1185" s="115"/>
      <c r="E1185" s="108"/>
      <c r="F1185" s="108"/>
      <c r="G1185" s="108"/>
      <c r="H1185" s="108"/>
      <c r="I1185" s="108"/>
      <c r="J1185" s="108"/>
      <c r="K1185" s="108"/>
      <c r="L1185" s="108"/>
      <c r="M1185" s="111"/>
      <c r="N1185" s="112"/>
      <c r="O1185" s="111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  <c r="AD1185" s="108"/>
      <c r="AE1185" s="108"/>
      <c r="AF1185" s="108"/>
      <c r="AG1185" s="108"/>
      <c r="AH1185" s="108"/>
    </row>
    <row r="1186">
      <c r="A1186" s="108"/>
      <c r="B1186" s="108"/>
      <c r="C1186" s="108"/>
      <c r="D1186" s="115"/>
      <c r="E1186" s="108"/>
      <c r="F1186" s="108"/>
      <c r="G1186" s="108"/>
      <c r="H1186" s="108"/>
      <c r="I1186" s="108"/>
      <c r="J1186" s="108"/>
      <c r="K1186" s="108"/>
      <c r="L1186" s="108"/>
      <c r="M1186" s="111"/>
      <c r="N1186" s="112"/>
      <c r="O1186" s="111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  <c r="AD1186" s="108"/>
      <c r="AE1186" s="108"/>
      <c r="AF1186" s="108"/>
      <c r="AG1186" s="108"/>
      <c r="AH1186" s="108"/>
    </row>
    <row r="1187">
      <c r="A1187" s="108"/>
      <c r="B1187" s="108"/>
      <c r="C1187" s="108"/>
      <c r="D1187" s="115"/>
      <c r="E1187" s="108"/>
      <c r="F1187" s="108"/>
      <c r="G1187" s="108"/>
      <c r="H1187" s="108"/>
      <c r="I1187" s="108"/>
      <c r="J1187" s="108"/>
      <c r="K1187" s="108"/>
      <c r="L1187" s="108"/>
      <c r="M1187" s="111"/>
      <c r="N1187" s="112"/>
      <c r="O1187" s="111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  <c r="AD1187" s="108"/>
      <c r="AE1187" s="108"/>
      <c r="AF1187" s="108"/>
      <c r="AG1187" s="108"/>
      <c r="AH1187" s="108"/>
    </row>
    <row r="1188">
      <c r="A1188" s="108"/>
      <c r="B1188" s="108"/>
      <c r="C1188" s="108"/>
      <c r="D1188" s="115"/>
      <c r="E1188" s="108"/>
      <c r="F1188" s="108"/>
      <c r="G1188" s="108"/>
      <c r="H1188" s="108"/>
      <c r="I1188" s="108"/>
      <c r="J1188" s="108"/>
      <c r="K1188" s="108"/>
      <c r="L1188" s="108"/>
      <c r="M1188" s="111"/>
      <c r="N1188" s="112"/>
      <c r="O1188" s="111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  <c r="AD1188" s="108"/>
      <c r="AE1188" s="108"/>
      <c r="AF1188" s="108"/>
      <c r="AG1188" s="108"/>
      <c r="AH1188" s="108"/>
    </row>
    <row r="1189">
      <c r="A1189" s="108"/>
      <c r="B1189" s="108"/>
      <c r="C1189" s="108"/>
      <c r="D1189" s="115"/>
      <c r="E1189" s="108"/>
      <c r="F1189" s="108"/>
      <c r="G1189" s="108"/>
      <c r="H1189" s="108"/>
      <c r="I1189" s="108"/>
      <c r="J1189" s="108"/>
      <c r="K1189" s="108"/>
      <c r="L1189" s="108"/>
      <c r="M1189" s="111"/>
      <c r="N1189" s="112"/>
      <c r="O1189" s="111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  <c r="AD1189" s="108"/>
      <c r="AE1189" s="108"/>
      <c r="AF1189" s="108"/>
      <c r="AG1189" s="108"/>
      <c r="AH1189" s="108"/>
    </row>
    <row r="1190">
      <c r="A1190" s="108"/>
      <c r="B1190" s="108"/>
      <c r="C1190" s="108"/>
      <c r="D1190" s="115"/>
      <c r="E1190" s="108"/>
      <c r="F1190" s="108"/>
      <c r="G1190" s="108"/>
      <c r="H1190" s="108"/>
      <c r="I1190" s="108"/>
      <c r="J1190" s="108"/>
      <c r="K1190" s="108"/>
      <c r="L1190" s="108"/>
      <c r="M1190" s="111"/>
      <c r="N1190" s="112"/>
      <c r="O1190" s="111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  <c r="AD1190" s="108"/>
      <c r="AE1190" s="108"/>
      <c r="AF1190" s="108"/>
      <c r="AG1190" s="108"/>
      <c r="AH1190" s="108"/>
    </row>
    <row r="1191">
      <c r="A1191" s="108"/>
      <c r="B1191" s="108"/>
      <c r="C1191" s="108"/>
      <c r="D1191" s="115"/>
      <c r="E1191" s="108"/>
      <c r="F1191" s="108"/>
      <c r="G1191" s="108"/>
      <c r="H1191" s="108"/>
      <c r="I1191" s="108"/>
      <c r="J1191" s="108"/>
      <c r="K1191" s="108"/>
      <c r="L1191" s="108"/>
      <c r="M1191" s="111"/>
      <c r="N1191" s="112"/>
      <c r="O1191" s="111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  <c r="AD1191" s="108"/>
      <c r="AE1191" s="108"/>
      <c r="AF1191" s="108"/>
      <c r="AG1191" s="108"/>
      <c r="AH1191" s="108"/>
    </row>
    <row r="1192">
      <c r="A1192" s="108"/>
      <c r="B1192" s="108"/>
      <c r="C1192" s="108"/>
      <c r="D1192" s="115"/>
      <c r="E1192" s="108"/>
      <c r="F1192" s="108"/>
      <c r="G1192" s="108"/>
      <c r="H1192" s="108"/>
      <c r="I1192" s="108"/>
      <c r="J1192" s="108"/>
      <c r="K1192" s="108"/>
      <c r="L1192" s="108"/>
      <c r="M1192" s="111"/>
      <c r="N1192" s="112"/>
      <c r="O1192" s="111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  <c r="AD1192" s="108"/>
      <c r="AE1192" s="108"/>
      <c r="AF1192" s="108"/>
      <c r="AG1192" s="108"/>
      <c r="AH1192" s="108"/>
    </row>
    <row r="1193">
      <c r="A1193" s="108"/>
      <c r="B1193" s="108"/>
      <c r="C1193" s="108"/>
      <c r="D1193" s="115"/>
      <c r="E1193" s="108"/>
      <c r="F1193" s="108"/>
      <c r="G1193" s="108"/>
      <c r="H1193" s="108"/>
      <c r="I1193" s="108"/>
      <c r="J1193" s="108"/>
      <c r="K1193" s="108"/>
      <c r="L1193" s="108"/>
      <c r="M1193" s="111"/>
      <c r="N1193" s="112"/>
      <c r="O1193" s="111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  <c r="AG1193" s="108"/>
      <c r="AH1193" s="108"/>
    </row>
    <row r="1194">
      <c r="A1194" s="108"/>
      <c r="B1194" s="108"/>
      <c r="C1194" s="108"/>
      <c r="D1194" s="115"/>
      <c r="E1194" s="108"/>
      <c r="F1194" s="108"/>
      <c r="G1194" s="108"/>
      <c r="H1194" s="108"/>
      <c r="I1194" s="108"/>
      <c r="J1194" s="108"/>
      <c r="K1194" s="108"/>
      <c r="L1194" s="108"/>
      <c r="M1194" s="111"/>
      <c r="N1194" s="112"/>
      <c r="O1194" s="111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  <c r="AD1194" s="108"/>
      <c r="AE1194" s="108"/>
      <c r="AF1194" s="108"/>
      <c r="AG1194" s="108"/>
      <c r="AH1194" s="108"/>
    </row>
    <row r="1195">
      <c r="A1195" s="108"/>
      <c r="B1195" s="108"/>
      <c r="C1195" s="108"/>
      <c r="D1195" s="115"/>
      <c r="E1195" s="108"/>
      <c r="F1195" s="108"/>
      <c r="G1195" s="108"/>
      <c r="H1195" s="108"/>
      <c r="I1195" s="108"/>
      <c r="J1195" s="108"/>
      <c r="K1195" s="108"/>
      <c r="L1195" s="108"/>
      <c r="M1195" s="111"/>
      <c r="N1195" s="112"/>
      <c r="O1195" s="111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  <c r="AD1195" s="108"/>
      <c r="AE1195" s="108"/>
      <c r="AF1195" s="108"/>
      <c r="AG1195" s="108"/>
      <c r="AH1195" s="108"/>
    </row>
    <row r="1196">
      <c r="A1196" s="108"/>
      <c r="B1196" s="108"/>
      <c r="C1196" s="108"/>
      <c r="D1196" s="115"/>
      <c r="E1196" s="108"/>
      <c r="F1196" s="108"/>
      <c r="G1196" s="108"/>
      <c r="H1196" s="108"/>
      <c r="I1196" s="108"/>
      <c r="J1196" s="108"/>
      <c r="K1196" s="108"/>
      <c r="L1196" s="108"/>
      <c r="M1196" s="111"/>
      <c r="N1196" s="112"/>
      <c r="O1196" s="111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  <c r="AD1196" s="108"/>
      <c r="AE1196" s="108"/>
      <c r="AF1196" s="108"/>
      <c r="AG1196" s="108"/>
      <c r="AH1196" s="108"/>
    </row>
    <row r="1197">
      <c r="A1197" s="108"/>
      <c r="B1197" s="108"/>
      <c r="C1197" s="108"/>
      <c r="D1197" s="115"/>
      <c r="E1197" s="108"/>
      <c r="F1197" s="108"/>
      <c r="G1197" s="108"/>
      <c r="H1197" s="108"/>
      <c r="I1197" s="108"/>
      <c r="J1197" s="108"/>
      <c r="K1197" s="108"/>
      <c r="L1197" s="108"/>
      <c r="M1197" s="111"/>
      <c r="N1197" s="112"/>
      <c r="O1197" s="111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08"/>
      <c r="AE1197" s="108"/>
      <c r="AF1197" s="108"/>
      <c r="AG1197" s="108"/>
      <c r="AH1197" s="108"/>
    </row>
    <row r="1198">
      <c r="A1198" s="108"/>
      <c r="B1198" s="108"/>
      <c r="C1198" s="108"/>
      <c r="D1198" s="115"/>
      <c r="E1198" s="108"/>
      <c r="F1198" s="108"/>
      <c r="G1198" s="108"/>
      <c r="H1198" s="108"/>
      <c r="I1198" s="108"/>
      <c r="J1198" s="108"/>
      <c r="K1198" s="108"/>
      <c r="L1198" s="108"/>
      <c r="M1198" s="111"/>
      <c r="N1198" s="112"/>
      <c r="O1198" s="111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  <c r="AD1198" s="108"/>
      <c r="AE1198" s="108"/>
      <c r="AF1198" s="108"/>
      <c r="AG1198" s="108"/>
      <c r="AH1198" s="108"/>
    </row>
    <row r="1199">
      <c r="A1199" s="108"/>
      <c r="B1199" s="108"/>
      <c r="C1199" s="108"/>
      <c r="D1199" s="115"/>
      <c r="E1199" s="108"/>
      <c r="F1199" s="108"/>
      <c r="G1199" s="108"/>
      <c r="H1199" s="108"/>
      <c r="I1199" s="108"/>
      <c r="J1199" s="108"/>
      <c r="K1199" s="108"/>
      <c r="L1199" s="108"/>
      <c r="M1199" s="111"/>
      <c r="N1199" s="112"/>
      <c r="O1199" s="111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  <c r="AD1199" s="108"/>
      <c r="AE1199" s="108"/>
      <c r="AF1199" s="108"/>
      <c r="AG1199" s="108"/>
      <c r="AH1199" s="108"/>
    </row>
    <row r="1200">
      <c r="A1200" s="108"/>
      <c r="B1200" s="108"/>
      <c r="C1200" s="108"/>
      <c r="D1200" s="115"/>
      <c r="E1200" s="108"/>
      <c r="F1200" s="108"/>
      <c r="G1200" s="108"/>
      <c r="H1200" s="108"/>
      <c r="I1200" s="108"/>
      <c r="J1200" s="108"/>
      <c r="K1200" s="108"/>
      <c r="L1200" s="108"/>
      <c r="M1200" s="111"/>
      <c r="N1200" s="112"/>
      <c r="O1200" s="111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  <c r="AD1200" s="108"/>
      <c r="AE1200" s="108"/>
      <c r="AF1200" s="108"/>
      <c r="AG1200" s="108"/>
      <c r="AH1200" s="108"/>
    </row>
    <row r="1201">
      <c r="A1201" s="108"/>
      <c r="B1201" s="108"/>
      <c r="C1201" s="108"/>
      <c r="D1201" s="115"/>
      <c r="E1201" s="108"/>
      <c r="F1201" s="108"/>
      <c r="G1201" s="108"/>
      <c r="H1201" s="108"/>
      <c r="I1201" s="108"/>
      <c r="J1201" s="108"/>
      <c r="K1201" s="108"/>
      <c r="L1201" s="108"/>
      <c r="M1201" s="111"/>
      <c r="N1201" s="112"/>
      <c r="O1201" s="111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  <c r="AD1201" s="108"/>
      <c r="AE1201" s="108"/>
      <c r="AF1201" s="108"/>
      <c r="AG1201" s="108"/>
      <c r="AH1201" s="108"/>
    </row>
    <row r="1202">
      <c r="A1202" s="108"/>
      <c r="B1202" s="108"/>
      <c r="C1202" s="108"/>
      <c r="D1202" s="115"/>
      <c r="E1202" s="108"/>
      <c r="F1202" s="108"/>
      <c r="G1202" s="108"/>
      <c r="H1202" s="108"/>
      <c r="I1202" s="108"/>
      <c r="J1202" s="108"/>
      <c r="K1202" s="108"/>
      <c r="L1202" s="108"/>
      <c r="M1202" s="111"/>
      <c r="N1202" s="112"/>
      <c r="O1202" s="111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  <c r="AD1202" s="108"/>
      <c r="AE1202" s="108"/>
      <c r="AF1202" s="108"/>
      <c r="AG1202" s="108"/>
      <c r="AH1202" s="108"/>
    </row>
    <row r="1203">
      <c r="A1203" s="108"/>
      <c r="B1203" s="108"/>
      <c r="C1203" s="108"/>
      <c r="D1203" s="115"/>
      <c r="E1203" s="108"/>
      <c r="F1203" s="108"/>
      <c r="G1203" s="108"/>
      <c r="H1203" s="108"/>
      <c r="I1203" s="108"/>
      <c r="J1203" s="108"/>
      <c r="K1203" s="108"/>
      <c r="L1203" s="108"/>
      <c r="M1203" s="111"/>
      <c r="N1203" s="112"/>
      <c r="O1203" s="111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  <c r="AD1203" s="108"/>
      <c r="AE1203" s="108"/>
      <c r="AF1203" s="108"/>
      <c r="AG1203" s="108"/>
      <c r="AH1203" s="108"/>
    </row>
    <row r="1204">
      <c r="A1204" s="108"/>
      <c r="B1204" s="108"/>
      <c r="C1204" s="108"/>
      <c r="D1204" s="115"/>
      <c r="E1204" s="108"/>
      <c r="F1204" s="108"/>
      <c r="G1204" s="108"/>
      <c r="H1204" s="108"/>
      <c r="I1204" s="108"/>
      <c r="J1204" s="108"/>
      <c r="K1204" s="108"/>
      <c r="L1204" s="108"/>
      <c r="M1204" s="111"/>
      <c r="N1204" s="112"/>
      <c r="O1204" s="111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  <c r="AD1204" s="108"/>
      <c r="AE1204" s="108"/>
      <c r="AF1204" s="108"/>
      <c r="AG1204" s="108"/>
      <c r="AH1204" s="108"/>
    </row>
    <row r="1205">
      <c r="A1205" s="108"/>
      <c r="B1205" s="108"/>
      <c r="C1205" s="108"/>
      <c r="D1205" s="115"/>
      <c r="E1205" s="108"/>
      <c r="F1205" s="108"/>
      <c r="G1205" s="108"/>
      <c r="H1205" s="108"/>
      <c r="I1205" s="108"/>
      <c r="J1205" s="108"/>
      <c r="K1205" s="108"/>
      <c r="L1205" s="108"/>
      <c r="M1205" s="111"/>
      <c r="N1205" s="112"/>
      <c r="O1205" s="111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  <c r="AD1205" s="108"/>
      <c r="AE1205" s="108"/>
      <c r="AF1205" s="108"/>
      <c r="AG1205" s="108"/>
      <c r="AH1205" s="108"/>
    </row>
    <row r="1206">
      <c r="A1206" s="108"/>
      <c r="B1206" s="108"/>
      <c r="C1206" s="108"/>
      <c r="D1206" s="115"/>
      <c r="E1206" s="108"/>
      <c r="F1206" s="108"/>
      <c r="G1206" s="108"/>
      <c r="H1206" s="108"/>
      <c r="I1206" s="108"/>
      <c r="J1206" s="108"/>
      <c r="K1206" s="108"/>
      <c r="L1206" s="108"/>
      <c r="M1206" s="111"/>
      <c r="N1206" s="112"/>
      <c r="O1206" s="111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  <c r="AD1206" s="108"/>
      <c r="AE1206" s="108"/>
      <c r="AF1206" s="108"/>
      <c r="AG1206" s="108"/>
      <c r="AH1206" s="108"/>
    </row>
    <row r="1207">
      <c r="A1207" s="108"/>
      <c r="B1207" s="108"/>
      <c r="C1207" s="108"/>
      <c r="D1207" s="115"/>
      <c r="E1207" s="108"/>
      <c r="F1207" s="108"/>
      <c r="G1207" s="108"/>
      <c r="H1207" s="108"/>
      <c r="I1207" s="108"/>
      <c r="J1207" s="108"/>
      <c r="K1207" s="108"/>
      <c r="L1207" s="108"/>
      <c r="M1207" s="111"/>
      <c r="N1207" s="112"/>
      <c r="O1207" s="111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  <c r="AD1207" s="108"/>
      <c r="AE1207" s="108"/>
      <c r="AF1207" s="108"/>
      <c r="AG1207" s="108"/>
      <c r="AH1207" s="108"/>
    </row>
    <row r="1208">
      <c r="A1208" s="108"/>
      <c r="B1208" s="108"/>
      <c r="C1208" s="108"/>
      <c r="D1208" s="115"/>
      <c r="E1208" s="108"/>
      <c r="F1208" s="108"/>
      <c r="G1208" s="108"/>
      <c r="H1208" s="108"/>
      <c r="I1208" s="108"/>
      <c r="J1208" s="108"/>
      <c r="K1208" s="108"/>
      <c r="L1208" s="108"/>
      <c r="M1208" s="111"/>
      <c r="N1208" s="112"/>
      <c r="O1208" s="111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  <c r="AD1208" s="108"/>
      <c r="AE1208" s="108"/>
      <c r="AF1208" s="108"/>
      <c r="AG1208" s="108"/>
      <c r="AH1208" s="108"/>
    </row>
    <row r="1209">
      <c r="A1209" s="108"/>
      <c r="B1209" s="108"/>
      <c r="C1209" s="108"/>
      <c r="D1209" s="115"/>
      <c r="E1209" s="108"/>
      <c r="F1209" s="108"/>
      <c r="G1209" s="108"/>
      <c r="H1209" s="108"/>
      <c r="I1209" s="108"/>
      <c r="J1209" s="108"/>
      <c r="K1209" s="108"/>
      <c r="L1209" s="108"/>
      <c r="M1209" s="111"/>
      <c r="N1209" s="112"/>
      <c r="O1209" s="111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  <c r="AD1209" s="108"/>
      <c r="AE1209" s="108"/>
      <c r="AF1209" s="108"/>
      <c r="AG1209" s="108"/>
      <c r="AH1209" s="108"/>
    </row>
    <row r="1210">
      <c r="A1210" s="108"/>
      <c r="B1210" s="108"/>
      <c r="C1210" s="108"/>
      <c r="D1210" s="115"/>
      <c r="E1210" s="108"/>
      <c r="F1210" s="108"/>
      <c r="G1210" s="108"/>
      <c r="H1210" s="108"/>
      <c r="I1210" s="108"/>
      <c r="J1210" s="108"/>
      <c r="K1210" s="108"/>
      <c r="L1210" s="108"/>
      <c r="M1210" s="111"/>
      <c r="N1210" s="112"/>
      <c r="O1210" s="111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  <c r="AD1210" s="108"/>
      <c r="AE1210" s="108"/>
      <c r="AF1210" s="108"/>
      <c r="AG1210" s="108"/>
      <c r="AH1210" s="108"/>
    </row>
    <row r="1211">
      <c r="A1211" s="108"/>
      <c r="B1211" s="108"/>
      <c r="C1211" s="108"/>
      <c r="D1211" s="115"/>
      <c r="E1211" s="108"/>
      <c r="F1211" s="108"/>
      <c r="G1211" s="108"/>
      <c r="H1211" s="108"/>
      <c r="I1211" s="108"/>
      <c r="J1211" s="108"/>
      <c r="K1211" s="108"/>
      <c r="L1211" s="108"/>
      <c r="M1211" s="111"/>
      <c r="N1211" s="112"/>
      <c r="O1211" s="111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  <c r="AD1211" s="108"/>
      <c r="AE1211" s="108"/>
      <c r="AF1211" s="108"/>
      <c r="AG1211" s="108"/>
      <c r="AH1211" s="108"/>
    </row>
    <row r="1212">
      <c r="A1212" s="108"/>
      <c r="B1212" s="108"/>
      <c r="C1212" s="108"/>
      <c r="D1212" s="115"/>
      <c r="E1212" s="108"/>
      <c r="F1212" s="108"/>
      <c r="G1212" s="108"/>
      <c r="H1212" s="108"/>
      <c r="I1212" s="108"/>
      <c r="J1212" s="108"/>
      <c r="K1212" s="108"/>
      <c r="L1212" s="108"/>
      <c r="M1212" s="111"/>
      <c r="N1212" s="112"/>
      <c r="O1212" s="111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  <c r="AD1212" s="108"/>
      <c r="AE1212" s="108"/>
      <c r="AF1212" s="108"/>
      <c r="AG1212" s="108"/>
      <c r="AH1212" s="108"/>
    </row>
    <row r="1213">
      <c r="A1213" s="108"/>
      <c r="B1213" s="108"/>
      <c r="C1213" s="108"/>
      <c r="D1213" s="115"/>
      <c r="E1213" s="108"/>
      <c r="F1213" s="108"/>
      <c r="G1213" s="108"/>
      <c r="H1213" s="108"/>
      <c r="I1213" s="108"/>
      <c r="J1213" s="108"/>
      <c r="K1213" s="108"/>
      <c r="L1213" s="108"/>
      <c r="M1213" s="111"/>
      <c r="N1213" s="112"/>
      <c r="O1213" s="111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  <c r="AD1213" s="108"/>
      <c r="AE1213" s="108"/>
      <c r="AF1213" s="108"/>
      <c r="AG1213" s="108"/>
      <c r="AH1213" s="108"/>
    </row>
    <row r="1214">
      <c r="A1214" s="108"/>
      <c r="B1214" s="108"/>
      <c r="C1214" s="108"/>
      <c r="D1214" s="115"/>
      <c r="E1214" s="108"/>
      <c r="F1214" s="108"/>
      <c r="G1214" s="108"/>
      <c r="H1214" s="108"/>
      <c r="I1214" s="108"/>
      <c r="J1214" s="108"/>
      <c r="K1214" s="108"/>
      <c r="L1214" s="108"/>
      <c r="M1214" s="111"/>
      <c r="N1214" s="112"/>
      <c r="O1214" s="111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  <c r="AD1214" s="108"/>
      <c r="AE1214" s="108"/>
      <c r="AF1214" s="108"/>
      <c r="AG1214" s="108"/>
      <c r="AH1214" s="108"/>
    </row>
    <row r="1215">
      <c r="A1215" s="108"/>
      <c r="B1215" s="108"/>
      <c r="C1215" s="108"/>
      <c r="D1215" s="115"/>
      <c r="E1215" s="108"/>
      <c r="F1215" s="108"/>
      <c r="G1215" s="108"/>
      <c r="H1215" s="108"/>
      <c r="I1215" s="108"/>
      <c r="J1215" s="108"/>
      <c r="K1215" s="108"/>
      <c r="L1215" s="108"/>
      <c r="M1215" s="111"/>
      <c r="N1215" s="112"/>
      <c r="O1215" s="111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  <c r="AD1215" s="108"/>
      <c r="AE1215" s="108"/>
      <c r="AF1215" s="108"/>
      <c r="AG1215" s="108"/>
      <c r="AH1215" s="108"/>
    </row>
    <row r="1216">
      <c r="A1216" s="108"/>
      <c r="B1216" s="108"/>
      <c r="C1216" s="108"/>
      <c r="D1216" s="115"/>
      <c r="E1216" s="108"/>
      <c r="F1216" s="108"/>
      <c r="G1216" s="108"/>
      <c r="H1216" s="108"/>
      <c r="I1216" s="108"/>
      <c r="J1216" s="108"/>
      <c r="K1216" s="108"/>
      <c r="L1216" s="108"/>
      <c r="M1216" s="111"/>
      <c r="N1216" s="112"/>
      <c r="O1216" s="111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  <c r="AD1216" s="108"/>
      <c r="AE1216" s="108"/>
      <c r="AF1216" s="108"/>
      <c r="AG1216" s="108"/>
      <c r="AH1216" s="108"/>
    </row>
    <row r="1217">
      <c r="A1217" s="108"/>
      <c r="B1217" s="108"/>
      <c r="C1217" s="108"/>
      <c r="D1217" s="115"/>
      <c r="E1217" s="108"/>
      <c r="F1217" s="108"/>
      <c r="G1217" s="108"/>
      <c r="H1217" s="108"/>
      <c r="I1217" s="108"/>
      <c r="J1217" s="108"/>
      <c r="K1217" s="108"/>
      <c r="L1217" s="108"/>
      <c r="M1217" s="111"/>
      <c r="N1217" s="112"/>
      <c r="O1217" s="111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  <c r="AD1217" s="108"/>
      <c r="AE1217" s="108"/>
      <c r="AF1217" s="108"/>
      <c r="AG1217" s="108"/>
      <c r="AH1217" s="108"/>
    </row>
    <row r="1218">
      <c r="A1218" s="108"/>
      <c r="B1218" s="108"/>
      <c r="C1218" s="108"/>
      <c r="D1218" s="115"/>
      <c r="E1218" s="108"/>
      <c r="F1218" s="108"/>
      <c r="G1218" s="108"/>
      <c r="H1218" s="108"/>
      <c r="I1218" s="108"/>
      <c r="J1218" s="108"/>
      <c r="K1218" s="108"/>
      <c r="L1218" s="108"/>
      <c r="M1218" s="111"/>
      <c r="N1218" s="112"/>
      <c r="O1218" s="111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  <c r="AD1218" s="108"/>
      <c r="AE1218" s="108"/>
      <c r="AF1218" s="108"/>
      <c r="AG1218" s="108"/>
      <c r="AH1218" s="108"/>
    </row>
    <row r="1219">
      <c r="A1219" s="108"/>
      <c r="B1219" s="108"/>
      <c r="C1219" s="108"/>
      <c r="D1219" s="115"/>
      <c r="E1219" s="108"/>
      <c r="F1219" s="108"/>
      <c r="G1219" s="108"/>
      <c r="H1219" s="108"/>
      <c r="I1219" s="108"/>
      <c r="J1219" s="108"/>
      <c r="K1219" s="108"/>
      <c r="L1219" s="108"/>
      <c r="M1219" s="111"/>
      <c r="N1219" s="112"/>
      <c r="O1219" s="111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  <c r="AD1219" s="108"/>
      <c r="AE1219" s="108"/>
      <c r="AF1219" s="108"/>
      <c r="AG1219" s="108"/>
      <c r="AH1219" s="108"/>
    </row>
    <row r="1220">
      <c r="A1220" s="108"/>
      <c r="B1220" s="108"/>
      <c r="C1220" s="108"/>
      <c r="D1220" s="115"/>
      <c r="E1220" s="108"/>
      <c r="F1220" s="108"/>
      <c r="G1220" s="108"/>
      <c r="H1220" s="108"/>
      <c r="I1220" s="108"/>
      <c r="J1220" s="108"/>
      <c r="K1220" s="108"/>
      <c r="L1220" s="108"/>
      <c r="M1220" s="111"/>
      <c r="N1220" s="112"/>
      <c r="O1220" s="111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  <c r="AD1220" s="108"/>
      <c r="AE1220" s="108"/>
      <c r="AF1220" s="108"/>
      <c r="AG1220" s="108"/>
      <c r="AH1220" s="108"/>
    </row>
    <row r="1221">
      <c r="A1221" s="108"/>
      <c r="B1221" s="108"/>
      <c r="C1221" s="108"/>
      <c r="D1221" s="115"/>
      <c r="E1221" s="108"/>
      <c r="F1221" s="108"/>
      <c r="G1221" s="108"/>
      <c r="H1221" s="108"/>
      <c r="I1221" s="108"/>
      <c r="J1221" s="108"/>
      <c r="K1221" s="108"/>
      <c r="L1221" s="108"/>
      <c r="M1221" s="111"/>
      <c r="N1221" s="112"/>
      <c r="O1221" s="111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  <c r="AD1221" s="108"/>
      <c r="AE1221" s="108"/>
      <c r="AF1221" s="108"/>
      <c r="AG1221" s="108"/>
      <c r="AH1221" s="108"/>
    </row>
    <row r="1222">
      <c r="A1222" s="108"/>
      <c r="B1222" s="108"/>
      <c r="C1222" s="108"/>
      <c r="D1222" s="115"/>
      <c r="E1222" s="108"/>
      <c r="F1222" s="108"/>
      <c r="G1222" s="108"/>
      <c r="H1222" s="108"/>
      <c r="I1222" s="108"/>
      <c r="J1222" s="108"/>
      <c r="K1222" s="108"/>
      <c r="L1222" s="108"/>
      <c r="M1222" s="111"/>
      <c r="N1222" s="112"/>
      <c r="O1222" s="111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  <c r="AD1222" s="108"/>
      <c r="AE1222" s="108"/>
      <c r="AF1222" s="108"/>
      <c r="AG1222" s="108"/>
      <c r="AH1222" s="108"/>
    </row>
    <row r="1223">
      <c r="A1223" s="108"/>
      <c r="B1223" s="108"/>
      <c r="C1223" s="108"/>
      <c r="D1223" s="115"/>
      <c r="E1223" s="108"/>
      <c r="F1223" s="108"/>
      <c r="G1223" s="108"/>
      <c r="H1223" s="108"/>
      <c r="I1223" s="108"/>
      <c r="J1223" s="108"/>
      <c r="K1223" s="108"/>
      <c r="L1223" s="108"/>
      <c r="M1223" s="111"/>
      <c r="N1223" s="112"/>
      <c r="O1223" s="111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  <c r="AD1223" s="108"/>
      <c r="AE1223" s="108"/>
      <c r="AF1223" s="108"/>
      <c r="AG1223" s="108"/>
      <c r="AH1223" s="108"/>
    </row>
    <row r="1224">
      <c r="A1224" s="108"/>
      <c r="B1224" s="108"/>
      <c r="C1224" s="108"/>
      <c r="D1224" s="115"/>
      <c r="E1224" s="108"/>
      <c r="F1224" s="108"/>
      <c r="G1224" s="108"/>
      <c r="H1224" s="108"/>
      <c r="I1224" s="108"/>
      <c r="J1224" s="108"/>
      <c r="K1224" s="108"/>
      <c r="L1224" s="108"/>
      <c r="M1224" s="111"/>
      <c r="N1224" s="112"/>
      <c r="O1224" s="111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  <c r="AD1224" s="108"/>
      <c r="AE1224" s="108"/>
      <c r="AF1224" s="108"/>
      <c r="AG1224" s="108"/>
      <c r="AH1224" s="108"/>
    </row>
    <row r="1225">
      <c r="A1225" s="108"/>
      <c r="B1225" s="108"/>
      <c r="C1225" s="108"/>
      <c r="D1225" s="115"/>
      <c r="E1225" s="108"/>
      <c r="F1225" s="108"/>
      <c r="G1225" s="108"/>
      <c r="H1225" s="108"/>
      <c r="I1225" s="108"/>
      <c r="J1225" s="108"/>
      <c r="K1225" s="108"/>
      <c r="L1225" s="108"/>
      <c r="M1225" s="111"/>
      <c r="N1225" s="112"/>
      <c r="O1225" s="111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  <c r="AD1225" s="108"/>
      <c r="AE1225" s="108"/>
      <c r="AF1225" s="108"/>
      <c r="AG1225" s="108"/>
      <c r="AH1225" s="108"/>
    </row>
    <row r="1226">
      <c r="A1226" s="108"/>
      <c r="B1226" s="108"/>
      <c r="C1226" s="108"/>
      <c r="D1226" s="115"/>
      <c r="E1226" s="108"/>
      <c r="F1226" s="108"/>
      <c r="G1226" s="108"/>
      <c r="H1226" s="108"/>
      <c r="I1226" s="108"/>
      <c r="J1226" s="108"/>
      <c r="K1226" s="108"/>
      <c r="L1226" s="108"/>
      <c r="M1226" s="111"/>
      <c r="N1226" s="112"/>
      <c r="O1226" s="111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  <c r="AD1226" s="108"/>
      <c r="AE1226" s="108"/>
      <c r="AF1226" s="108"/>
      <c r="AG1226" s="108"/>
      <c r="AH1226" s="108"/>
    </row>
    <row r="1227">
      <c r="A1227" s="108"/>
      <c r="B1227" s="108"/>
      <c r="C1227" s="108"/>
      <c r="D1227" s="115"/>
      <c r="E1227" s="108"/>
      <c r="F1227" s="108"/>
      <c r="G1227" s="108"/>
      <c r="H1227" s="108"/>
      <c r="I1227" s="108"/>
      <c r="J1227" s="108"/>
      <c r="K1227" s="108"/>
      <c r="L1227" s="108"/>
      <c r="M1227" s="111"/>
      <c r="N1227" s="112"/>
      <c r="O1227" s="111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  <c r="AD1227" s="108"/>
      <c r="AE1227" s="108"/>
      <c r="AF1227" s="108"/>
      <c r="AG1227" s="108"/>
      <c r="AH1227" s="108"/>
    </row>
    <row r="1228">
      <c r="A1228" s="108"/>
      <c r="B1228" s="108"/>
      <c r="C1228" s="108"/>
      <c r="D1228" s="115"/>
      <c r="E1228" s="108"/>
      <c r="F1228" s="108"/>
      <c r="G1228" s="108"/>
      <c r="H1228" s="108"/>
      <c r="I1228" s="108"/>
      <c r="J1228" s="108"/>
      <c r="K1228" s="108"/>
      <c r="L1228" s="108"/>
      <c r="M1228" s="111"/>
      <c r="N1228" s="112"/>
      <c r="O1228" s="111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  <c r="AD1228" s="108"/>
      <c r="AE1228" s="108"/>
      <c r="AF1228" s="108"/>
      <c r="AG1228" s="108"/>
      <c r="AH1228" s="108"/>
    </row>
    <row r="1229">
      <c r="A1229" s="108"/>
      <c r="B1229" s="108"/>
      <c r="C1229" s="108"/>
      <c r="D1229" s="115"/>
      <c r="E1229" s="108"/>
      <c r="F1229" s="108"/>
      <c r="G1229" s="108"/>
      <c r="H1229" s="108"/>
      <c r="I1229" s="108"/>
      <c r="J1229" s="108"/>
      <c r="K1229" s="108"/>
      <c r="L1229" s="108"/>
      <c r="M1229" s="111"/>
      <c r="N1229" s="112"/>
      <c r="O1229" s="111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  <c r="AD1229" s="108"/>
      <c r="AE1229" s="108"/>
      <c r="AF1229" s="108"/>
      <c r="AG1229" s="108"/>
      <c r="AH1229" s="108"/>
    </row>
    <row r="1230">
      <c r="A1230" s="108"/>
      <c r="B1230" s="108"/>
      <c r="C1230" s="108"/>
      <c r="D1230" s="115"/>
      <c r="E1230" s="108"/>
      <c r="F1230" s="108"/>
      <c r="G1230" s="108"/>
      <c r="H1230" s="108"/>
      <c r="I1230" s="108"/>
      <c r="J1230" s="108"/>
      <c r="K1230" s="108"/>
      <c r="L1230" s="108"/>
      <c r="M1230" s="111"/>
      <c r="N1230" s="112"/>
      <c r="O1230" s="111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  <c r="AD1230" s="108"/>
      <c r="AE1230" s="108"/>
      <c r="AF1230" s="108"/>
      <c r="AG1230" s="108"/>
      <c r="AH1230" s="108"/>
    </row>
    <row r="1231">
      <c r="A1231" s="108"/>
      <c r="B1231" s="108"/>
      <c r="C1231" s="108"/>
      <c r="D1231" s="115"/>
      <c r="E1231" s="108"/>
      <c r="F1231" s="108"/>
      <c r="G1231" s="108"/>
      <c r="H1231" s="108"/>
      <c r="I1231" s="108"/>
      <c r="J1231" s="108"/>
      <c r="K1231" s="108"/>
      <c r="L1231" s="108"/>
      <c r="M1231" s="111"/>
      <c r="N1231" s="112"/>
      <c r="O1231" s="111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  <c r="AD1231" s="108"/>
      <c r="AE1231" s="108"/>
      <c r="AF1231" s="108"/>
      <c r="AG1231" s="108"/>
      <c r="AH1231" s="108"/>
    </row>
    <row r="1232">
      <c r="A1232" s="108"/>
      <c r="B1232" s="108"/>
      <c r="C1232" s="108"/>
      <c r="D1232" s="115"/>
      <c r="E1232" s="108"/>
      <c r="F1232" s="108"/>
      <c r="G1232" s="108"/>
      <c r="H1232" s="108"/>
      <c r="I1232" s="108"/>
      <c r="J1232" s="108"/>
      <c r="K1232" s="108"/>
      <c r="L1232" s="108"/>
      <c r="M1232" s="111"/>
      <c r="N1232" s="112"/>
      <c r="O1232" s="111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  <c r="AD1232" s="108"/>
      <c r="AE1232" s="108"/>
      <c r="AF1232" s="108"/>
      <c r="AG1232" s="108"/>
      <c r="AH1232" s="108"/>
    </row>
    <row r="1233">
      <c r="A1233" s="108"/>
      <c r="B1233" s="108"/>
      <c r="C1233" s="108"/>
      <c r="D1233" s="115"/>
      <c r="E1233" s="108"/>
      <c r="F1233" s="108"/>
      <c r="G1233" s="108"/>
      <c r="H1233" s="108"/>
      <c r="I1233" s="108"/>
      <c r="J1233" s="108"/>
      <c r="K1233" s="108"/>
      <c r="L1233" s="108"/>
      <c r="M1233" s="111"/>
      <c r="N1233" s="112"/>
      <c r="O1233" s="111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  <c r="AD1233" s="108"/>
      <c r="AE1233" s="108"/>
      <c r="AF1233" s="108"/>
      <c r="AG1233" s="108"/>
      <c r="AH1233" s="108"/>
    </row>
    <row r="1234">
      <c r="A1234" s="108"/>
      <c r="B1234" s="108"/>
      <c r="C1234" s="108"/>
      <c r="D1234" s="115"/>
      <c r="E1234" s="108"/>
      <c r="F1234" s="108"/>
      <c r="G1234" s="108"/>
      <c r="H1234" s="108"/>
      <c r="I1234" s="108"/>
      <c r="J1234" s="108"/>
      <c r="K1234" s="108"/>
      <c r="L1234" s="108"/>
      <c r="M1234" s="111"/>
      <c r="N1234" s="112"/>
      <c r="O1234" s="111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  <c r="AD1234" s="108"/>
      <c r="AE1234" s="108"/>
      <c r="AF1234" s="108"/>
      <c r="AG1234" s="108"/>
      <c r="AH1234" s="108"/>
    </row>
    <row r="1235">
      <c r="A1235" s="108"/>
      <c r="B1235" s="108"/>
      <c r="C1235" s="108"/>
      <c r="D1235" s="115"/>
      <c r="E1235" s="108"/>
      <c r="F1235" s="108"/>
      <c r="G1235" s="108"/>
      <c r="H1235" s="108"/>
      <c r="I1235" s="108"/>
      <c r="J1235" s="108"/>
      <c r="K1235" s="108"/>
      <c r="L1235" s="108"/>
      <c r="M1235" s="111"/>
      <c r="N1235" s="112"/>
      <c r="O1235" s="111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  <c r="AD1235" s="108"/>
      <c r="AE1235" s="108"/>
      <c r="AF1235" s="108"/>
      <c r="AG1235" s="108"/>
      <c r="AH1235" s="108"/>
    </row>
    <row r="1236">
      <c r="A1236" s="108"/>
      <c r="B1236" s="108"/>
      <c r="C1236" s="108"/>
      <c r="D1236" s="115"/>
      <c r="E1236" s="108"/>
      <c r="F1236" s="108"/>
      <c r="G1236" s="108"/>
      <c r="H1236" s="108"/>
      <c r="I1236" s="108"/>
      <c r="J1236" s="108"/>
      <c r="K1236" s="108"/>
      <c r="L1236" s="108"/>
      <c r="M1236" s="111"/>
      <c r="N1236" s="112"/>
      <c r="O1236" s="111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  <c r="AD1236" s="108"/>
      <c r="AE1236" s="108"/>
      <c r="AF1236" s="108"/>
      <c r="AG1236" s="108"/>
      <c r="AH1236" s="108"/>
    </row>
    <row r="1237">
      <c r="A1237" s="108"/>
      <c r="B1237" s="108"/>
      <c r="C1237" s="108"/>
      <c r="D1237" s="115"/>
      <c r="E1237" s="108"/>
      <c r="F1237" s="108"/>
      <c r="G1237" s="108"/>
      <c r="H1237" s="108"/>
      <c r="I1237" s="108"/>
      <c r="J1237" s="108"/>
      <c r="K1237" s="108"/>
      <c r="L1237" s="108"/>
      <c r="M1237" s="111"/>
      <c r="N1237" s="112"/>
      <c r="O1237" s="111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  <c r="AD1237" s="108"/>
      <c r="AE1237" s="108"/>
      <c r="AF1237" s="108"/>
      <c r="AG1237" s="108"/>
      <c r="AH1237" s="108"/>
    </row>
    <row r="1238">
      <c r="A1238" s="108"/>
      <c r="B1238" s="108"/>
      <c r="C1238" s="108"/>
      <c r="D1238" s="115"/>
      <c r="E1238" s="108"/>
      <c r="F1238" s="108"/>
      <c r="G1238" s="108"/>
      <c r="H1238" s="108"/>
      <c r="I1238" s="108"/>
      <c r="J1238" s="108"/>
      <c r="K1238" s="108"/>
      <c r="L1238" s="108"/>
      <c r="M1238" s="111"/>
      <c r="N1238" s="112"/>
      <c r="O1238" s="111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  <c r="AD1238" s="108"/>
      <c r="AE1238" s="108"/>
      <c r="AF1238" s="108"/>
      <c r="AG1238" s="108"/>
      <c r="AH1238" s="108"/>
    </row>
    <row r="1239">
      <c r="A1239" s="108"/>
      <c r="B1239" s="108"/>
      <c r="C1239" s="108"/>
      <c r="D1239" s="115"/>
      <c r="E1239" s="108"/>
      <c r="F1239" s="108"/>
      <c r="G1239" s="108"/>
      <c r="H1239" s="108"/>
      <c r="I1239" s="108"/>
      <c r="J1239" s="108"/>
      <c r="K1239" s="108"/>
      <c r="L1239" s="108"/>
      <c r="M1239" s="111"/>
      <c r="N1239" s="112"/>
      <c r="O1239" s="111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  <c r="AD1239" s="108"/>
      <c r="AE1239" s="108"/>
      <c r="AF1239" s="108"/>
      <c r="AG1239" s="108"/>
      <c r="AH1239" s="108"/>
    </row>
    <row r="1240">
      <c r="A1240" s="108"/>
      <c r="B1240" s="108"/>
      <c r="C1240" s="108"/>
      <c r="D1240" s="115"/>
      <c r="E1240" s="108"/>
      <c r="F1240" s="108"/>
      <c r="G1240" s="108"/>
      <c r="H1240" s="108"/>
      <c r="I1240" s="108"/>
      <c r="J1240" s="108"/>
      <c r="K1240" s="108"/>
      <c r="L1240" s="108"/>
      <c r="M1240" s="111"/>
      <c r="N1240" s="112"/>
      <c r="O1240" s="111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  <c r="AD1240" s="108"/>
      <c r="AE1240" s="108"/>
      <c r="AF1240" s="108"/>
      <c r="AG1240" s="108"/>
      <c r="AH1240" s="108"/>
    </row>
    <row r="1241">
      <c r="A1241" s="108"/>
      <c r="B1241" s="108"/>
      <c r="C1241" s="108"/>
      <c r="D1241" s="115"/>
      <c r="E1241" s="108"/>
      <c r="F1241" s="108"/>
      <c r="G1241" s="108"/>
      <c r="H1241" s="108"/>
      <c r="I1241" s="108"/>
      <c r="J1241" s="108"/>
      <c r="K1241" s="108"/>
      <c r="L1241" s="108"/>
      <c r="M1241" s="111"/>
      <c r="N1241" s="112"/>
      <c r="O1241" s="111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  <c r="AD1241" s="108"/>
      <c r="AE1241" s="108"/>
      <c r="AF1241" s="108"/>
      <c r="AG1241" s="108"/>
      <c r="AH1241" s="108"/>
    </row>
    <row r="1242">
      <c r="A1242" s="108"/>
      <c r="B1242" s="108"/>
      <c r="C1242" s="108"/>
      <c r="D1242" s="115"/>
      <c r="E1242" s="108"/>
      <c r="F1242" s="108"/>
      <c r="G1242" s="108"/>
      <c r="H1242" s="108"/>
      <c r="I1242" s="108"/>
      <c r="J1242" s="108"/>
      <c r="K1242" s="108"/>
      <c r="L1242" s="108"/>
      <c r="M1242" s="111"/>
      <c r="N1242" s="112"/>
      <c r="O1242" s="111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  <c r="AD1242" s="108"/>
      <c r="AE1242" s="108"/>
      <c r="AF1242" s="108"/>
      <c r="AG1242" s="108"/>
      <c r="AH1242" s="108"/>
    </row>
    <row r="1243">
      <c r="A1243" s="108"/>
      <c r="B1243" s="108"/>
      <c r="C1243" s="108"/>
      <c r="D1243" s="115"/>
      <c r="E1243" s="108"/>
      <c r="F1243" s="108"/>
      <c r="G1243" s="108"/>
      <c r="H1243" s="108"/>
      <c r="I1243" s="108"/>
      <c r="J1243" s="108"/>
      <c r="K1243" s="108"/>
      <c r="L1243" s="108"/>
      <c r="M1243" s="111"/>
      <c r="N1243" s="112"/>
      <c r="O1243" s="111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  <c r="AD1243" s="108"/>
      <c r="AE1243" s="108"/>
      <c r="AF1243" s="108"/>
      <c r="AG1243" s="108"/>
      <c r="AH1243" s="108"/>
    </row>
    <row r="1244">
      <c r="A1244" s="108"/>
      <c r="B1244" s="108"/>
      <c r="C1244" s="108"/>
      <c r="D1244" s="115"/>
      <c r="E1244" s="108"/>
      <c r="F1244" s="108"/>
      <c r="G1244" s="108"/>
      <c r="H1244" s="108"/>
      <c r="I1244" s="108"/>
      <c r="J1244" s="108"/>
      <c r="K1244" s="108"/>
      <c r="L1244" s="108"/>
      <c r="M1244" s="111"/>
      <c r="N1244" s="112"/>
      <c r="O1244" s="111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  <c r="AD1244" s="108"/>
      <c r="AE1244" s="108"/>
      <c r="AF1244" s="108"/>
      <c r="AG1244" s="108"/>
      <c r="AH1244" s="108"/>
    </row>
    <row r="1245">
      <c r="A1245" s="108"/>
      <c r="B1245" s="108"/>
      <c r="C1245" s="108"/>
      <c r="D1245" s="115"/>
      <c r="E1245" s="108"/>
      <c r="F1245" s="108"/>
      <c r="G1245" s="108"/>
      <c r="H1245" s="108"/>
      <c r="I1245" s="108"/>
      <c r="J1245" s="108"/>
      <c r="K1245" s="108"/>
      <c r="L1245" s="108"/>
      <c r="M1245" s="111"/>
      <c r="N1245" s="112"/>
      <c r="O1245" s="111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  <c r="AD1245" s="108"/>
      <c r="AE1245" s="108"/>
      <c r="AF1245" s="108"/>
      <c r="AG1245" s="108"/>
      <c r="AH1245" s="108"/>
    </row>
    <row r="1246">
      <c r="A1246" s="108"/>
      <c r="B1246" s="108"/>
      <c r="C1246" s="108"/>
      <c r="D1246" s="115"/>
      <c r="E1246" s="108"/>
      <c r="F1246" s="108"/>
      <c r="G1246" s="108"/>
      <c r="H1246" s="108"/>
      <c r="I1246" s="108"/>
      <c r="J1246" s="108"/>
      <c r="K1246" s="108"/>
      <c r="L1246" s="108"/>
      <c r="M1246" s="111"/>
      <c r="N1246" s="112"/>
      <c r="O1246" s="111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  <c r="AD1246" s="108"/>
      <c r="AE1246" s="108"/>
      <c r="AF1246" s="108"/>
      <c r="AG1246" s="108"/>
      <c r="AH1246" s="108"/>
    </row>
    <row r="1247">
      <c r="A1247" s="108"/>
      <c r="B1247" s="108"/>
      <c r="C1247" s="108"/>
      <c r="D1247" s="115"/>
      <c r="E1247" s="108"/>
      <c r="F1247" s="108"/>
      <c r="G1247" s="108"/>
      <c r="H1247" s="108"/>
      <c r="I1247" s="108"/>
      <c r="J1247" s="108"/>
      <c r="K1247" s="108"/>
      <c r="L1247" s="108"/>
      <c r="M1247" s="111"/>
      <c r="N1247" s="112"/>
      <c r="O1247" s="111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  <c r="AD1247" s="108"/>
      <c r="AE1247" s="108"/>
      <c r="AF1247" s="108"/>
      <c r="AG1247" s="108"/>
      <c r="AH1247" s="108"/>
    </row>
    <row r="1248">
      <c r="A1248" s="108"/>
      <c r="B1248" s="108"/>
      <c r="C1248" s="108"/>
      <c r="D1248" s="115"/>
      <c r="E1248" s="108"/>
      <c r="F1248" s="108"/>
      <c r="G1248" s="108"/>
      <c r="H1248" s="108"/>
      <c r="I1248" s="108"/>
      <c r="J1248" s="108"/>
      <c r="K1248" s="108"/>
      <c r="L1248" s="108"/>
      <c r="M1248" s="111"/>
      <c r="N1248" s="112"/>
      <c r="O1248" s="111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  <c r="AD1248" s="108"/>
      <c r="AE1248" s="108"/>
      <c r="AF1248" s="108"/>
      <c r="AG1248" s="108"/>
      <c r="AH1248" s="108"/>
    </row>
    <row r="1249">
      <c r="A1249" s="108"/>
      <c r="B1249" s="108"/>
      <c r="C1249" s="108"/>
      <c r="D1249" s="115"/>
      <c r="E1249" s="108"/>
      <c r="F1249" s="108"/>
      <c r="G1249" s="108"/>
      <c r="H1249" s="108"/>
      <c r="I1249" s="108"/>
      <c r="J1249" s="108"/>
      <c r="K1249" s="108"/>
      <c r="L1249" s="108"/>
      <c r="M1249" s="111"/>
      <c r="N1249" s="112"/>
      <c r="O1249" s="111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  <c r="AD1249" s="108"/>
      <c r="AE1249" s="108"/>
      <c r="AF1249" s="108"/>
      <c r="AG1249" s="108"/>
      <c r="AH1249" s="108"/>
    </row>
    <row r="1250">
      <c r="A1250" s="108"/>
      <c r="B1250" s="108"/>
      <c r="C1250" s="108"/>
      <c r="D1250" s="115"/>
      <c r="E1250" s="108"/>
      <c r="F1250" s="108"/>
      <c r="G1250" s="108"/>
      <c r="H1250" s="108"/>
      <c r="I1250" s="108"/>
      <c r="J1250" s="108"/>
      <c r="K1250" s="108"/>
      <c r="L1250" s="108"/>
      <c r="M1250" s="111"/>
      <c r="N1250" s="112"/>
      <c r="O1250" s="111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  <c r="AD1250" s="108"/>
      <c r="AE1250" s="108"/>
      <c r="AF1250" s="108"/>
      <c r="AG1250" s="108"/>
      <c r="AH1250" s="108"/>
    </row>
    <row r="1251">
      <c r="A1251" s="108"/>
      <c r="B1251" s="108"/>
      <c r="C1251" s="108"/>
      <c r="D1251" s="115"/>
      <c r="E1251" s="108"/>
      <c r="F1251" s="108"/>
      <c r="G1251" s="108"/>
      <c r="H1251" s="108"/>
      <c r="I1251" s="108"/>
      <c r="J1251" s="108"/>
      <c r="K1251" s="108"/>
      <c r="L1251" s="108"/>
      <c r="M1251" s="111"/>
      <c r="N1251" s="112"/>
      <c r="O1251" s="111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  <c r="AD1251" s="108"/>
      <c r="AE1251" s="108"/>
      <c r="AF1251" s="108"/>
      <c r="AG1251" s="108"/>
      <c r="AH1251" s="108"/>
    </row>
    <row r="1252">
      <c r="A1252" s="108"/>
      <c r="B1252" s="108"/>
      <c r="C1252" s="108"/>
      <c r="D1252" s="115"/>
      <c r="E1252" s="108"/>
      <c r="F1252" s="108"/>
      <c r="G1252" s="108"/>
      <c r="H1252" s="108"/>
      <c r="I1252" s="108"/>
      <c r="J1252" s="108"/>
      <c r="K1252" s="108"/>
      <c r="L1252" s="108"/>
      <c r="M1252" s="111"/>
      <c r="N1252" s="112"/>
      <c r="O1252" s="111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  <c r="AD1252" s="108"/>
      <c r="AE1252" s="108"/>
      <c r="AF1252" s="108"/>
      <c r="AG1252" s="108"/>
      <c r="AH1252" s="108"/>
    </row>
    <row r="1253">
      <c r="A1253" s="108"/>
      <c r="B1253" s="108"/>
      <c r="C1253" s="108"/>
      <c r="D1253" s="115"/>
      <c r="E1253" s="108"/>
      <c r="F1253" s="108"/>
      <c r="G1253" s="108"/>
      <c r="H1253" s="108"/>
      <c r="I1253" s="108"/>
      <c r="J1253" s="108"/>
      <c r="K1253" s="108"/>
      <c r="L1253" s="108"/>
      <c r="M1253" s="111"/>
      <c r="N1253" s="112"/>
      <c r="O1253" s="111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  <c r="AD1253" s="108"/>
      <c r="AE1253" s="108"/>
      <c r="AF1253" s="108"/>
      <c r="AG1253" s="108"/>
      <c r="AH1253" s="108"/>
    </row>
    <row r="1254">
      <c r="A1254" s="108"/>
      <c r="B1254" s="108"/>
      <c r="C1254" s="108"/>
      <c r="D1254" s="115"/>
      <c r="E1254" s="108"/>
      <c r="F1254" s="108"/>
      <c r="G1254" s="108"/>
      <c r="H1254" s="108"/>
      <c r="I1254" s="108"/>
      <c r="J1254" s="108"/>
      <c r="K1254" s="108"/>
      <c r="L1254" s="108"/>
      <c r="M1254" s="111"/>
      <c r="N1254" s="112"/>
      <c r="O1254" s="111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  <c r="AD1254" s="108"/>
      <c r="AE1254" s="108"/>
      <c r="AF1254" s="108"/>
      <c r="AG1254" s="108"/>
      <c r="AH1254" s="108"/>
    </row>
    <row r="1255">
      <c r="A1255" s="108"/>
      <c r="B1255" s="108"/>
      <c r="C1255" s="108"/>
      <c r="D1255" s="115"/>
      <c r="E1255" s="108"/>
      <c r="F1255" s="108"/>
      <c r="G1255" s="108"/>
      <c r="H1255" s="108"/>
      <c r="I1255" s="108"/>
      <c r="J1255" s="108"/>
      <c r="K1255" s="108"/>
      <c r="L1255" s="108"/>
      <c r="M1255" s="111"/>
      <c r="N1255" s="112"/>
      <c r="O1255" s="111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  <c r="AD1255" s="108"/>
      <c r="AE1255" s="108"/>
      <c r="AF1255" s="108"/>
      <c r="AG1255" s="108"/>
      <c r="AH1255" s="108"/>
    </row>
    <row r="1256">
      <c r="A1256" s="108"/>
      <c r="B1256" s="108"/>
      <c r="C1256" s="108"/>
      <c r="D1256" s="115"/>
      <c r="E1256" s="108"/>
      <c r="F1256" s="108"/>
      <c r="G1256" s="108"/>
      <c r="H1256" s="108"/>
      <c r="I1256" s="108"/>
      <c r="J1256" s="108"/>
      <c r="K1256" s="108"/>
      <c r="L1256" s="108"/>
      <c r="M1256" s="111"/>
      <c r="N1256" s="112"/>
      <c r="O1256" s="111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  <c r="AD1256" s="108"/>
      <c r="AE1256" s="108"/>
      <c r="AF1256" s="108"/>
      <c r="AG1256" s="108"/>
      <c r="AH1256" s="108"/>
    </row>
    <row r="1257">
      <c r="A1257" s="108"/>
      <c r="B1257" s="108"/>
      <c r="C1257" s="108"/>
      <c r="D1257" s="115"/>
      <c r="E1257" s="108"/>
      <c r="F1257" s="108"/>
      <c r="G1257" s="108"/>
      <c r="H1257" s="108"/>
      <c r="I1257" s="108"/>
      <c r="J1257" s="108"/>
      <c r="K1257" s="108"/>
      <c r="L1257" s="108"/>
      <c r="M1257" s="111"/>
      <c r="N1257" s="112"/>
      <c r="O1257" s="111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  <c r="AD1257" s="108"/>
      <c r="AE1257" s="108"/>
      <c r="AF1257" s="108"/>
      <c r="AG1257" s="108"/>
      <c r="AH1257" s="108"/>
    </row>
    <row r="1258">
      <c r="A1258" s="108"/>
      <c r="B1258" s="108"/>
      <c r="C1258" s="108"/>
      <c r="D1258" s="115"/>
      <c r="E1258" s="108"/>
      <c r="F1258" s="108"/>
      <c r="G1258" s="108"/>
      <c r="H1258" s="108"/>
      <c r="I1258" s="108"/>
      <c r="J1258" s="108"/>
      <c r="K1258" s="108"/>
      <c r="L1258" s="108"/>
      <c r="M1258" s="111"/>
      <c r="N1258" s="112"/>
      <c r="O1258" s="111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  <c r="AD1258" s="108"/>
      <c r="AE1258" s="108"/>
      <c r="AF1258" s="108"/>
      <c r="AG1258" s="108"/>
      <c r="AH1258" s="108"/>
    </row>
    <row r="1259">
      <c r="A1259" s="108"/>
      <c r="B1259" s="108"/>
      <c r="C1259" s="108"/>
      <c r="D1259" s="115"/>
      <c r="E1259" s="108"/>
      <c r="F1259" s="108"/>
      <c r="G1259" s="108"/>
      <c r="H1259" s="108"/>
      <c r="I1259" s="108"/>
      <c r="J1259" s="108"/>
      <c r="K1259" s="108"/>
      <c r="L1259" s="108"/>
      <c r="M1259" s="111"/>
      <c r="N1259" s="112"/>
      <c r="O1259" s="111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  <c r="AD1259" s="108"/>
      <c r="AE1259" s="108"/>
      <c r="AF1259" s="108"/>
      <c r="AG1259" s="108"/>
      <c r="AH1259" s="108"/>
    </row>
    <row r="1260">
      <c r="A1260" s="108"/>
      <c r="B1260" s="108"/>
      <c r="C1260" s="108"/>
      <c r="D1260" s="115"/>
      <c r="E1260" s="108"/>
      <c r="F1260" s="108"/>
      <c r="G1260" s="108"/>
      <c r="H1260" s="108"/>
      <c r="I1260" s="108"/>
      <c r="J1260" s="108"/>
      <c r="K1260" s="108"/>
      <c r="L1260" s="108"/>
      <c r="M1260" s="111"/>
      <c r="N1260" s="112"/>
      <c r="O1260" s="111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  <c r="AD1260" s="108"/>
      <c r="AE1260" s="108"/>
      <c r="AF1260" s="108"/>
      <c r="AG1260" s="108"/>
      <c r="AH1260" s="108"/>
    </row>
    <row r="1261">
      <c r="A1261" s="108"/>
      <c r="B1261" s="108"/>
      <c r="C1261" s="108"/>
      <c r="D1261" s="115"/>
      <c r="E1261" s="108"/>
      <c r="F1261" s="108"/>
      <c r="G1261" s="108"/>
      <c r="H1261" s="108"/>
      <c r="I1261" s="108"/>
      <c r="J1261" s="108"/>
      <c r="K1261" s="108"/>
      <c r="L1261" s="108"/>
      <c r="M1261" s="111"/>
      <c r="N1261" s="112"/>
      <c r="O1261" s="111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  <c r="AD1261" s="108"/>
      <c r="AE1261" s="108"/>
      <c r="AF1261" s="108"/>
      <c r="AG1261" s="108"/>
      <c r="AH1261" s="108"/>
    </row>
    <row r="1262">
      <c r="A1262" s="108"/>
      <c r="B1262" s="108"/>
      <c r="C1262" s="108"/>
      <c r="D1262" s="115"/>
      <c r="E1262" s="108"/>
      <c r="F1262" s="108"/>
      <c r="G1262" s="108"/>
      <c r="H1262" s="108"/>
      <c r="I1262" s="108"/>
      <c r="J1262" s="108"/>
      <c r="K1262" s="108"/>
      <c r="L1262" s="108"/>
      <c r="M1262" s="111"/>
      <c r="N1262" s="112"/>
      <c r="O1262" s="111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  <c r="AD1262" s="108"/>
      <c r="AE1262" s="108"/>
      <c r="AF1262" s="108"/>
      <c r="AG1262" s="108"/>
      <c r="AH1262" s="108"/>
    </row>
    <row r="1263">
      <c r="A1263" s="108"/>
      <c r="B1263" s="108"/>
      <c r="C1263" s="108"/>
      <c r="D1263" s="115"/>
      <c r="E1263" s="108"/>
      <c r="F1263" s="108"/>
      <c r="G1263" s="108"/>
      <c r="H1263" s="108"/>
      <c r="I1263" s="108"/>
      <c r="J1263" s="108"/>
      <c r="K1263" s="108"/>
      <c r="L1263" s="108"/>
      <c r="M1263" s="111"/>
      <c r="N1263" s="112"/>
      <c r="O1263" s="111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  <c r="AD1263" s="108"/>
      <c r="AE1263" s="108"/>
      <c r="AF1263" s="108"/>
      <c r="AG1263" s="108"/>
      <c r="AH1263" s="108"/>
    </row>
    <row r="1264">
      <c r="A1264" s="108"/>
      <c r="B1264" s="108"/>
      <c r="C1264" s="108"/>
      <c r="D1264" s="115"/>
      <c r="E1264" s="108"/>
      <c r="F1264" s="108"/>
      <c r="G1264" s="108"/>
      <c r="H1264" s="108"/>
      <c r="I1264" s="108"/>
      <c r="J1264" s="108"/>
      <c r="K1264" s="108"/>
      <c r="L1264" s="108"/>
      <c r="M1264" s="111"/>
      <c r="N1264" s="112"/>
      <c r="O1264" s="111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  <c r="AD1264" s="108"/>
      <c r="AE1264" s="108"/>
      <c r="AF1264" s="108"/>
      <c r="AG1264" s="108"/>
      <c r="AH1264" s="108"/>
    </row>
    <row r="1265">
      <c r="A1265" s="108"/>
      <c r="B1265" s="108"/>
      <c r="C1265" s="108"/>
      <c r="D1265" s="115"/>
      <c r="E1265" s="108"/>
      <c r="F1265" s="108"/>
      <c r="G1265" s="108"/>
      <c r="H1265" s="108"/>
      <c r="I1265" s="108"/>
      <c r="J1265" s="108"/>
      <c r="K1265" s="108"/>
      <c r="L1265" s="108"/>
      <c r="M1265" s="111"/>
      <c r="N1265" s="112"/>
      <c r="O1265" s="111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  <c r="AD1265" s="108"/>
      <c r="AE1265" s="108"/>
      <c r="AF1265" s="108"/>
      <c r="AG1265" s="108"/>
      <c r="AH1265" s="108"/>
    </row>
    <row r="1266">
      <c r="A1266" s="108"/>
      <c r="B1266" s="108"/>
      <c r="C1266" s="108"/>
      <c r="D1266" s="115"/>
      <c r="E1266" s="108"/>
      <c r="F1266" s="108"/>
      <c r="G1266" s="108"/>
      <c r="H1266" s="108"/>
      <c r="I1266" s="108"/>
      <c r="J1266" s="108"/>
      <c r="K1266" s="108"/>
      <c r="L1266" s="108"/>
      <c r="M1266" s="111"/>
      <c r="N1266" s="112"/>
      <c r="O1266" s="111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  <c r="AD1266" s="108"/>
      <c r="AE1266" s="108"/>
      <c r="AF1266" s="108"/>
      <c r="AG1266" s="108"/>
      <c r="AH1266" s="108"/>
    </row>
    <row r="1267">
      <c r="A1267" s="108"/>
      <c r="B1267" s="108"/>
      <c r="C1267" s="108"/>
      <c r="D1267" s="115"/>
      <c r="E1267" s="108"/>
      <c r="F1267" s="108"/>
      <c r="G1267" s="108"/>
      <c r="H1267" s="108"/>
      <c r="I1267" s="108"/>
      <c r="J1267" s="108"/>
      <c r="K1267" s="108"/>
      <c r="L1267" s="108"/>
      <c r="M1267" s="111"/>
      <c r="N1267" s="112"/>
      <c r="O1267" s="111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  <c r="AD1267" s="108"/>
      <c r="AE1267" s="108"/>
      <c r="AF1267" s="108"/>
      <c r="AG1267" s="108"/>
      <c r="AH1267" s="108"/>
    </row>
    <row r="1268">
      <c r="A1268" s="108"/>
      <c r="B1268" s="108"/>
      <c r="C1268" s="108"/>
      <c r="D1268" s="115"/>
      <c r="E1268" s="108"/>
      <c r="F1268" s="108"/>
      <c r="G1268" s="108"/>
      <c r="H1268" s="108"/>
      <c r="I1268" s="108"/>
      <c r="J1268" s="108"/>
      <c r="K1268" s="108"/>
      <c r="L1268" s="108"/>
      <c r="M1268" s="111"/>
      <c r="N1268" s="112"/>
      <c r="O1268" s="111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  <c r="AD1268" s="108"/>
      <c r="AE1268" s="108"/>
      <c r="AF1268" s="108"/>
      <c r="AG1268" s="108"/>
      <c r="AH1268" s="108"/>
    </row>
    <row r="1269">
      <c r="A1269" s="108"/>
      <c r="B1269" s="108"/>
      <c r="C1269" s="108"/>
      <c r="D1269" s="115"/>
      <c r="E1269" s="108"/>
      <c r="F1269" s="108"/>
      <c r="G1269" s="108"/>
      <c r="H1269" s="108"/>
      <c r="I1269" s="108"/>
      <c r="J1269" s="108"/>
      <c r="K1269" s="108"/>
      <c r="L1269" s="108"/>
      <c r="M1269" s="111"/>
      <c r="N1269" s="112"/>
      <c r="O1269" s="111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  <c r="AD1269" s="108"/>
      <c r="AE1269" s="108"/>
      <c r="AF1269" s="108"/>
      <c r="AG1269" s="108"/>
      <c r="AH1269" s="108"/>
    </row>
    <row r="1270">
      <c r="A1270" s="108"/>
      <c r="B1270" s="108"/>
      <c r="C1270" s="108"/>
      <c r="D1270" s="115"/>
      <c r="E1270" s="108"/>
      <c r="F1270" s="108"/>
      <c r="G1270" s="108"/>
      <c r="H1270" s="108"/>
      <c r="I1270" s="108"/>
      <c r="J1270" s="108"/>
      <c r="K1270" s="108"/>
      <c r="L1270" s="108"/>
      <c r="M1270" s="111"/>
      <c r="N1270" s="112"/>
      <c r="O1270" s="111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  <c r="AD1270" s="108"/>
      <c r="AE1270" s="108"/>
      <c r="AF1270" s="108"/>
      <c r="AG1270" s="108"/>
      <c r="AH1270" s="108"/>
    </row>
    <row r="1271">
      <c r="A1271" s="108"/>
      <c r="B1271" s="108"/>
      <c r="C1271" s="108"/>
      <c r="D1271" s="115"/>
      <c r="E1271" s="108"/>
      <c r="F1271" s="108"/>
      <c r="G1271" s="108"/>
      <c r="H1271" s="108"/>
      <c r="I1271" s="108"/>
      <c r="J1271" s="108"/>
      <c r="K1271" s="108"/>
      <c r="L1271" s="108"/>
      <c r="M1271" s="111"/>
      <c r="N1271" s="112"/>
      <c r="O1271" s="111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  <c r="AD1271" s="108"/>
      <c r="AE1271" s="108"/>
      <c r="AF1271" s="108"/>
      <c r="AG1271" s="108"/>
      <c r="AH1271" s="108"/>
    </row>
    <row r="1272">
      <c r="A1272" s="108"/>
      <c r="B1272" s="108"/>
      <c r="C1272" s="108"/>
      <c r="D1272" s="115"/>
      <c r="E1272" s="108"/>
      <c r="F1272" s="108"/>
      <c r="G1272" s="108"/>
      <c r="H1272" s="108"/>
      <c r="I1272" s="108"/>
      <c r="J1272" s="108"/>
      <c r="K1272" s="108"/>
      <c r="L1272" s="108"/>
      <c r="M1272" s="111"/>
      <c r="N1272" s="112"/>
      <c r="O1272" s="111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  <c r="AD1272" s="108"/>
      <c r="AE1272" s="108"/>
      <c r="AF1272" s="108"/>
      <c r="AG1272" s="108"/>
      <c r="AH1272" s="108"/>
    </row>
    <row r="1273">
      <c r="A1273" s="108"/>
      <c r="B1273" s="108"/>
      <c r="C1273" s="108"/>
      <c r="D1273" s="115"/>
      <c r="E1273" s="108"/>
      <c r="F1273" s="108"/>
      <c r="G1273" s="108"/>
      <c r="H1273" s="108"/>
      <c r="I1273" s="108"/>
      <c r="J1273" s="108"/>
      <c r="K1273" s="108"/>
      <c r="L1273" s="108"/>
      <c r="M1273" s="111"/>
      <c r="N1273" s="112"/>
      <c r="O1273" s="111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  <c r="AD1273" s="108"/>
      <c r="AE1273" s="108"/>
      <c r="AF1273" s="108"/>
      <c r="AG1273" s="108"/>
      <c r="AH1273" s="108"/>
    </row>
    <row r="1274">
      <c r="A1274" s="108"/>
      <c r="B1274" s="108"/>
      <c r="C1274" s="108"/>
      <c r="D1274" s="115"/>
      <c r="E1274" s="108"/>
      <c r="F1274" s="108"/>
      <c r="G1274" s="108"/>
      <c r="H1274" s="108"/>
      <c r="I1274" s="108"/>
      <c r="J1274" s="108"/>
      <c r="K1274" s="108"/>
      <c r="L1274" s="108"/>
      <c r="M1274" s="111"/>
      <c r="N1274" s="112"/>
      <c r="O1274" s="111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  <c r="AD1274" s="108"/>
      <c r="AE1274" s="108"/>
      <c r="AF1274" s="108"/>
      <c r="AG1274" s="108"/>
      <c r="AH1274" s="108"/>
    </row>
    <row r="1275">
      <c r="A1275" s="108"/>
      <c r="B1275" s="108"/>
      <c r="C1275" s="108"/>
      <c r="D1275" s="115"/>
      <c r="E1275" s="108"/>
      <c r="F1275" s="108"/>
      <c r="G1275" s="108"/>
      <c r="H1275" s="108"/>
      <c r="I1275" s="108"/>
      <c r="J1275" s="108"/>
      <c r="K1275" s="108"/>
      <c r="L1275" s="108"/>
      <c r="M1275" s="111"/>
      <c r="N1275" s="112"/>
      <c r="O1275" s="111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  <c r="AD1275" s="108"/>
      <c r="AE1275" s="108"/>
      <c r="AF1275" s="108"/>
      <c r="AG1275" s="108"/>
      <c r="AH1275" s="108"/>
    </row>
    <row r="1276">
      <c r="A1276" s="108"/>
      <c r="B1276" s="108"/>
      <c r="C1276" s="108"/>
      <c r="D1276" s="115"/>
      <c r="E1276" s="108"/>
      <c r="F1276" s="108"/>
      <c r="G1276" s="108"/>
      <c r="H1276" s="108"/>
      <c r="I1276" s="108"/>
      <c r="J1276" s="108"/>
      <c r="K1276" s="108"/>
      <c r="L1276" s="108"/>
      <c r="M1276" s="111"/>
      <c r="N1276" s="112"/>
      <c r="O1276" s="111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  <c r="AD1276" s="108"/>
      <c r="AE1276" s="108"/>
      <c r="AF1276" s="108"/>
      <c r="AG1276" s="108"/>
      <c r="AH1276" s="108"/>
    </row>
    <row r="1277">
      <c r="A1277" s="108"/>
      <c r="B1277" s="108"/>
      <c r="C1277" s="108"/>
      <c r="D1277" s="115"/>
      <c r="E1277" s="108"/>
      <c r="F1277" s="108"/>
      <c r="G1277" s="108"/>
      <c r="H1277" s="108"/>
      <c r="I1277" s="108"/>
      <c r="J1277" s="108"/>
      <c r="K1277" s="108"/>
      <c r="L1277" s="108"/>
      <c r="M1277" s="111"/>
      <c r="N1277" s="112"/>
      <c r="O1277" s="111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  <c r="AD1277" s="108"/>
      <c r="AE1277" s="108"/>
      <c r="AF1277" s="108"/>
      <c r="AG1277" s="108"/>
      <c r="AH1277" s="108"/>
    </row>
    <row r="1278">
      <c r="A1278" s="108"/>
      <c r="B1278" s="108"/>
      <c r="C1278" s="108"/>
      <c r="D1278" s="115"/>
      <c r="E1278" s="108"/>
      <c r="F1278" s="108"/>
      <c r="G1278" s="108"/>
      <c r="H1278" s="108"/>
      <c r="I1278" s="108"/>
      <c r="J1278" s="108"/>
      <c r="K1278" s="108"/>
      <c r="L1278" s="108"/>
      <c r="M1278" s="111"/>
      <c r="N1278" s="112"/>
      <c r="O1278" s="111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  <c r="AD1278" s="108"/>
      <c r="AE1278" s="108"/>
      <c r="AF1278" s="108"/>
      <c r="AG1278" s="108"/>
      <c r="AH1278" s="108"/>
    </row>
    <row r="1279">
      <c r="A1279" s="108"/>
      <c r="B1279" s="108"/>
      <c r="C1279" s="108"/>
      <c r="D1279" s="115"/>
      <c r="E1279" s="108"/>
      <c r="F1279" s="108"/>
      <c r="G1279" s="108"/>
      <c r="H1279" s="108"/>
      <c r="I1279" s="108"/>
      <c r="J1279" s="108"/>
      <c r="K1279" s="108"/>
      <c r="L1279" s="108"/>
      <c r="M1279" s="111"/>
      <c r="N1279" s="112"/>
      <c r="O1279" s="111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  <c r="AD1279" s="108"/>
      <c r="AE1279" s="108"/>
      <c r="AF1279" s="108"/>
      <c r="AG1279" s="108"/>
      <c r="AH1279" s="108"/>
    </row>
    <row r="1280">
      <c r="A1280" s="108"/>
      <c r="B1280" s="108"/>
      <c r="C1280" s="108"/>
      <c r="D1280" s="115"/>
      <c r="E1280" s="108"/>
      <c r="F1280" s="108"/>
      <c r="G1280" s="108"/>
      <c r="H1280" s="108"/>
      <c r="I1280" s="108"/>
      <c r="J1280" s="108"/>
      <c r="K1280" s="108"/>
      <c r="L1280" s="108"/>
      <c r="M1280" s="111"/>
      <c r="N1280" s="112"/>
      <c r="O1280" s="111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  <c r="AD1280" s="108"/>
      <c r="AE1280" s="108"/>
      <c r="AF1280" s="108"/>
      <c r="AG1280" s="108"/>
      <c r="AH1280" s="108"/>
    </row>
    <row r="1281">
      <c r="A1281" s="108"/>
      <c r="B1281" s="108"/>
      <c r="C1281" s="108"/>
      <c r="D1281" s="115"/>
      <c r="E1281" s="108"/>
      <c r="F1281" s="108"/>
      <c r="G1281" s="108"/>
      <c r="H1281" s="108"/>
      <c r="I1281" s="108"/>
      <c r="J1281" s="108"/>
      <c r="K1281" s="108"/>
      <c r="L1281" s="108"/>
      <c r="M1281" s="111"/>
      <c r="N1281" s="112"/>
      <c r="O1281" s="111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  <c r="AG1281" s="108"/>
      <c r="AH1281" s="108"/>
    </row>
    <row r="1282">
      <c r="A1282" s="108"/>
      <c r="B1282" s="108"/>
      <c r="C1282" s="108"/>
      <c r="D1282" s="115"/>
      <c r="E1282" s="108"/>
      <c r="F1282" s="108"/>
      <c r="G1282" s="108"/>
      <c r="H1282" s="108"/>
      <c r="I1282" s="108"/>
      <c r="J1282" s="108"/>
      <c r="K1282" s="108"/>
      <c r="L1282" s="108"/>
      <c r="M1282" s="111"/>
      <c r="N1282" s="112"/>
      <c r="O1282" s="111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  <c r="AD1282" s="108"/>
      <c r="AE1282" s="108"/>
      <c r="AF1282" s="108"/>
      <c r="AG1282" s="108"/>
      <c r="AH1282" s="108"/>
    </row>
    <row r="1283">
      <c r="A1283" s="108"/>
      <c r="B1283" s="108"/>
      <c r="C1283" s="108"/>
      <c r="D1283" s="115"/>
      <c r="E1283" s="108"/>
      <c r="F1283" s="108"/>
      <c r="G1283" s="108"/>
      <c r="H1283" s="108"/>
      <c r="I1283" s="108"/>
      <c r="J1283" s="108"/>
      <c r="K1283" s="108"/>
      <c r="L1283" s="108"/>
      <c r="M1283" s="111"/>
      <c r="N1283" s="112"/>
      <c r="O1283" s="111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  <c r="AE1283" s="108"/>
      <c r="AF1283" s="108"/>
      <c r="AG1283" s="108"/>
      <c r="AH1283" s="108"/>
    </row>
    <row r="1284">
      <c r="A1284" s="108"/>
      <c r="B1284" s="108"/>
      <c r="C1284" s="108"/>
      <c r="D1284" s="115"/>
      <c r="E1284" s="108"/>
      <c r="F1284" s="108"/>
      <c r="G1284" s="108"/>
      <c r="H1284" s="108"/>
      <c r="I1284" s="108"/>
      <c r="J1284" s="108"/>
      <c r="K1284" s="108"/>
      <c r="L1284" s="108"/>
      <c r="M1284" s="111"/>
      <c r="N1284" s="112"/>
      <c r="O1284" s="111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  <c r="AD1284" s="108"/>
      <c r="AE1284" s="108"/>
      <c r="AF1284" s="108"/>
      <c r="AG1284" s="108"/>
      <c r="AH1284" s="108"/>
    </row>
    <row r="1285">
      <c r="A1285" s="108"/>
      <c r="B1285" s="108"/>
      <c r="C1285" s="108"/>
      <c r="D1285" s="115"/>
      <c r="E1285" s="108"/>
      <c r="F1285" s="108"/>
      <c r="G1285" s="108"/>
      <c r="H1285" s="108"/>
      <c r="I1285" s="108"/>
      <c r="J1285" s="108"/>
      <c r="K1285" s="108"/>
      <c r="L1285" s="108"/>
      <c r="M1285" s="111"/>
      <c r="N1285" s="112"/>
      <c r="O1285" s="111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  <c r="AD1285" s="108"/>
      <c r="AE1285" s="108"/>
      <c r="AF1285" s="108"/>
      <c r="AG1285" s="108"/>
      <c r="AH1285" s="108"/>
    </row>
    <row r="1286">
      <c r="A1286" s="108"/>
      <c r="B1286" s="108"/>
      <c r="C1286" s="108"/>
      <c r="D1286" s="115"/>
      <c r="E1286" s="108"/>
      <c r="F1286" s="108"/>
      <c r="G1286" s="108"/>
      <c r="H1286" s="108"/>
      <c r="I1286" s="108"/>
      <c r="J1286" s="108"/>
      <c r="K1286" s="108"/>
      <c r="L1286" s="108"/>
      <c r="M1286" s="111"/>
      <c r="N1286" s="112"/>
      <c r="O1286" s="111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  <c r="AD1286" s="108"/>
      <c r="AE1286" s="108"/>
      <c r="AF1286" s="108"/>
      <c r="AG1286" s="108"/>
      <c r="AH1286" s="108"/>
    </row>
    <row r="1287">
      <c r="A1287" s="108"/>
      <c r="B1287" s="108"/>
      <c r="C1287" s="108"/>
      <c r="D1287" s="115"/>
      <c r="E1287" s="108"/>
      <c r="F1287" s="108"/>
      <c r="G1287" s="108"/>
      <c r="H1287" s="108"/>
      <c r="I1287" s="108"/>
      <c r="J1287" s="108"/>
      <c r="K1287" s="108"/>
      <c r="L1287" s="108"/>
      <c r="M1287" s="111"/>
      <c r="N1287" s="112"/>
      <c r="O1287" s="111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  <c r="AD1287" s="108"/>
      <c r="AE1287" s="108"/>
      <c r="AF1287" s="108"/>
      <c r="AG1287" s="108"/>
      <c r="AH1287" s="108"/>
    </row>
    <row r="1288">
      <c r="A1288" s="108"/>
      <c r="B1288" s="108"/>
      <c r="C1288" s="108"/>
      <c r="D1288" s="115"/>
      <c r="E1288" s="108"/>
      <c r="F1288" s="108"/>
      <c r="G1288" s="108"/>
      <c r="H1288" s="108"/>
      <c r="I1288" s="108"/>
      <c r="J1288" s="108"/>
      <c r="K1288" s="108"/>
      <c r="L1288" s="108"/>
      <c r="M1288" s="111"/>
      <c r="N1288" s="112"/>
      <c r="O1288" s="111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  <c r="AD1288" s="108"/>
      <c r="AE1288" s="108"/>
      <c r="AF1288" s="108"/>
      <c r="AG1288" s="108"/>
      <c r="AH1288" s="108"/>
    </row>
    <row r="1289">
      <c r="A1289" s="108"/>
      <c r="B1289" s="108"/>
      <c r="C1289" s="108"/>
      <c r="D1289" s="115"/>
      <c r="E1289" s="108"/>
      <c r="F1289" s="108"/>
      <c r="G1289" s="108"/>
      <c r="H1289" s="108"/>
      <c r="I1289" s="108"/>
      <c r="J1289" s="108"/>
      <c r="K1289" s="108"/>
      <c r="L1289" s="108"/>
      <c r="M1289" s="111"/>
      <c r="N1289" s="112"/>
      <c r="O1289" s="111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  <c r="AD1289" s="108"/>
      <c r="AE1289" s="108"/>
      <c r="AF1289" s="108"/>
      <c r="AG1289" s="108"/>
      <c r="AH1289" s="108"/>
    </row>
    <row r="1290">
      <c r="A1290" s="108"/>
      <c r="B1290" s="108"/>
      <c r="C1290" s="108"/>
      <c r="D1290" s="115"/>
      <c r="E1290" s="108"/>
      <c r="F1290" s="108"/>
      <c r="G1290" s="108"/>
      <c r="H1290" s="108"/>
      <c r="I1290" s="108"/>
      <c r="J1290" s="108"/>
      <c r="K1290" s="108"/>
      <c r="L1290" s="108"/>
      <c r="M1290" s="111"/>
      <c r="N1290" s="112"/>
      <c r="O1290" s="111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  <c r="AD1290" s="108"/>
      <c r="AE1290" s="108"/>
      <c r="AF1290" s="108"/>
      <c r="AG1290" s="108"/>
      <c r="AH1290" s="108"/>
    </row>
    <row r="1291">
      <c r="A1291" s="108"/>
      <c r="B1291" s="108"/>
      <c r="C1291" s="108"/>
      <c r="D1291" s="115"/>
      <c r="E1291" s="108"/>
      <c r="F1291" s="108"/>
      <c r="G1291" s="108"/>
      <c r="H1291" s="108"/>
      <c r="I1291" s="108"/>
      <c r="J1291" s="108"/>
      <c r="K1291" s="108"/>
      <c r="L1291" s="108"/>
      <c r="M1291" s="111"/>
      <c r="N1291" s="112"/>
      <c r="O1291" s="111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  <c r="AD1291" s="108"/>
      <c r="AE1291" s="108"/>
      <c r="AF1291" s="108"/>
      <c r="AG1291" s="108"/>
      <c r="AH1291" s="108"/>
    </row>
    <row r="1292">
      <c r="A1292" s="108"/>
      <c r="B1292" s="108"/>
      <c r="C1292" s="108"/>
      <c r="D1292" s="115"/>
      <c r="E1292" s="108"/>
      <c r="F1292" s="108"/>
      <c r="G1292" s="108"/>
      <c r="H1292" s="108"/>
      <c r="I1292" s="108"/>
      <c r="J1292" s="108"/>
      <c r="K1292" s="108"/>
      <c r="L1292" s="108"/>
      <c r="M1292" s="111"/>
      <c r="N1292" s="112"/>
      <c r="O1292" s="111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  <c r="AD1292" s="108"/>
      <c r="AE1292" s="108"/>
      <c r="AF1292" s="108"/>
      <c r="AG1292" s="108"/>
      <c r="AH1292" s="108"/>
    </row>
    <row r="1293">
      <c r="A1293" s="108"/>
      <c r="B1293" s="108"/>
      <c r="C1293" s="108"/>
      <c r="D1293" s="115"/>
      <c r="E1293" s="108"/>
      <c r="F1293" s="108"/>
      <c r="G1293" s="108"/>
      <c r="H1293" s="108"/>
      <c r="I1293" s="108"/>
      <c r="J1293" s="108"/>
      <c r="K1293" s="108"/>
      <c r="L1293" s="108"/>
      <c r="M1293" s="111"/>
      <c r="N1293" s="112"/>
      <c r="O1293" s="111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  <c r="AG1293" s="108"/>
      <c r="AH1293" s="108"/>
    </row>
    <row r="1294">
      <c r="A1294" s="108"/>
      <c r="B1294" s="108"/>
      <c r="C1294" s="108"/>
      <c r="D1294" s="115"/>
      <c r="E1294" s="108"/>
      <c r="F1294" s="108"/>
      <c r="G1294" s="108"/>
      <c r="H1294" s="108"/>
      <c r="I1294" s="108"/>
      <c r="J1294" s="108"/>
      <c r="K1294" s="108"/>
      <c r="L1294" s="108"/>
      <c r="M1294" s="111"/>
      <c r="N1294" s="112"/>
      <c r="O1294" s="111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  <c r="AD1294" s="108"/>
      <c r="AE1294" s="108"/>
      <c r="AF1294" s="108"/>
      <c r="AG1294" s="108"/>
      <c r="AH1294" s="108"/>
    </row>
    <row r="1295">
      <c r="A1295" s="108"/>
      <c r="B1295" s="108"/>
      <c r="C1295" s="108"/>
      <c r="D1295" s="115"/>
      <c r="E1295" s="108"/>
      <c r="F1295" s="108"/>
      <c r="G1295" s="108"/>
      <c r="H1295" s="108"/>
      <c r="I1295" s="108"/>
      <c r="J1295" s="108"/>
      <c r="K1295" s="108"/>
      <c r="L1295" s="108"/>
      <c r="M1295" s="111"/>
      <c r="N1295" s="112"/>
      <c r="O1295" s="111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  <c r="AD1295" s="108"/>
      <c r="AE1295" s="108"/>
      <c r="AF1295" s="108"/>
      <c r="AG1295" s="108"/>
      <c r="AH1295" s="108"/>
    </row>
    <row r="1296">
      <c r="A1296" s="108"/>
      <c r="B1296" s="108"/>
      <c r="C1296" s="108"/>
      <c r="D1296" s="115"/>
      <c r="E1296" s="108"/>
      <c r="F1296" s="108"/>
      <c r="G1296" s="108"/>
      <c r="H1296" s="108"/>
      <c r="I1296" s="108"/>
      <c r="J1296" s="108"/>
      <c r="K1296" s="108"/>
      <c r="L1296" s="108"/>
      <c r="M1296" s="111"/>
      <c r="N1296" s="112"/>
      <c r="O1296" s="111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  <c r="AD1296" s="108"/>
      <c r="AE1296" s="108"/>
      <c r="AF1296" s="108"/>
      <c r="AG1296" s="108"/>
      <c r="AH1296" s="108"/>
    </row>
    <row r="1297">
      <c r="A1297" s="108"/>
      <c r="B1297" s="108"/>
      <c r="C1297" s="108"/>
      <c r="D1297" s="115"/>
      <c r="E1297" s="108"/>
      <c r="F1297" s="108"/>
      <c r="G1297" s="108"/>
      <c r="H1297" s="108"/>
      <c r="I1297" s="108"/>
      <c r="J1297" s="108"/>
      <c r="K1297" s="108"/>
      <c r="L1297" s="108"/>
      <c r="M1297" s="111"/>
      <c r="N1297" s="112"/>
      <c r="O1297" s="111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  <c r="AD1297" s="108"/>
      <c r="AE1297" s="108"/>
      <c r="AF1297" s="108"/>
      <c r="AG1297" s="108"/>
      <c r="AH1297" s="108"/>
    </row>
    <row r="1298">
      <c r="A1298" s="108"/>
      <c r="B1298" s="108"/>
      <c r="C1298" s="108"/>
      <c r="D1298" s="115"/>
      <c r="E1298" s="108"/>
      <c r="F1298" s="108"/>
      <c r="G1298" s="108"/>
      <c r="H1298" s="108"/>
      <c r="I1298" s="108"/>
      <c r="J1298" s="108"/>
      <c r="K1298" s="108"/>
      <c r="L1298" s="108"/>
      <c r="M1298" s="111"/>
      <c r="N1298" s="112"/>
      <c r="O1298" s="111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  <c r="AD1298" s="108"/>
      <c r="AE1298" s="108"/>
      <c r="AF1298" s="108"/>
      <c r="AG1298" s="108"/>
      <c r="AH1298" s="108"/>
    </row>
    <row r="1299">
      <c r="A1299" s="108"/>
      <c r="B1299" s="108"/>
      <c r="C1299" s="108"/>
      <c r="D1299" s="115"/>
      <c r="E1299" s="108"/>
      <c r="F1299" s="108"/>
      <c r="G1299" s="108"/>
      <c r="H1299" s="108"/>
      <c r="I1299" s="108"/>
      <c r="J1299" s="108"/>
      <c r="K1299" s="108"/>
      <c r="L1299" s="108"/>
      <c r="M1299" s="111"/>
      <c r="N1299" s="112"/>
      <c r="O1299" s="111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  <c r="AD1299" s="108"/>
      <c r="AE1299" s="108"/>
      <c r="AF1299" s="108"/>
      <c r="AG1299" s="108"/>
      <c r="AH1299" s="108"/>
    </row>
    <row r="1300">
      <c r="A1300" s="108"/>
      <c r="B1300" s="108"/>
      <c r="C1300" s="108"/>
      <c r="D1300" s="115"/>
      <c r="E1300" s="108"/>
      <c r="F1300" s="108"/>
      <c r="G1300" s="108"/>
      <c r="H1300" s="108"/>
      <c r="I1300" s="108"/>
      <c r="J1300" s="108"/>
      <c r="K1300" s="108"/>
      <c r="L1300" s="108"/>
      <c r="M1300" s="111"/>
      <c r="N1300" s="112"/>
      <c r="O1300" s="111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  <c r="AD1300" s="108"/>
      <c r="AE1300" s="108"/>
      <c r="AF1300" s="108"/>
      <c r="AG1300" s="108"/>
      <c r="AH1300" s="108"/>
    </row>
    <row r="1301">
      <c r="A1301" s="108"/>
      <c r="B1301" s="108"/>
      <c r="C1301" s="108"/>
      <c r="D1301" s="115"/>
      <c r="E1301" s="108"/>
      <c r="F1301" s="108"/>
      <c r="G1301" s="108"/>
      <c r="H1301" s="108"/>
      <c r="I1301" s="108"/>
      <c r="J1301" s="108"/>
      <c r="K1301" s="108"/>
      <c r="L1301" s="108"/>
      <c r="M1301" s="111"/>
      <c r="N1301" s="112"/>
      <c r="O1301" s="111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  <c r="AD1301" s="108"/>
      <c r="AE1301" s="108"/>
      <c r="AF1301" s="108"/>
      <c r="AG1301" s="108"/>
      <c r="AH1301" s="108"/>
    </row>
    <row r="1302">
      <c r="A1302" s="108"/>
      <c r="B1302" s="108"/>
      <c r="C1302" s="108"/>
      <c r="D1302" s="115"/>
      <c r="E1302" s="108"/>
      <c r="F1302" s="108"/>
      <c r="G1302" s="108"/>
      <c r="H1302" s="108"/>
      <c r="I1302" s="108"/>
      <c r="J1302" s="108"/>
      <c r="K1302" s="108"/>
      <c r="L1302" s="108"/>
      <c r="M1302" s="111"/>
      <c r="N1302" s="112"/>
      <c r="O1302" s="111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  <c r="AD1302" s="108"/>
      <c r="AE1302" s="108"/>
      <c r="AF1302" s="108"/>
      <c r="AG1302" s="108"/>
      <c r="AH1302" s="108"/>
    </row>
    <row r="1303">
      <c r="A1303" s="108"/>
      <c r="B1303" s="108"/>
      <c r="C1303" s="108"/>
      <c r="D1303" s="115"/>
      <c r="E1303" s="108"/>
      <c r="F1303" s="108"/>
      <c r="G1303" s="108"/>
      <c r="H1303" s="108"/>
      <c r="I1303" s="108"/>
      <c r="J1303" s="108"/>
      <c r="K1303" s="108"/>
      <c r="L1303" s="108"/>
      <c r="M1303" s="111"/>
      <c r="N1303" s="112"/>
      <c r="O1303" s="111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  <c r="AD1303" s="108"/>
      <c r="AE1303" s="108"/>
      <c r="AF1303" s="108"/>
      <c r="AG1303" s="108"/>
      <c r="AH1303" s="108"/>
    </row>
    <row r="1304">
      <c r="A1304" s="108"/>
      <c r="B1304" s="108"/>
      <c r="C1304" s="108"/>
      <c r="D1304" s="115"/>
      <c r="E1304" s="108"/>
      <c r="F1304" s="108"/>
      <c r="G1304" s="108"/>
      <c r="H1304" s="108"/>
      <c r="I1304" s="108"/>
      <c r="J1304" s="108"/>
      <c r="K1304" s="108"/>
      <c r="L1304" s="108"/>
      <c r="M1304" s="111"/>
      <c r="N1304" s="112"/>
      <c r="O1304" s="111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  <c r="AD1304" s="108"/>
      <c r="AE1304" s="108"/>
      <c r="AF1304" s="108"/>
      <c r="AG1304" s="108"/>
      <c r="AH1304" s="108"/>
    </row>
    <row r="1305">
      <c r="A1305" s="108"/>
      <c r="B1305" s="108"/>
      <c r="C1305" s="108"/>
      <c r="D1305" s="115"/>
      <c r="E1305" s="108"/>
      <c r="F1305" s="108"/>
      <c r="G1305" s="108"/>
      <c r="H1305" s="108"/>
      <c r="I1305" s="108"/>
      <c r="J1305" s="108"/>
      <c r="K1305" s="108"/>
      <c r="L1305" s="108"/>
      <c r="M1305" s="111"/>
      <c r="N1305" s="112"/>
      <c r="O1305" s="111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  <c r="AD1305" s="108"/>
      <c r="AE1305" s="108"/>
      <c r="AF1305" s="108"/>
      <c r="AG1305" s="108"/>
      <c r="AH1305" s="108"/>
    </row>
    <row r="1306">
      <c r="A1306" s="108"/>
      <c r="B1306" s="108"/>
      <c r="C1306" s="108"/>
      <c r="D1306" s="115"/>
      <c r="E1306" s="108"/>
      <c r="F1306" s="108"/>
      <c r="G1306" s="108"/>
      <c r="H1306" s="108"/>
      <c r="I1306" s="108"/>
      <c r="J1306" s="108"/>
      <c r="K1306" s="108"/>
      <c r="L1306" s="108"/>
      <c r="M1306" s="111"/>
      <c r="N1306" s="112"/>
      <c r="O1306" s="111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  <c r="AE1306" s="108"/>
      <c r="AF1306" s="108"/>
      <c r="AG1306" s="108"/>
      <c r="AH1306" s="108"/>
    </row>
    <row r="1307">
      <c r="A1307" s="108"/>
      <c r="B1307" s="108"/>
      <c r="C1307" s="108"/>
      <c r="D1307" s="115"/>
      <c r="E1307" s="108"/>
      <c r="F1307" s="108"/>
      <c r="G1307" s="108"/>
      <c r="H1307" s="108"/>
      <c r="I1307" s="108"/>
      <c r="J1307" s="108"/>
      <c r="K1307" s="108"/>
      <c r="L1307" s="108"/>
      <c r="M1307" s="111"/>
      <c r="N1307" s="112"/>
      <c r="O1307" s="111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  <c r="AE1307" s="108"/>
      <c r="AF1307" s="108"/>
      <c r="AG1307" s="108"/>
      <c r="AH1307" s="108"/>
    </row>
    <row r="1308">
      <c r="A1308" s="108"/>
      <c r="B1308" s="108"/>
      <c r="C1308" s="108"/>
      <c r="D1308" s="115"/>
      <c r="E1308" s="108"/>
      <c r="F1308" s="108"/>
      <c r="G1308" s="108"/>
      <c r="H1308" s="108"/>
      <c r="I1308" s="108"/>
      <c r="J1308" s="108"/>
      <c r="K1308" s="108"/>
      <c r="L1308" s="108"/>
      <c r="M1308" s="111"/>
      <c r="N1308" s="112"/>
      <c r="O1308" s="111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  <c r="AE1308" s="108"/>
      <c r="AF1308" s="108"/>
      <c r="AG1308" s="108"/>
      <c r="AH1308" s="108"/>
    </row>
    <row r="1309">
      <c r="A1309" s="108"/>
      <c r="B1309" s="108"/>
      <c r="C1309" s="108"/>
      <c r="D1309" s="115"/>
      <c r="E1309" s="108"/>
      <c r="F1309" s="108"/>
      <c r="G1309" s="108"/>
      <c r="H1309" s="108"/>
      <c r="I1309" s="108"/>
      <c r="J1309" s="108"/>
      <c r="K1309" s="108"/>
      <c r="L1309" s="108"/>
      <c r="M1309" s="111"/>
      <c r="N1309" s="112"/>
      <c r="O1309" s="111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  <c r="AE1309" s="108"/>
      <c r="AF1309" s="108"/>
      <c r="AG1309" s="108"/>
      <c r="AH1309" s="108"/>
    </row>
    <row r="1310">
      <c r="A1310" s="108"/>
      <c r="B1310" s="108"/>
      <c r="C1310" s="108"/>
      <c r="D1310" s="115"/>
      <c r="E1310" s="108"/>
      <c r="F1310" s="108"/>
      <c r="G1310" s="108"/>
      <c r="H1310" s="108"/>
      <c r="I1310" s="108"/>
      <c r="J1310" s="108"/>
      <c r="K1310" s="108"/>
      <c r="L1310" s="108"/>
      <c r="M1310" s="111"/>
      <c r="N1310" s="112"/>
      <c r="O1310" s="111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  <c r="AE1310" s="108"/>
      <c r="AF1310" s="108"/>
      <c r="AG1310" s="108"/>
      <c r="AH1310" s="108"/>
    </row>
    <row r="1311">
      <c r="A1311" s="108"/>
      <c r="B1311" s="108"/>
      <c r="C1311" s="108"/>
      <c r="D1311" s="115"/>
      <c r="E1311" s="108"/>
      <c r="F1311" s="108"/>
      <c r="G1311" s="108"/>
      <c r="H1311" s="108"/>
      <c r="I1311" s="108"/>
      <c r="J1311" s="108"/>
      <c r="K1311" s="108"/>
      <c r="L1311" s="108"/>
      <c r="M1311" s="111"/>
      <c r="N1311" s="112"/>
      <c r="O1311" s="111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  <c r="AE1311" s="108"/>
      <c r="AF1311" s="108"/>
      <c r="AG1311" s="108"/>
      <c r="AH1311" s="108"/>
    </row>
    <row r="1312">
      <c r="A1312" s="108"/>
      <c r="B1312" s="108"/>
      <c r="C1312" s="108"/>
      <c r="D1312" s="115"/>
      <c r="E1312" s="108"/>
      <c r="F1312" s="108"/>
      <c r="G1312" s="108"/>
      <c r="H1312" s="108"/>
      <c r="I1312" s="108"/>
      <c r="J1312" s="108"/>
      <c r="K1312" s="108"/>
      <c r="L1312" s="108"/>
      <c r="M1312" s="111"/>
      <c r="N1312" s="112"/>
      <c r="O1312" s="111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  <c r="AE1312" s="108"/>
      <c r="AF1312" s="108"/>
      <c r="AG1312" s="108"/>
      <c r="AH1312" s="108"/>
    </row>
    <row r="1313">
      <c r="A1313" s="108"/>
      <c r="B1313" s="108"/>
      <c r="C1313" s="108"/>
      <c r="D1313" s="115"/>
      <c r="E1313" s="108"/>
      <c r="F1313" s="108"/>
      <c r="G1313" s="108"/>
      <c r="H1313" s="108"/>
      <c r="I1313" s="108"/>
      <c r="J1313" s="108"/>
      <c r="K1313" s="108"/>
      <c r="L1313" s="108"/>
      <c r="M1313" s="111"/>
      <c r="N1313" s="112"/>
      <c r="O1313" s="111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  <c r="AE1313" s="108"/>
      <c r="AF1313" s="108"/>
      <c r="AG1313" s="108"/>
      <c r="AH1313" s="108"/>
    </row>
    <row r="1314">
      <c r="A1314" s="108"/>
      <c r="B1314" s="108"/>
      <c r="C1314" s="108"/>
      <c r="D1314" s="115"/>
      <c r="E1314" s="108"/>
      <c r="F1314" s="108"/>
      <c r="G1314" s="108"/>
      <c r="H1314" s="108"/>
      <c r="I1314" s="108"/>
      <c r="J1314" s="108"/>
      <c r="K1314" s="108"/>
      <c r="L1314" s="108"/>
      <c r="M1314" s="111"/>
      <c r="N1314" s="112"/>
      <c r="O1314" s="111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  <c r="AE1314" s="108"/>
      <c r="AF1314" s="108"/>
      <c r="AG1314" s="108"/>
      <c r="AH1314" s="108"/>
    </row>
    <row r="1315">
      <c r="A1315" s="108"/>
      <c r="B1315" s="108"/>
      <c r="C1315" s="108"/>
      <c r="D1315" s="115"/>
      <c r="E1315" s="108"/>
      <c r="F1315" s="108"/>
      <c r="G1315" s="108"/>
      <c r="H1315" s="108"/>
      <c r="I1315" s="108"/>
      <c r="J1315" s="108"/>
      <c r="K1315" s="108"/>
      <c r="L1315" s="108"/>
      <c r="M1315" s="111"/>
      <c r="N1315" s="112"/>
      <c r="O1315" s="111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  <c r="AD1315" s="108"/>
      <c r="AE1315" s="108"/>
      <c r="AF1315" s="108"/>
      <c r="AG1315" s="108"/>
      <c r="AH1315" s="108"/>
    </row>
    <row r="1316">
      <c r="A1316" s="108"/>
      <c r="B1316" s="108"/>
      <c r="C1316" s="108"/>
      <c r="D1316" s="115"/>
      <c r="E1316" s="108"/>
      <c r="F1316" s="108"/>
      <c r="G1316" s="108"/>
      <c r="H1316" s="108"/>
      <c r="I1316" s="108"/>
      <c r="J1316" s="108"/>
      <c r="K1316" s="108"/>
      <c r="L1316" s="108"/>
      <c r="M1316" s="111"/>
      <c r="N1316" s="112"/>
      <c r="O1316" s="111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  <c r="AD1316" s="108"/>
      <c r="AE1316" s="108"/>
      <c r="AF1316" s="108"/>
      <c r="AG1316" s="108"/>
      <c r="AH1316" s="108"/>
    </row>
    <row r="1317">
      <c r="A1317" s="108"/>
      <c r="B1317" s="108"/>
      <c r="C1317" s="108"/>
      <c r="D1317" s="115"/>
      <c r="E1317" s="108"/>
      <c r="F1317" s="108"/>
      <c r="G1317" s="108"/>
      <c r="H1317" s="108"/>
      <c r="I1317" s="108"/>
      <c r="J1317" s="108"/>
      <c r="K1317" s="108"/>
      <c r="L1317" s="108"/>
      <c r="M1317" s="111"/>
      <c r="N1317" s="112"/>
      <c r="O1317" s="111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  <c r="AD1317" s="108"/>
      <c r="AE1317" s="108"/>
      <c r="AF1317" s="108"/>
      <c r="AG1317" s="108"/>
      <c r="AH1317" s="108"/>
    </row>
    <row r="1318">
      <c r="A1318" s="108"/>
      <c r="B1318" s="108"/>
      <c r="C1318" s="108"/>
      <c r="D1318" s="115"/>
      <c r="E1318" s="108"/>
      <c r="F1318" s="108"/>
      <c r="G1318" s="108"/>
      <c r="H1318" s="108"/>
      <c r="I1318" s="108"/>
      <c r="J1318" s="108"/>
      <c r="K1318" s="108"/>
      <c r="L1318" s="108"/>
      <c r="M1318" s="111"/>
      <c r="N1318" s="112"/>
      <c r="O1318" s="111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  <c r="AD1318" s="108"/>
      <c r="AE1318" s="108"/>
      <c r="AF1318" s="108"/>
      <c r="AG1318" s="108"/>
      <c r="AH1318" s="108"/>
    </row>
    <row r="1319">
      <c r="A1319" s="108"/>
      <c r="B1319" s="108"/>
      <c r="C1319" s="108"/>
      <c r="D1319" s="115"/>
      <c r="E1319" s="108"/>
      <c r="F1319" s="108"/>
      <c r="G1319" s="108"/>
      <c r="H1319" s="108"/>
      <c r="I1319" s="108"/>
      <c r="J1319" s="108"/>
      <c r="K1319" s="108"/>
      <c r="L1319" s="108"/>
      <c r="M1319" s="111"/>
      <c r="N1319" s="112"/>
      <c r="O1319" s="111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  <c r="AD1319" s="108"/>
      <c r="AE1319" s="108"/>
      <c r="AF1319" s="108"/>
      <c r="AG1319" s="108"/>
      <c r="AH1319" s="108"/>
    </row>
    <row r="1320">
      <c r="A1320" s="108"/>
      <c r="B1320" s="108"/>
      <c r="C1320" s="108"/>
      <c r="D1320" s="115"/>
      <c r="E1320" s="108"/>
      <c r="F1320" s="108"/>
      <c r="G1320" s="108"/>
      <c r="H1320" s="108"/>
      <c r="I1320" s="108"/>
      <c r="J1320" s="108"/>
      <c r="K1320" s="108"/>
      <c r="L1320" s="108"/>
      <c r="M1320" s="111"/>
      <c r="N1320" s="112"/>
      <c r="O1320" s="111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  <c r="AD1320" s="108"/>
      <c r="AE1320" s="108"/>
      <c r="AF1320" s="108"/>
      <c r="AG1320" s="108"/>
      <c r="AH1320" s="108"/>
    </row>
    <row r="1321">
      <c r="A1321" s="108"/>
      <c r="B1321" s="108"/>
      <c r="C1321" s="108"/>
      <c r="D1321" s="115"/>
      <c r="E1321" s="108"/>
      <c r="F1321" s="108"/>
      <c r="G1321" s="108"/>
      <c r="H1321" s="108"/>
      <c r="I1321" s="108"/>
      <c r="J1321" s="108"/>
      <c r="K1321" s="108"/>
      <c r="L1321" s="108"/>
      <c r="M1321" s="111"/>
      <c r="N1321" s="112"/>
      <c r="O1321" s="111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  <c r="AD1321" s="108"/>
      <c r="AE1321" s="108"/>
      <c r="AF1321" s="108"/>
      <c r="AG1321" s="108"/>
      <c r="AH1321" s="108"/>
    </row>
    <row r="1322">
      <c r="A1322" s="108"/>
      <c r="B1322" s="108"/>
      <c r="C1322" s="108"/>
      <c r="D1322" s="115"/>
      <c r="E1322" s="108"/>
      <c r="F1322" s="108"/>
      <c r="G1322" s="108"/>
      <c r="H1322" s="108"/>
      <c r="I1322" s="108"/>
      <c r="J1322" s="108"/>
      <c r="K1322" s="108"/>
      <c r="L1322" s="108"/>
      <c r="M1322" s="111"/>
      <c r="N1322" s="112"/>
      <c r="O1322" s="111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  <c r="AD1322" s="108"/>
      <c r="AE1322" s="108"/>
      <c r="AF1322" s="108"/>
      <c r="AG1322" s="108"/>
      <c r="AH1322" s="108"/>
    </row>
    <row r="1323">
      <c r="A1323" s="108"/>
      <c r="B1323" s="108"/>
      <c r="C1323" s="108"/>
      <c r="D1323" s="115"/>
      <c r="E1323" s="108"/>
      <c r="F1323" s="108"/>
      <c r="G1323" s="108"/>
      <c r="H1323" s="108"/>
      <c r="I1323" s="108"/>
      <c r="J1323" s="108"/>
      <c r="K1323" s="108"/>
      <c r="L1323" s="108"/>
      <c r="M1323" s="111"/>
      <c r="N1323" s="112"/>
      <c r="O1323" s="111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  <c r="AD1323" s="108"/>
      <c r="AE1323" s="108"/>
      <c r="AF1323" s="108"/>
      <c r="AG1323" s="108"/>
      <c r="AH1323" s="108"/>
    </row>
    <row r="1324">
      <c r="A1324" s="108"/>
      <c r="B1324" s="108"/>
      <c r="C1324" s="108"/>
      <c r="D1324" s="115"/>
      <c r="E1324" s="108"/>
      <c r="F1324" s="108"/>
      <c r="G1324" s="108"/>
      <c r="H1324" s="108"/>
      <c r="I1324" s="108"/>
      <c r="J1324" s="108"/>
      <c r="K1324" s="108"/>
      <c r="L1324" s="108"/>
      <c r="M1324" s="111"/>
      <c r="N1324" s="112"/>
      <c r="O1324" s="111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  <c r="AD1324" s="108"/>
      <c r="AE1324" s="108"/>
      <c r="AF1324" s="108"/>
      <c r="AG1324" s="108"/>
      <c r="AH1324" s="108"/>
    </row>
    <row r="1325">
      <c r="A1325" s="108"/>
      <c r="B1325" s="108"/>
      <c r="C1325" s="108"/>
      <c r="D1325" s="115"/>
      <c r="E1325" s="108"/>
      <c r="F1325" s="108"/>
      <c r="G1325" s="108"/>
      <c r="H1325" s="108"/>
      <c r="I1325" s="108"/>
      <c r="J1325" s="108"/>
      <c r="K1325" s="108"/>
      <c r="L1325" s="108"/>
      <c r="M1325" s="111"/>
      <c r="N1325" s="112"/>
      <c r="O1325" s="111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  <c r="AD1325" s="108"/>
      <c r="AE1325" s="108"/>
      <c r="AF1325" s="108"/>
      <c r="AG1325" s="108"/>
      <c r="AH1325" s="108"/>
    </row>
    <row r="1326">
      <c r="A1326" s="108"/>
      <c r="B1326" s="108"/>
      <c r="C1326" s="108"/>
      <c r="D1326" s="115"/>
      <c r="E1326" s="108"/>
      <c r="F1326" s="108"/>
      <c r="G1326" s="108"/>
      <c r="H1326" s="108"/>
      <c r="I1326" s="108"/>
      <c r="J1326" s="108"/>
      <c r="K1326" s="108"/>
      <c r="L1326" s="108"/>
      <c r="M1326" s="111"/>
      <c r="N1326" s="112"/>
      <c r="O1326" s="111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  <c r="AD1326" s="108"/>
      <c r="AE1326" s="108"/>
      <c r="AF1326" s="108"/>
      <c r="AG1326" s="108"/>
      <c r="AH1326" s="108"/>
    </row>
    <row r="1327">
      <c r="A1327" s="108"/>
      <c r="B1327" s="108"/>
      <c r="C1327" s="108"/>
      <c r="D1327" s="115"/>
      <c r="E1327" s="108"/>
      <c r="F1327" s="108"/>
      <c r="G1327" s="108"/>
      <c r="H1327" s="108"/>
      <c r="I1327" s="108"/>
      <c r="J1327" s="108"/>
      <c r="K1327" s="108"/>
      <c r="L1327" s="108"/>
      <c r="M1327" s="111"/>
      <c r="N1327" s="112"/>
      <c r="O1327" s="111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  <c r="AD1327" s="108"/>
      <c r="AE1327" s="108"/>
      <c r="AF1327" s="108"/>
      <c r="AG1327" s="108"/>
      <c r="AH1327" s="108"/>
    </row>
    <row r="1328">
      <c r="A1328" s="108"/>
      <c r="B1328" s="108"/>
      <c r="C1328" s="108"/>
      <c r="D1328" s="115"/>
      <c r="E1328" s="108"/>
      <c r="F1328" s="108"/>
      <c r="G1328" s="108"/>
      <c r="H1328" s="108"/>
      <c r="I1328" s="108"/>
      <c r="J1328" s="108"/>
      <c r="K1328" s="108"/>
      <c r="L1328" s="108"/>
      <c r="M1328" s="111"/>
      <c r="N1328" s="112"/>
      <c r="O1328" s="111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  <c r="AD1328" s="108"/>
      <c r="AE1328" s="108"/>
      <c r="AF1328" s="108"/>
      <c r="AG1328" s="108"/>
      <c r="AH1328" s="108"/>
    </row>
    <row r="1329">
      <c r="A1329" s="108"/>
      <c r="B1329" s="108"/>
      <c r="C1329" s="108"/>
      <c r="D1329" s="115"/>
      <c r="E1329" s="108"/>
      <c r="F1329" s="108"/>
      <c r="G1329" s="108"/>
      <c r="H1329" s="108"/>
      <c r="I1329" s="108"/>
      <c r="J1329" s="108"/>
      <c r="K1329" s="108"/>
      <c r="L1329" s="108"/>
      <c r="M1329" s="111"/>
      <c r="N1329" s="112"/>
      <c r="O1329" s="111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  <c r="AD1329" s="108"/>
      <c r="AE1329" s="108"/>
      <c r="AF1329" s="108"/>
      <c r="AG1329" s="108"/>
      <c r="AH1329" s="108"/>
    </row>
    <row r="1330">
      <c r="A1330" s="108"/>
      <c r="B1330" s="108"/>
      <c r="C1330" s="108"/>
      <c r="D1330" s="115"/>
      <c r="E1330" s="108"/>
      <c r="F1330" s="108"/>
      <c r="G1330" s="108"/>
      <c r="H1330" s="108"/>
      <c r="I1330" s="108"/>
      <c r="J1330" s="108"/>
      <c r="K1330" s="108"/>
      <c r="L1330" s="108"/>
      <c r="M1330" s="111"/>
      <c r="N1330" s="112"/>
      <c r="O1330" s="111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  <c r="AD1330" s="108"/>
      <c r="AE1330" s="108"/>
      <c r="AF1330" s="108"/>
      <c r="AG1330" s="108"/>
      <c r="AH1330" s="108"/>
    </row>
    <row r="1331">
      <c r="A1331" s="108"/>
      <c r="B1331" s="108"/>
      <c r="C1331" s="108"/>
      <c r="D1331" s="115"/>
      <c r="E1331" s="108"/>
      <c r="F1331" s="108"/>
      <c r="G1331" s="108"/>
      <c r="H1331" s="108"/>
      <c r="I1331" s="108"/>
      <c r="J1331" s="108"/>
      <c r="K1331" s="108"/>
      <c r="L1331" s="108"/>
      <c r="M1331" s="111"/>
      <c r="N1331" s="112"/>
      <c r="O1331" s="111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  <c r="AD1331" s="108"/>
      <c r="AE1331" s="108"/>
      <c r="AF1331" s="108"/>
      <c r="AG1331" s="108"/>
      <c r="AH1331" s="108"/>
    </row>
    <row r="1332">
      <c r="A1332" s="108"/>
      <c r="B1332" s="108"/>
      <c r="C1332" s="108"/>
      <c r="D1332" s="115"/>
      <c r="E1332" s="108"/>
      <c r="F1332" s="108"/>
      <c r="G1332" s="108"/>
      <c r="H1332" s="108"/>
      <c r="I1332" s="108"/>
      <c r="J1332" s="108"/>
      <c r="K1332" s="108"/>
      <c r="L1332" s="108"/>
      <c r="M1332" s="111"/>
      <c r="N1332" s="112"/>
      <c r="O1332" s="111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  <c r="AD1332" s="108"/>
      <c r="AE1332" s="108"/>
      <c r="AF1332" s="108"/>
      <c r="AG1332" s="108"/>
      <c r="AH1332" s="108"/>
    </row>
    <row r="1333">
      <c r="A1333" s="108"/>
      <c r="B1333" s="108"/>
      <c r="C1333" s="108"/>
      <c r="D1333" s="115"/>
      <c r="E1333" s="108"/>
      <c r="F1333" s="108"/>
      <c r="G1333" s="108"/>
      <c r="H1333" s="108"/>
      <c r="I1333" s="108"/>
      <c r="J1333" s="108"/>
      <c r="K1333" s="108"/>
      <c r="L1333" s="108"/>
      <c r="M1333" s="111"/>
      <c r="N1333" s="112"/>
      <c r="O1333" s="111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  <c r="AD1333" s="108"/>
      <c r="AE1333" s="108"/>
      <c r="AF1333" s="108"/>
      <c r="AG1333" s="108"/>
      <c r="AH1333" s="108"/>
    </row>
    <row r="1334">
      <c r="A1334" s="108"/>
      <c r="B1334" s="108"/>
      <c r="C1334" s="108"/>
      <c r="D1334" s="115"/>
      <c r="E1334" s="108"/>
      <c r="F1334" s="108"/>
      <c r="G1334" s="108"/>
      <c r="H1334" s="108"/>
      <c r="I1334" s="108"/>
      <c r="J1334" s="108"/>
      <c r="K1334" s="108"/>
      <c r="L1334" s="108"/>
      <c r="M1334" s="111"/>
      <c r="N1334" s="112"/>
      <c r="O1334" s="111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  <c r="AD1334" s="108"/>
      <c r="AE1334" s="108"/>
      <c r="AF1334" s="108"/>
      <c r="AG1334" s="108"/>
      <c r="AH1334" s="108"/>
    </row>
    <row r="1335">
      <c r="A1335" s="108"/>
      <c r="B1335" s="108"/>
      <c r="C1335" s="108"/>
      <c r="D1335" s="115"/>
      <c r="E1335" s="108"/>
      <c r="F1335" s="108"/>
      <c r="G1335" s="108"/>
      <c r="H1335" s="108"/>
      <c r="I1335" s="108"/>
      <c r="J1335" s="108"/>
      <c r="K1335" s="108"/>
      <c r="L1335" s="108"/>
      <c r="M1335" s="111"/>
      <c r="N1335" s="112"/>
      <c r="O1335" s="111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  <c r="AD1335" s="108"/>
      <c r="AE1335" s="108"/>
      <c r="AF1335" s="108"/>
      <c r="AG1335" s="108"/>
      <c r="AH1335" s="108"/>
    </row>
    <row r="1336">
      <c r="A1336" s="108"/>
      <c r="B1336" s="108"/>
      <c r="C1336" s="108"/>
      <c r="D1336" s="115"/>
      <c r="E1336" s="108"/>
      <c r="F1336" s="108"/>
      <c r="G1336" s="108"/>
      <c r="H1336" s="108"/>
      <c r="I1336" s="108"/>
      <c r="J1336" s="108"/>
      <c r="K1336" s="108"/>
      <c r="L1336" s="108"/>
      <c r="M1336" s="111"/>
      <c r="N1336" s="112"/>
      <c r="O1336" s="111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  <c r="AD1336" s="108"/>
      <c r="AE1336" s="108"/>
      <c r="AF1336" s="108"/>
      <c r="AG1336" s="108"/>
      <c r="AH1336" s="108"/>
    </row>
    <row r="1337">
      <c r="A1337" s="108"/>
      <c r="B1337" s="108"/>
      <c r="C1337" s="108"/>
      <c r="D1337" s="115"/>
      <c r="E1337" s="108"/>
      <c r="F1337" s="108"/>
      <c r="G1337" s="108"/>
      <c r="H1337" s="108"/>
      <c r="I1337" s="108"/>
      <c r="J1337" s="108"/>
      <c r="K1337" s="108"/>
      <c r="L1337" s="108"/>
      <c r="M1337" s="111"/>
      <c r="N1337" s="112"/>
      <c r="O1337" s="111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  <c r="AD1337" s="108"/>
      <c r="AE1337" s="108"/>
      <c r="AF1337" s="108"/>
      <c r="AG1337" s="108"/>
      <c r="AH1337" s="108"/>
    </row>
    <row r="1338">
      <c r="A1338" s="108"/>
      <c r="B1338" s="108"/>
      <c r="C1338" s="108"/>
      <c r="D1338" s="115"/>
      <c r="E1338" s="108"/>
      <c r="F1338" s="108"/>
      <c r="G1338" s="108"/>
      <c r="H1338" s="108"/>
      <c r="I1338" s="108"/>
      <c r="J1338" s="108"/>
      <c r="K1338" s="108"/>
      <c r="L1338" s="108"/>
      <c r="M1338" s="111"/>
      <c r="N1338" s="112"/>
      <c r="O1338" s="111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  <c r="AD1338" s="108"/>
      <c r="AE1338" s="108"/>
      <c r="AF1338" s="108"/>
      <c r="AG1338" s="108"/>
      <c r="AH1338" s="108"/>
    </row>
    <row r="1339">
      <c r="A1339" s="108"/>
      <c r="B1339" s="108"/>
      <c r="C1339" s="108"/>
      <c r="D1339" s="115"/>
      <c r="E1339" s="108"/>
      <c r="F1339" s="108"/>
      <c r="G1339" s="108"/>
      <c r="H1339" s="108"/>
      <c r="I1339" s="108"/>
      <c r="J1339" s="108"/>
      <c r="K1339" s="108"/>
      <c r="L1339" s="108"/>
      <c r="M1339" s="111"/>
      <c r="N1339" s="112"/>
      <c r="O1339" s="111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  <c r="AD1339" s="108"/>
      <c r="AE1339" s="108"/>
      <c r="AF1339" s="108"/>
      <c r="AG1339" s="108"/>
      <c r="AH1339" s="108"/>
    </row>
    <row r="1340">
      <c r="A1340" s="108"/>
      <c r="B1340" s="108"/>
      <c r="C1340" s="108"/>
      <c r="D1340" s="115"/>
      <c r="E1340" s="108"/>
      <c r="F1340" s="108"/>
      <c r="G1340" s="108"/>
      <c r="H1340" s="108"/>
      <c r="I1340" s="108"/>
      <c r="J1340" s="108"/>
      <c r="K1340" s="108"/>
      <c r="L1340" s="108"/>
      <c r="M1340" s="111"/>
      <c r="N1340" s="112"/>
      <c r="O1340" s="111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  <c r="AE1340" s="108"/>
      <c r="AF1340" s="108"/>
      <c r="AG1340" s="108"/>
      <c r="AH1340" s="108"/>
    </row>
    <row r="1341">
      <c r="A1341" s="108"/>
      <c r="B1341" s="108"/>
      <c r="C1341" s="108"/>
      <c r="D1341" s="115"/>
      <c r="E1341" s="108"/>
      <c r="F1341" s="108"/>
      <c r="G1341" s="108"/>
      <c r="H1341" s="108"/>
      <c r="I1341" s="108"/>
      <c r="J1341" s="108"/>
      <c r="K1341" s="108"/>
      <c r="L1341" s="108"/>
      <c r="M1341" s="111"/>
      <c r="N1341" s="112"/>
      <c r="O1341" s="111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  <c r="AD1341" s="108"/>
      <c r="AE1341" s="108"/>
      <c r="AF1341" s="108"/>
      <c r="AG1341" s="108"/>
      <c r="AH1341" s="108"/>
    </row>
    <row r="1342">
      <c r="A1342" s="108"/>
      <c r="B1342" s="108"/>
      <c r="C1342" s="108"/>
      <c r="D1342" s="115"/>
      <c r="E1342" s="108"/>
      <c r="F1342" s="108"/>
      <c r="G1342" s="108"/>
      <c r="H1342" s="108"/>
      <c r="I1342" s="108"/>
      <c r="J1342" s="108"/>
      <c r="K1342" s="108"/>
      <c r="L1342" s="108"/>
      <c r="M1342" s="111"/>
      <c r="N1342" s="112"/>
      <c r="O1342" s="111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  <c r="AE1342" s="108"/>
      <c r="AF1342" s="108"/>
      <c r="AG1342" s="108"/>
      <c r="AH1342" s="108"/>
    </row>
    <row r="1343">
      <c r="A1343" s="108"/>
      <c r="B1343" s="108"/>
      <c r="C1343" s="108"/>
      <c r="D1343" s="115"/>
      <c r="E1343" s="108"/>
      <c r="F1343" s="108"/>
      <c r="G1343" s="108"/>
      <c r="H1343" s="108"/>
      <c r="I1343" s="108"/>
      <c r="J1343" s="108"/>
      <c r="K1343" s="108"/>
      <c r="L1343" s="108"/>
      <c r="M1343" s="111"/>
      <c r="N1343" s="112"/>
      <c r="O1343" s="111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  <c r="AE1343" s="108"/>
      <c r="AF1343" s="108"/>
      <c r="AG1343" s="108"/>
      <c r="AH1343" s="108"/>
    </row>
    <row r="1344">
      <c r="A1344" s="108"/>
      <c r="B1344" s="108"/>
      <c r="C1344" s="108"/>
      <c r="D1344" s="115"/>
      <c r="E1344" s="108"/>
      <c r="F1344" s="108"/>
      <c r="G1344" s="108"/>
      <c r="H1344" s="108"/>
      <c r="I1344" s="108"/>
      <c r="J1344" s="108"/>
      <c r="K1344" s="108"/>
      <c r="L1344" s="108"/>
      <c r="M1344" s="111"/>
      <c r="N1344" s="112"/>
      <c r="O1344" s="111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  <c r="AE1344" s="108"/>
      <c r="AF1344" s="108"/>
      <c r="AG1344" s="108"/>
      <c r="AH1344" s="108"/>
    </row>
    <row r="1345">
      <c r="A1345" s="108"/>
      <c r="B1345" s="108"/>
      <c r="C1345" s="108"/>
      <c r="D1345" s="115"/>
      <c r="E1345" s="108"/>
      <c r="F1345" s="108"/>
      <c r="G1345" s="108"/>
      <c r="H1345" s="108"/>
      <c r="I1345" s="108"/>
      <c r="J1345" s="108"/>
      <c r="K1345" s="108"/>
      <c r="L1345" s="108"/>
      <c r="M1345" s="111"/>
      <c r="N1345" s="112"/>
      <c r="O1345" s="111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  <c r="AE1345" s="108"/>
      <c r="AF1345" s="108"/>
      <c r="AG1345" s="108"/>
      <c r="AH1345" s="108"/>
    </row>
    <row r="1346">
      <c r="A1346" s="108"/>
      <c r="B1346" s="108"/>
      <c r="C1346" s="108"/>
      <c r="D1346" s="115"/>
      <c r="E1346" s="108"/>
      <c r="F1346" s="108"/>
      <c r="G1346" s="108"/>
      <c r="H1346" s="108"/>
      <c r="I1346" s="108"/>
      <c r="J1346" s="108"/>
      <c r="K1346" s="108"/>
      <c r="L1346" s="108"/>
      <c r="M1346" s="111"/>
      <c r="N1346" s="112"/>
      <c r="O1346" s="111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  <c r="AE1346" s="108"/>
      <c r="AF1346" s="108"/>
      <c r="AG1346" s="108"/>
      <c r="AH1346" s="108"/>
    </row>
    <row r="1347">
      <c r="A1347" s="108"/>
      <c r="B1347" s="108"/>
      <c r="C1347" s="108"/>
      <c r="D1347" s="115"/>
      <c r="E1347" s="108"/>
      <c r="F1347" s="108"/>
      <c r="G1347" s="108"/>
      <c r="H1347" s="108"/>
      <c r="I1347" s="108"/>
      <c r="J1347" s="108"/>
      <c r="K1347" s="108"/>
      <c r="L1347" s="108"/>
      <c r="M1347" s="111"/>
      <c r="N1347" s="112"/>
      <c r="O1347" s="111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  <c r="AE1347" s="108"/>
      <c r="AF1347" s="108"/>
      <c r="AG1347" s="108"/>
      <c r="AH1347" s="108"/>
    </row>
    <row r="1348">
      <c r="A1348" s="108"/>
      <c r="B1348" s="108"/>
      <c r="C1348" s="108"/>
      <c r="D1348" s="115"/>
      <c r="E1348" s="108"/>
      <c r="F1348" s="108"/>
      <c r="G1348" s="108"/>
      <c r="H1348" s="108"/>
      <c r="I1348" s="108"/>
      <c r="J1348" s="108"/>
      <c r="K1348" s="108"/>
      <c r="L1348" s="108"/>
      <c r="M1348" s="111"/>
      <c r="N1348" s="112"/>
      <c r="O1348" s="111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  <c r="AE1348" s="108"/>
      <c r="AF1348" s="108"/>
      <c r="AG1348" s="108"/>
      <c r="AH1348" s="108"/>
    </row>
    <row r="1349">
      <c r="A1349" s="108"/>
      <c r="B1349" s="108"/>
      <c r="C1349" s="108"/>
      <c r="D1349" s="115"/>
      <c r="E1349" s="108"/>
      <c r="F1349" s="108"/>
      <c r="G1349" s="108"/>
      <c r="H1349" s="108"/>
      <c r="I1349" s="108"/>
      <c r="J1349" s="108"/>
      <c r="K1349" s="108"/>
      <c r="L1349" s="108"/>
      <c r="M1349" s="111"/>
      <c r="N1349" s="112"/>
      <c r="O1349" s="111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  <c r="AE1349" s="108"/>
      <c r="AF1349" s="108"/>
      <c r="AG1349" s="108"/>
      <c r="AH1349" s="108"/>
    </row>
    <row r="1350">
      <c r="A1350" s="108"/>
      <c r="B1350" s="108"/>
      <c r="C1350" s="108"/>
      <c r="D1350" s="115"/>
      <c r="E1350" s="108"/>
      <c r="F1350" s="108"/>
      <c r="G1350" s="108"/>
      <c r="H1350" s="108"/>
      <c r="I1350" s="108"/>
      <c r="J1350" s="108"/>
      <c r="K1350" s="108"/>
      <c r="L1350" s="108"/>
      <c r="M1350" s="111"/>
      <c r="N1350" s="112"/>
      <c r="O1350" s="111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  <c r="AE1350" s="108"/>
      <c r="AF1350" s="108"/>
      <c r="AG1350" s="108"/>
      <c r="AH1350" s="108"/>
    </row>
    <row r="1351">
      <c r="A1351" s="108"/>
      <c r="B1351" s="108"/>
      <c r="C1351" s="108"/>
      <c r="D1351" s="115"/>
      <c r="E1351" s="108"/>
      <c r="F1351" s="108"/>
      <c r="G1351" s="108"/>
      <c r="H1351" s="108"/>
      <c r="I1351" s="108"/>
      <c r="J1351" s="108"/>
      <c r="K1351" s="108"/>
      <c r="L1351" s="108"/>
      <c r="M1351" s="111"/>
      <c r="N1351" s="112"/>
      <c r="O1351" s="111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  <c r="AE1351" s="108"/>
      <c r="AF1351" s="108"/>
      <c r="AG1351" s="108"/>
      <c r="AH1351" s="108"/>
    </row>
    <row r="1352">
      <c r="A1352" s="108"/>
      <c r="B1352" s="108"/>
      <c r="C1352" s="108"/>
      <c r="D1352" s="115"/>
      <c r="E1352" s="108"/>
      <c r="F1352" s="108"/>
      <c r="G1352" s="108"/>
      <c r="H1352" s="108"/>
      <c r="I1352" s="108"/>
      <c r="J1352" s="108"/>
      <c r="K1352" s="108"/>
      <c r="L1352" s="108"/>
      <c r="M1352" s="111"/>
      <c r="N1352" s="112"/>
      <c r="O1352" s="111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  <c r="AE1352" s="108"/>
      <c r="AF1352" s="108"/>
      <c r="AG1352" s="108"/>
      <c r="AH1352" s="108"/>
    </row>
    <row r="1353">
      <c r="A1353" s="108"/>
      <c r="B1353" s="108"/>
      <c r="C1353" s="108"/>
      <c r="D1353" s="115"/>
      <c r="E1353" s="108"/>
      <c r="F1353" s="108"/>
      <c r="G1353" s="108"/>
      <c r="H1353" s="108"/>
      <c r="I1353" s="108"/>
      <c r="J1353" s="108"/>
      <c r="K1353" s="108"/>
      <c r="L1353" s="108"/>
      <c r="M1353" s="111"/>
      <c r="N1353" s="112"/>
      <c r="O1353" s="111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  <c r="AE1353" s="108"/>
      <c r="AF1353" s="108"/>
      <c r="AG1353" s="108"/>
      <c r="AH1353" s="108"/>
    </row>
    <row r="1354">
      <c r="A1354" s="108"/>
      <c r="B1354" s="108"/>
      <c r="C1354" s="108"/>
      <c r="D1354" s="115"/>
      <c r="E1354" s="108"/>
      <c r="F1354" s="108"/>
      <c r="G1354" s="108"/>
      <c r="H1354" s="108"/>
      <c r="I1354" s="108"/>
      <c r="J1354" s="108"/>
      <c r="K1354" s="108"/>
      <c r="L1354" s="108"/>
      <c r="M1354" s="111"/>
      <c r="N1354" s="112"/>
      <c r="O1354" s="111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  <c r="AD1354" s="108"/>
      <c r="AE1354" s="108"/>
      <c r="AF1354" s="108"/>
      <c r="AG1354" s="108"/>
      <c r="AH1354" s="108"/>
    </row>
    <row r="1355">
      <c r="A1355" s="108"/>
      <c r="B1355" s="108"/>
      <c r="C1355" s="108"/>
      <c r="D1355" s="115"/>
      <c r="E1355" s="108"/>
      <c r="F1355" s="108"/>
      <c r="G1355" s="108"/>
      <c r="H1355" s="108"/>
      <c r="I1355" s="108"/>
      <c r="J1355" s="108"/>
      <c r="K1355" s="108"/>
      <c r="L1355" s="108"/>
      <c r="M1355" s="111"/>
      <c r="N1355" s="112"/>
      <c r="O1355" s="111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  <c r="AD1355" s="108"/>
      <c r="AE1355" s="108"/>
      <c r="AF1355" s="108"/>
      <c r="AG1355" s="108"/>
      <c r="AH1355" s="108"/>
    </row>
    <row r="1356">
      <c r="A1356" s="108"/>
      <c r="B1356" s="108"/>
      <c r="C1356" s="108"/>
      <c r="D1356" s="115"/>
      <c r="E1356" s="108"/>
      <c r="F1356" s="108"/>
      <c r="G1356" s="108"/>
      <c r="H1356" s="108"/>
      <c r="I1356" s="108"/>
      <c r="J1356" s="108"/>
      <c r="K1356" s="108"/>
      <c r="L1356" s="108"/>
      <c r="M1356" s="111"/>
      <c r="N1356" s="112"/>
      <c r="O1356" s="111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  <c r="AD1356" s="108"/>
      <c r="AE1356" s="108"/>
      <c r="AF1356" s="108"/>
      <c r="AG1356" s="108"/>
      <c r="AH1356" s="108"/>
    </row>
    <row r="1357">
      <c r="A1357" s="108"/>
      <c r="B1357" s="108"/>
      <c r="C1357" s="108"/>
      <c r="D1357" s="115"/>
      <c r="E1357" s="108"/>
      <c r="F1357" s="108"/>
      <c r="G1357" s="108"/>
      <c r="H1357" s="108"/>
      <c r="I1357" s="108"/>
      <c r="J1357" s="108"/>
      <c r="K1357" s="108"/>
      <c r="L1357" s="108"/>
      <c r="M1357" s="111"/>
      <c r="N1357" s="112"/>
      <c r="O1357" s="111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  <c r="AD1357" s="108"/>
      <c r="AE1357" s="108"/>
      <c r="AF1357" s="108"/>
      <c r="AG1357" s="108"/>
      <c r="AH1357" s="108"/>
    </row>
    <row r="1358">
      <c r="A1358" s="108"/>
      <c r="B1358" s="108"/>
      <c r="C1358" s="108"/>
      <c r="D1358" s="115"/>
      <c r="E1358" s="108"/>
      <c r="F1358" s="108"/>
      <c r="G1358" s="108"/>
      <c r="H1358" s="108"/>
      <c r="I1358" s="108"/>
      <c r="J1358" s="108"/>
      <c r="K1358" s="108"/>
      <c r="L1358" s="108"/>
      <c r="M1358" s="111"/>
      <c r="N1358" s="112"/>
      <c r="O1358" s="111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  <c r="AD1358" s="108"/>
      <c r="AE1358" s="108"/>
      <c r="AF1358" s="108"/>
      <c r="AG1358" s="108"/>
      <c r="AH1358" s="108"/>
    </row>
    <row r="1359">
      <c r="A1359" s="108"/>
      <c r="B1359" s="108"/>
      <c r="C1359" s="108"/>
      <c r="D1359" s="115"/>
      <c r="E1359" s="108"/>
      <c r="F1359" s="108"/>
      <c r="G1359" s="108"/>
      <c r="H1359" s="108"/>
      <c r="I1359" s="108"/>
      <c r="J1359" s="108"/>
      <c r="K1359" s="108"/>
      <c r="L1359" s="108"/>
      <c r="M1359" s="111"/>
      <c r="N1359" s="112"/>
      <c r="O1359" s="111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  <c r="AD1359" s="108"/>
      <c r="AE1359" s="108"/>
      <c r="AF1359" s="108"/>
      <c r="AG1359" s="108"/>
      <c r="AH1359" s="108"/>
    </row>
    <row r="1360">
      <c r="A1360" s="108"/>
      <c r="B1360" s="108"/>
      <c r="C1360" s="108"/>
      <c r="D1360" s="115"/>
      <c r="E1360" s="108"/>
      <c r="F1360" s="108"/>
      <c r="G1360" s="108"/>
      <c r="H1360" s="108"/>
      <c r="I1360" s="108"/>
      <c r="J1360" s="108"/>
      <c r="K1360" s="108"/>
      <c r="L1360" s="108"/>
      <c r="M1360" s="111"/>
      <c r="N1360" s="112"/>
      <c r="O1360" s="111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  <c r="AD1360" s="108"/>
      <c r="AE1360" s="108"/>
      <c r="AF1360" s="108"/>
      <c r="AG1360" s="108"/>
      <c r="AH1360" s="108"/>
    </row>
    <row r="1361">
      <c r="A1361" s="108"/>
      <c r="B1361" s="108"/>
      <c r="C1361" s="108"/>
      <c r="D1361" s="115"/>
      <c r="E1361" s="108"/>
      <c r="F1361" s="108"/>
      <c r="G1361" s="108"/>
      <c r="H1361" s="108"/>
      <c r="I1361" s="108"/>
      <c r="J1361" s="108"/>
      <c r="K1361" s="108"/>
      <c r="L1361" s="108"/>
      <c r="M1361" s="111"/>
      <c r="N1361" s="112"/>
      <c r="O1361" s="111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  <c r="AD1361" s="108"/>
      <c r="AE1361" s="108"/>
      <c r="AF1361" s="108"/>
      <c r="AG1361" s="108"/>
      <c r="AH1361" s="108"/>
    </row>
    <row r="1362">
      <c r="A1362" s="108"/>
      <c r="B1362" s="108"/>
      <c r="C1362" s="108"/>
      <c r="D1362" s="115"/>
      <c r="E1362" s="108"/>
      <c r="F1362" s="108"/>
      <c r="G1362" s="108"/>
      <c r="H1362" s="108"/>
      <c r="I1362" s="108"/>
      <c r="J1362" s="108"/>
      <c r="K1362" s="108"/>
      <c r="L1362" s="108"/>
      <c r="M1362" s="111"/>
      <c r="N1362" s="112"/>
      <c r="O1362" s="111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  <c r="AD1362" s="108"/>
      <c r="AE1362" s="108"/>
      <c r="AF1362" s="108"/>
      <c r="AG1362" s="108"/>
      <c r="AH1362" s="108"/>
    </row>
    <row r="1363">
      <c r="A1363" s="108"/>
      <c r="B1363" s="108"/>
      <c r="C1363" s="108"/>
      <c r="D1363" s="115"/>
      <c r="E1363" s="108"/>
      <c r="F1363" s="108"/>
      <c r="G1363" s="108"/>
      <c r="H1363" s="108"/>
      <c r="I1363" s="108"/>
      <c r="J1363" s="108"/>
      <c r="K1363" s="108"/>
      <c r="L1363" s="108"/>
      <c r="M1363" s="111"/>
      <c r="N1363" s="112"/>
      <c r="O1363" s="111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  <c r="AD1363" s="108"/>
      <c r="AE1363" s="108"/>
      <c r="AF1363" s="108"/>
      <c r="AG1363" s="108"/>
      <c r="AH1363" s="108"/>
    </row>
    <row r="1364">
      <c r="A1364" s="108"/>
      <c r="B1364" s="108"/>
      <c r="C1364" s="108"/>
      <c r="D1364" s="115"/>
      <c r="E1364" s="108"/>
      <c r="F1364" s="108"/>
      <c r="G1364" s="108"/>
      <c r="H1364" s="108"/>
      <c r="I1364" s="108"/>
      <c r="J1364" s="108"/>
      <c r="K1364" s="108"/>
      <c r="L1364" s="108"/>
      <c r="M1364" s="111"/>
      <c r="N1364" s="112"/>
      <c r="O1364" s="111"/>
      <c r="P1364" s="108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08"/>
      <c r="AC1364" s="108"/>
      <c r="AD1364" s="108"/>
      <c r="AE1364" s="108"/>
      <c r="AF1364" s="108"/>
      <c r="AG1364" s="108"/>
      <c r="AH1364" s="108"/>
    </row>
    <row r="1365">
      <c r="A1365" s="108"/>
      <c r="B1365" s="108"/>
      <c r="C1365" s="108"/>
      <c r="D1365" s="115"/>
      <c r="E1365" s="108"/>
      <c r="F1365" s="108"/>
      <c r="G1365" s="108"/>
      <c r="H1365" s="108"/>
      <c r="I1365" s="108"/>
      <c r="J1365" s="108"/>
      <c r="K1365" s="108"/>
      <c r="L1365" s="108"/>
      <c r="M1365" s="111"/>
      <c r="N1365" s="112"/>
      <c r="O1365" s="111"/>
      <c r="P1365" s="108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08"/>
      <c r="AC1365" s="108"/>
      <c r="AD1365" s="108"/>
      <c r="AE1365" s="108"/>
      <c r="AF1365" s="108"/>
      <c r="AG1365" s="108"/>
      <c r="AH1365" s="108"/>
    </row>
    <row r="1366">
      <c r="A1366" s="108"/>
      <c r="B1366" s="108"/>
      <c r="C1366" s="108"/>
      <c r="D1366" s="115"/>
      <c r="E1366" s="108"/>
      <c r="F1366" s="108"/>
      <c r="G1366" s="108"/>
      <c r="H1366" s="108"/>
      <c r="I1366" s="108"/>
      <c r="J1366" s="108"/>
      <c r="K1366" s="108"/>
      <c r="L1366" s="108"/>
      <c r="M1366" s="111"/>
      <c r="N1366" s="112"/>
      <c r="O1366" s="111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/>
      <c r="AC1366" s="108"/>
      <c r="AD1366" s="108"/>
      <c r="AE1366" s="108"/>
      <c r="AF1366" s="108"/>
      <c r="AG1366" s="108"/>
      <c r="AH1366" s="108"/>
    </row>
    <row r="1367">
      <c r="A1367" s="108"/>
      <c r="B1367" s="108"/>
      <c r="C1367" s="108"/>
      <c r="D1367" s="115"/>
      <c r="E1367" s="108"/>
      <c r="F1367" s="108"/>
      <c r="G1367" s="108"/>
      <c r="H1367" s="108"/>
      <c r="I1367" s="108"/>
      <c r="J1367" s="108"/>
      <c r="K1367" s="108"/>
      <c r="L1367" s="108"/>
      <c r="M1367" s="111"/>
      <c r="N1367" s="112"/>
      <c r="O1367" s="111"/>
      <c r="P1367" s="108"/>
      <c r="Q1367" s="108"/>
      <c r="R1367" s="108"/>
      <c r="S1367" s="108"/>
      <c r="T1367" s="108"/>
      <c r="U1367" s="108"/>
      <c r="V1367" s="108"/>
      <c r="W1367" s="108"/>
      <c r="X1367" s="108"/>
      <c r="Y1367" s="108"/>
      <c r="Z1367" s="108"/>
      <c r="AA1367" s="108"/>
      <c r="AB1367" s="108"/>
      <c r="AC1367" s="108"/>
      <c r="AD1367" s="108"/>
      <c r="AE1367" s="108"/>
      <c r="AF1367" s="108"/>
      <c r="AG1367" s="108"/>
      <c r="AH1367" s="108"/>
    </row>
    <row r="1368">
      <c r="A1368" s="108"/>
      <c r="B1368" s="108"/>
      <c r="C1368" s="108"/>
      <c r="D1368" s="115"/>
      <c r="E1368" s="108"/>
      <c r="F1368" s="108"/>
      <c r="G1368" s="108"/>
      <c r="H1368" s="108"/>
      <c r="I1368" s="108"/>
      <c r="J1368" s="108"/>
      <c r="K1368" s="108"/>
      <c r="L1368" s="108"/>
      <c r="M1368" s="111"/>
      <c r="N1368" s="112"/>
      <c r="O1368" s="111"/>
      <c r="P1368" s="108"/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08"/>
      <c r="AC1368" s="108"/>
      <c r="AD1368" s="108"/>
      <c r="AE1368" s="108"/>
      <c r="AF1368" s="108"/>
      <c r="AG1368" s="108"/>
      <c r="AH1368" s="108"/>
    </row>
    <row r="1369">
      <c r="A1369" s="108"/>
      <c r="B1369" s="108"/>
      <c r="C1369" s="108"/>
      <c r="D1369" s="115"/>
      <c r="E1369" s="108"/>
      <c r="F1369" s="108"/>
      <c r="G1369" s="108"/>
      <c r="H1369" s="108"/>
      <c r="I1369" s="108"/>
      <c r="J1369" s="108"/>
      <c r="K1369" s="108"/>
      <c r="L1369" s="108"/>
      <c r="M1369" s="111"/>
      <c r="N1369" s="112"/>
      <c r="O1369" s="111"/>
      <c r="P1369" s="108"/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08"/>
      <c r="AC1369" s="108"/>
      <c r="AD1369" s="108"/>
      <c r="AE1369" s="108"/>
      <c r="AF1369" s="108"/>
      <c r="AG1369" s="108"/>
      <c r="AH1369" s="108"/>
    </row>
    <row r="1370">
      <c r="A1370" s="108"/>
      <c r="B1370" s="108"/>
      <c r="C1370" s="108"/>
      <c r="D1370" s="115"/>
      <c r="E1370" s="108"/>
      <c r="F1370" s="108"/>
      <c r="G1370" s="108"/>
      <c r="H1370" s="108"/>
      <c r="I1370" s="108"/>
      <c r="J1370" s="108"/>
      <c r="K1370" s="108"/>
      <c r="L1370" s="108"/>
      <c r="M1370" s="111"/>
      <c r="N1370" s="112"/>
      <c r="O1370" s="111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/>
      <c r="AC1370" s="108"/>
      <c r="AD1370" s="108"/>
      <c r="AE1370" s="108"/>
      <c r="AF1370" s="108"/>
      <c r="AG1370" s="108"/>
      <c r="AH1370" s="108"/>
    </row>
    <row r="1371">
      <c r="A1371" s="108"/>
      <c r="B1371" s="108"/>
      <c r="C1371" s="108"/>
      <c r="D1371" s="115"/>
      <c r="E1371" s="108"/>
      <c r="F1371" s="108"/>
      <c r="G1371" s="108"/>
      <c r="H1371" s="108"/>
      <c r="I1371" s="108"/>
      <c r="J1371" s="108"/>
      <c r="K1371" s="108"/>
      <c r="L1371" s="108"/>
      <c r="M1371" s="111"/>
      <c r="N1371" s="112"/>
      <c r="O1371" s="111"/>
      <c r="P1371" s="108"/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08"/>
      <c r="AC1371" s="108"/>
      <c r="AD1371" s="108"/>
      <c r="AE1371" s="108"/>
      <c r="AF1371" s="108"/>
      <c r="AG1371" s="108"/>
      <c r="AH1371" s="108"/>
    </row>
    <row r="1372">
      <c r="A1372" s="108"/>
      <c r="B1372" s="108"/>
      <c r="C1372" s="108"/>
      <c r="D1372" s="115"/>
      <c r="E1372" s="108"/>
      <c r="F1372" s="108"/>
      <c r="G1372" s="108"/>
      <c r="H1372" s="108"/>
      <c r="I1372" s="108"/>
      <c r="J1372" s="108"/>
      <c r="K1372" s="108"/>
      <c r="L1372" s="108"/>
      <c r="M1372" s="111"/>
      <c r="N1372" s="112"/>
      <c r="O1372" s="111"/>
      <c r="P1372" s="108"/>
      <c r="Q1372" s="108"/>
      <c r="R1372" s="108"/>
      <c r="S1372" s="108"/>
      <c r="T1372" s="108"/>
      <c r="U1372" s="108"/>
      <c r="V1372" s="108"/>
      <c r="W1372" s="108"/>
      <c r="X1372" s="108"/>
      <c r="Y1372" s="108"/>
      <c r="Z1372" s="108"/>
      <c r="AA1372" s="108"/>
      <c r="AB1372" s="108"/>
      <c r="AC1372" s="108"/>
      <c r="AD1372" s="108"/>
      <c r="AE1372" s="108"/>
      <c r="AF1372" s="108"/>
      <c r="AG1372" s="108"/>
      <c r="AH1372" s="108"/>
    </row>
    <row r="1373">
      <c r="A1373" s="108"/>
      <c r="B1373" s="108"/>
      <c r="C1373" s="108"/>
      <c r="D1373" s="115"/>
      <c r="E1373" s="108"/>
      <c r="F1373" s="108"/>
      <c r="G1373" s="108"/>
      <c r="H1373" s="108"/>
      <c r="I1373" s="108"/>
      <c r="J1373" s="108"/>
      <c r="K1373" s="108"/>
      <c r="L1373" s="108"/>
      <c r="M1373" s="111"/>
      <c r="N1373" s="112"/>
      <c r="O1373" s="111"/>
      <c r="P1373" s="108"/>
      <c r="Q1373" s="108"/>
      <c r="R1373" s="108"/>
      <c r="S1373" s="108"/>
      <c r="T1373" s="108"/>
      <c r="U1373" s="108"/>
      <c r="V1373" s="108"/>
      <c r="W1373" s="108"/>
      <c r="X1373" s="108"/>
      <c r="Y1373" s="108"/>
      <c r="Z1373" s="108"/>
      <c r="AA1373" s="108"/>
      <c r="AB1373" s="108"/>
      <c r="AC1373" s="108"/>
      <c r="AD1373" s="108"/>
      <c r="AE1373" s="108"/>
      <c r="AF1373" s="108"/>
      <c r="AG1373" s="108"/>
      <c r="AH1373" s="108"/>
    </row>
    <row r="1374">
      <c r="A1374" s="108"/>
      <c r="B1374" s="108"/>
      <c r="C1374" s="108"/>
      <c r="D1374" s="115"/>
      <c r="E1374" s="108"/>
      <c r="F1374" s="108"/>
      <c r="G1374" s="108"/>
      <c r="H1374" s="108"/>
      <c r="I1374" s="108"/>
      <c r="J1374" s="108"/>
      <c r="K1374" s="108"/>
      <c r="L1374" s="108"/>
      <c r="M1374" s="111"/>
      <c r="N1374" s="112"/>
      <c r="O1374" s="111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/>
      <c r="AB1374" s="108"/>
      <c r="AC1374" s="108"/>
      <c r="AD1374" s="108"/>
      <c r="AE1374" s="108"/>
      <c r="AF1374" s="108"/>
      <c r="AG1374" s="108"/>
      <c r="AH1374" s="108"/>
    </row>
    <row r="1375">
      <c r="A1375" s="108"/>
      <c r="B1375" s="108"/>
      <c r="C1375" s="108"/>
      <c r="D1375" s="115"/>
      <c r="E1375" s="108"/>
      <c r="F1375" s="108"/>
      <c r="G1375" s="108"/>
      <c r="H1375" s="108"/>
      <c r="I1375" s="108"/>
      <c r="J1375" s="108"/>
      <c r="K1375" s="108"/>
      <c r="L1375" s="108"/>
      <c r="M1375" s="111"/>
      <c r="N1375" s="112"/>
      <c r="O1375" s="111"/>
      <c r="P1375" s="108"/>
      <c r="Q1375" s="108"/>
      <c r="R1375" s="108"/>
      <c r="S1375" s="108"/>
      <c r="T1375" s="108"/>
      <c r="U1375" s="108"/>
      <c r="V1375" s="108"/>
      <c r="W1375" s="108"/>
      <c r="X1375" s="108"/>
      <c r="Y1375" s="108"/>
      <c r="Z1375" s="108"/>
      <c r="AA1375" s="108"/>
      <c r="AB1375" s="108"/>
      <c r="AC1375" s="108"/>
      <c r="AD1375" s="108"/>
      <c r="AE1375" s="108"/>
      <c r="AF1375" s="108"/>
      <c r="AG1375" s="108"/>
      <c r="AH1375" s="108"/>
    </row>
    <row r="1376">
      <c r="A1376" s="108"/>
      <c r="B1376" s="108"/>
      <c r="C1376" s="108"/>
      <c r="D1376" s="115"/>
      <c r="E1376" s="108"/>
      <c r="F1376" s="108"/>
      <c r="G1376" s="108"/>
      <c r="H1376" s="108"/>
      <c r="I1376" s="108"/>
      <c r="J1376" s="108"/>
      <c r="K1376" s="108"/>
      <c r="L1376" s="108"/>
      <c r="M1376" s="111"/>
      <c r="N1376" s="112"/>
      <c r="O1376" s="111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/>
      <c r="AC1376" s="108"/>
      <c r="AD1376" s="108"/>
      <c r="AE1376" s="108"/>
      <c r="AF1376" s="108"/>
      <c r="AG1376" s="108"/>
      <c r="AH1376" s="108"/>
    </row>
    <row r="1377">
      <c r="A1377" s="108"/>
      <c r="B1377" s="108"/>
      <c r="C1377" s="108"/>
      <c r="D1377" s="115"/>
      <c r="E1377" s="108"/>
      <c r="F1377" s="108"/>
      <c r="G1377" s="108"/>
      <c r="H1377" s="108"/>
      <c r="I1377" s="108"/>
      <c r="J1377" s="108"/>
      <c r="K1377" s="108"/>
      <c r="L1377" s="108"/>
      <c r="M1377" s="111"/>
      <c r="N1377" s="112"/>
      <c r="O1377" s="111"/>
      <c r="P1377" s="108"/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08"/>
      <c r="AC1377" s="108"/>
      <c r="AD1377" s="108"/>
      <c r="AE1377" s="108"/>
      <c r="AF1377" s="108"/>
      <c r="AG1377" s="108"/>
      <c r="AH1377" s="108"/>
    </row>
    <row r="1378">
      <c r="A1378" s="108"/>
      <c r="B1378" s="108"/>
      <c r="C1378" s="108"/>
      <c r="D1378" s="115"/>
      <c r="E1378" s="108"/>
      <c r="F1378" s="108"/>
      <c r="G1378" s="108"/>
      <c r="H1378" s="108"/>
      <c r="I1378" s="108"/>
      <c r="J1378" s="108"/>
      <c r="K1378" s="108"/>
      <c r="L1378" s="108"/>
      <c r="M1378" s="111"/>
      <c r="N1378" s="112"/>
      <c r="O1378" s="111"/>
      <c r="P1378" s="108"/>
      <c r="Q1378" s="108"/>
      <c r="R1378" s="108"/>
      <c r="S1378" s="108"/>
      <c r="T1378" s="108"/>
      <c r="U1378" s="108"/>
      <c r="V1378" s="108"/>
      <c r="W1378" s="108"/>
      <c r="X1378" s="108"/>
      <c r="Y1378" s="108"/>
      <c r="Z1378" s="108"/>
      <c r="AA1378" s="108"/>
      <c r="AB1378" s="108"/>
      <c r="AC1378" s="108"/>
      <c r="AD1378" s="108"/>
      <c r="AE1378" s="108"/>
      <c r="AF1378" s="108"/>
      <c r="AG1378" s="108"/>
      <c r="AH1378" s="108"/>
    </row>
    <row r="1379">
      <c r="A1379" s="108"/>
      <c r="B1379" s="108"/>
      <c r="C1379" s="108"/>
      <c r="D1379" s="115"/>
      <c r="E1379" s="108"/>
      <c r="F1379" s="108"/>
      <c r="G1379" s="108"/>
      <c r="H1379" s="108"/>
      <c r="I1379" s="108"/>
      <c r="J1379" s="108"/>
      <c r="K1379" s="108"/>
      <c r="L1379" s="108"/>
      <c r="M1379" s="111"/>
      <c r="N1379" s="112"/>
      <c r="O1379" s="111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108"/>
      <c r="AG1379" s="108"/>
      <c r="AH1379" s="108"/>
    </row>
    <row r="1380">
      <c r="A1380" s="108"/>
      <c r="B1380" s="108"/>
      <c r="C1380" s="108"/>
      <c r="D1380" s="115"/>
      <c r="E1380" s="108"/>
      <c r="F1380" s="108"/>
      <c r="G1380" s="108"/>
      <c r="H1380" s="108"/>
      <c r="I1380" s="108"/>
      <c r="J1380" s="108"/>
      <c r="K1380" s="108"/>
      <c r="L1380" s="108"/>
      <c r="M1380" s="111"/>
      <c r="N1380" s="112"/>
      <c r="O1380" s="111"/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  <c r="AE1380" s="108"/>
      <c r="AF1380" s="108"/>
      <c r="AG1380" s="108"/>
      <c r="AH1380" s="108"/>
    </row>
    <row r="1381">
      <c r="A1381" s="108"/>
      <c r="B1381" s="108"/>
      <c r="C1381" s="108"/>
      <c r="D1381" s="115"/>
      <c r="E1381" s="108"/>
      <c r="F1381" s="108"/>
      <c r="G1381" s="108"/>
      <c r="H1381" s="108"/>
      <c r="I1381" s="108"/>
      <c r="J1381" s="108"/>
      <c r="K1381" s="108"/>
      <c r="L1381" s="108"/>
      <c r="M1381" s="111"/>
      <c r="N1381" s="112"/>
      <c r="O1381" s="111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  <c r="AE1381" s="108"/>
      <c r="AF1381" s="108"/>
      <c r="AG1381" s="108"/>
      <c r="AH1381" s="108"/>
    </row>
    <row r="1382">
      <c r="A1382" s="108"/>
      <c r="B1382" s="108"/>
      <c r="C1382" s="108"/>
      <c r="D1382" s="115"/>
      <c r="E1382" s="108"/>
      <c r="F1382" s="108"/>
      <c r="G1382" s="108"/>
      <c r="H1382" s="108"/>
      <c r="I1382" s="108"/>
      <c r="J1382" s="108"/>
      <c r="K1382" s="108"/>
      <c r="L1382" s="108"/>
      <c r="M1382" s="111"/>
      <c r="N1382" s="112"/>
      <c r="O1382" s="111"/>
      <c r="P1382" s="108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  <c r="AE1382" s="108"/>
      <c r="AF1382" s="108"/>
      <c r="AG1382" s="108"/>
      <c r="AH1382" s="108"/>
    </row>
    <row r="1383">
      <c r="A1383" s="108"/>
      <c r="B1383" s="108"/>
      <c r="C1383" s="108"/>
      <c r="D1383" s="115"/>
      <c r="E1383" s="108"/>
      <c r="F1383" s="108"/>
      <c r="G1383" s="108"/>
      <c r="H1383" s="108"/>
      <c r="I1383" s="108"/>
      <c r="J1383" s="108"/>
      <c r="K1383" s="108"/>
      <c r="L1383" s="108"/>
      <c r="M1383" s="111"/>
      <c r="N1383" s="112"/>
      <c r="O1383" s="111"/>
      <c r="P1383" s="108"/>
      <c r="Q1383" s="108"/>
      <c r="R1383" s="108"/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  <c r="AE1383" s="108"/>
      <c r="AF1383" s="108"/>
      <c r="AG1383" s="108"/>
      <c r="AH1383" s="108"/>
    </row>
    <row r="1384">
      <c r="A1384" s="108"/>
      <c r="B1384" s="108"/>
      <c r="C1384" s="108"/>
      <c r="D1384" s="115"/>
      <c r="E1384" s="108"/>
      <c r="F1384" s="108"/>
      <c r="G1384" s="108"/>
      <c r="H1384" s="108"/>
      <c r="I1384" s="108"/>
      <c r="J1384" s="108"/>
      <c r="K1384" s="108"/>
      <c r="L1384" s="108"/>
      <c r="M1384" s="111"/>
      <c r="N1384" s="112"/>
      <c r="O1384" s="111"/>
      <c r="P1384" s="108"/>
      <c r="Q1384" s="108"/>
      <c r="R1384" s="108"/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  <c r="AE1384" s="108"/>
      <c r="AF1384" s="108"/>
      <c r="AG1384" s="108"/>
      <c r="AH1384" s="108"/>
    </row>
    <row r="1385">
      <c r="A1385" s="108"/>
      <c r="B1385" s="108"/>
      <c r="C1385" s="108"/>
      <c r="D1385" s="115"/>
      <c r="E1385" s="108"/>
      <c r="F1385" s="108"/>
      <c r="G1385" s="108"/>
      <c r="H1385" s="108"/>
      <c r="I1385" s="108"/>
      <c r="J1385" s="108"/>
      <c r="K1385" s="108"/>
      <c r="L1385" s="108"/>
      <c r="M1385" s="111"/>
      <c r="N1385" s="112"/>
      <c r="O1385" s="111"/>
      <c r="P1385" s="108"/>
      <c r="Q1385" s="108"/>
      <c r="R1385" s="108"/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  <c r="AE1385" s="108"/>
      <c r="AF1385" s="108"/>
      <c r="AG1385" s="108"/>
      <c r="AH1385" s="108"/>
    </row>
    <row r="1386">
      <c r="A1386" s="108"/>
      <c r="B1386" s="108"/>
      <c r="C1386" s="108"/>
      <c r="D1386" s="115"/>
      <c r="E1386" s="108"/>
      <c r="F1386" s="108"/>
      <c r="G1386" s="108"/>
      <c r="H1386" s="108"/>
      <c r="I1386" s="108"/>
      <c r="J1386" s="108"/>
      <c r="K1386" s="108"/>
      <c r="L1386" s="108"/>
      <c r="M1386" s="111"/>
      <c r="N1386" s="112"/>
      <c r="O1386" s="111"/>
      <c r="P1386" s="108"/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  <c r="AE1386" s="108"/>
      <c r="AF1386" s="108"/>
      <c r="AG1386" s="108"/>
      <c r="AH1386" s="108"/>
    </row>
    <row r="1387">
      <c r="A1387" s="108"/>
      <c r="B1387" s="108"/>
      <c r="C1387" s="108"/>
      <c r="D1387" s="115"/>
      <c r="E1387" s="108"/>
      <c r="F1387" s="108"/>
      <c r="G1387" s="108"/>
      <c r="H1387" s="108"/>
      <c r="I1387" s="108"/>
      <c r="J1387" s="108"/>
      <c r="K1387" s="108"/>
      <c r="L1387" s="108"/>
      <c r="M1387" s="111"/>
      <c r="N1387" s="112"/>
      <c r="O1387" s="111"/>
      <c r="P1387" s="108"/>
      <c r="Q1387" s="108"/>
      <c r="R1387" s="108"/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  <c r="AE1387" s="108"/>
      <c r="AF1387" s="108"/>
      <c r="AG1387" s="108"/>
      <c r="AH1387" s="108"/>
    </row>
    <row r="1388">
      <c r="A1388" s="108"/>
      <c r="B1388" s="108"/>
      <c r="C1388" s="108"/>
      <c r="D1388" s="115"/>
      <c r="E1388" s="108"/>
      <c r="F1388" s="108"/>
      <c r="G1388" s="108"/>
      <c r="H1388" s="108"/>
      <c r="I1388" s="108"/>
      <c r="J1388" s="108"/>
      <c r="K1388" s="108"/>
      <c r="L1388" s="108"/>
      <c r="M1388" s="111"/>
      <c r="N1388" s="112"/>
      <c r="O1388" s="111"/>
      <c r="P1388" s="108"/>
      <c r="Q1388" s="108"/>
      <c r="R1388" s="108"/>
      <c r="S1388" s="108"/>
      <c r="T1388" s="108"/>
      <c r="U1388" s="108"/>
      <c r="V1388" s="108"/>
      <c r="W1388" s="108"/>
      <c r="X1388" s="108"/>
      <c r="Y1388" s="108"/>
      <c r="Z1388" s="108"/>
      <c r="AA1388" s="108"/>
      <c r="AB1388" s="108"/>
      <c r="AC1388" s="108"/>
      <c r="AD1388" s="108"/>
      <c r="AE1388" s="108"/>
      <c r="AF1388" s="108"/>
      <c r="AG1388" s="108"/>
      <c r="AH1388" s="108"/>
    </row>
    <row r="1389">
      <c r="A1389" s="108"/>
      <c r="B1389" s="108"/>
      <c r="C1389" s="108"/>
      <c r="D1389" s="115"/>
      <c r="E1389" s="108"/>
      <c r="F1389" s="108"/>
      <c r="G1389" s="108"/>
      <c r="H1389" s="108"/>
      <c r="I1389" s="108"/>
      <c r="J1389" s="108"/>
      <c r="K1389" s="108"/>
      <c r="L1389" s="108"/>
      <c r="M1389" s="111"/>
      <c r="N1389" s="112"/>
      <c r="O1389" s="111"/>
      <c r="P1389" s="108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08"/>
      <c r="AC1389" s="108"/>
      <c r="AD1389" s="108"/>
      <c r="AE1389" s="108"/>
      <c r="AF1389" s="108"/>
      <c r="AG1389" s="108"/>
      <c r="AH1389" s="108"/>
    </row>
    <row r="1390">
      <c r="A1390" s="108"/>
      <c r="B1390" s="108"/>
      <c r="C1390" s="108"/>
      <c r="D1390" s="115"/>
      <c r="E1390" s="108"/>
      <c r="F1390" s="108"/>
      <c r="G1390" s="108"/>
      <c r="H1390" s="108"/>
      <c r="I1390" s="108"/>
      <c r="J1390" s="108"/>
      <c r="K1390" s="108"/>
      <c r="L1390" s="108"/>
      <c r="M1390" s="111"/>
      <c r="N1390" s="112"/>
      <c r="O1390" s="111"/>
      <c r="P1390" s="108"/>
      <c r="Q1390" s="108"/>
      <c r="R1390" s="108"/>
      <c r="S1390" s="108"/>
      <c r="T1390" s="108"/>
      <c r="U1390" s="108"/>
      <c r="V1390" s="108"/>
      <c r="W1390" s="108"/>
      <c r="X1390" s="108"/>
      <c r="Y1390" s="108"/>
      <c r="Z1390" s="108"/>
      <c r="AA1390" s="108"/>
      <c r="AB1390" s="108"/>
      <c r="AC1390" s="108"/>
      <c r="AD1390" s="108"/>
      <c r="AE1390" s="108"/>
      <c r="AF1390" s="108"/>
      <c r="AG1390" s="108"/>
      <c r="AH1390" s="108"/>
    </row>
    <row r="1391">
      <c r="A1391" s="108"/>
      <c r="B1391" s="108"/>
      <c r="C1391" s="108"/>
      <c r="D1391" s="115"/>
      <c r="E1391" s="108"/>
      <c r="F1391" s="108"/>
      <c r="G1391" s="108"/>
      <c r="H1391" s="108"/>
      <c r="I1391" s="108"/>
      <c r="J1391" s="108"/>
      <c r="K1391" s="108"/>
      <c r="L1391" s="108"/>
      <c r="M1391" s="111"/>
      <c r="N1391" s="112"/>
      <c r="O1391" s="111"/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/>
      <c r="AB1391" s="108"/>
      <c r="AC1391" s="108"/>
      <c r="AD1391" s="108"/>
      <c r="AE1391" s="108"/>
      <c r="AF1391" s="108"/>
      <c r="AG1391" s="108"/>
      <c r="AH1391" s="108"/>
    </row>
    <row r="1392">
      <c r="A1392" s="108"/>
      <c r="B1392" s="108"/>
      <c r="C1392" s="108"/>
      <c r="D1392" s="115"/>
      <c r="E1392" s="108"/>
      <c r="F1392" s="108"/>
      <c r="G1392" s="108"/>
      <c r="H1392" s="108"/>
      <c r="I1392" s="108"/>
      <c r="J1392" s="108"/>
      <c r="K1392" s="108"/>
      <c r="L1392" s="108"/>
      <c r="M1392" s="111"/>
      <c r="N1392" s="112"/>
      <c r="O1392" s="111"/>
      <c r="P1392" s="108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08"/>
      <c r="AC1392" s="108"/>
      <c r="AD1392" s="108"/>
      <c r="AE1392" s="108"/>
      <c r="AF1392" s="108"/>
      <c r="AG1392" s="108"/>
      <c r="AH1392" s="108"/>
    </row>
    <row r="1393">
      <c r="A1393" s="108"/>
      <c r="B1393" s="108"/>
      <c r="C1393" s="108"/>
      <c r="D1393" s="115"/>
      <c r="E1393" s="108"/>
      <c r="F1393" s="108"/>
      <c r="G1393" s="108"/>
      <c r="H1393" s="108"/>
      <c r="I1393" s="108"/>
      <c r="J1393" s="108"/>
      <c r="K1393" s="108"/>
      <c r="L1393" s="108"/>
      <c r="M1393" s="111"/>
      <c r="N1393" s="112"/>
      <c r="O1393" s="111"/>
      <c r="P1393" s="108"/>
      <c r="Q1393" s="108"/>
      <c r="R1393" s="108"/>
      <c r="S1393" s="108"/>
      <c r="T1393" s="108"/>
      <c r="U1393" s="108"/>
      <c r="V1393" s="108"/>
      <c r="W1393" s="108"/>
      <c r="X1393" s="108"/>
      <c r="Y1393" s="108"/>
      <c r="Z1393" s="108"/>
      <c r="AA1393" s="108"/>
      <c r="AB1393" s="108"/>
      <c r="AC1393" s="108"/>
      <c r="AD1393" s="108"/>
      <c r="AE1393" s="108"/>
      <c r="AF1393" s="108"/>
      <c r="AG1393" s="108"/>
      <c r="AH1393" s="108"/>
    </row>
    <row r="1394">
      <c r="A1394" s="108"/>
      <c r="B1394" s="108"/>
      <c r="C1394" s="108"/>
      <c r="D1394" s="115"/>
      <c r="E1394" s="108"/>
      <c r="F1394" s="108"/>
      <c r="G1394" s="108"/>
      <c r="H1394" s="108"/>
      <c r="I1394" s="108"/>
      <c r="J1394" s="108"/>
      <c r="K1394" s="108"/>
      <c r="L1394" s="108"/>
      <c r="M1394" s="111"/>
      <c r="N1394" s="112"/>
      <c r="O1394" s="111"/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/>
      <c r="AB1394" s="108"/>
      <c r="AC1394" s="108"/>
      <c r="AD1394" s="108"/>
      <c r="AE1394" s="108"/>
      <c r="AF1394" s="108"/>
      <c r="AG1394" s="108"/>
      <c r="AH1394" s="108"/>
    </row>
    <row r="1395">
      <c r="A1395" s="108"/>
      <c r="B1395" s="108"/>
      <c r="C1395" s="108"/>
      <c r="D1395" s="115"/>
      <c r="E1395" s="108"/>
      <c r="F1395" s="108"/>
      <c r="G1395" s="108"/>
      <c r="H1395" s="108"/>
      <c r="I1395" s="108"/>
      <c r="J1395" s="108"/>
      <c r="K1395" s="108"/>
      <c r="L1395" s="108"/>
      <c r="M1395" s="111"/>
      <c r="N1395" s="112"/>
      <c r="O1395" s="111"/>
      <c r="P1395" s="108"/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08"/>
      <c r="AC1395" s="108"/>
      <c r="AD1395" s="108"/>
      <c r="AE1395" s="108"/>
      <c r="AF1395" s="108"/>
      <c r="AG1395" s="108"/>
      <c r="AH1395" s="108"/>
    </row>
    <row r="1396">
      <c r="A1396" s="108"/>
      <c r="B1396" s="108"/>
      <c r="C1396" s="108"/>
      <c r="D1396" s="115"/>
      <c r="E1396" s="108"/>
      <c r="F1396" s="108"/>
      <c r="G1396" s="108"/>
      <c r="H1396" s="108"/>
      <c r="I1396" s="108"/>
      <c r="J1396" s="108"/>
      <c r="K1396" s="108"/>
      <c r="L1396" s="108"/>
      <c r="M1396" s="111"/>
      <c r="N1396" s="112"/>
      <c r="O1396" s="111"/>
      <c r="P1396" s="108"/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08"/>
      <c r="AC1396" s="108"/>
      <c r="AD1396" s="108"/>
      <c r="AE1396" s="108"/>
      <c r="AF1396" s="108"/>
      <c r="AG1396" s="108"/>
      <c r="AH1396" s="108"/>
    </row>
    <row r="1397">
      <c r="A1397" s="108"/>
      <c r="B1397" s="108"/>
      <c r="C1397" s="108"/>
      <c r="D1397" s="115"/>
      <c r="E1397" s="108"/>
      <c r="F1397" s="108"/>
      <c r="G1397" s="108"/>
      <c r="H1397" s="108"/>
      <c r="I1397" s="108"/>
      <c r="J1397" s="108"/>
      <c r="K1397" s="108"/>
      <c r="L1397" s="108"/>
      <c r="M1397" s="111"/>
      <c r="N1397" s="112"/>
      <c r="O1397" s="111"/>
      <c r="P1397" s="108"/>
      <c r="Q1397" s="108"/>
      <c r="R1397" s="108"/>
      <c r="S1397" s="108"/>
      <c r="T1397" s="108"/>
      <c r="U1397" s="108"/>
      <c r="V1397" s="108"/>
      <c r="W1397" s="108"/>
      <c r="X1397" s="108"/>
      <c r="Y1397" s="108"/>
      <c r="Z1397" s="108"/>
      <c r="AA1397" s="108"/>
      <c r="AB1397" s="108"/>
      <c r="AC1397" s="108"/>
      <c r="AD1397" s="108"/>
      <c r="AE1397" s="108"/>
      <c r="AF1397" s="108"/>
      <c r="AG1397" s="108"/>
      <c r="AH1397" s="108"/>
    </row>
    <row r="1398">
      <c r="A1398" s="108"/>
      <c r="B1398" s="108"/>
      <c r="C1398" s="108"/>
      <c r="D1398" s="115"/>
      <c r="E1398" s="108"/>
      <c r="F1398" s="108"/>
      <c r="G1398" s="108"/>
      <c r="H1398" s="108"/>
      <c r="I1398" s="108"/>
      <c r="J1398" s="108"/>
      <c r="K1398" s="108"/>
      <c r="L1398" s="108"/>
      <c r="M1398" s="111"/>
      <c r="N1398" s="112"/>
      <c r="O1398" s="111"/>
      <c r="P1398" s="108"/>
      <c r="Q1398" s="108"/>
      <c r="R1398" s="108"/>
      <c r="S1398" s="108"/>
      <c r="T1398" s="108"/>
      <c r="U1398" s="108"/>
      <c r="V1398" s="108"/>
      <c r="W1398" s="108"/>
      <c r="X1398" s="108"/>
      <c r="Y1398" s="108"/>
      <c r="Z1398" s="108"/>
      <c r="AA1398" s="108"/>
      <c r="AB1398" s="108"/>
      <c r="AC1398" s="108"/>
      <c r="AD1398" s="108"/>
      <c r="AE1398" s="108"/>
      <c r="AF1398" s="108"/>
      <c r="AG1398" s="108"/>
      <c r="AH1398" s="108"/>
    </row>
    <row r="1399">
      <c r="A1399" s="108"/>
      <c r="B1399" s="108"/>
      <c r="C1399" s="108"/>
      <c r="D1399" s="115"/>
      <c r="E1399" s="108"/>
      <c r="F1399" s="108"/>
      <c r="G1399" s="108"/>
      <c r="H1399" s="108"/>
      <c r="I1399" s="108"/>
      <c r="J1399" s="108"/>
      <c r="K1399" s="108"/>
      <c r="L1399" s="108"/>
      <c r="M1399" s="111"/>
      <c r="N1399" s="112"/>
      <c r="O1399" s="111"/>
      <c r="P1399" s="108"/>
      <c r="Q1399" s="108"/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08"/>
      <c r="AC1399" s="108"/>
      <c r="AD1399" s="108"/>
      <c r="AE1399" s="108"/>
      <c r="AF1399" s="108"/>
      <c r="AG1399" s="108"/>
      <c r="AH1399" s="108"/>
    </row>
    <row r="1400">
      <c r="A1400" s="108"/>
      <c r="B1400" s="108"/>
      <c r="C1400" s="108"/>
      <c r="D1400" s="115"/>
      <c r="E1400" s="108"/>
      <c r="F1400" s="108"/>
      <c r="G1400" s="108"/>
      <c r="H1400" s="108"/>
      <c r="I1400" s="108"/>
      <c r="J1400" s="108"/>
      <c r="K1400" s="108"/>
      <c r="L1400" s="108"/>
      <c r="M1400" s="111"/>
      <c r="N1400" s="112"/>
      <c r="O1400" s="111"/>
      <c r="P1400" s="108"/>
      <c r="Q1400" s="108"/>
      <c r="R1400" s="108"/>
      <c r="S1400" s="108"/>
      <c r="T1400" s="108"/>
      <c r="U1400" s="108"/>
      <c r="V1400" s="108"/>
      <c r="W1400" s="108"/>
      <c r="X1400" s="108"/>
      <c r="Y1400" s="108"/>
      <c r="Z1400" s="108"/>
      <c r="AA1400" s="108"/>
      <c r="AB1400" s="108"/>
      <c r="AC1400" s="108"/>
      <c r="AD1400" s="108"/>
      <c r="AE1400" s="108"/>
      <c r="AF1400" s="108"/>
      <c r="AG1400" s="108"/>
      <c r="AH1400" s="108"/>
    </row>
    <row r="1401">
      <c r="A1401" s="108"/>
      <c r="B1401" s="108"/>
      <c r="C1401" s="108"/>
      <c r="D1401" s="115"/>
      <c r="E1401" s="108"/>
      <c r="F1401" s="108"/>
      <c r="G1401" s="108"/>
      <c r="H1401" s="108"/>
      <c r="I1401" s="108"/>
      <c r="J1401" s="108"/>
      <c r="K1401" s="108"/>
      <c r="L1401" s="108"/>
      <c r="M1401" s="111"/>
      <c r="N1401" s="112"/>
      <c r="O1401" s="111"/>
      <c r="P1401" s="108"/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08"/>
      <c r="AC1401" s="108"/>
      <c r="AD1401" s="108"/>
      <c r="AE1401" s="108"/>
      <c r="AF1401" s="108"/>
      <c r="AG1401" s="108"/>
      <c r="AH1401" s="108"/>
    </row>
    <row r="1402">
      <c r="A1402" s="108"/>
      <c r="B1402" s="108"/>
      <c r="C1402" s="108"/>
      <c r="D1402" s="115"/>
      <c r="E1402" s="108"/>
      <c r="F1402" s="108"/>
      <c r="G1402" s="108"/>
      <c r="H1402" s="108"/>
      <c r="I1402" s="108"/>
      <c r="J1402" s="108"/>
      <c r="K1402" s="108"/>
      <c r="L1402" s="108"/>
      <c r="M1402" s="111"/>
      <c r="N1402" s="112"/>
      <c r="O1402" s="111"/>
      <c r="P1402" s="108"/>
      <c r="Q1402" s="108"/>
      <c r="R1402" s="108"/>
      <c r="S1402" s="108"/>
      <c r="T1402" s="108"/>
      <c r="U1402" s="108"/>
      <c r="V1402" s="108"/>
      <c r="W1402" s="108"/>
      <c r="X1402" s="108"/>
      <c r="Y1402" s="108"/>
      <c r="Z1402" s="108"/>
      <c r="AA1402" s="108"/>
      <c r="AB1402" s="108"/>
      <c r="AC1402" s="108"/>
      <c r="AD1402" s="108"/>
      <c r="AE1402" s="108"/>
      <c r="AF1402" s="108"/>
      <c r="AG1402" s="108"/>
      <c r="AH1402" s="108"/>
    </row>
    <row r="1403">
      <c r="A1403" s="108"/>
      <c r="B1403" s="108"/>
      <c r="C1403" s="108"/>
      <c r="D1403" s="115"/>
      <c r="E1403" s="108"/>
      <c r="F1403" s="108"/>
      <c r="G1403" s="108"/>
      <c r="H1403" s="108"/>
      <c r="I1403" s="108"/>
      <c r="J1403" s="108"/>
      <c r="K1403" s="108"/>
      <c r="L1403" s="108"/>
      <c r="M1403" s="111"/>
      <c r="N1403" s="112"/>
      <c r="O1403" s="111"/>
      <c r="P1403" s="108"/>
      <c r="Q1403" s="108"/>
      <c r="R1403" s="108"/>
      <c r="S1403" s="108"/>
      <c r="T1403" s="108"/>
      <c r="U1403" s="108"/>
      <c r="V1403" s="108"/>
      <c r="W1403" s="108"/>
      <c r="X1403" s="108"/>
      <c r="Y1403" s="108"/>
      <c r="Z1403" s="108"/>
      <c r="AA1403" s="108"/>
      <c r="AB1403" s="108"/>
      <c r="AC1403" s="108"/>
      <c r="AD1403" s="108"/>
      <c r="AE1403" s="108"/>
      <c r="AF1403" s="108"/>
      <c r="AG1403" s="108"/>
      <c r="AH1403" s="108"/>
    </row>
    <row r="1404">
      <c r="A1404" s="108"/>
      <c r="B1404" s="108"/>
      <c r="C1404" s="108"/>
      <c r="D1404" s="115"/>
      <c r="E1404" s="108"/>
      <c r="F1404" s="108"/>
      <c r="G1404" s="108"/>
      <c r="H1404" s="108"/>
      <c r="I1404" s="108"/>
      <c r="J1404" s="108"/>
      <c r="K1404" s="108"/>
      <c r="L1404" s="108"/>
      <c r="M1404" s="111"/>
      <c r="N1404" s="112"/>
      <c r="O1404" s="111"/>
      <c r="P1404" s="108"/>
      <c r="Q1404" s="108"/>
      <c r="R1404" s="108"/>
      <c r="S1404" s="108"/>
      <c r="T1404" s="108"/>
      <c r="U1404" s="108"/>
      <c r="V1404" s="108"/>
      <c r="W1404" s="108"/>
      <c r="X1404" s="108"/>
      <c r="Y1404" s="108"/>
      <c r="Z1404" s="108"/>
      <c r="AA1404" s="108"/>
      <c r="AB1404" s="108"/>
      <c r="AC1404" s="108"/>
      <c r="AD1404" s="108"/>
      <c r="AE1404" s="108"/>
      <c r="AF1404" s="108"/>
      <c r="AG1404" s="108"/>
      <c r="AH1404" s="108"/>
    </row>
    <row r="1405">
      <c r="A1405" s="108"/>
      <c r="B1405" s="108"/>
      <c r="C1405" s="108"/>
      <c r="D1405" s="115"/>
      <c r="E1405" s="108"/>
      <c r="F1405" s="108"/>
      <c r="G1405" s="108"/>
      <c r="H1405" s="108"/>
      <c r="I1405" s="108"/>
      <c r="J1405" s="108"/>
      <c r="K1405" s="108"/>
      <c r="L1405" s="108"/>
      <c r="M1405" s="111"/>
      <c r="N1405" s="112"/>
      <c r="O1405" s="111"/>
      <c r="P1405" s="108"/>
      <c r="Q1405" s="108"/>
      <c r="R1405" s="108"/>
      <c r="S1405" s="108"/>
      <c r="T1405" s="108"/>
      <c r="U1405" s="108"/>
      <c r="V1405" s="108"/>
      <c r="W1405" s="108"/>
      <c r="X1405" s="108"/>
      <c r="Y1405" s="108"/>
      <c r="Z1405" s="108"/>
      <c r="AA1405" s="108"/>
      <c r="AB1405" s="108"/>
      <c r="AC1405" s="108"/>
      <c r="AD1405" s="108"/>
      <c r="AE1405" s="108"/>
      <c r="AF1405" s="108"/>
      <c r="AG1405" s="108"/>
      <c r="AH1405" s="108"/>
    </row>
    <row r="1406">
      <c r="A1406" s="108"/>
      <c r="B1406" s="108"/>
      <c r="C1406" s="108"/>
      <c r="D1406" s="115"/>
      <c r="E1406" s="108"/>
      <c r="F1406" s="108"/>
      <c r="G1406" s="108"/>
      <c r="H1406" s="108"/>
      <c r="I1406" s="108"/>
      <c r="J1406" s="108"/>
      <c r="K1406" s="108"/>
      <c r="L1406" s="108"/>
      <c r="M1406" s="111"/>
      <c r="N1406" s="112"/>
      <c r="O1406" s="111"/>
      <c r="P1406" s="108"/>
      <c r="Q1406" s="108"/>
      <c r="R1406" s="108"/>
      <c r="S1406" s="108"/>
      <c r="T1406" s="108"/>
      <c r="U1406" s="108"/>
      <c r="V1406" s="108"/>
      <c r="W1406" s="108"/>
      <c r="X1406" s="108"/>
      <c r="Y1406" s="108"/>
      <c r="Z1406" s="108"/>
      <c r="AA1406" s="108"/>
      <c r="AB1406" s="108"/>
      <c r="AC1406" s="108"/>
      <c r="AD1406" s="108"/>
      <c r="AE1406" s="108"/>
      <c r="AF1406" s="108"/>
      <c r="AG1406" s="108"/>
      <c r="AH1406" s="108"/>
    </row>
    <row r="1407">
      <c r="A1407" s="108"/>
      <c r="B1407" s="108"/>
      <c r="C1407" s="108"/>
      <c r="D1407" s="115"/>
      <c r="E1407" s="108"/>
      <c r="F1407" s="108"/>
      <c r="G1407" s="108"/>
      <c r="H1407" s="108"/>
      <c r="I1407" s="108"/>
      <c r="J1407" s="108"/>
      <c r="K1407" s="108"/>
      <c r="L1407" s="108"/>
      <c r="M1407" s="111"/>
      <c r="N1407" s="112"/>
      <c r="O1407" s="111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/>
      <c r="AB1407" s="108"/>
      <c r="AC1407" s="108"/>
      <c r="AD1407" s="108"/>
      <c r="AE1407" s="108"/>
      <c r="AF1407" s="108"/>
      <c r="AG1407" s="108"/>
      <c r="AH1407" s="108"/>
    </row>
    <row r="1408">
      <c r="A1408" s="108"/>
      <c r="B1408" s="108"/>
      <c r="C1408" s="108"/>
      <c r="D1408" s="115"/>
      <c r="E1408" s="108"/>
      <c r="F1408" s="108"/>
      <c r="G1408" s="108"/>
      <c r="H1408" s="108"/>
      <c r="I1408" s="108"/>
      <c r="J1408" s="108"/>
      <c r="K1408" s="108"/>
      <c r="L1408" s="108"/>
      <c r="M1408" s="111"/>
      <c r="N1408" s="112"/>
      <c r="O1408" s="111"/>
      <c r="P1408" s="108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08"/>
      <c r="AC1408" s="108"/>
      <c r="AD1408" s="108"/>
      <c r="AE1408" s="108"/>
      <c r="AF1408" s="108"/>
      <c r="AG1408" s="108"/>
      <c r="AH1408" s="108"/>
    </row>
    <row r="1409">
      <c r="A1409" s="108"/>
      <c r="B1409" s="108"/>
      <c r="C1409" s="108"/>
      <c r="D1409" s="115"/>
      <c r="E1409" s="108"/>
      <c r="F1409" s="108"/>
      <c r="G1409" s="108"/>
      <c r="H1409" s="108"/>
      <c r="I1409" s="108"/>
      <c r="J1409" s="108"/>
      <c r="K1409" s="108"/>
      <c r="L1409" s="108"/>
      <c r="M1409" s="111"/>
      <c r="N1409" s="112"/>
      <c r="O1409" s="111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08"/>
      <c r="AC1409" s="108"/>
      <c r="AD1409" s="108"/>
      <c r="AE1409" s="108"/>
      <c r="AF1409" s="108"/>
      <c r="AG1409" s="108"/>
      <c r="AH1409" s="108"/>
    </row>
    <row r="1410">
      <c r="A1410" s="108"/>
      <c r="B1410" s="108"/>
      <c r="C1410" s="108"/>
      <c r="D1410" s="115"/>
      <c r="E1410" s="108"/>
      <c r="F1410" s="108"/>
      <c r="G1410" s="108"/>
      <c r="H1410" s="108"/>
      <c r="I1410" s="108"/>
      <c r="J1410" s="108"/>
      <c r="K1410" s="108"/>
      <c r="L1410" s="108"/>
      <c r="M1410" s="111"/>
      <c r="N1410" s="112"/>
      <c r="O1410" s="111"/>
      <c r="P1410" s="108"/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08"/>
      <c r="AC1410" s="108"/>
      <c r="AD1410" s="108"/>
      <c r="AE1410" s="108"/>
      <c r="AF1410" s="108"/>
      <c r="AG1410" s="108"/>
      <c r="AH1410" s="108"/>
    </row>
    <row r="1411">
      <c r="A1411" s="108"/>
      <c r="B1411" s="108"/>
      <c r="C1411" s="108"/>
      <c r="D1411" s="115"/>
      <c r="E1411" s="108"/>
      <c r="F1411" s="108"/>
      <c r="G1411" s="108"/>
      <c r="H1411" s="108"/>
      <c r="I1411" s="108"/>
      <c r="J1411" s="108"/>
      <c r="K1411" s="108"/>
      <c r="L1411" s="108"/>
      <c r="M1411" s="111"/>
      <c r="N1411" s="112"/>
      <c r="O1411" s="111"/>
      <c r="P1411" s="108"/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08"/>
      <c r="AC1411" s="108"/>
      <c r="AD1411" s="108"/>
      <c r="AE1411" s="108"/>
      <c r="AF1411" s="108"/>
      <c r="AG1411" s="108"/>
      <c r="AH1411" s="108"/>
    </row>
    <row r="1412">
      <c r="A1412" s="108"/>
      <c r="B1412" s="108"/>
      <c r="C1412" s="108"/>
      <c r="D1412" s="115"/>
      <c r="E1412" s="108"/>
      <c r="F1412" s="108"/>
      <c r="G1412" s="108"/>
      <c r="H1412" s="108"/>
      <c r="I1412" s="108"/>
      <c r="J1412" s="108"/>
      <c r="K1412" s="108"/>
      <c r="L1412" s="108"/>
      <c r="M1412" s="111"/>
      <c r="N1412" s="112"/>
      <c r="O1412" s="111"/>
      <c r="P1412" s="108"/>
      <c r="Q1412" s="108"/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08"/>
      <c r="AC1412" s="108"/>
      <c r="AD1412" s="108"/>
      <c r="AE1412" s="108"/>
      <c r="AF1412" s="108"/>
      <c r="AG1412" s="108"/>
      <c r="AH1412" s="108"/>
    </row>
    <row r="1413">
      <c r="A1413" s="108"/>
      <c r="B1413" s="108"/>
      <c r="C1413" s="108"/>
      <c r="D1413" s="115"/>
      <c r="E1413" s="108"/>
      <c r="F1413" s="108"/>
      <c r="G1413" s="108"/>
      <c r="H1413" s="108"/>
      <c r="I1413" s="108"/>
      <c r="J1413" s="108"/>
      <c r="K1413" s="108"/>
      <c r="L1413" s="108"/>
      <c r="M1413" s="111"/>
      <c r="N1413" s="112"/>
      <c r="O1413" s="111"/>
      <c r="P1413" s="108"/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08"/>
      <c r="AC1413" s="108"/>
      <c r="AD1413" s="108"/>
      <c r="AE1413" s="108"/>
      <c r="AF1413" s="108"/>
      <c r="AG1413" s="108"/>
      <c r="AH1413" s="108"/>
    </row>
    <row r="1414">
      <c r="A1414" s="108"/>
      <c r="B1414" s="108"/>
      <c r="C1414" s="108"/>
      <c r="D1414" s="115"/>
      <c r="E1414" s="108"/>
      <c r="F1414" s="108"/>
      <c r="G1414" s="108"/>
      <c r="H1414" s="108"/>
      <c r="I1414" s="108"/>
      <c r="J1414" s="108"/>
      <c r="K1414" s="108"/>
      <c r="L1414" s="108"/>
      <c r="M1414" s="111"/>
      <c r="N1414" s="112"/>
      <c r="O1414" s="111"/>
      <c r="P1414" s="108"/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08"/>
      <c r="AC1414" s="108"/>
      <c r="AD1414" s="108"/>
      <c r="AE1414" s="108"/>
      <c r="AF1414" s="108"/>
      <c r="AG1414" s="108"/>
      <c r="AH1414" s="108"/>
    </row>
    <row r="1415">
      <c r="A1415" s="108"/>
      <c r="B1415" s="108"/>
      <c r="C1415" s="108"/>
      <c r="D1415" s="115"/>
      <c r="E1415" s="108"/>
      <c r="F1415" s="108"/>
      <c r="G1415" s="108"/>
      <c r="H1415" s="108"/>
      <c r="I1415" s="108"/>
      <c r="J1415" s="108"/>
      <c r="K1415" s="108"/>
      <c r="L1415" s="108"/>
      <c r="M1415" s="111"/>
      <c r="N1415" s="112"/>
      <c r="O1415" s="111"/>
      <c r="P1415" s="108"/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08"/>
      <c r="AC1415" s="108"/>
      <c r="AD1415" s="108"/>
      <c r="AE1415" s="108"/>
      <c r="AF1415" s="108"/>
      <c r="AG1415" s="108"/>
      <c r="AH1415" s="108"/>
    </row>
    <row r="1416">
      <c r="A1416" s="108"/>
      <c r="B1416" s="108"/>
      <c r="C1416" s="108"/>
      <c r="D1416" s="115"/>
      <c r="E1416" s="108"/>
      <c r="F1416" s="108"/>
      <c r="G1416" s="108"/>
      <c r="H1416" s="108"/>
      <c r="I1416" s="108"/>
      <c r="J1416" s="108"/>
      <c r="K1416" s="108"/>
      <c r="L1416" s="108"/>
      <c r="M1416" s="111"/>
      <c r="N1416" s="112"/>
      <c r="O1416" s="111"/>
      <c r="P1416" s="108"/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  <c r="AE1416" s="108"/>
      <c r="AF1416" s="108"/>
      <c r="AG1416" s="108"/>
      <c r="AH1416" s="108"/>
    </row>
    <row r="1417">
      <c r="A1417" s="108"/>
      <c r="B1417" s="108"/>
      <c r="C1417" s="108"/>
      <c r="D1417" s="115"/>
      <c r="E1417" s="108"/>
      <c r="F1417" s="108"/>
      <c r="G1417" s="108"/>
      <c r="H1417" s="108"/>
      <c r="I1417" s="108"/>
      <c r="J1417" s="108"/>
      <c r="K1417" s="108"/>
      <c r="L1417" s="108"/>
      <c r="M1417" s="111"/>
      <c r="N1417" s="112"/>
      <c r="O1417" s="111"/>
      <c r="P1417" s="108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08"/>
      <c r="AC1417" s="108"/>
      <c r="AD1417" s="108"/>
      <c r="AE1417" s="108"/>
      <c r="AF1417" s="108"/>
      <c r="AG1417" s="108"/>
      <c r="AH1417" s="108"/>
    </row>
    <row r="1418">
      <c r="A1418" s="108"/>
      <c r="B1418" s="108"/>
      <c r="C1418" s="108"/>
      <c r="D1418" s="115"/>
      <c r="E1418" s="108"/>
      <c r="F1418" s="108"/>
      <c r="G1418" s="108"/>
      <c r="H1418" s="108"/>
      <c r="I1418" s="108"/>
      <c r="J1418" s="108"/>
      <c r="K1418" s="108"/>
      <c r="L1418" s="108"/>
      <c r="M1418" s="111"/>
      <c r="N1418" s="112"/>
      <c r="O1418" s="111"/>
      <c r="P1418" s="108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08"/>
      <c r="AC1418" s="108"/>
      <c r="AD1418" s="108"/>
      <c r="AE1418" s="108"/>
      <c r="AF1418" s="108"/>
      <c r="AG1418" s="108"/>
      <c r="AH1418" s="108"/>
    </row>
    <row r="1419">
      <c r="A1419" s="108"/>
      <c r="B1419" s="108"/>
      <c r="C1419" s="108"/>
      <c r="D1419" s="115"/>
      <c r="E1419" s="108"/>
      <c r="F1419" s="108"/>
      <c r="G1419" s="108"/>
      <c r="H1419" s="108"/>
      <c r="I1419" s="108"/>
      <c r="J1419" s="108"/>
      <c r="K1419" s="108"/>
      <c r="L1419" s="108"/>
      <c r="M1419" s="111"/>
      <c r="N1419" s="112"/>
      <c r="O1419" s="111"/>
      <c r="P1419" s="108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08"/>
      <c r="AC1419" s="108"/>
      <c r="AD1419" s="108"/>
      <c r="AE1419" s="108"/>
      <c r="AF1419" s="108"/>
      <c r="AG1419" s="108"/>
      <c r="AH1419" s="108"/>
    </row>
    <row r="1420">
      <c r="A1420" s="108"/>
      <c r="B1420" s="108"/>
      <c r="C1420" s="108"/>
      <c r="D1420" s="115"/>
      <c r="E1420" s="108"/>
      <c r="F1420" s="108"/>
      <c r="G1420" s="108"/>
      <c r="H1420" s="108"/>
      <c r="I1420" s="108"/>
      <c r="J1420" s="108"/>
      <c r="K1420" s="108"/>
      <c r="L1420" s="108"/>
      <c r="M1420" s="111"/>
      <c r="N1420" s="112"/>
      <c r="O1420" s="111"/>
      <c r="P1420" s="108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08"/>
      <c r="AC1420" s="108"/>
      <c r="AD1420" s="108"/>
      <c r="AE1420" s="108"/>
      <c r="AF1420" s="108"/>
      <c r="AG1420" s="108"/>
      <c r="AH1420" s="108"/>
    </row>
    <row r="1421">
      <c r="A1421" s="108"/>
      <c r="B1421" s="108"/>
      <c r="C1421" s="108"/>
      <c r="D1421" s="115"/>
      <c r="E1421" s="108"/>
      <c r="F1421" s="108"/>
      <c r="G1421" s="108"/>
      <c r="H1421" s="108"/>
      <c r="I1421" s="108"/>
      <c r="J1421" s="108"/>
      <c r="K1421" s="108"/>
      <c r="L1421" s="108"/>
      <c r="M1421" s="111"/>
      <c r="N1421" s="112"/>
      <c r="O1421" s="111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/>
      <c r="AC1421" s="108"/>
      <c r="AD1421" s="108"/>
      <c r="AE1421" s="108"/>
      <c r="AF1421" s="108"/>
      <c r="AG1421" s="108"/>
      <c r="AH1421" s="108"/>
    </row>
    <row r="1422">
      <c r="A1422" s="108"/>
      <c r="B1422" s="108"/>
      <c r="C1422" s="108"/>
      <c r="D1422" s="115"/>
      <c r="E1422" s="108"/>
      <c r="F1422" s="108"/>
      <c r="G1422" s="108"/>
      <c r="H1422" s="108"/>
      <c r="I1422" s="108"/>
      <c r="J1422" s="108"/>
      <c r="K1422" s="108"/>
      <c r="L1422" s="108"/>
      <c r="M1422" s="111"/>
      <c r="N1422" s="112"/>
      <c r="O1422" s="111"/>
      <c r="P1422" s="108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08"/>
      <c r="AC1422" s="108"/>
      <c r="AD1422" s="108"/>
      <c r="AE1422" s="108"/>
      <c r="AF1422" s="108"/>
      <c r="AG1422" s="108"/>
      <c r="AH1422" s="108"/>
    </row>
    <row r="1423">
      <c r="A1423" s="108"/>
      <c r="B1423" s="108"/>
      <c r="C1423" s="108"/>
      <c r="D1423" s="115"/>
      <c r="E1423" s="108"/>
      <c r="F1423" s="108"/>
      <c r="G1423" s="108"/>
      <c r="H1423" s="108"/>
      <c r="I1423" s="108"/>
      <c r="J1423" s="108"/>
      <c r="K1423" s="108"/>
      <c r="L1423" s="108"/>
      <c r="M1423" s="111"/>
      <c r="N1423" s="112"/>
      <c r="O1423" s="111"/>
      <c r="P1423" s="108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08"/>
      <c r="AC1423" s="108"/>
      <c r="AD1423" s="108"/>
      <c r="AE1423" s="108"/>
      <c r="AF1423" s="108"/>
      <c r="AG1423" s="108"/>
      <c r="AH1423" s="108"/>
    </row>
    <row r="1424">
      <c r="A1424" s="108"/>
      <c r="B1424" s="108"/>
      <c r="C1424" s="108"/>
      <c r="D1424" s="115"/>
      <c r="E1424" s="108"/>
      <c r="F1424" s="108"/>
      <c r="G1424" s="108"/>
      <c r="H1424" s="108"/>
      <c r="I1424" s="108"/>
      <c r="J1424" s="108"/>
      <c r="K1424" s="108"/>
      <c r="L1424" s="108"/>
      <c r="M1424" s="111"/>
      <c r="N1424" s="112"/>
      <c r="O1424" s="111"/>
      <c r="P1424" s="108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08"/>
      <c r="AC1424" s="108"/>
      <c r="AD1424" s="108"/>
      <c r="AE1424" s="108"/>
      <c r="AF1424" s="108"/>
      <c r="AG1424" s="108"/>
      <c r="AH1424" s="108"/>
    </row>
    <row r="1425">
      <c r="A1425" s="108"/>
      <c r="B1425" s="108"/>
      <c r="C1425" s="108"/>
      <c r="D1425" s="115"/>
      <c r="E1425" s="108"/>
      <c r="F1425" s="108"/>
      <c r="G1425" s="108"/>
      <c r="H1425" s="108"/>
      <c r="I1425" s="108"/>
      <c r="J1425" s="108"/>
      <c r="K1425" s="108"/>
      <c r="L1425" s="108"/>
      <c r="M1425" s="111"/>
      <c r="N1425" s="112"/>
      <c r="O1425" s="111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08"/>
      <c r="AC1425" s="108"/>
      <c r="AD1425" s="108"/>
      <c r="AE1425" s="108"/>
      <c r="AF1425" s="108"/>
      <c r="AG1425" s="108"/>
      <c r="AH1425" s="108"/>
    </row>
    <row r="1426">
      <c r="A1426" s="108"/>
      <c r="B1426" s="108"/>
      <c r="C1426" s="108"/>
      <c r="D1426" s="115"/>
      <c r="E1426" s="108"/>
      <c r="F1426" s="108"/>
      <c r="G1426" s="108"/>
      <c r="H1426" s="108"/>
      <c r="I1426" s="108"/>
      <c r="J1426" s="108"/>
      <c r="K1426" s="108"/>
      <c r="L1426" s="108"/>
      <c r="M1426" s="111"/>
      <c r="N1426" s="112"/>
      <c r="O1426" s="111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  <c r="AE1426" s="108"/>
      <c r="AF1426" s="108"/>
      <c r="AG1426" s="108"/>
      <c r="AH1426" s="108"/>
    </row>
    <row r="1427">
      <c r="A1427" s="108"/>
      <c r="B1427" s="108"/>
      <c r="C1427" s="108"/>
      <c r="D1427" s="115"/>
      <c r="E1427" s="108"/>
      <c r="F1427" s="108"/>
      <c r="G1427" s="108"/>
      <c r="H1427" s="108"/>
      <c r="I1427" s="108"/>
      <c r="J1427" s="108"/>
      <c r="K1427" s="108"/>
      <c r="L1427" s="108"/>
      <c r="M1427" s="111"/>
      <c r="N1427" s="112"/>
      <c r="O1427" s="111"/>
      <c r="P1427" s="108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08"/>
      <c r="AC1427" s="108"/>
      <c r="AD1427" s="108"/>
      <c r="AE1427" s="108"/>
      <c r="AF1427" s="108"/>
      <c r="AG1427" s="108"/>
      <c r="AH1427" s="108"/>
    </row>
    <row r="1428">
      <c r="A1428" s="108"/>
      <c r="B1428" s="108"/>
      <c r="C1428" s="108"/>
      <c r="D1428" s="115"/>
      <c r="E1428" s="108"/>
      <c r="F1428" s="108"/>
      <c r="G1428" s="108"/>
      <c r="H1428" s="108"/>
      <c r="I1428" s="108"/>
      <c r="J1428" s="108"/>
      <c r="K1428" s="108"/>
      <c r="L1428" s="108"/>
      <c r="M1428" s="111"/>
      <c r="N1428" s="112"/>
      <c r="O1428" s="111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08"/>
      <c r="AC1428" s="108"/>
      <c r="AD1428" s="108"/>
      <c r="AE1428" s="108"/>
      <c r="AF1428" s="108"/>
      <c r="AG1428" s="108"/>
      <c r="AH1428" s="108"/>
    </row>
    <row r="1429">
      <c r="A1429" s="108"/>
      <c r="B1429" s="108"/>
      <c r="C1429" s="108"/>
      <c r="D1429" s="115"/>
      <c r="E1429" s="108"/>
      <c r="F1429" s="108"/>
      <c r="G1429" s="108"/>
      <c r="H1429" s="108"/>
      <c r="I1429" s="108"/>
      <c r="J1429" s="108"/>
      <c r="K1429" s="108"/>
      <c r="L1429" s="108"/>
      <c r="M1429" s="111"/>
      <c r="N1429" s="112"/>
      <c r="O1429" s="111"/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08"/>
      <c r="AC1429" s="108"/>
      <c r="AD1429" s="108"/>
      <c r="AE1429" s="108"/>
      <c r="AF1429" s="108"/>
      <c r="AG1429" s="108"/>
      <c r="AH1429" s="108"/>
    </row>
    <row r="1430">
      <c r="A1430" s="108"/>
      <c r="B1430" s="108"/>
      <c r="C1430" s="108"/>
      <c r="D1430" s="115"/>
      <c r="E1430" s="108"/>
      <c r="F1430" s="108"/>
      <c r="G1430" s="108"/>
      <c r="H1430" s="108"/>
      <c r="I1430" s="108"/>
      <c r="J1430" s="108"/>
      <c r="K1430" s="108"/>
      <c r="L1430" s="108"/>
      <c r="M1430" s="111"/>
      <c r="N1430" s="112"/>
      <c r="O1430" s="111"/>
      <c r="P1430" s="108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08"/>
      <c r="AC1430" s="108"/>
      <c r="AD1430" s="108"/>
      <c r="AE1430" s="108"/>
      <c r="AF1430" s="108"/>
      <c r="AG1430" s="108"/>
      <c r="AH1430" s="108"/>
    </row>
    <row r="1431">
      <c r="A1431" s="108"/>
      <c r="B1431" s="108"/>
      <c r="C1431" s="108"/>
      <c r="D1431" s="115"/>
      <c r="E1431" s="108"/>
      <c r="F1431" s="108"/>
      <c r="G1431" s="108"/>
      <c r="H1431" s="108"/>
      <c r="I1431" s="108"/>
      <c r="J1431" s="108"/>
      <c r="K1431" s="108"/>
      <c r="L1431" s="108"/>
      <c r="M1431" s="111"/>
      <c r="N1431" s="112"/>
      <c r="O1431" s="111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08"/>
      <c r="AC1431" s="108"/>
      <c r="AD1431" s="108"/>
      <c r="AE1431" s="108"/>
      <c r="AF1431" s="108"/>
      <c r="AG1431" s="108"/>
      <c r="AH1431" s="108"/>
    </row>
    <row r="1432">
      <c r="A1432" s="108"/>
      <c r="B1432" s="108"/>
      <c r="C1432" s="108"/>
      <c r="D1432" s="115"/>
      <c r="E1432" s="108"/>
      <c r="F1432" s="108"/>
      <c r="G1432" s="108"/>
      <c r="H1432" s="108"/>
      <c r="I1432" s="108"/>
      <c r="J1432" s="108"/>
      <c r="K1432" s="108"/>
      <c r="L1432" s="108"/>
      <c r="M1432" s="111"/>
      <c r="N1432" s="112"/>
      <c r="O1432" s="111"/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08"/>
      <c r="AC1432" s="108"/>
      <c r="AD1432" s="108"/>
      <c r="AE1432" s="108"/>
      <c r="AF1432" s="108"/>
      <c r="AG1432" s="108"/>
      <c r="AH1432" s="108"/>
    </row>
    <row r="1433">
      <c r="A1433" s="108"/>
      <c r="B1433" s="108"/>
      <c r="C1433" s="108"/>
      <c r="D1433" s="115"/>
      <c r="E1433" s="108"/>
      <c r="F1433" s="108"/>
      <c r="G1433" s="108"/>
      <c r="H1433" s="108"/>
      <c r="I1433" s="108"/>
      <c r="J1433" s="108"/>
      <c r="K1433" s="108"/>
      <c r="L1433" s="108"/>
      <c r="M1433" s="111"/>
      <c r="N1433" s="112"/>
      <c r="O1433" s="111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08"/>
      <c r="AC1433" s="108"/>
      <c r="AD1433" s="108"/>
      <c r="AE1433" s="108"/>
      <c r="AF1433" s="108"/>
      <c r="AG1433" s="108"/>
      <c r="AH1433" s="108"/>
    </row>
    <row r="1434">
      <c r="A1434" s="108"/>
      <c r="B1434" s="108"/>
      <c r="C1434" s="108"/>
      <c r="D1434" s="115"/>
      <c r="E1434" s="108"/>
      <c r="F1434" s="108"/>
      <c r="G1434" s="108"/>
      <c r="H1434" s="108"/>
      <c r="I1434" s="108"/>
      <c r="J1434" s="108"/>
      <c r="K1434" s="108"/>
      <c r="L1434" s="108"/>
      <c r="M1434" s="111"/>
      <c r="N1434" s="112"/>
      <c r="O1434" s="111"/>
      <c r="P1434" s="108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08"/>
      <c r="AC1434" s="108"/>
      <c r="AD1434" s="108"/>
      <c r="AE1434" s="108"/>
      <c r="AF1434" s="108"/>
      <c r="AG1434" s="108"/>
      <c r="AH1434" s="108"/>
    </row>
    <row r="1435">
      <c r="A1435" s="108"/>
      <c r="B1435" s="108"/>
      <c r="C1435" s="108"/>
      <c r="D1435" s="115"/>
      <c r="E1435" s="108"/>
      <c r="F1435" s="108"/>
      <c r="G1435" s="108"/>
      <c r="H1435" s="108"/>
      <c r="I1435" s="108"/>
      <c r="J1435" s="108"/>
      <c r="K1435" s="108"/>
      <c r="L1435" s="108"/>
      <c r="M1435" s="111"/>
      <c r="N1435" s="112"/>
      <c r="O1435" s="111"/>
      <c r="P1435" s="108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08"/>
      <c r="AC1435" s="108"/>
      <c r="AD1435" s="108"/>
      <c r="AE1435" s="108"/>
      <c r="AF1435" s="108"/>
      <c r="AG1435" s="108"/>
      <c r="AH1435" s="108"/>
    </row>
    <row r="1436">
      <c r="A1436" s="108"/>
      <c r="B1436" s="108"/>
      <c r="C1436" s="108"/>
      <c r="D1436" s="115"/>
      <c r="E1436" s="108"/>
      <c r="F1436" s="108"/>
      <c r="G1436" s="108"/>
      <c r="H1436" s="108"/>
      <c r="I1436" s="108"/>
      <c r="J1436" s="108"/>
      <c r="K1436" s="108"/>
      <c r="L1436" s="108"/>
      <c r="M1436" s="111"/>
      <c r="N1436" s="112"/>
      <c r="O1436" s="111"/>
      <c r="P1436" s="108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08"/>
      <c r="AC1436" s="108"/>
      <c r="AD1436" s="108"/>
      <c r="AE1436" s="108"/>
      <c r="AF1436" s="108"/>
      <c r="AG1436" s="108"/>
      <c r="AH1436" s="108"/>
    </row>
    <row r="1437">
      <c r="A1437" s="108"/>
      <c r="B1437" s="108"/>
      <c r="C1437" s="108"/>
      <c r="D1437" s="115"/>
      <c r="E1437" s="108"/>
      <c r="F1437" s="108"/>
      <c r="G1437" s="108"/>
      <c r="H1437" s="108"/>
      <c r="I1437" s="108"/>
      <c r="J1437" s="108"/>
      <c r="K1437" s="108"/>
      <c r="L1437" s="108"/>
      <c r="M1437" s="111"/>
      <c r="N1437" s="112"/>
      <c r="O1437" s="111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08"/>
      <c r="AC1437" s="108"/>
      <c r="AD1437" s="108"/>
      <c r="AE1437" s="108"/>
      <c r="AF1437" s="108"/>
      <c r="AG1437" s="108"/>
      <c r="AH1437" s="108"/>
    </row>
    <row r="1438">
      <c r="A1438" s="108"/>
      <c r="B1438" s="108"/>
      <c r="C1438" s="108"/>
      <c r="D1438" s="115"/>
      <c r="E1438" s="108"/>
      <c r="F1438" s="108"/>
      <c r="G1438" s="108"/>
      <c r="H1438" s="108"/>
      <c r="I1438" s="108"/>
      <c r="J1438" s="108"/>
      <c r="K1438" s="108"/>
      <c r="L1438" s="108"/>
      <c r="M1438" s="111"/>
      <c r="N1438" s="112"/>
      <c r="O1438" s="111"/>
      <c r="P1438" s="108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08"/>
      <c r="AC1438" s="108"/>
      <c r="AD1438" s="108"/>
      <c r="AE1438" s="108"/>
      <c r="AF1438" s="108"/>
      <c r="AG1438" s="108"/>
      <c r="AH1438" s="108"/>
    </row>
    <row r="1439">
      <c r="A1439" s="108"/>
      <c r="B1439" s="108"/>
      <c r="C1439" s="108"/>
      <c r="D1439" s="115"/>
      <c r="E1439" s="108"/>
      <c r="F1439" s="108"/>
      <c r="G1439" s="108"/>
      <c r="H1439" s="108"/>
      <c r="I1439" s="108"/>
      <c r="J1439" s="108"/>
      <c r="K1439" s="108"/>
      <c r="L1439" s="108"/>
      <c r="M1439" s="111"/>
      <c r="N1439" s="112"/>
      <c r="O1439" s="111"/>
      <c r="P1439" s="108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08"/>
      <c r="AC1439" s="108"/>
      <c r="AD1439" s="108"/>
      <c r="AE1439" s="108"/>
      <c r="AF1439" s="108"/>
      <c r="AG1439" s="108"/>
      <c r="AH1439" s="108"/>
    </row>
    <row r="1440">
      <c r="A1440" s="108"/>
      <c r="B1440" s="108"/>
      <c r="C1440" s="108"/>
      <c r="D1440" s="115"/>
      <c r="E1440" s="108"/>
      <c r="F1440" s="108"/>
      <c r="G1440" s="108"/>
      <c r="H1440" s="108"/>
      <c r="I1440" s="108"/>
      <c r="J1440" s="108"/>
      <c r="K1440" s="108"/>
      <c r="L1440" s="108"/>
      <c r="M1440" s="111"/>
      <c r="N1440" s="112"/>
      <c r="O1440" s="111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  <c r="AE1440" s="108"/>
      <c r="AF1440" s="108"/>
      <c r="AG1440" s="108"/>
      <c r="AH1440" s="108"/>
    </row>
    <row r="1441">
      <c r="A1441" s="108"/>
      <c r="B1441" s="108"/>
      <c r="C1441" s="108"/>
      <c r="D1441" s="115"/>
      <c r="E1441" s="108"/>
      <c r="F1441" s="108"/>
      <c r="G1441" s="108"/>
      <c r="H1441" s="108"/>
      <c r="I1441" s="108"/>
      <c r="J1441" s="108"/>
      <c r="K1441" s="108"/>
      <c r="L1441" s="108"/>
      <c r="M1441" s="111"/>
      <c r="N1441" s="112"/>
      <c r="O1441" s="111"/>
      <c r="P1441" s="108"/>
      <c r="Q1441" s="108"/>
      <c r="R1441" s="108"/>
      <c r="S1441" s="108"/>
      <c r="T1441" s="108"/>
      <c r="U1441" s="108"/>
      <c r="V1441" s="108"/>
      <c r="W1441" s="108"/>
      <c r="X1441" s="108"/>
      <c r="Y1441" s="108"/>
      <c r="Z1441" s="108"/>
      <c r="AA1441" s="108"/>
      <c r="AB1441" s="108"/>
      <c r="AC1441" s="108"/>
      <c r="AD1441" s="108"/>
      <c r="AE1441" s="108"/>
      <c r="AF1441" s="108"/>
      <c r="AG1441" s="108"/>
      <c r="AH1441" s="108"/>
    </row>
    <row r="1442">
      <c r="A1442" s="108"/>
      <c r="B1442" s="108"/>
      <c r="C1442" s="108"/>
      <c r="D1442" s="115"/>
      <c r="E1442" s="108"/>
      <c r="F1442" s="108"/>
      <c r="G1442" s="108"/>
      <c r="H1442" s="108"/>
      <c r="I1442" s="108"/>
      <c r="J1442" s="108"/>
      <c r="K1442" s="108"/>
      <c r="L1442" s="108"/>
      <c r="M1442" s="111"/>
      <c r="N1442" s="112"/>
      <c r="O1442" s="111"/>
      <c r="P1442" s="108"/>
      <c r="Q1442" s="108"/>
      <c r="R1442" s="108"/>
      <c r="S1442" s="108"/>
      <c r="T1442" s="108"/>
      <c r="U1442" s="108"/>
      <c r="V1442" s="108"/>
      <c r="W1442" s="108"/>
      <c r="X1442" s="108"/>
      <c r="Y1442" s="108"/>
      <c r="Z1442" s="108"/>
      <c r="AA1442" s="108"/>
      <c r="AB1442" s="108"/>
      <c r="AC1442" s="108"/>
      <c r="AD1442" s="108"/>
      <c r="AE1442" s="108"/>
      <c r="AF1442" s="108"/>
      <c r="AG1442" s="108"/>
      <c r="AH1442" s="108"/>
    </row>
    <row r="1443">
      <c r="A1443" s="108"/>
      <c r="B1443" s="108"/>
      <c r="C1443" s="108"/>
      <c r="D1443" s="115"/>
      <c r="E1443" s="108"/>
      <c r="F1443" s="108"/>
      <c r="G1443" s="108"/>
      <c r="H1443" s="108"/>
      <c r="I1443" s="108"/>
      <c r="J1443" s="108"/>
      <c r="K1443" s="108"/>
      <c r="L1443" s="108"/>
      <c r="M1443" s="111"/>
      <c r="N1443" s="112"/>
      <c r="O1443" s="111"/>
      <c r="P1443" s="108"/>
      <c r="Q1443" s="108"/>
      <c r="R1443" s="108"/>
      <c r="S1443" s="108"/>
      <c r="T1443" s="108"/>
      <c r="U1443" s="108"/>
      <c r="V1443" s="108"/>
      <c r="W1443" s="108"/>
      <c r="X1443" s="108"/>
      <c r="Y1443" s="108"/>
      <c r="Z1443" s="108"/>
      <c r="AA1443" s="108"/>
      <c r="AB1443" s="108"/>
      <c r="AC1443" s="108"/>
      <c r="AD1443" s="108"/>
      <c r="AE1443" s="108"/>
      <c r="AF1443" s="108"/>
      <c r="AG1443" s="108"/>
      <c r="AH1443" s="108"/>
    </row>
    <row r="1444">
      <c r="A1444" s="108"/>
      <c r="B1444" s="108"/>
      <c r="C1444" s="108"/>
      <c r="D1444" s="115"/>
      <c r="E1444" s="108"/>
      <c r="F1444" s="108"/>
      <c r="G1444" s="108"/>
      <c r="H1444" s="108"/>
      <c r="I1444" s="108"/>
      <c r="J1444" s="108"/>
      <c r="K1444" s="108"/>
      <c r="L1444" s="108"/>
      <c r="M1444" s="111"/>
      <c r="N1444" s="112"/>
      <c r="O1444" s="111"/>
      <c r="P1444" s="108"/>
      <c r="Q1444" s="108"/>
      <c r="R1444" s="108"/>
      <c r="S1444" s="108"/>
      <c r="T1444" s="108"/>
      <c r="U1444" s="108"/>
      <c r="V1444" s="108"/>
      <c r="W1444" s="108"/>
      <c r="X1444" s="108"/>
      <c r="Y1444" s="108"/>
      <c r="Z1444" s="108"/>
      <c r="AA1444" s="108"/>
      <c r="AB1444" s="108"/>
      <c r="AC1444" s="108"/>
      <c r="AD1444" s="108"/>
      <c r="AE1444" s="108"/>
      <c r="AF1444" s="108"/>
      <c r="AG1444" s="108"/>
      <c r="AH1444" s="108"/>
    </row>
    <row r="1445">
      <c r="A1445" s="108"/>
      <c r="B1445" s="108"/>
      <c r="C1445" s="108"/>
      <c r="D1445" s="115"/>
      <c r="E1445" s="108"/>
      <c r="F1445" s="108"/>
      <c r="G1445" s="108"/>
      <c r="H1445" s="108"/>
      <c r="I1445" s="108"/>
      <c r="J1445" s="108"/>
      <c r="K1445" s="108"/>
      <c r="L1445" s="108"/>
      <c r="M1445" s="111"/>
      <c r="N1445" s="112"/>
      <c r="O1445" s="111"/>
      <c r="P1445" s="108"/>
      <c r="Q1445" s="108"/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/>
      <c r="AD1445" s="108"/>
      <c r="AE1445" s="108"/>
      <c r="AF1445" s="108"/>
      <c r="AG1445" s="108"/>
      <c r="AH1445" s="108"/>
    </row>
    <row r="1446">
      <c r="A1446" s="108"/>
      <c r="B1446" s="108"/>
      <c r="C1446" s="108"/>
      <c r="D1446" s="115"/>
      <c r="E1446" s="108"/>
      <c r="F1446" s="108"/>
      <c r="G1446" s="108"/>
      <c r="H1446" s="108"/>
      <c r="I1446" s="108"/>
      <c r="J1446" s="108"/>
      <c r="K1446" s="108"/>
      <c r="L1446" s="108"/>
      <c r="M1446" s="111"/>
      <c r="N1446" s="112"/>
      <c r="O1446" s="111"/>
      <c r="P1446" s="108"/>
      <c r="Q1446" s="108"/>
      <c r="R1446" s="108"/>
      <c r="S1446" s="108"/>
      <c r="T1446" s="108"/>
      <c r="U1446" s="108"/>
      <c r="V1446" s="108"/>
      <c r="W1446" s="108"/>
      <c r="X1446" s="108"/>
      <c r="Y1446" s="108"/>
      <c r="Z1446" s="108"/>
      <c r="AA1446" s="108"/>
      <c r="AB1446" s="108"/>
      <c r="AC1446" s="108"/>
      <c r="AD1446" s="108"/>
      <c r="AE1446" s="108"/>
      <c r="AF1446" s="108"/>
      <c r="AG1446" s="108"/>
      <c r="AH1446" s="108"/>
    </row>
    <row r="1447">
      <c r="A1447" s="108"/>
      <c r="B1447" s="108"/>
      <c r="C1447" s="108"/>
      <c r="D1447" s="115"/>
      <c r="E1447" s="108"/>
      <c r="F1447" s="108"/>
      <c r="G1447" s="108"/>
      <c r="H1447" s="108"/>
      <c r="I1447" s="108"/>
      <c r="J1447" s="108"/>
      <c r="K1447" s="108"/>
      <c r="L1447" s="108"/>
      <c r="M1447" s="111"/>
      <c r="N1447" s="112"/>
      <c r="O1447" s="111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  <c r="AE1447" s="108"/>
      <c r="AF1447" s="108"/>
      <c r="AG1447" s="108"/>
      <c r="AH1447" s="108"/>
    </row>
    <row r="1448">
      <c r="A1448" s="108"/>
      <c r="B1448" s="108"/>
      <c r="C1448" s="108"/>
      <c r="D1448" s="115"/>
      <c r="E1448" s="108"/>
      <c r="F1448" s="108"/>
      <c r="G1448" s="108"/>
      <c r="H1448" s="108"/>
      <c r="I1448" s="108"/>
      <c r="J1448" s="108"/>
      <c r="K1448" s="108"/>
      <c r="L1448" s="108"/>
      <c r="M1448" s="111"/>
      <c r="N1448" s="112"/>
      <c r="O1448" s="111"/>
      <c r="P1448" s="108"/>
      <c r="Q1448" s="108"/>
      <c r="R1448" s="108"/>
      <c r="S1448" s="108"/>
      <c r="T1448" s="108"/>
      <c r="U1448" s="108"/>
      <c r="V1448" s="108"/>
      <c r="W1448" s="108"/>
      <c r="X1448" s="108"/>
      <c r="Y1448" s="108"/>
      <c r="Z1448" s="108"/>
      <c r="AA1448" s="108"/>
      <c r="AB1448" s="108"/>
      <c r="AC1448" s="108"/>
      <c r="AD1448" s="108"/>
      <c r="AE1448" s="108"/>
      <c r="AF1448" s="108"/>
      <c r="AG1448" s="108"/>
      <c r="AH1448" s="108"/>
    </row>
    <row r="1449">
      <c r="A1449" s="108"/>
      <c r="B1449" s="108"/>
      <c r="C1449" s="108"/>
      <c r="D1449" s="115"/>
      <c r="E1449" s="108"/>
      <c r="F1449" s="108"/>
      <c r="G1449" s="108"/>
      <c r="H1449" s="108"/>
      <c r="I1449" s="108"/>
      <c r="J1449" s="108"/>
      <c r="K1449" s="108"/>
      <c r="L1449" s="108"/>
      <c r="M1449" s="111"/>
      <c r="N1449" s="112"/>
      <c r="O1449" s="111"/>
      <c r="P1449" s="108"/>
      <c r="Q1449" s="108"/>
      <c r="R1449" s="108"/>
      <c r="S1449" s="108"/>
      <c r="T1449" s="108"/>
      <c r="U1449" s="108"/>
      <c r="V1449" s="108"/>
      <c r="W1449" s="108"/>
      <c r="X1449" s="108"/>
      <c r="Y1449" s="108"/>
      <c r="Z1449" s="108"/>
      <c r="AA1449" s="108"/>
      <c r="AB1449" s="108"/>
      <c r="AC1449" s="108"/>
      <c r="AD1449" s="108"/>
      <c r="AE1449" s="108"/>
      <c r="AF1449" s="108"/>
      <c r="AG1449" s="108"/>
      <c r="AH1449" s="108"/>
    </row>
    <row r="1450">
      <c r="A1450" s="108"/>
      <c r="B1450" s="108"/>
      <c r="C1450" s="108"/>
      <c r="D1450" s="115"/>
      <c r="E1450" s="108"/>
      <c r="F1450" s="108"/>
      <c r="G1450" s="108"/>
      <c r="H1450" s="108"/>
      <c r="I1450" s="108"/>
      <c r="J1450" s="108"/>
      <c r="K1450" s="108"/>
      <c r="L1450" s="108"/>
      <c r="M1450" s="111"/>
      <c r="N1450" s="112"/>
      <c r="O1450" s="111"/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/>
      <c r="AB1450" s="108"/>
      <c r="AC1450" s="108"/>
      <c r="AD1450" s="108"/>
      <c r="AE1450" s="108"/>
      <c r="AF1450" s="108"/>
      <c r="AG1450" s="108"/>
      <c r="AH1450" s="108"/>
    </row>
    <row r="1451">
      <c r="A1451" s="108"/>
      <c r="B1451" s="108"/>
      <c r="C1451" s="108"/>
      <c r="D1451" s="115"/>
      <c r="E1451" s="108"/>
      <c r="F1451" s="108"/>
      <c r="G1451" s="108"/>
      <c r="H1451" s="108"/>
      <c r="I1451" s="108"/>
      <c r="J1451" s="108"/>
      <c r="K1451" s="108"/>
      <c r="L1451" s="108"/>
      <c r="M1451" s="111"/>
      <c r="N1451" s="112"/>
      <c r="O1451" s="111"/>
      <c r="P1451" s="108"/>
      <c r="Q1451" s="108"/>
      <c r="R1451" s="108"/>
      <c r="S1451" s="108"/>
      <c r="T1451" s="108"/>
      <c r="U1451" s="108"/>
      <c r="V1451" s="108"/>
      <c r="W1451" s="108"/>
      <c r="X1451" s="108"/>
      <c r="Y1451" s="108"/>
      <c r="Z1451" s="108"/>
      <c r="AA1451" s="108"/>
      <c r="AB1451" s="108"/>
      <c r="AC1451" s="108"/>
      <c r="AD1451" s="108"/>
      <c r="AE1451" s="108"/>
      <c r="AF1451" s="108"/>
      <c r="AG1451" s="108"/>
      <c r="AH1451" s="108"/>
    </row>
    <row r="1452">
      <c r="A1452" s="108"/>
      <c r="B1452" s="108"/>
      <c r="C1452" s="108"/>
      <c r="D1452" s="115"/>
      <c r="E1452" s="108"/>
      <c r="F1452" s="108"/>
      <c r="G1452" s="108"/>
      <c r="H1452" s="108"/>
      <c r="I1452" s="108"/>
      <c r="J1452" s="108"/>
      <c r="K1452" s="108"/>
      <c r="L1452" s="108"/>
      <c r="M1452" s="111"/>
      <c r="N1452" s="112"/>
      <c r="O1452" s="111"/>
      <c r="P1452" s="108"/>
      <c r="Q1452" s="108"/>
      <c r="R1452" s="108"/>
      <c r="S1452" s="108"/>
      <c r="T1452" s="108"/>
      <c r="U1452" s="108"/>
      <c r="V1452" s="108"/>
      <c r="W1452" s="108"/>
      <c r="X1452" s="108"/>
      <c r="Y1452" s="108"/>
      <c r="Z1452" s="108"/>
      <c r="AA1452" s="108"/>
      <c r="AB1452" s="108"/>
      <c r="AC1452" s="108"/>
      <c r="AD1452" s="108"/>
      <c r="AE1452" s="108"/>
      <c r="AF1452" s="108"/>
      <c r="AG1452" s="108"/>
      <c r="AH1452" s="108"/>
    </row>
    <row r="1453">
      <c r="A1453" s="108"/>
      <c r="B1453" s="108"/>
      <c r="C1453" s="108"/>
      <c r="D1453" s="115"/>
      <c r="E1453" s="108"/>
      <c r="F1453" s="108"/>
      <c r="G1453" s="108"/>
      <c r="H1453" s="108"/>
      <c r="I1453" s="108"/>
      <c r="J1453" s="108"/>
      <c r="K1453" s="108"/>
      <c r="L1453" s="108"/>
      <c r="M1453" s="111"/>
      <c r="N1453" s="112"/>
      <c r="O1453" s="111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  <c r="AE1453" s="108"/>
      <c r="AF1453" s="108"/>
      <c r="AG1453" s="108"/>
      <c r="AH1453" s="108"/>
    </row>
    <row r="1454">
      <c r="A1454" s="108"/>
      <c r="B1454" s="108"/>
      <c r="C1454" s="108"/>
      <c r="D1454" s="115"/>
      <c r="E1454" s="108"/>
      <c r="F1454" s="108"/>
      <c r="G1454" s="108"/>
      <c r="H1454" s="108"/>
      <c r="I1454" s="108"/>
      <c r="J1454" s="108"/>
      <c r="K1454" s="108"/>
      <c r="L1454" s="108"/>
      <c r="M1454" s="111"/>
      <c r="N1454" s="112"/>
      <c r="O1454" s="111"/>
      <c r="P1454" s="108"/>
      <c r="Q1454" s="108"/>
      <c r="R1454" s="108"/>
      <c r="S1454" s="108"/>
      <c r="T1454" s="108"/>
      <c r="U1454" s="108"/>
      <c r="V1454" s="108"/>
      <c r="W1454" s="108"/>
      <c r="X1454" s="108"/>
      <c r="Y1454" s="108"/>
      <c r="Z1454" s="108"/>
      <c r="AA1454" s="108"/>
      <c r="AB1454" s="108"/>
      <c r="AC1454" s="108"/>
      <c r="AD1454" s="108"/>
      <c r="AE1454" s="108"/>
      <c r="AF1454" s="108"/>
      <c r="AG1454" s="108"/>
      <c r="AH1454" s="108"/>
    </row>
    <row r="1455">
      <c r="A1455" s="108"/>
      <c r="B1455" s="108"/>
      <c r="C1455" s="108"/>
      <c r="D1455" s="115"/>
      <c r="E1455" s="108"/>
      <c r="F1455" s="108"/>
      <c r="G1455" s="108"/>
      <c r="H1455" s="108"/>
      <c r="I1455" s="108"/>
      <c r="J1455" s="108"/>
      <c r="K1455" s="108"/>
      <c r="L1455" s="108"/>
      <c r="M1455" s="111"/>
      <c r="N1455" s="112"/>
      <c r="O1455" s="111"/>
      <c r="P1455" s="108"/>
      <c r="Q1455" s="108"/>
      <c r="R1455" s="108"/>
      <c r="S1455" s="108"/>
      <c r="T1455" s="108"/>
      <c r="U1455" s="108"/>
      <c r="V1455" s="108"/>
      <c r="W1455" s="108"/>
      <c r="X1455" s="108"/>
      <c r="Y1455" s="108"/>
      <c r="Z1455" s="108"/>
      <c r="AA1455" s="108"/>
      <c r="AB1455" s="108"/>
      <c r="AC1455" s="108"/>
      <c r="AD1455" s="108"/>
      <c r="AE1455" s="108"/>
      <c r="AF1455" s="108"/>
      <c r="AG1455" s="108"/>
      <c r="AH1455" s="108"/>
    </row>
    <row r="1456">
      <c r="A1456" s="108"/>
      <c r="B1456" s="108"/>
      <c r="C1456" s="108"/>
      <c r="D1456" s="115"/>
      <c r="E1456" s="108"/>
      <c r="F1456" s="108"/>
      <c r="G1456" s="108"/>
      <c r="H1456" s="108"/>
      <c r="I1456" s="108"/>
      <c r="J1456" s="108"/>
      <c r="K1456" s="108"/>
      <c r="L1456" s="108"/>
      <c r="M1456" s="111"/>
      <c r="N1456" s="112"/>
      <c r="O1456" s="111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/>
      <c r="AB1456" s="108"/>
      <c r="AC1456" s="108"/>
      <c r="AD1456" s="108"/>
      <c r="AE1456" s="108"/>
      <c r="AF1456" s="108"/>
      <c r="AG1456" s="108"/>
      <c r="AH1456" s="108"/>
    </row>
    <row r="1457">
      <c r="A1457" s="108"/>
      <c r="B1457" s="108"/>
      <c r="C1457" s="108"/>
      <c r="D1457" s="115"/>
      <c r="E1457" s="108"/>
      <c r="F1457" s="108"/>
      <c r="G1457" s="108"/>
      <c r="H1457" s="108"/>
      <c r="I1457" s="108"/>
      <c r="J1457" s="108"/>
      <c r="K1457" s="108"/>
      <c r="L1457" s="108"/>
      <c r="M1457" s="111"/>
      <c r="N1457" s="112"/>
      <c r="O1457" s="111"/>
      <c r="P1457" s="108"/>
      <c r="Q1457" s="108"/>
      <c r="R1457" s="108"/>
      <c r="S1457" s="108"/>
      <c r="T1457" s="108"/>
      <c r="U1457" s="108"/>
      <c r="V1457" s="108"/>
      <c r="W1457" s="108"/>
      <c r="X1457" s="108"/>
      <c r="Y1457" s="108"/>
      <c r="Z1457" s="108"/>
      <c r="AA1457" s="108"/>
      <c r="AB1457" s="108"/>
      <c r="AC1457" s="108"/>
      <c r="AD1457" s="108"/>
      <c r="AE1457" s="108"/>
      <c r="AF1457" s="108"/>
      <c r="AG1457" s="108"/>
      <c r="AH1457" s="108"/>
    </row>
    <row r="1458">
      <c r="A1458" s="108"/>
      <c r="B1458" s="108"/>
      <c r="C1458" s="108"/>
      <c r="D1458" s="115"/>
      <c r="E1458" s="108"/>
      <c r="F1458" s="108"/>
      <c r="G1458" s="108"/>
      <c r="H1458" s="108"/>
      <c r="I1458" s="108"/>
      <c r="J1458" s="108"/>
      <c r="K1458" s="108"/>
      <c r="L1458" s="108"/>
      <c r="M1458" s="111"/>
      <c r="N1458" s="112"/>
      <c r="O1458" s="111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/>
      <c r="AB1458" s="108"/>
      <c r="AC1458" s="108"/>
      <c r="AD1458" s="108"/>
      <c r="AE1458" s="108"/>
      <c r="AF1458" s="108"/>
      <c r="AG1458" s="108"/>
      <c r="AH1458" s="108"/>
    </row>
    <row r="1459">
      <c r="A1459" s="108"/>
      <c r="B1459" s="108"/>
      <c r="C1459" s="108"/>
      <c r="D1459" s="115"/>
      <c r="E1459" s="108"/>
      <c r="F1459" s="108"/>
      <c r="G1459" s="108"/>
      <c r="H1459" s="108"/>
      <c r="I1459" s="108"/>
      <c r="J1459" s="108"/>
      <c r="K1459" s="108"/>
      <c r="L1459" s="108"/>
      <c r="M1459" s="111"/>
      <c r="N1459" s="112"/>
      <c r="O1459" s="111"/>
      <c r="P1459" s="108"/>
      <c r="Q1459" s="108"/>
      <c r="R1459" s="108"/>
      <c r="S1459" s="108"/>
      <c r="T1459" s="108"/>
      <c r="U1459" s="108"/>
      <c r="V1459" s="108"/>
      <c r="W1459" s="108"/>
      <c r="X1459" s="108"/>
      <c r="Y1459" s="108"/>
      <c r="Z1459" s="108"/>
      <c r="AA1459" s="108"/>
      <c r="AB1459" s="108"/>
      <c r="AC1459" s="108"/>
      <c r="AD1459" s="108"/>
      <c r="AE1459" s="108"/>
      <c r="AF1459" s="108"/>
      <c r="AG1459" s="108"/>
      <c r="AH1459" s="108"/>
    </row>
    <row r="1460">
      <c r="A1460" s="108"/>
      <c r="B1460" s="108"/>
      <c r="C1460" s="108"/>
      <c r="D1460" s="115"/>
      <c r="E1460" s="108"/>
      <c r="F1460" s="108"/>
      <c r="G1460" s="108"/>
      <c r="H1460" s="108"/>
      <c r="I1460" s="108"/>
      <c r="J1460" s="108"/>
      <c r="K1460" s="108"/>
      <c r="L1460" s="108"/>
      <c r="M1460" s="111"/>
      <c r="N1460" s="112"/>
      <c r="O1460" s="111"/>
      <c r="P1460" s="108"/>
      <c r="Q1460" s="108"/>
      <c r="R1460" s="108"/>
      <c r="S1460" s="108"/>
      <c r="T1460" s="108"/>
      <c r="U1460" s="108"/>
      <c r="V1460" s="108"/>
      <c r="W1460" s="108"/>
      <c r="X1460" s="108"/>
      <c r="Y1460" s="108"/>
      <c r="Z1460" s="108"/>
      <c r="AA1460" s="108"/>
      <c r="AB1460" s="108"/>
      <c r="AC1460" s="108"/>
      <c r="AD1460" s="108"/>
      <c r="AE1460" s="108"/>
      <c r="AF1460" s="108"/>
      <c r="AG1460" s="108"/>
      <c r="AH1460" s="108"/>
    </row>
    <row r="1461">
      <c r="A1461" s="108"/>
      <c r="B1461" s="108"/>
      <c r="C1461" s="108"/>
      <c r="D1461" s="115"/>
      <c r="E1461" s="108"/>
      <c r="F1461" s="108"/>
      <c r="G1461" s="108"/>
      <c r="H1461" s="108"/>
      <c r="I1461" s="108"/>
      <c r="J1461" s="108"/>
      <c r="K1461" s="108"/>
      <c r="L1461" s="108"/>
      <c r="M1461" s="111"/>
      <c r="N1461" s="112"/>
      <c r="O1461" s="111"/>
      <c r="P1461" s="108"/>
      <c r="Q1461" s="108"/>
      <c r="R1461" s="108"/>
      <c r="S1461" s="108"/>
      <c r="T1461" s="108"/>
      <c r="U1461" s="108"/>
      <c r="V1461" s="108"/>
      <c r="W1461" s="108"/>
      <c r="X1461" s="108"/>
      <c r="Y1461" s="108"/>
      <c r="Z1461" s="108"/>
      <c r="AA1461" s="108"/>
      <c r="AB1461" s="108"/>
      <c r="AC1461" s="108"/>
      <c r="AD1461" s="108"/>
      <c r="AE1461" s="108"/>
      <c r="AF1461" s="108"/>
      <c r="AG1461" s="108"/>
      <c r="AH1461" s="108"/>
    </row>
    <row r="1462">
      <c r="A1462" s="108"/>
      <c r="B1462" s="108"/>
      <c r="C1462" s="108"/>
      <c r="D1462" s="115"/>
      <c r="E1462" s="108"/>
      <c r="F1462" s="108"/>
      <c r="G1462" s="108"/>
      <c r="H1462" s="108"/>
      <c r="I1462" s="108"/>
      <c r="J1462" s="108"/>
      <c r="K1462" s="108"/>
      <c r="L1462" s="108"/>
      <c r="M1462" s="111"/>
      <c r="N1462" s="112"/>
      <c r="O1462" s="111"/>
      <c r="P1462" s="108"/>
      <c r="Q1462" s="108"/>
      <c r="R1462" s="108"/>
      <c r="S1462" s="108"/>
      <c r="T1462" s="108"/>
      <c r="U1462" s="108"/>
      <c r="V1462" s="108"/>
      <c r="W1462" s="108"/>
      <c r="X1462" s="108"/>
      <c r="Y1462" s="108"/>
      <c r="Z1462" s="108"/>
      <c r="AA1462" s="108"/>
      <c r="AB1462" s="108"/>
      <c r="AC1462" s="108"/>
      <c r="AD1462" s="108"/>
      <c r="AE1462" s="108"/>
      <c r="AF1462" s="108"/>
      <c r="AG1462" s="108"/>
      <c r="AH1462" s="108"/>
    </row>
    <row r="1463">
      <c r="A1463" s="108"/>
      <c r="B1463" s="108"/>
      <c r="C1463" s="108"/>
      <c r="D1463" s="115"/>
      <c r="E1463" s="108"/>
      <c r="F1463" s="108"/>
      <c r="G1463" s="108"/>
      <c r="H1463" s="108"/>
      <c r="I1463" s="108"/>
      <c r="J1463" s="108"/>
      <c r="K1463" s="108"/>
      <c r="L1463" s="108"/>
      <c r="M1463" s="111"/>
      <c r="N1463" s="112"/>
      <c r="O1463" s="111"/>
      <c r="P1463" s="108"/>
      <c r="Q1463" s="108"/>
      <c r="R1463" s="108"/>
      <c r="S1463" s="108"/>
      <c r="T1463" s="108"/>
      <c r="U1463" s="108"/>
      <c r="V1463" s="108"/>
      <c r="W1463" s="108"/>
      <c r="X1463" s="108"/>
      <c r="Y1463" s="108"/>
      <c r="Z1463" s="108"/>
      <c r="AA1463" s="108"/>
      <c r="AB1463" s="108"/>
      <c r="AC1463" s="108"/>
      <c r="AD1463" s="108"/>
      <c r="AE1463" s="108"/>
      <c r="AF1463" s="108"/>
      <c r="AG1463" s="108"/>
      <c r="AH1463" s="108"/>
    </row>
    <row r="1464">
      <c r="A1464" s="108"/>
      <c r="B1464" s="108"/>
      <c r="C1464" s="108"/>
      <c r="D1464" s="115"/>
      <c r="E1464" s="108"/>
      <c r="F1464" s="108"/>
      <c r="G1464" s="108"/>
      <c r="H1464" s="108"/>
      <c r="I1464" s="108"/>
      <c r="J1464" s="108"/>
      <c r="K1464" s="108"/>
      <c r="L1464" s="108"/>
      <c r="M1464" s="111"/>
      <c r="N1464" s="112"/>
      <c r="O1464" s="111"/>
      <c r="P1464" s="108"/>
      <c r="Q1464" s="108"/>
      <c r="R1464" s="108"/>
      <c r="S1464" s="108"/>
      <c r="T1464" s="108"/>
      <c r="U1464" s="108"/>
      <c r="V1464" s="108"/>
      <c r="W1464" s="108"/>
      <c r="X1464" s="108"/>
      <c r="Y1464" s="108"/>
      <c r="Z1464" s="108"/>
      <c r="AA1464" s="108"/>
      <c r="AB1464" s="108"/>
      <c r="AC1464" s="108"/>
      <c r="AD1464" s="108"/>
      <c r="AE1464" s="108"/>
      <c r="AF1464" s="108"/>
      <c r="AG1464" s="108"/>
      <c r="AH1464" s="108"/>
    </row>
    <row r="1465">
      <c r="A1465" s="108"/>
      <c r="B1465" s="108"/>
      <c r="C1465" s="108"/>
      <c r="D1465" s="115"/>
      <c r="E1465" s="108"/>
      <c r="F1465" s="108"/>
      <c r="G1465" s="108"/>
      <c r="H1465" s="108"/>
      <c r="I1465" s="108"/>
      <c r="J1465" s="108"/>
      <c r="K1465" s="108"/>
      <c r="L1465" s="108"/>
      <c r="M1465" s="111"/>
      <c r="N1465" s="112"/>
      <c r="O1465" s="111"/>
      <c r="P1465" s="108"/>
      <c r="Q1465" s="108"/>
      <c r="R1465" s="108"/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/>
      <c r="AC1465" s="108"/>
      <c r="AD1465" s="108"/>
      <c r="AE1465" s="108"/>
      <c r="AF1465" s="108"/>
      <c r="AG1465" s="108"/>
      <c r="AH1465" s="108"/>
    </row>
    <row r="1466">
      <c r="A1466" s="108"/>
      <c r="B1466" s="108"/>
      <c r="C1466" s="108"/>
      <c r="D1466" s="115"/>
      <c r="E1466" s="108"/>
      <c r="F1466" s="108"/>
      <c r="G1466" s="108"/>
      <c r="H1466" s="108"/>
      <c r="I1466" s="108"/>
      <c r="J1466" s="108"/>
      <c r="K1466" s="108"/>
      <c r="L1466" s="108"/>
      <c r="M1466" s="111"/>
      <c r="N1466" s="112"/>
      <c r="O1466" s="111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/>
      <c r="AB1466" s="108"/>
      <c r="AC1466" s="108"/>
      <c r="AD1466" s="108"/>
      <c r="AE1466" s="108"/>
      <c r="AF1466" s="108"/>
      <c r="AG1466" s="108"/>
      <c r="AH1466" s="108"/>
    </row>
    <row r="1467">
      <c r="A1467" s="108"/>
      <c r="B1467" s="108"/>
      <c r="C1467" s="108"/>
      <c r="D1467" s="115"/>
      <c r="E1467" s="108"/>
      <c r="F1467" s="108"/>
      <c r="G1467" s="108"/>
      <c r="H1467" s="108"/>
      <c r="I1467" s="108"/>
      <c r="J1467" s="108"/>
      <c r="K1467" s="108"/>
      <c r="L1467" s="108"/>
      <c r="M1467" s="111"/>
      <c r="N1467" s="112"/>
      <c r="O1467" s="111"/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/>
      <c r="AB1467" s="108"/>
      <c r="AC1467" s="108"/>
      <c r="AD1467" s="108"/>
      <c r="AE1467" s="108"/>
      <c r="AF1467" s="108"/>
      <c r="AG1467" s="108"/>
      <c r="AH1467" s="108"/>
    </row>
    <row r="1468">
      <c r="A1468" s="108"/>
      <c r="B1468" s="108"/>
      <c r="C1468" s="108"/>
      <c r="D1468" s="115"/>
      <c r="E1468" s="108"/>
      <c r="F1468" s="108"/>
      <c r="G1468" s="108"/>
      <c r="H1468" s="108"/>
      <c r="I1468" s="108"/>
      <c r="J1468" s="108"/>
      <c r="K1468" s="108"/>
      <c r="L1468" s="108"/>
      <c r="M1468" s="111"/>
      <c r="N1468" s="112"/>
      <c r="O1468" s="111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  <c r="AE1468" s="108"/>
      <c r="AF1468" s="108"/>
      <c r="AG1468" s="108"/>
      <c r="AH1468" s="108"/>
    </row>
    <row r="1469">
      <c r="A1469" s="108"/>
      <c r="B1469" s="108"/>
      <c r="C1469" s="108"/>
      <c r="D1469" s="115"/>
      <c r="E1469" s="108"/>
      <c r="F1469" s="108"/>
      <c r="G1469" s="108"/>
      <c r="H1469" s="108"/>
      <c r="I1469" s="108"/>
      <c r="J1469" s="108"/>
      <c r="K1469" s="108"/>
      <c r="L1469" s="108"/>
      <c r="M1469" s="111"/>
      <c r="N1469" s="112"/>
      <c r="O1469" s="111"/>
      <c r="P1469" s="108"/>
      <c r="Q1469" s="108"/>
      <c r="R1469" s="108"/>
      <c r="S1469" s="108"/>
      <c r="T1469" s="108"/>
      <c r="U1469" s="108"/>
      <c r="V1469" s="108"/>
      <c r="W1469" s="108"/>
      <c r="X1469" s="108"/>
      <c r="Y1469" s="108"/>
      <c r="Z1469" s="108"/>
      <c r="AA1469" s="108"/>
      <c r="AB1469" s="108"/>
      <c r="AC1469" s="108"/>
      <c r="AD1469" s="108"/>
      <c r="AE1469" s="108"/>
      <c r="AF1469" s="108"/>
      <c r="AG1469" s="108"/>
      <c r="AH1469" s="108"/>
    </row>
    <row r="1470">
      <c r="A1470" s="108"/>
      <c r="B1470" s="108"/>
      <c r="C1470" s="108"/>
      <c r="D1470" s="115"/>
      <c r="E1470" s="108"/>
      <c r="F1470" s="108"/>
      <c r="G1470" s="108"/>
      <c r="H1470" s="108"/>
      <c r="I1470" s="108"/>
      <c r="J1470" s="108"/>
      <c r="K1470" s="108"/>
      <c r="L1470" s="108"/>
      <c r="M1470" s="111"/>
      <c r="N1470" s="112"/>
      <c r="O1470" s="111"/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/>
      <c r="AB1470" s="108"/>
      <c r="AC1470" s="108"/>
      <c r="AD1470" s="108"/>
      <c r="AE1470" s="108"/>
      <c r="AF1470" s="108"/>
      <c r="AG1470" s="108"/>
      <c r="AH1470" s="108"/>
    </row>
    <row r="1471">
      <c r="A1471" s="108"/>
      <c r="B1471" s="108"/>
      <c r="C1471" s="108"/>
      <c r="D1471" s="115"/>
      <c r="E1471" s="108"/>
      <c r="F1471" s="108"/>
      <c r="G1471" s="108"/>
      <c r="H1471" s="108"/>
      <c r="I1471" s="108"/>
      <c r="J1471" s="108"/>
      <c r="K1471" s="108"/>
      <c r="L1471" s="108"/>
      <c r="M1471" s="111"/>
      <c r="N1471" s="112"/>
      <c r="O1471" s="111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  <c r="AE1471" s="108"/>
      <c r="AF1471" s="108"/>
      <c r="AG1471" s="108"/>
      <c r="AH1471" s="108"/>
    </row>
    <row r="1472">
      <c r="A1472" s="108"/>
      <c r="B1472" s="108"/>
      <c r="C1472" s="108"/>
      <c r="D1472" s="115"/>
      <c r="E1472" s="108"/>
      <c r="F1472" s="108"/>
      <c r="G1472" s="108"/>
      <c r="H1472" s="108"/>
      <c r="I1472" s="108"/>
      <c r="J1472" s="108"/>
      <c r="K1472" s="108"/>
      <c r="L1472" s="108"/>
      <c r="M1472" s="111"/>
      <c r="N1472" s="112"/>
      <c r="O1472" s="111"/>
      <c r="P1472" s="108"/>
      <c r="Q1472" s="108"/>
      <c r="R1472" s="108"/>
      <c r="S1472" s="108"/>
      <c r="T1472" s="108"/>
      <c r="U1472" s="108"/>
      <c r="V1472" s="108"/>
      <c r="W1472" s="108"/>
      <c r="X1472" s="108"/>
      <c r="Y1472" s="108"/>
      <c r="Z1472" s="108"/>
      <c r="AA1472" s="108"/>
      <c r="AB1472" s="108"/>
      <c r="AC1472" s="108"/>
      <c r="AD1472" s="108"/>
      <c r="AE1472" s="108"/>
      <c r="AF1472" s="108"/>
      <c r="AG1472" s="108"/>
      <c r="AH1472" s="108"/>
    </row>
    <row r="1473">
      <c r="A1473" s="108"/>
      <c r="B1473" s="108"/>
      <c r="C1473" s="108"/>
      <c r="D1473" s="115"/>
      <c r="E1473" s="108"/>
      <c r="F1473" s="108"/>
      <c r="G1473" s="108"/>
      <c r="H1473" s="108"/>
      <c r="I1473" s="108"/>
      <c r="J1473" s="108"/>
      <c r="K1473" s="108"/>
      <c r="L1473" s="108"/>
      <c r="M1473" s="111"/>
      <c r="N1473" s="112"/>
      <c r="O1473" s="111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/>
      <c r="AC1473" s="108"/>
      <c r="AD1473" s="108"/>
      <c r="AE1473" s="108"/>
      <c r="AF1473" s="108"/>
      <c r="AG1473" s="108"/>
      <c r="AH1473" s="108"/>
    </row>
    <row r="1474">
      <c r="A1474" s="108"/>
      <c r="B1474" s="108"/>
      <c r="C1474" s="108"/>
      <c r="D1474" s="115"/>
      <c r="E1474" s="108"/>
      <c r="F1474" s="108"/>
      <c r="G1474" s="108"/>
      <c r="H1474" s="108"/>
      <c r="I1474" s="108"/>
      <c r="J1474" s="108"/>
      <c r="K1474" s="108"/>
      <c r="L1474" s="108"/>
      <c r="M1474" s="111"/>
      <c r="N1474" s="112"/>
      <c r="O1474" s="111"/>
      <c r="P1474" s="108"/>
      <c r="Q1474" s="108"/>
      <c r="R1474" s="108"/>
      <c r="S1474" s="108"/>
      <c r="T1474" s="108"/>
      <c r="U1474" s="108"/>
      <c r="V1474" s="108"/>
      <c r="W1474" s="108"/>
      <c r="X1474" s="108"/>
      <c r="Y1474" s="108"/>
      <c r="Z1474" s="108"/>
      <c r="AA1474" s="108"/>
      <c r="AB1474" s="108"/>
      <c r="AC1474" s="108"/>
      <c r="AD1474" s="108"/>
      <c r="AE1474" s="108"/>
      <c r="AF1474" s="108"/>
      <c r="AG1474" s="108"/>
      <c r="AH1474" s="108"/>
    </row>
    <row r="1475">
      <c r="A1475" s="108"/>
      <c r="B1475" s="108"/>
      <c r="C1475" s="108"/>
      <c r="D1475" s="115"/>
      <c r="E1475" s="108"/>
      <c r="F1475" s="108"/>
      <c r="G1475" s="108"/>
      <c r="H1475" s="108"/>
      <c r="I1475" s="108"/>
      <c r="J1475" s="108"/>
      <c r="K1475" s="108"/>
      <c r="L1475" s="108"/>
      <c r="M1475" s="111"/>
      <c r="N1475" s="112"/>
      <c r="O1475" s="111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/>
      <c r="AC1475" s="108"/>
      <c r="AD1475" s="108"/>
      <c r="AE1475" s="108"/>
      <c r="AF1475" s="108"/>
      <c r="AG1475" s="108"/>
      <c r="AH1475" s="108"/>
    </row>
    <row r="1476">
      <c r="A1476" s="108"/>
      <c r="B1476" s="108"/>
      <c r="C1476" s="108"/>
      <c r="D1476" s="115"/>
      <c r="E1476" s="108"/>
      <c r="F1476" s="108"/>
      <c r="G1476" s="108"/>
      <c r="H1476" s="108"/>
      <c r="I1476" s="108"/>
      <c r="J1476" s="108"/>
      <c r="K1476" s="108"/>
      <c r="L1476" s="108"/>
      <c r="M1476" s="111"/>
      <c r="N1476" s="112"/>
      <c r="O1476" s="111"/>
      <c r="P1476" s="108"/>
      <c r="Q1476" s="108"/>
      <c r="R1476" s="108"/>
      <c r="S1476" s="108"/>
      <c r="T1476" s="108"/>
      <c r="U1476" s="108"/>
      <c r="V1476" s="108"/>
      <c r="W1476" s="108"/>
      <c r="X1476" s="108"/>
      <c r="Y1476" s="108"/>
      <c r="Z1476" s="108"/>
      <c r="AA1476" s="108"/>
      <c r="AB1476" s="108"/>
      <c r="AC1476" s="108"/>
      <c r="AD1476" s="108"/>
      <c r="AE1476" s="108"/>
      <c r="AF1476" s="108"/>
      <c r="AG1476" s="108"/>
      <c r="AH1476" s="108"/>
    </row>
    <row r="1477">
      <c r="A1477" s="108"/>
      <c r="B1477" s="108"/>
      <c r="C1477" s="108"/>
      <c r="D1477" s="115"/>
      <c r="E1477" s="108"/>
      <c r="F1477" s="108"/>
      <c r="G1477" s="108"/>
      <c r="H1477" s="108"/>
      <c r="I1477" s="108"/>
      <c r="J1477" s="108"/>
      <c r="K1477" s="108"/>
      <c r="L1477" s="108"/>
      <c r="M1477" s="111"/>
      <c r="N1477" s="112"/>
      <c r="O1477" s="111"/>
      <c r="P1477" s="108"/>
      <c r="Q1477" s="108"/>
      <c r="R1477" s="108"/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/>
      <c r="AC1477" s="108"/>
      <c r="AD1477" s="108"/>
      <c r="AE1477" s="108"/>
      <c r="AF1477" s="108"/>
      <c r="AG1477" s="108"/>
      <c r="AH1477" s="108"/>
    </row>
    <row r="1478">
      <c r="A1478" s="108"/>
      <c r="B1478" s="108"/>
      <c r="C1478" s="108"/>
      <c r="D1478" s="115"/>
      <c r="E1478" s="108"/>
      <c r="F1478" s="108"/>
      <c r="G1478" s="108"/>
      <c r="H1478" s="108"/>
      <c r="I1478" s="108"/>
      <c r="J1478" s="108"/>
      <c r="K1478" s="108"/>
      <c r="L1478" s="108"/>
      <c r="M1478" s="111"/>
      <c r="N1478" s="112"/>
      <c r="O1478" s="111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08"/>
      <c r="AE1478" s="108"/>
      <c r="AF1478" s="108"/>
      <c r="AG1478" s="108"/>
      <c r="AH1478" s="108"/>
    </row>
    <row r="1479">
      <c r="A1479" s="108"/>
      <c r="B1479" s="108"/>
      <c r="C1479" s="108"/>
      <c r="D1479" s="115"/>
      <c r="E1479" s="108"/>
      <c r="F1479" s="108"/>
      <c r="G1479" s="108"/>
      <c r="H1479" s="108"/>
      <c r="I1479" s="108"/>
      <c r="J1479" s="108"/>
      <c r="K1479" s="108"/>
      <c r="L1479" s="108"/>
      <c r="M1479" s="111"/>
      <c r="N1479" s="112"/>
      <c r="O1479" s="111"/>
      <c r="P1479" s="108"/>
      <c r="Q1479" s="108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08"/>
      <c r="AE1479" s="108"/>
      <c r="AF1479" s="108"/>
      <c r="AG1479" s="108"/>
      <c r="AH1479" s="108"/>
    </row>
    <row r="1480">
      <c r="A1480" s="108"/>
      <c r="B1480" s="108"/>
      <c r="C1480" s="108"/>
      <c r="D1480" s="115"/>
      <c r="E1480" s="108"/>
      <c r="F1480" s="108"/>
      <c r="G1480" s="108"/>
      <c r="H1480" s="108"/>
      <c r="I1480" s="108"/>
      <c r="J1480" s="108"/>
      <c r="K1480" s="108"/>
      <c r="L1480" s="108"/>
      <c r="M1480" s="111"/>
      <c r="N1480" s="112"/>
      <c r="O1480" s="111"/>
      <c r="P1480" s="108"/>
      <c r="Q1480" s="108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08"/>
      <c r="AE1480" s="108"/>
      <c r="AF1480" s="108"/>
      <c r="AG1480" s="108"/>
      <c r="AH1480" s="108"/>
    </row>
    <row r="1481">
      <c r="A1481" s="108"/>
      <c r="B1481" s="108"/>
      <c r="C1481" s="108"/>
      <c r="D1481" s="115"/>
      <c r="E1481" s="108"/>
      <c r="F1481" s="108"/>
      <c r="G1481" s="108"/>
      <c r="H1481" s="108"/>
      <c r="I1481" s="108"/>
      <c r="J1481" s="108"/>
      <c r="K1481" s="108"/>
      <c r="L1481" s="108"/>
      <c r="M1481" s="111"/>
      <c r="N1481" s="112"/>
      <c r="O1481" s="111"/>
      <c r="P1481" s="108"/>
      <c r="Q1481" s="108"/>
      <c r="R1481" s="108"/>
      <c r="S1481" s="108"/>
      <c r="T1481" s="108"/>
      <c r="U1481" s="108"/>
      <c r="V1481" s="108"/>
      <c r="W1481" s="108"/>
      <c r="X1481" s="108"/>
      <c r="Y1481" s="108"/>
      <c r="Z1481" s="108"/>
      <c r="AA1481" s="108"/>
      <c r="AB1481" s="108"/>
      <c r="AC1481" s="108"/>
      <c r="AD1481" s="108"/>
      <c r="AE1481" s="108"/>
      <c r="AF1481" s="108"/>
      <c r="AG1481" s="108"/>
      <c r="AH1481" s="108"/>
    </row>
    <row r="1482">
      <c r="A1482" s="108"/>
      <c r="B1482" s="108"/>
      <c r="C1482" s="108"/>
      <c r="D1482" s="115"/>
      <c r="E1482" s="108"/>
      <c r="F1482" s="108"/>
      <c r="G1482" s="108"/>
      <c r="H1482" s="108"/>
      <c r="I1482" s="108"/>
      <c r="J1482" s="108"/>
      <c r="K1482" s="108"/>
      <c r="L1482" s="108"/>
      <c r="M1482" s="111"/>
      <c r="N1482" s="112"/>
      <c r="O1482" s="111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/>
      <c r="AB1482" s="108"/>
      <c r="AC1482" s="108"/>
      <c r="AD1482" s="108"/>
      <c r="AE1482" s="108"/>
      <c r="AF1482" s="108"/>
      <c r="AG1482" s="108"/>
      <c r="AH1482" s="108"/>
    </row>
    <row r="1483">
      <c r="A1483" s="108"/>
      <c r="B1483" s="108"/>
      <c r="C1483" s="108"/>
      <c r="D1483" s="115"/>
      <c r="E1483" s="108"/>
      <c r="F1483" s="108"/>
      <c r="G1483" s="108"/>
      <c r="H1483" s="108"/>
      <c r="I1483" s="108"/>
      <c r="J1483" s="108"/>
      <c r="K1483" s="108"/>
      <c r="L1483" s="108"/>
      <c r="M1483" s="111"/>
      <c r="N1483" s="112"/>
      <c r="O1483" s="111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/>
      <c r="AC1483" s="108"/>
      <c r="AD1483" s="108"/>
      <c r="AE1483" s="108"/>
      <c r="AF1483" s="108"/>
      <c r="AG1483" s="108"/>
      <c r="AH1483" s="108"/>
    </row>
    <row r="1484">
      <c r="A1484" s="108"/>
      <c r="B1484" s="108"/>
      <c r="C1484" s="108"/>
      <c r="D1484" s="115"/>
      <c r="E1484" s="108"/>
      <c r="F1484" s="108"/>
      <c r="G1484" s="108"/>
      <c r="H1484" s="108"/>
      <c r="I1484" s="108"/>
      <c r="J1484" s="108"/>
      <c r="K1484" s="108"/>
      <c r="L1484" s="108"/>
      <c r="M1484" s="111"/>
      <c r="N1484" s="112"/>
      <c r="O1484" s="111"/>
      <c r="P1484" s="108"/>
      <c r="Q1484" s="108"/>
      <c r="R1484" s="108"/>
      <c r="S1484" s="108"/>
      <c r="T1484" s="108"/>
      <c r="U1484" s="108"/>
      <c r="V1484" s="108"/>
      <c r="W1484" s="108"/>
      <c r="X1484" s="108"/>
      <c r="Y1484" s="108"/>
      <c r="Z1484" s="108"/>
      <c r="AA1484" s="108"/>
      <c r="AB1484" s="108"/>
      <c r="AC1484" s="108"/>
      <c r="AD1484" s="108"/>
      <c r="AE1484" s="108"/>
      <c r="AF1484" s="108"/>
      <c r="AG1484" s="108"/>
      <c r="AH1484" s="108"/>
    </row>
    <row r="1485">
      <c r="A1485" s="108"/>
      <c r="B1485" s="108"/>
      <c r="C1485" s="108"/>
      <c r="D1485" s="115"/>
      <c r="E1485" s="108"/>
      <c r="F1485" s="108"/>
      <c r="G1485" s="108"/>
      <c r="H1485" s="108"/>
      <c r="I1485" s="108"/>
      <c r="J1485" s="108"/>
      <c r="K1485" s="108"/>
      <c r="L1485" s="108"/>
      <c r="M1485" s="111"/>
      <c r="N1485" s="112"/>
      <c r="O1485" s="111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/>
      <c r="AB1485" s="108"/>
      <c r="AC1485" s="108"/>
      <c r="AD1485" s="108"/>
      <c r="AE1485" s="108"/>
      <c r="AF1485" s="108"/>
      <c r="AG1485" s="108"/>
      <c r="AH1485" s="108"/>
    </row>
    <row r="1486">
      <c r="A1486" s="108"/>
      <c r="B1486" s="108"/>
      <c r="C1486" s="108"/>
      <c r="D1486" s="115"/>
      <c r="E1486" s="108"/>
      <c r="F1486" s="108"/>
      <c r="G1486" s="108"/>
      <c r="H1486" s="108"/>
      <c r="I1486" s="108"/>
      <c r="J1486" s="108"/>
      <c r="K1486" s="108"/>
      <c r="L1486" s="108"/>
      <c r="M1486" s="111"/>
      <c r="N1486" s="112"/>
      <c r="O1486" s="111"/>
      <c r="P1486" s="108"/>
      <c r="Q1486" s="108"/>
      <c r="R1486" s="108"/>
      <c r="S1486" s="108"/>
      <c r="T1486" s="108"/>
      <c r="U1486" s="108"/>
      <c r="V1486" s="108"/>
      <c r="W1486" s="108"/>
      <c r="X1486" s="108"/>
      <c r="Y1486" s="108"/>
      <c r="Z1486" s="108"/>
      <c r="AA1486" s="108"/>
      <c r="AB1486" s="108"/>
      <c r="AC1486" s="108"/>
      <c r="AD1486" s="108"/>
      <c r="AE1486" s="108"/>
      <c r="AF1486" s="108"/>
      <c r="AG1486" s="108"/>
      <c r="AH1486" s="108"/>
    </row>
    <row r="1487">
      <c r="A1487" s="108"/>
      <c r="B1487" s="108"/>
      <c r="C1487" s="108"/>
      <c r="D1487" s="115"/>
      <c r="E1487" s="108"/>
      <c r="F1487" s="108"/>
      <c r="G1487" s="108"/>
      <c r="H1487" s="108"/>
      <c r="I1487" s="108"/>
      <c r="J1487" s="108"/>
      <c r="K1487" s="108"/>
      <c r="L1487" s="108"/>
      <c r="M1487" s="111"/>
      <c r="N1487" s="112"/>
      <c r="O1487" s="111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/>
      <c r="AC1487" s="108"/>
      <c r="AD1487" s="108"/>
      <c r="AE1487" s="108"/>
      <c r="AF1487" s="108"/>
      <c r="AG1487" s="108"/>
      <c r="AH1487" s="108"/>
    </row>
    <row r="1488">
      <c r="A1488" s="108"/>
      <c r="B1488" s="108"/>
      <c r="C1488" s="108"/>
      <c r="D1488" s="115"/>
      <c r="E1488" s="108"/>
      <c r="F1488" s="108"/>
      <c r="G1488" s="108"/>
      <c r="H1488" s="108"/>
      <c r="I1488" s="108"/>
      <c r="J1488" s="108"/>
      <c r="K1488" s="108"/>
      <c r="L1488" s="108"/>
      <c r="M1488" s="111"/>
      <c r="N1488" s="112"/>
      <c r="O1488" s="111"/>
      <c r="P1488" s="108"/>
      <c r="Q1488" s="108"/>
      <c r="R1488" s="108"/>
      <c r="S1488" s="108"/>
      <c r="T1488" s="108"/>
      <c r="U1488" s="108"/>
      <c r="V1488" s="108"/>
      <c r="W1488" s="108"/>
      <c r="X1488" s="108"/>
      <c r="Y1488" s="108"/>
      <c r="Z1488" s="108"/>
      <c r="AA1488" s="108"/>
      <c r="AB1488" s="108"/>
      <c r="AC1488" s="108"/>
      <c r="AD1488" s="108"/>
      <c r="AE1488" s="108"/>
      <c r="AF1488" s="108"/>
      <c r="AG1488" s="108"/>
      <c r="AH1488" s="108"/>
    </row>
    <row r="1489">
      <c r="A1489" s="108"/>
      <c r="B1489" s="108"/>
      <c r="C1489" s="108"/>
      <c r="D1489" s="115"/>
      <c r="E1489" s="108"/>
      <c r="F1489" s="108"/>
      <c r="G1489" s="108"/>
      <c r="H1489" s="108"/>
      <c r="I1489" s="108"/>
      <c r="J1489" s="108"/>
      <c r="K1489" s="108"/>
      <c r="L1489" s="108"/>
      <c r="M1489" s="111"/>
      <c r="N1489" s="112"/>
      <c r="O1489" s="111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/>
      <c r="AC1489" s="108"/>
      <c r="AD1489" s="108"/>
      <c r="AE1489" s="108"/>
      <c r="AF1489" s="108"/>
      <c r="AG1489" s="108"/>
      <c r="AH1489" s="108"/>
    </row>
    <row r="1490">
      <c r="A1490" s="108"/>
      <c r="B1490" s="108"/>
      <c r="C1490" s="108"/>
      <c r="D1490" s="115"/>
      <c r="E1490" s="108"/>
      <c r="F1490" s="108"/>
      <c r="G1490" s="108"/>
      <c r="H1490" s="108"/>
      <c r="I1490" s="108"/>
      <c r="J1490" s="108"/>
      <c r="K1490" s="108"/>
      <c r="L1490" s="108"/>
      <c r="M1490" s="111"/>
      <c r="N1490" s="112"/>
      <c r="O1490" s="111"/>
      <c r="P1490" s="108"/>
      <c r="Q1490" s="108"/>
      <c r="R1490" s="108"/>
      <c r="S1490" s="108"/>
      <c r="T1490" s="108"/>
      <c r="U1490" s="108"/>
      <c r="V1490" s="108"/>
      <c r="W1490" s="108"/>
      <c r="X1490" s="108"/>
      <c r="Y1490" s="108"/>
      <c r="Z1490" s="108"/>
      <c r="AA1490" s="108"/>
      <c r="AB1490" s="108"/>
      <c r="AC1490" s="108"/>
      <c r="AD1490" s="108"/>
      <c r="AE1490" s="108"/>
      <c r="AF1490" s="108"/>
      <c r="AG1490" s="108"/>
      <c r="AH1490" s="108"/>
    </row>
    <row r="1491">
      <c r="A1491" s="108"/>
      <c r="B1491" s="108"/>
      <c r="C1491" s="108"/>
      <c r="D1491" s="115"/>
      <c r="E1491" s="108"/>
      <c r="F1491" s="108"/>
      <c r="G1491" s="108"/>
      <c r="H1491" s="108"/>
      <c r="I1491" s="108"/>
      <c r="J1491" s="108"/>
      <c r="K1491" s="108"/>
      <c r="L1491" s="108"/>
      <c r="M1491" s="111"/>
      <c r="N1491" s="112"/>
      <c r="O1491" s="111"/>
      <c r="P1491" s="108"/>
      <c r="Q1491" s="108"/>
      <c r="R1491" s="108"/>
      <c r="S1491" s="108"/>
      <c r="T1491" s="108"/>
      <c r="U1491" s="108"/>
      <c r="V1491" s="108"/>
      <c r="W1491" s="108"/>
      <c r="X1491" s="108"/>
      <c r="Y1491" s="108"/>
      <c r="Z1491" s="108"/>
      <c r="AA1491" s="108"/>
      <c r="AB1491" s="108"/>
      <c r="AC1491" s="108"/>
      <c r="AD1491" s="108"/>
      <c r="AE1491" s="108"/>
      <c r="AF1491" s="108"/>
      <c r="AG1491" s="108"/>
      <c r="AH1491" s="108"/>
    </row>
    <row r="1492">
      <c r="A1492" s="108"/>
      <c r="B1492" s="108"/>
      <c r="C1492" s="108"/>
      <c r="D1492" s="115"/>
      <c r="E1492" s="108"/>
      <c r="F1492" s="108"/>
      <c r="G1492" s="108"/>
      <c r="H1492" s="108"/>
      <c r="I1492" s="108"/>
      <c r="J1492" s="108"/>
      <c r="K1492" s="108"/>
      <c r="L1492" s="108"/>
      <c r="M1492" s="111"/>
      <c r="N1492" s="112"/>
      <c r="O1492" s="111"/>
      <c r="P1492" s="108"/>
      <c r="Q1492" s="108"/>
      <c r="R1492" s="108"/>
      <c r="S1492" s="108"/>
      <c r="T1492" s="108"/>
      <c r="U1492" s="108"/>
      <c r="V1492" s="108"/>
      <c r="W1492" s="108"/>
      <c r="X1492" s="108"/>
      <c r="Y1492" s="108"/>
      <c r="Z1492" s="108"/>
      <c r="AA1492" s="108"/>
      <c r="AB1492" s="108"/>
      <c r="AC1492" s="108"/>
      <c r="AD1492" s="108"/>
      <c r="AE1492" s="108"/>
      <c r="AF1492" s="108"/>
      <c r="AG1492" s="108"/>
      <c r="AH1492" s="108"/>
    </row>
    <row r="1493">
      <c r="A1493" s="108"/>
      <c r="B1493" s="108"/>
      <c r="C1493" s="108"/>
      <c r="D1493" s="115"/>
      <c r="E1493" s="108"/>
      <c r="F1493" s="108"/>
      <c r="G1493" s="108"/>
      <c r="H1493" s="108"/>
      <c r="I1493" s="108"/>
      <c r="J1493" s="108"/>
      <c r="K1493" s="108"/>
      <c r="L1493" s="108"/>
      <c r="M1493" s="111"/>
      <c r="N1493" s="112"/>
      <c r="O1493" s="111"/>
      <c r="P1493" s="108"/>
      <c r="Q1493" s="108"/>
      <c r="R1493" s="108"/>
      <c r="S1493" s="108"/>
      <c r="T1493" s="108"/>
      <c r="U1493" s="108"/>
      <c r="V1493" s="108"/>
      <c r="W1493" s="108"/>
      <c r="X1493" s="108"/>
      <c r="Y1493" s="108"/>
      <c r="Z1493" s="108"/>
      <c r="AA1493" s="108"/>
      <c r="AB1493" s="108"/>
      <c r="AC1493" s="108"/>
      <c r="AD1493" s="108"/>
      <c r="AE1493" s="108"/>
      <c r="AF1493" s="108"/>
      <c r="AG1493" s="108"/>
      <c r="AH1493" s="108"/>
    </row>
    <row r="1494">
      <c r="A1494" s="108"/>
      <c r="B1494" s="108"/>
      <c r="C1494" s="108"/>
      <c r="D1494" s="115"/>
      <c r="E1494" s="108"/>
      <c r="F1494" s="108"/>
      <c r="G1494" s="108"/>
      <c r="H1494" s="108"/>
      <c r="I1494" s="108"/>
      <c r="J1494" s="108"/>
      <c r="K1494" s="108"/>
      <c r="L1494" s="108"/>
      <c r="M1494" s="111"/>
      <c r="N1494" s="112"/>
      <c r="O1494" s="111"/>
      <c r="P1494" s="108"/>
      <c r="Q1494" s="108"/>
      <c r="R1494" s="108"/>
      <c r="S1494" s="108"/>
      <c r="T1494" s="108"/>
      <c r="U1494" s="108"/>
      <c r="V1494" s="108"/>
      <c r="W1494" s="108"/>
      <c r="X1494" s="108"/>
      <c r="Y1494" s="108"/>
      <c r="Z1494" s="108"/>
      <c r="AA1494" s="108"/>
      <c r="AB1494" s="108"/>
      <c r="AC1494" s="108"/>
      <c r="AD1494" s="108"/>
      <c r="AE1494" s="108"/>
      <c r="AF1494" s="108"/>
      <c r="AG1494" s="108"/>
      <c r="AH1494" s="108"/>
    </row>
    <row r="1495">
      <c r="A1495" s="108"/>
      <c r="B1495" s="108"/>
      <c r="C1495" s="108"/>
      <c r="D1495" s="115"/>
      <c r="E1495" s="108"/>
      <c r="F1495" s="108"/>
      <c r="G1495" s="108"/>
      <c r="H1495" s="108"/>
      <c r="I1495" s="108"/>
      <c r="J1495" s="108"/>
      <c r="K1495" s="108"/>
      <c r="L1495" s="108"/>
      <c r="M1495" s="111"/>
      <c r="N1495" s="112"/>
      <c r="O1495" s="111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/>
      <c r="AB1495" s="108"/>
      <c r="AC1495" s="108"/>
      <c r="AD1495" s="108"/>
      <c r="AE1495" s="108"/>
      <c r="AF1495" s="108"/>
      <c r="AG1495" s="108"/>
      <c r="AH1495" s="108"/>
    </row>
    <row r="1496">
      <c r="A1496" s="108"/>
      <c r="B1496" s="108"/>
      <c r="C1496" s="108"/>
      <c r="D1496" s="115"/>
      <c r="E1496" s="108"/>
      <c r="F1496" s="108"/>
      <c r="G1496" s="108"/>
      <c r="H1496" s="108"/>
      <c r="I1496" s="108"/>
      <c r="J1496" s="108"/>
      <c r="K1496" s="108"/>
      <c r="L1496" s="108"/>
      <c r="M1496" s="111"/>
      <c r="N1496" s="112"/>
      <c r="O1496" s="111"/>
      <c r="P1496" s="108"/>
      <c r="Q1496" s="108"/>
      <c r="R1496" s="108"/>
      <c r="S1496" s="108"/>
      <c r="T1496" s="108"/>
      <c r="U1496" s="108"/>
      <c r="V1496" s="108"/>
      <c r="W1496" s="108"/>
      <c r="X1496" s="108"/>
      <c r="Y1496" s="108"/>
      <c r="Z1496" s="108"/>
      <c r="AA1496" s="108"/>
      <c r="AB1496" s="108"/>
      <c r="AC1496" s="108"/>
      <c r="AD1496" s="108"/>
      <c r="AE1496" s="108"/>
      <c r="AF1496" s="108"/>
      <c r="AG1496" s="108"/>
      <c r="AH1496" s="108"/>
    </row>
    <row r="1497">
      <c r="A1497" s="108"/>
      <c r="B1497" s="108"/>
      <c r="C1497" s="108"/>
      <c r="D1497" s="115"/>
      <c r="E1497" s="108"/>
      <c r="F1497" s="108"/>
      <c r="G1497" s="108"/>
      <c r="H1497" s="108"/>
      <c r="I1497" s="108"/>
      <c r="J1497" s="108"/>
      <c r="K1497" s="108"/>
      <c r="L1497" s="108"/>
      <c r="M1497" s="111"/>
      <c r="N1497" s="112"/>
      <c r="O1497" s="111"/>
      <c r="P1497" s="108"/>
      <c r="Q1497" s="108"/>
      <c r="R1497" s="108"/>
      <c r="S1497" s="108"/>
      <c r="T1497" s="108"/>
      <c r="U1497" s="108"/>
      <c r="V1497" s="108"/>
      <c r="W1497" s="108"/>
      <c r="X1497" s="108"/>
      <c r="Y1497" s="108"/>
      <c r="Z1497" s="108"/>
      <c r="AA1497" s="108"/>
      <c r="AB1497" s="108"/>
      <c r="AC1497" s="108"/>
      <c r="AD1497" s="108"/>
      <c r="AE1497" s="108"/>
      <c r="AF1497" s="108"/>
      <c r="AG1497" s="108"/>
      <c r="AH1497" s="108"/>
    </row>
    <row r="1498">
      <c r="A1498" s="108"/>
      <c r="B1498" s="108"/>
      <c r="C1498" s="108"/>
      <c r="D1498" s="115"/>
      <c r="E1498" s="108"/>
      <c r="F1498" s="108"/>
      <c r="G1498" s="108"/>
      <c r="H1498" s="108"/>
      <c r="I1498" s="108"/>
      <c r="J1498" s="108"/>
      <c r="K1498" s="108"/>
      <c r="L1498" s="108"/>
      <c r="M1498" s="111"/>
      <c r="N1498" s="112"/>
      <c r="O1498" s="111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/>
      <c r="AB1498" s="108"/>
      <c r="AC1498" s="108"/>
      <c r="AD1498" s="108"/>
      <c r="AE1498" s="108"/>
      <c r="AF1498" s="108"/>
      <c r="AG1498" s="108"/>
      <c r="AH1498" s="108"/>
    </row>
    <row r="1499">
      <c r="A1499" s="108"/>
      <c r="B1499" s="108"/>
      <c r="C1499" s="108"/>
      <c r="D1499" s="115"/>
      <c r="E1499" s="108"/>
      <c r="F1499" s="108"/>
      <c r="G1499" s="108"/>
      <c r="H1499" s="108"/>
      <c r="I1499" s="108"/>
      <c r="J1499" s="108"/>
      <c r="K1499" s="108"/>
      <c r="L1499" s="108"/>
      <c r="M1499" s="111"/>
      <c r="N1499" s="112"/>
      <c r="O1499" s="111"/>
      <c r="P1499" s="108"/>
      <c r="Q1499" s="108"/>
      <c r="R1499" s="108"/>
      <c r="S1499" s="108"/>
      <c r="T1499" s="108"/>
      <c r="U1499" s="108"/>
      <c r="V1499" s="108"/>
      <c r="W1499" s="108"/>
      <c r="X1499" s="108"/>
      <c r="Y1499" s="108"/>
      <c r="Z1499" s="108"/>
      <c r="AA1499" s="108"/>
      <c r="AB1499" s="108"/>
      <c r="AC1499" s="108"/>
      <c r="AD1499" s="108"/>
      <c r="AE1499" s="108"/>
      <c r="AF1499" s="108"/>
      <c r="AG1499" s="108"/>
      <c r="AH1499" s="108"/>
    </row>
    <row r="1500">
      <c r="A1500" s="108"/>
      <c r="B1500" s="108"/>
      <c r="C1500" s="108"/>
      <c r="D1500" s="115"/>
      <c r="E1500" s="108"/>
      <c r="F1500" s="108"/>
      <c r="G1500" s="108"/>
      <c r="H1500" s="108"/>
      <c r="I1500" s="108"/>
      <c r="J1500" s="108"/>
      <c r="K1500" s="108"/>
      <c r="L1500" s="108"/>
      <c r="M1500" s="111"/>
      <c r="N1500" s="112"/>
      <c r="O1500" s="111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/>
      <c r="AC1500" s="108"/>
      <c r="AD1500" s="108"/>
      <c r="AE1500" s="108"/>
      <c r="AF1500" s="108"/>
      <c r="AG1500" s="108"/>
      <c r="AH1500" s="108"/>
    </row>
    <row r="1501">
      <c r="A1501" s="108"/>
      <c r="B1501" s="108"/>
      <c r="C1501" s="108"/>
      <c r="D1501" s="115"/>
      <c r="E1501" s="108"/>
      <c r="F1501" s="108"/>
      <c r="G1501" s="108"/>
      <c r="H1501" s="108"/>
      <c r="I1501" s="108"/>
      <c r="J1501" s="108"/>
      <c r="K1501" s="108"/>
      <c r="L1501" s="108"/>
      <c r="M1501" s="111"/>
      <c r="N1501" s="112"/>
      <c r="O1501" s="111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/>
      <c r="AB1501" s="108"/>
      <c r="AC1501" s="108"/>
      <c r="AD1501" s="108"/>
      <c r="AE1501" s="108"/>
      <c r="AF1501" s="108"/>
      <c r="AG1501" s="108"/>
      <c r="AH1501" s="108"/>
    </row>
    <row r="1502">
      <c r="A1502" s="108"/>
      <c r="B1502" s="108"/>
      <c r="C1502" s="108"/>
      <c r="D1502" s="115"/>
      <c r="E1502" s="108"/>
      <c r="F1502" s="108"/>
      <c r="G1502" s="108"/>
      <c r="H1502" s="108"/>
      <c r="I1502" s="108"/>
      <c r="J1502" s="108"/>
      <c r="K1502" s="108"/>
      <c r="L1502" s="108"/>
      <c r="M1502" s="111"/>
      <c r="N1502" s="112"/>
      <c r="O1502" s="111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/>
      <c r="AC1502" s="108"/>
      <c r="AD1502" s="108"/>
      <c r="AE1502" s="108"/>
      <c r="AF1502" s="108"/>
      <c r="AG1502" s="108"/>
      <c r="AH1502" s="108"/>
    </row>
    <row r="1503">
      <c r="A1503" s="108"/>
      <c r="B1503" s="108"/>
      <c r="C1503" s="108"/>
      <c r="D1503" s="115"/>
      <c r="E1503" s="108"/>
      <c r="F1503" s="108"/>
      <c r="G1503" s="108"/>
      <c r="H1503" s="108"/>
      <c r="I1503" s="108"/>
      <c r="J1503" s="108"/>
      <c r="K1503" s="108"/>
      <c r="L1503" s="108"/>
      <c r="M1503" s="111"/>
      <c r="N1503" s="112"/>
      <c r="O1503" s="111"/>
      <c r="P1503" s="108"/>
      <c r="Q1503" s="108"/>
      <c r="R1503" s="108"/>
      <c r="S1503" s="108"/>
      <c r="T1503" s="108"/>
      <c r="U1503" s="108"/>
      <c r="V1503" s="108"/>
      <c r="W1503" s="108"/>
      <c r="X1503" s="108"/>
      <c r="Y1503" s="108"/>
      <c r="Z1503" s="108"/>
      <c r="AA1503" s="108"/>
      <c r="AB1503" s="108"/>
      <c r="AC1503" s="108"/>
      <c r="AD1503" s="108"/>
      <c r="AE1503" s="108"/>
      <c r="AF1503" s="108"/>
      <c r="AG1503" s="108"/>
      <c r="AH1503" s="108"/>
    </row>
    <row r="1504">
      <c r="A1504" s="108"/>
      <c r="B1504" s="108"/>
      <c r="C1504" s="108"/>
      <c r="D1504" s="115"/>
      <c r="E1504" s="108"/>
      <c r="F1504" s="108"/>
      <c r="G1504" s="108"/>
      <c r="H1504" s="108"/>
      <c r="I1504" s="108"/>
      <c r="J1504" s="108"/>
      <c r="K1504" s="108"/>
      <c r="L1504" s="108"/>
      <c r="M1504" s="111"/>
      <c r="N1504" s="112"/>
      <c r="O1504" s="111"/>
      <c r="P1504" s="108"/>
      <c r="Q1504" s="108"/>
      <c r="R1504" s="108"/>
      <c r="S1504" s="108"/>
      <c r="T1504" s="108"/>
      <c r="U1504" s="108"/>
      <c r="V1504" s="108"/>
      <c r="W1504" s="108"/>
      <c r="X1504" s="108"/>
      <c r="Y1504" s="108"/>
      <c r="Z1504" s="108"/>
      <c r="AA1504" s="108"/>
      <c r="AB1504" s="108"/>
      <c r="AC1504" s="108"/>
      <c r="AD1504" s="108"/>
      <c r="AE1504" s="108"/>
      <c r="AF1504" s="108"/>
      <c r="AG1504" s="108"/>
      <c r="AH1504" s="108"/>
    </row>
    <row r="1505">
      <c r="A1505" s="108"/>
      <c r="B1505" s="108"/>
      <c r="C1505" s="108"/>
      <c r="D1505" s="115"/>
      <c r="E1505" s="108"/>
      <c r="F1505" s="108"/>
      <c r="G1505" s="108"/>
      <c r="H1505" s="108"/>
      <c r="I1505" s="108"/>
      <c r="J1505" s="108"/>
      <c r="K1505" s="108"/>
      <c r="L1505" s="108"/>
      <c r="M1505" s="111"/>
      <c r="N1505" s="112"/>
      <c r="O1505" s="111"/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/>
      <c r="AB1505" s="108"/>
      <c r="AC1505" s="108"/>
      <c r="AD1505" s="108"/>
      <c r="AE1505" s="108"/>
      <c r="AF1505" s="108"/>
      <c r="AG1505" s="108"/>
      <c r="AH1505" s="108"/>
    </row>
    <row r="1506">
      <c r="A1506" s="108"/>
      <c r="B1506" s="108"/>
      <c r="C1506" s="108"/>
      <c r="D1506" s="115"/>
      <c r="E1506" s="108"/>
      <c r="F1506" s="108"/>
      <c r="G1506" s="108"/>
      <c r="H1506" s="108"/>
      <c r="I1506" s="108"/>
      <c r="J1506" s="108"/>
      <c r="K1506" s="108"/>
      <c r="L1506" s="108"/>
      <c r="M1506" s="111"/>
      <c r="N1506" s="112"/>
      <c r="O1506" s="111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/>
      <c r="AC1506" s="108"/>
      <c r="AD1506" s="108"/>
      <c r="AE1506" s="108"/>
      <c r="AF1506" s="108"/>
      <c r="AG1506" s="108"/>
      <c r="AH1506" s="108"/>
    </row>
    <row r="1507">
      <c r="A1507" s="108"/>
      <c r="B1507" s="108"/>
      <c r="C1507" s="108"/>
      <c r="D1507" s="115"/>
      <c r="E1507" s="108"/>
      <c r="F1507" s="108"/>
      <c r="G1507" s="108"/>
      <c r="H1507" s="108"/>
      <c r="I1507" s="108"/>
      <c r="J1507" s="108"/>
      <c r="K1507" s="108"/>
      <c r="L1507" s="108"/>
      <c r="M1507" s="111"/>
      <c r="N1507" s="112"/>
      <c r="O1507" s="111"/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/>
      <c r="AB1507" s="108"/>
      <c r="AC1507" s="108"/>
      <c r="AD1507" s="108"/>
      <c r="AE1507" s="108"/>
      <c r="AF1507" s="108"/>
      <c r="AG1507" s="108"/>
      <c r="AH1507" s="108"/>
    </row>
    <row r="1508">
      <c r="A1508" s="108"/>
      <c r="B1508" s="108"/>
      <c r="C1508" s="108"/>
      <c r="D1508" s="115"/>
      <c r="E1508" s="108"/>
      <c r="F1508" s="108"/>
      <c r="G1508" s="108"/>
      <c r="H1508" s="108"/>
      <c r="I1508" s="108"/>
      <c r="J1508" s="108"/>
      <c r="K1508" s="108"/>
      <c r="L1508" s="108"/>
      <c r="M1508" s="111"/>
      <c r="N1508" s="112"/>
      <c r="O1508" s="111"/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/>
      <c r="AB1508" s="108"/>
      <c r="AC1508" s="108"/>
      <c r="AD1508" s="108"/>
      <c r="AE1508" s="108"/>
      <c r="AF1508" s="108"/>
      <c r="AG1508" s="108"/>
      <c r="AH1508" s="108"/>
    </row>
    <row r="1509">
      <c r="A1509" s="108"/>
      <c r="B1509" s="108"/>
      <c r="C1509" s="108"/>
      <c r="D1509" s="115"/>
      <c r="E1509" s="108"/>
      <c r="F1509" s="108"/>
      <c r="G1509" s="108"/>
      <c r="H1509" s="108"/>
      <c r="I1509" s="108"/>
      <c r="J1509" s="108"/>
      <c r="K1509" s="108"/>
      <c r="L1509" s="108"/>
      <c r="M1509" s="111"/>
      <c r="N1509" s="112"/>
      <c r="O1509" s="111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/>
      <c r="AB1509" s="108"/>
      <c r="AC1509" s="108"/>
      <c r="AD1509" s="108"/>
      <c r="AE1509" s="108"/>
      <c r="AF1509" s="108"/>
      <c r="AG1509" s="108"/>
      <c r="AH1509" s="108"/>
    </row>
    <row r="1510">
      <c r="A1510" s="108"/>
      <c r="B1510" s="108"/>
      <c r="C1510" s="108"/>
      <c r="D1510" s="115"/>
      <c r="E1510" s="108"/>
      <c r="F1510" s="108"/>
      <c r="G1510" s="108"/>
      <c r="H1510" s="108"/>
      <c r="I1510" s="108"/>
      <c r="J1510" s="108"/>
      <c r="K1510" s="108"/>
      <c r="L1510" s="108"/>
      <c r="M1510" s="111"/>
      <c r="N1510" s="112"/>
      <c r="O1510" s="111"/>
      <c r="P1510" s="108"/>
      <c r="Q1510" s="108"/>
      <c r="R1510" s="108"/>
      <c r="S1510" s="108"/>
      <c r="T1510" s="108"/>
      <c r="U1510" s="108"/>
      <c r="V1510" s="108"/>
      <c r="W1510" s="108"/>
      <c r="X1510" s="108"/>
      <c r="Y1510" s="108"/>
      <c r="Z1510" s="108"/>
      <c r="AA1510" s="108"/>
      <c r="AB1510" s="108"/>
      <c r="AC1510" s="108"/>
      <c r="AD1510" s="108"/>
      <c r="AE1510" s="108"/>
      <c r="AF1510" s="108"/>
      <c r="AG1510" s="108"/>
      <c r="AH1510" s="108"/>
    </row>
    <row r="1511">
      <c r="A1511" s="108"/>
      <c r="B1511" s="108"/>
      <c r="C1511" s="108"/>
      <c r="D1511" s="115"/>
      <c r="E1511" s="108"/>
      <c r="F1511" s="108"/>
      <c r="G1511" s="108"/>
      <c r="H1511" s="108"/>
      <c r="I1511" s="108"/>
      <c r="J1511" s="108"/>
      <c r="K1511" s="108"/>
      <c r="L1511" s="108"/>
      <c r="M1511" s="111"/>
      <c r="N1511" s="112"/>
      <c r="O1511" s="111"/>
      <c r="P1511" s="108"/>
      <c r="Q1511" s="108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  <c r="AE1511" s="108"/>
      <c r="AF1511" s="108"/>
      <c r="AG1511" s="108"/>
      <c r="AH1511" s="108"/>
    </row>
    <row r="1512">
      <c r="A1512" s="108"/>
      <c r="B1512" s="108"/>
      <c r="C1512" s="108"/>
      <c r="D1512" s="115"/>
      <c r="E1512" s="108"/>
      <c r="F1512" s="108"/>
      <c r="G1512" s="108"/>
      <c r="H1512" s="108"/>
      <c r="I1512" s="108"/>
      <c r="J1512" s="108"/>
      <c r="K1512" s="108"/>
      <c r="L1512" s="108"/>
      <c r="M1512" s="111"/>
      <c r="N1512" s="112"/>
      <c r="O1512" s="111"/>
      <c r="P1512" s="108"/>
      <c r="Q1512" s="108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08"/>
      <c r="AE1512" s="108"/>
      <c r="AF1512" s="108"/>
      <c r="AG1512" s="108"/>
      <c r="AH1512" s="108"/>
    </row>
    <row r="1513">
      <c r="A1513" s="108"/>
      <c r="B1513" s="108"/>
      <c r="C1513" s="108"/>
      <c r="D1513" s="115"/>
      <c r="E1513" s="108"/>
      <c r="F1513" s="108"/>
      <c r="G1513" s="108"/>
      <c r="H1513" s="108"/>
      <c r="I1513" s="108"/>
      <c r="J1513" s="108"/>
      <c r="K1513" s="108"/>
      <c r="L1513" s="108"/>
      <c r="M1513" s="111"/>
      <c r="N1513" s="112"/>
      <c r="O1513" s="111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  <c r="AE1513" s="108"/>
      <c r="AF1513" s="108"/>
      <c r="AG1513" s="108"/>
      <c r="AH1513" s="108"/>
    </row>
    <row r="1514">
      <c r="A1514" s="108"/>
      <c r="B1514" s="108"/>
      <c r="C1514" s="108"/>
      <c r="D1514" s="115"/>
      <c r="E1514" s="108"/>
      <c r="F1514" s="108"/>
      <c r="G1514" s="108"/>
      <c r="H1514" s="108"/>
      <c r="I1514" s="108"/>
      <c r="J1514" s="108"/>
      <c r="K1514" s="108"/>
      <c r="L1514" s="108"/>
      <c r="M1514" s="111"/>
      <c r="N1514" s="112"/>
      <c r="O1514" s="111"/>
      <c r="P1514" s="108"/>
      <c r="Q1514" s="108"/>
      <c r="R1514" s="108"/>
      <c r="S1514" s="108"/>
      <c r="T1514" s="108"/>
      <c r="U1514" s="108"/>
      <c r="V1514" s="108"/>
      <c r="W1514" s="108"/>
      <c r="X1514" s="108"/>
      <c r="Y1514" s="108"/>
      <c r="Z1514" s="108"/>
      <c r="AA1514" s="108"/>
      <c r="AB1514" s="108"/>
      <c r="AC1514" s="108"/>
      <c r="AD1514" s="108"/>
      <c r="AE1514" s="108"/>
      <c r="AF1514" s="108"/>
      <c r="AG1514" s="108"/>
      <c r="AH1514" s="108"/>
    </row>
    <row r="1515">
      <c r="A1515" s="108"/>
      <c r="B1515" s="108"/>
      <c r="C1515" s="108"/>
      <c r="D1515" s="115"/>
      <c r="E1515" s="108"/>
      <c r="F1515" s="108"/>
      <c r="G1515" s="108"/>
      <c r="H1515" s="108"/>
      <c r="I1515" s="108"/>
      <c r="J1515" s="108"/>
      <c r="K1515" s="108"/>
      <c r="L1515" s="108"/>
      <c r="M1515" s="111"/>
      <c r="N1515" s="112"/>
      <c r="O1515" s="111"/>
      <c r="P1515" s="108"/>
      <c r="Q1515" s="108"/>
      <c r="R1515" s="108"/>
      <c r="S1515" s="108"/>
      <c r="T1515" s="108"/>
      <c r="U1515" s="108"/>
      <c r="V1515" s="108"/>
      <c r="W1515" s="108"/>
      <c r="X1515" s="108"/>
      <c r="Y1515" s="108"/>
      <c r="Z1515" s="108"/>
      <c r="AA1515" s="108"/>
      <c r="AB1515" s="108"/>
      <c r="AC1515" s="108"/>
      <c r="AD1515" s="108"/>
      <c r="AE1515" s="108"/>
      <c r="AF1515" s="108"/>
      <c r="AG1515" s="108"/>
      <c r="AH1515" s="108"/>
    </row>
    <row r="1516">
      <c r="A1516" s="108"/>
      <c r="B1516" s="108"/>
      <c r="C1516" s="108"/>
      <c r="D1516" s="115"/>
      <c r="E1516" s="108"/>
      <c r="F1516" s="108"/>
      <c r="G1516" s="108"/>
      <c r="H1516" s="108"/>
      <c r="I1516" s="108"/>
      <c r="J1516" s="108"/>
      <c r="K1516" s="108"/>
      <c r="L1516" s="108"/>
      <c r="M1516" s="111"/>
      <c r="N1516" s="112"/>
      <c r="O1516" s="111"/>
      <c r="P1516" s="108"/>
      <c r="Q1516" s="108"/>
      <c r="R1516" s="108"/>
      <c r="S1516" s="108"/>
      <c r="T1516" s="108"/>
      <c r="U1516" s="108"/>
      <c r="V1516" s="108"/>
      <c r="W1516" s="108"/>
      <c r="X1516" s="108"/>
      <c r="Y1516" s="108"/>
      <c r="Z1516" s="108"/>
      <c r="AA1516" s="108"/>
      <c r="AB1516" s="108"/>
      <c r="AC1516" s="108"/>
      <c r="AD1516" s="108"/>
      <c r="AE1516" s="108"/>
      <c r="AF1516" s="108"/>
      <c r="AG1516" s="108"/>
      <c r="AH1516" s="108"/>
    </row>
    <row r="1517">
      <c r="A1517" s="108"/>
      <c r="B1517" s="108"/>
      <c r="C1517" s="108"/>
      <c r="D1517" s="115"/>
      <c r="E1517" s="108"/>
      <c r="F1517" s="108"/>
      <c r="G1517" s="108"/>
      <c r="H1517" s="108"/>
      <c r="I1517" s="108"/>
      <c r="J1517" s="108"/>
      <c r="K1517" s="108"/>
      <c r="L1517" s="108"/>
      <c r="M1517" s="111"/>
      <c r="N1517" s="112"/>
      <c r="O1517" s="111"/>
      <c r="P1517" s="108"/>
      <c r="Q1517" s="108"/>
      <c r="R1517" s="108"/>
      <c r="S1517" s="108"/>
      <c r="T1517" s="108"/>
      <c r="U1517" s="108"/>
      <c r="V1517" s="108"/>
      <c r="W1517" s="108"/>
      <c r="X1517" s="108"/>
      <c r="Y1517" s="108"/>
      <c r="Z1517" s="108"/>
      <c r="AA1517" s="108"/>
      <c r="AB1517" s="108"/>
      <c r="AC1517" s="108"/>
      <c r="AD1517" s="108"/>
      <c r="AE1517" s="108"/>
      <c r="AF1517" s="108"/>
      <c r="AG1517" s="108"/>
      <c r="AH1517" s="108"/>
    </row>
    <row r="1518">
      <c r="A1518" s="108"/>
      <c r="B1518" s="108"/>
      <c r="C1518" s="108"/>
      <c r="D1518" s="115"/>
      <c r="E1518" s="108"/>
      <c r="F1518" s="108"/>
      <c r="G1518" s="108"/>
      <c r="H1518" s="108"/>
      <c r="I1518" s="108"/>
      <c r="J1518" s="108"/>
      <c r="K1518" s="108"/>
      <c r="L1518" s="108"/>
      <c r="M1518" s="111"/>
      <c r="N1518" s="112"/>
      <c r="O1518" s="111"/>
      <c r="P1518" s="108"/>
      <c r="Q1518" s="108"/>
      <c r="R1518" s="108"/>
      <c r="S1518" s="108"/>
      <c r="T1518" s="108"/>
      <c r="U1518" s="108"/>
      <c r="V1518" s="108"/>
      <c r="W1518" s="108"/>
      <c r="X1518" s="108"/>
      <c r="Y1518" s="108"/>
      <c r="Z1518" s="108"/>
      <c r="AA1518" s="108"/>
      <c r="AB1518" s="108"/>
      <c r="AC1518" s="108"/>
      <c r="AD1518" s="108"/>
      <c r="AE1518" s="108"/>
      <c r="AF1518" s="108"/>
      <c r="AG1518" s="108"/>
      <c r="AH1518" s="108"/>
    </row>
    <row r="1519">
      <c r="A1519" s="108"/>
      <c r="B1519" s="108"/>
      <c r="C1519" s="108"/>
      <c r="D1519" s="115"/>
      <c r="E1519" s="108"/>
      <c r="F1519" s="108"/>
      <c r="G1519" s="108"/>
      <c r="H1519" s="108"/>
      <c r="I1519" s="108"/>
      <c r="J1519" s="108"/>
      <c r="K1519" s="108"/>
      <c r="L1519" s="108"/>
      <c r="M1519" s="111"/>
      <c r="N1519" s="112"/>
      <c r="O1519" s="111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/>
      <c r="AB1519" s="108"/>
      <c r="AC1519" s="108"/>
      <c r="AD1519" s="108"/>
      <c r="AE1519" s="108"/>
      <c r="AF1519" s="108"/>
      <c r="AG1519" s="108"/>
      <c r="AH1519" s="108"/>
    </row>
    <row r="1520">
      <c r="A1520" s="108"/>
      <c r="B1520" s="108"/>
      <c r="C1520" s="108"/>
      <c r="D1520" s="115"/>
      <c r="E1520" s="108"/>
      <c r="F1520" s="108"/>
      <c r="G1520" s="108"/>
      <c r="H1520" s="108"/>
      <c r="I1520" s="108"/>
      <c r="J1520" s="108"/>
      <c r="K1520" s="108"/>
      <c r="L1520" s="108"/>
      <c r="M1520" s="111"/>
      <c r="N1520" s="112"/>
      <c r="O1520" s="111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/>
      <c r="AC1520" s="108"/>
      <c r="AD1520" s="108"/>
      <c r="AE1520" s="108"/>
      <c r="AF1520" s="108"/>
      <c r="AG1520" s="108"/>
      <c r="AH1520" s="108"/>
    </row>
    <row r="1521">
      <c r="A1521" s="108"/>
      <c r="B1521" s="108"/>
      <c r="C1521" s="108"/>
      <c r="D1521" s="115"/>
      <c r="E1521" s="108"/>
      <c r="F1521" s="108"/>
      <c r="G1521" s="108"/>
      <c r="H1521" s="108"/>
      <c r="I1521" s="108"/>
      <c r="J1521" s="108"/>
      <c r="K1521" s="108"/>
      <c r="L1521" s="108"/>
      <c r="M1521" s="111"/>
      <c r="N1521" s="112"/>
      <c r="O1521" s="111"/>
      <c r="P1521" s="108"/>
      <c r="Q1521" s="108"/>
      <c r="R1521" s="108"/>
      <c r="S1521" s="108"/>
      <c r="T1521" s="108"/>
      <c r="U1521" s="108"/>
      <c r="V1521" s="108"/>
      <c r="W1521" s="108"/>
      <c r="X1521" s="108"/>
      <c r="Y1521" s="108"/>
      <c r="Z1521" s="108"/>
      <c r="AA1521" s="108"/>
      <c r="AB1521" s="108"/>
      <c r="AC1521" s="108"/>
      <c r="AD1521" s="108"/>
      <c r="AE1521" s="108"/>
      <c r="AF1521" s="108"/>
      <c r="AG1521" s="108"/>
      <c r="AH1521" s="108"/>
    </row>
    <row r="1522">
      <c r="A1522" s="108"/>
      <c r="B1522" s="108"/>
      <c r="C1522" s="108"/>
      <c r="D1522" s="115"/>
      <c r="E1522" s="108"/>
      <c r="F1522" s="108"/>
      <c r="G1522" s="108"/>
      <c r="H1522" s="108"/>
      <c r="I1522" s="108"/>
      <c r="J1522" s="108"/>
      <c r="K1522" s="108"/>
      <c r="L1522" s="108"/>
      <c r="M1522" s="111"/>
      <c r="N1522" s="112"/>
      <c r="O1522" s="111"/>
      <c r="P1522" s="108"/>
      <c r="Q1522" s="108"/>
      <c r="R1522" s="108"/>
      <c r="S1522" s="108"/>
      <c r="T1522" s="108"/>
      <c r="U1522" s="108"/>
      <c r="V1522" s="108"/>
      <c r="W1522" s="108"/>
      <c r="X1522" s="108"/>
      <c r="Y1522" s="108"/>
      <c r="Z1522" s="108"/>
      <c r="AA1522" s="108"/>
      <c r="AB1522" s="108"/>
      <c r="AC1522" s="108"/>
      <c r="AD1522" s="108"/>
      <c r="AE1522" s="108"/>
      <c r="AF1522" s="108"/>
      <c r="AG1522" s="108"/>
      <c r="AH1522" s="108"/>
    </row>
    <row r="1523">
      <c r="A1523" s="108"/>
      <c r="B1523" s="108"/>
      <c r="C1523" s="108"/>
      <c r="D1523" s="115"/>
      <c r="E1523" s="108"/>
      <c r="F1523" s="108"/>
      <c r="G1523" s="108"/>
      <c r="H1523" s="108"/>
      <c r="I1523" s="108"/>
      <c r="J1523" s="108"/>
      <c r="K1523" s="108"/>
      <c r="L1523" s="108"/>
      <c r="M1523" s="111"/>
      <c r="N1523" s="112"/>
      <c r="O1523" s="111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/>
      <c r="AB1523" s="108"/>
      <c r="AC1523" s="108"/>
      <c r="AD1523" s="108"/>
      <c r="AE1523" s="108"/>
      <c r="AF1523" s="108"/>
      <c r="AG1523" s="108"/>
      <c r="AH1523" s="108"/>
    </row>
    <row r="1524">
      <c r="A1524" s="108"/>
      <c r="B1524" s="108"/>
      <c r="C1524" s="108"/>
      <c r="D1524" s="115"/>
      <c r="E1524" s="108"/>
      <c r="F1524" s="108"/>
      <c r="G1524" s="108"/>
      <c r="H1524" s="108"/>
      <c r="I1524" s="108"/>
      <c r="J1524" s="108"/>
      <c r="K1524" s="108"/>
      <c r="L1524" s="108"/>
      <c r="M1524" s="111"/>
      <c r="N1524" s="112"/>
      <c r="O1524" s="111"/>
      <c r="P1524" s="108"/>
      <c r="Q1524" s="108"/>
      <c r="R1524" s="108"/>
      <c r="S1524" s="108"/>
      <c r="T1524" s="108"/>
      <c r="U1524" s="108"/>
      <c r="V1524" s="108"/>
      <c r="W1524" s="108"/>
      <c r="X1524" s="108"/>
      <c r="Y1524" s="108"/>
      <c r="Z1524" s="108"/>
      <c r="AA1524" s="108"/>
      <c r="AB1524" s="108"/>
      <c r="AC1524" s="108"/>
      <c r="AD1524" s="108"/>
      <c r="AE1524" s="108"/>
      <c r="AF1524" s="108"/>
      <c r="AG1524" s="108"/>
      <c r="AH1524" s="108"/>
    </row>
    <row r="1525">
      <c r="A1525" s="108"/>
      <c r="B1525" s="108"/>
      <c r="C1525" s="108"/>
      <c r="D1525" s="115"/>
      <c r="E1525" s="108"/>
      <c r="F1525" s="108"/>
      <c r="G1525" s="108"/>
      <c r="H1525" s="108"/>
      <c r="I1525" s="108"/>
      <c r="J1525" s="108"/>
      <c r="K1525" s="108"/>
      <c r="L1525" s="108"/>
      <c r="M1525" s="111"/>
      <c r="N1525" s="112"/>
      <c r="O1525" s="111"/>
      <c r="P1525" s="108"/>
      <c r="Q1525" s="108"/>
      <c r="R1525" s="108"/>
      <c r="S1525" s="108"/>
      <c r="T1525" s="108"/>
      <c r="U1525" s="108"/>
      <c r="V1525" s="108"/>
      <c r="W1525" s="108"/>
      <c r="X1525" s="108"/>
      <c r="Y1525" s="108"/>
      <c r="Z1525" s="108"/>
      <c r="AA1525" s="108"/>
      <c r="AB1525" s="108"/>
      <c r="AC1525" s="108"/>
      <c r="AD1525" s="108"/>
      <c r="AE1525" s="108"/>
      <c r="AF1525" s="108"/>
      <c r="AG1525" s="108"/>
      <c r="AH1525" s="108"/>
    </row>
    <row r="1526">
      <c r="A1526" s="108"/>
      <c r="B1526" s="108"/>
      <c r="C1526" s="108"/>
      <c r="D1526" s="115"/>
      <c r="E1526" s="108"/>
      <c r="F1526" s="108"/>
      <c r="G1526" s="108"/>
      <c r="H1526" s="108"/>
      <c r="I1526" s="108"/>
      <c r="J1526" s="108"/>
      <c r="K1526" s="108"/>
      <c r="L1526" s="108"/>
      <c r="M1526" s="111"/>
      <c r="N1526" s="112"/>
      <c r="O1526" s="111"/>
      <c r="P1526" s="108"/>
      <c r="Q1526" s="108"/>
      <c r="R1526" s="108"/>
      <c r="S1526" s="108"/>
      <c r="T1526" s="108"/>
      <c r="U1526" s="108"/>
      <c r="V1526" s="108"/>
      <c r="W1526" s="108"/>
      <c r="X1526" s="108"/>
      <c r="Y1526" s="108"/>
      <c r="Z1526" s="108"/>
      <c r="AA1526" s="108"/>
      <c r="AB1526" s="108"/>
      <c r="AC1526" s="108"/>
      <c r="AD1526" s="108"/>
      <c r="AE1526" s="108"/>
      <c r="AF1526" s="108"/>
      <c r="AG1526" s="108"/>
      <c r="AH1526" s="108"/>
    </row>
    <row r="1527">
      <c r="A1527" s="108"/>
      <c r="B1527" s="108"/>
      <c r="C1527" s="108"/>
      <c r="D1527" s="115"/>
      <c r="E1527" s="108"/>
      <c r="F1527" s="108"/>
      <c r="G1527" s="108"/>
      <c r="H1527" s="108"/>
      <c r="I1527" s="108"/>
      <c r="J1527" s="108"/>
      <c r="K1527" s="108"/>
      <c r="L1527" s="108"/>
      <c r="M1527" s="111"/>
      <c r="N1527" s="112"/>
      <c r="O1527" s="111"/>
      <c r="P1527" s="108"/>
      <c r="Q1527" s="108"/>
      <c r="R1527" s="108"/>
      <c r="S1527" s="108"/>
      <c r="T1527" s="108"/>
      <c r="U1527" s="108"/>
      <c r="V1527" s="108"/>
      <c r="W1527" s="108"/>
      <c r="X1527" s="108"/>
      <c r="Y1527" s="108"/>
      <c r="Z1527" s="108"/>
      <c r="AA1527" s="108"/>
      <c r="AB1527" s="108"/>
      <c r="AC1527" s="108"/>
      <c r="AD1527" s="108"/>
      <c r="AE1527" s="108"/>
      <c r="AF1527" s="108"/>
      <c r="AG1527" s="108"/>
      <c r="AH1527" s="108"/>
    </row>
    <row r="1528">
      <c r="A1528" s="108"/>
      <c r="B1528" s="108"/>
      <c r="C1528" s="108"/>
      <c r="D1528" s="115"/>
      <c r="E1528" s="108"/>
      <c r="F1528" s="108"/>
      <c r="G1528" s="108"/>
      <c r="H1528" s="108"/>
      <c r="I1528" s="108"/>
      <c r="J1528" s="108"/>
      <c r="K1528" s="108"/>
      <c r="L1528" s="108"/>
      <c r="M1528" s="111"/>
      <c r="N1528" s="112"/>
      <c r="O1528" s="111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/>
      <c r="AC1528" s="108"/>
      <c r="AD1528" s="108"/>
      <c r="AE1528" s="108"/>
      <c r="AF1528" s="108"/>
      <c r="AG1528" s="108"/>
      <c r="AH1528" s="108"/>
    </row>
    <row r="1529">
      <c r="A1529" s="108"/>
      <c r="B1529" s="108"/>
      <c r="C1529" s="108"/>
      <c r="D1529" s="115"/>
      <c r="E1529" s="108"/>
      <c r="F1529" s="108"/>
      <c r="G1529" s="108"/>
      <c r="H1529" s="108"/>
      <c r="I1529" s="108"/>
      <c r="J1529" s="108"/>
      <c r="K1529" s="108"/>
      <c r="L1529" s="108"/>
      <c r="M1529" s="111"/>
      <c r="N1529" s="112"/>
      <c r="O1529" s="111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/>
      <c r="AB1529" s="108"/>
      <c r="AC1529" s="108"/>
      <c r="AD1529" s="108"/>
      <c r="AE1529" s="108"/>
      <c r="AF1529" s="108"/>
      <c r="AG1529" s="108"/>
      <c r="AH1529" s="108"/>
    </row>
    <row r="1530">
      <c r="A1530" s="108"/>
      <c r="B1530" s="108"/>
      <c r="C1530" s="108"/>
      <c r="D1530" s="115"/>
      <c r="E1530" s="108"/>
      <c r="F1530" s="108"/>
      <c r="G1530" s="108"/>
      <c r="H1530" s="108"/>
      <c r="I1530" s="108"/>
      <c r="J1530" s="108"/>
      <c r="K1530" s="108"/>
      <c r="L1530" s="108"/>
      <c r="M1530" s="111"/>
      <c r="N1530" s="112"/>
      <c r="O1530" s="111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/>
      <c r="AB1530" s="108"/>
      <c r="AC1530" s="108"/>
      <c r="AD1530" s="108"/>
      <c r="AE1530" s="108"/>
      <c r="AF1530" s="108"/>
      <c r="AG1530" s="108"/>
      <c r="AH1530" s="108"/>
    </row>
    <row r="1531">
      <c r="A1531" s="108"/>
      <c r="B1531" s="108"/>
      <c r="C1531" s="108"/>
      <c r="D1531" s="115"/>
      <c r="E1531" s="108"/>
      <c r="F1531" s="108"/>
      <c r="G1531" s="108"/>
      <c r="H1531" s="108"/>
      <c r="I1531" s="108"/>
      <c r="J1531" s="108"/>
      <c r="K1531" s="108"/>
      <c r="L1531" s="108"/>
      <c r="M1531" s="111"/>
      <c r="N1531" s="112"/>
      <c r="O1531" s="111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  <c r="AE1531" s="108"/>
      <c r="AF1531" s="108"/>
      <c r="AG1531" s="108"/>
      <c r="AH1531" s="108"/>
    </row>
    <row r="1532">
      <c r="A1532" s="108"/>
      <c r="B1532" s="108"/>
      <c r="C1532" s="108"/>
      <c r="D1532" s="115"/>
      <c r="E1532" s="108"/>
      <c r="F1532" s="108"/>
      <c r="G1532" s="108"/>
      <c r="H1532" s="108"/>
      <c r="I1532" s="108"/>
      <c r="J1532" s="108"/>
      <c r="K1532" s="108"/>
      <c r="L1532" s="108"/>
      <c r="M1532" s="111"/>
      <c r="N1532" s="112"/>
      <c r="O1532" s="111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/>
      <c r="AC1532" s="108"/>
      <c r="AD1532" s="108"/>
      <c r="AE1532" s="108"/>
      <c r="AF1532" s="108"/>
      <c r="AG1532" s="108"/>
      <c r="AH1532" s="108"/>
    </row>
    <row r="1533">
      <c r="A1533" s="108"/>
      <c r="B1533" s="108"/>
      <c r="C1533" s="108"/>
      <c r="D1533" s="115"/>
      <c r="E1533" s="108"/>
      <c r="F1533" s="108"/>
      <c r="G1533" s="108"/>
      <c r="H1533" s="108"/>
      <c r="I1533" s="108"/>
      <c r="J1533" s="108"/>
      <c r="K1533" s="108"/>
      <c r="L1533" s="108"/>
      <c r="M1533" s="111"/>
      <c r="N1533" s="112"/>
      <c r="O1533" s="111"/>
      <c r="P1533" s="108"/>
      <c r="Q1533" s="108"/>
      <c r="R1533" s="108"/>
      <c r="S1533" s="108"/>
      <c r="T1533" s="108"/>
      <c r="U1533" s="108"/>
      <c r="V1533" s="108"/>
      <c r="W1533" s="108"/>
      <c r="X1533" s="108"/>
      <c r="Y1533" s="108"/>
      <c r="Z1533" s="108"/>
      <c r="AA1533" s="108"/>
      <c r="AB1533" s="108"/>
      <c r="AC1533" s="108"/>
      <c r="AD1533" s="108"/>
      <c r="AE1533" s="108"/>
      <c r="AF1533" s="108"/>
      <c r="AG1533" s="108"/>
      <c r="AH1533" s="108"/>
    </row>
    <row r="1534">
      <c r="A1534" s="108"/>
      <c r="B1534" s="108"/>
      <c r="C1534" s="108"/>
      <c r="D1534" s="115"/>
      <c r="E1534" s="108"/>
      <c r="F1534" s="108"/>
      <c r="G1534" s="108"/>
      <c r="H1534" s="108"/>
      <c r="I1534" s="108"/>
      <c r="J1534" s="108"/>
      <c r="K1534" s="108"/>
      <c r="L1534" s="108"/>
      <c r="M1534" s="111"/>
      <c r="N1534" s="112"/>
      <c r="O1534" s="111"/>
      <c r="P1534" s="108"/>
      <c r="Q1534" s="108"/>
      <c r="R1534" s="108"/>
      <c r="S1534" s="108"/>
      <c r="T1534" s="108"/>
      <c r="U1534" s="108"/>
      <c r="V1534" s="108"/>
      <c r="W1534" s="108"/>
      <c r="X1534" s="108"/>
      <c r="Y1534" s="108"/>
      <c r="Z1534" s="108"/>
      <c r="AA1534" s="108"/>
      <c r="AB1534" s="108"/>
      <c r="AC1534" s="108"/>
      <c r="AD1534" s="108"/>
      <c r="AE1534" s="108"/>
      <c r="AF1534" s="108"/>
      <c r="AG1534" s="108"/>
      <c r="AH1534" s="108"/>
    </row>
    <row r="1535">
      <c r="A1535" s="108"/>
      <c r="B1535" s="108"/>
      <c r="C1535" s="108"/>
      <c r="D1535" s="115"/>
      <c r="E1535" s="108"/>
      <c r="F1535" s="108"/>
      <c r="G1535" s="108"/>
      <c r="H1535" s="108"/>
      <c r="I1535" s="108"/>
      <c r="J1535" s="108"/>
      <c r="K1535" s="108"/>
      <c r="L1535" s="108"/>
      <c r="M1535" s="111"/>
      <c r="N1535" s="112"/>
      <c r="O1535" s="111"/>
      <c r="P1535" s="108"/>
      <c r="Q1535" s="108"/>
      <c r="R1535" s="108"/>
      <c r="S1535" s="108"/>
      <c r="T1535" s="108"/>
      <c r="U1535" s="108"/>
      <c r="V1535" s="108"/>
      <c r="W1535" s="108"/>
      <c r="X1535" s="108"/>
      <c r="Y1535" s="108"/>
      <c r="Z1535" s="108"/>
      <c r="AA1535" s="108"/>
      <c r="AB1535" s="108"/>
      <c r="AC1535" s="108"/>
      <c r="AD1535" s="108"/>
      <c r="AE1535" s="108"/>
      <c r="AF1535" s="108"/>
      <c r="AG1535" s="108"/>
      <c r="AH1535" s="108"/>
    </row>
    <row r="1536">
      <c r="A1536" s="108"/>
      <c r="B1536" s="108"/>
      <c r="C1536" s="108"/>
      <c r="D1536" s="115"/>
      <c r="E1536" s="108"/>
      <c r="F1536" s="108"/>
      <c r="G1536" s="108"/>
      <c r="H1536" s="108"/>
      <c r="I1536" s="108"/>
      <c r="J1536" s="108"/>
      <c r="K1536" s="108"/>
      <c r="L1536" s="108"/>
      <c r="M1536" s="111"/>
      <c r="N1536" s="112"/>
      <c r="O1536" s="111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  <c r="AE1536" s="108"/>
      <c r="AF1536" s="108"/>
      <c r="AG1536" s="108"/>
      <c r="AH1536" s="108"/>
    </row>
    <row r="1537">
      <c r="A1537" s="108"/>
      <c r="B1537" s="108"/>
      <c r="C1537" s="108"/>
      <c r="D1537" s="115"/>
      <c r="E1537" s="108"/>
      <c r="F1537" s="108"/>
      <c r="G1537" s="108"/>
      <c r="H1537" s="108"/>
      <c r="I1537" s="108"/>
      <c r="J1537" s="108"/>
      <c r="K1537" s="108"/>
      <c r="L1537" s="108"/>
      <c r="M1537" s="111"/>
      <c r="N1537" s="112"/>
      <c r="O1537" s="111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/>
      <c r="AB1537" s="108"/>
      <c r="AC1537" s="108"/>
      <c r="AD1537" s="108"/>
      <c r="AE1537" s="108"/>
      <c r="AF1537" s="108"/>
      <c r="AG1537" s="108"/>
      <c r="AH1537" s="108"/>
    </row>
    <row r="1538">
      <c r="A1538" s="108"/>
      <c r="B1538" s="108"/>
      <c r="C1538" s="108"/>
      <c r="D1538" s="115"/>
      <c r="E1538" s="108"/>
      <c r="F1538" s="108"/>
      <c r="G1538" s="108"/>
      <c r="H1538" s="108"/>
      <c r="I1538" s="108"/>
      <c r="J1538" s="108"/>
      <c r="K1538" s="108"/>
      <c r="L1538" s="108"/>
      <c r="M1538" s="111"/>
      <c r="N1538" s="112"/>
      <c r="O1538" s="111"/>
      <c r="P1538" s="108"/>
      <c r="Q1538" s="108"/>
      <c r="R1538" s="108"/>
      <c r="S1538" s="108"/>
      <c r="T1538" s="108"/>
      <c r="U1538" s="108"/>
      <c r="V1538" s="108"/>
      <c r="W1538" s="108"/>
      <c r="X1538" s="108"/>
      <c r="Y1538" s="108"/>
      <c r="Z1538" s="108"/>
      <c r="AA1538" s="108"/>
      <c r="AB1538" s="108"/>
      <c r="AC1538" s="108"/>
      <c r="AD1538" s="108"/>
      <c r="AE1538" s="108"/>
      <c r="AF1538" s="108"/>
      <c r="AG1538" s="108"/>
      <c r="AH1538" s="108"/>
    </row>
    <row r="1539">
      <c r="A1539" s="108"/>
      <c r="B1539" s="108"/>
      <c r="C1539" s="108"/>
      <c r="D1539" s="115"/>
      <c r="E1539" s="108"/>
      <c r="F1539" s="108"/>
      <c r="G1539" s="108"/>
      <c r="H1539" s="108"/>
      <c r="I1539" s="108"/>
      <c r="J1539" s="108"/>
      <c r="K1539" s="108"/>
      <c r="L1539" s="108"/>
      <c r="M1539" s="111"/>
      <c r="N1539" s="112"/>
      <c r="O1539" s="111"/>
      <c r="P1539" s="108"/>
      <c r="Q1539" s="108"/>
      <c r="R1539" s="108"/>
      <c r="S1539" s="108"/>
      <c r="T1539" s="108"/>
      <c r="U1539" s="108"/>
      <c r="V1539" s="108"/>
      <c r="W1539" s="108"/>
      <c r="X1539" s="108"/>
      <c r="Y1539" s="108"/>
      <c r="Z1539" s="108"/>
      <c r="AA1539" s="108"/>
      <c r="AB1539" s="108"/>
      <c r="AC1539" s="108"/>
      <c r="AD1539" s="108"/>
      <c r="AE1539" s="108"/>
      <c r="AF1539" s="108"/>
      <c r="AG1539" s="108"/>
      <c r="AH1539" s="108"/>
    </row>
    <row r="1540">
      <c r="A1540" s="108"/>
      <c r="B1540" s="108"/>
      <c r="C1540" s="108"/>
      <c r="D1540" s="115"/>
      <c r="E1540" s="108"/>
      <c r="F1540" s="108"/>
      <c r="G1540" s="108"/>
      <c r="H1540" s="108"/>
      <c r="I1540" s="108"/>
      <c r="J1540" s="108"/>
      <c r="K1540" s="108"/>
      <c r="L1540" s="108"/>
      <c r="M1540" s="111"/>
      <c r="N1540" s="112"/>
      <c r="O1540" s="111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  <c r="AE1540" s="108"/>
      <c r="AF1540" s="108"/>
      <c r="AG1540" s="108"/>
      <c r="AH1540" s="108"/>
    </row>
    <row r="1541">
      <c r="A1541" s="108"/>
      <c r="B1541" s="108"/>
      <c r="C1541" s="108"/>
      <c r="D1541" s="115"/>
      <c r="E1541" s="108"/>
      <c r="F1541" s="108"/>
      <c r="G1541" s="108"/>
      <c r="H1541" s="108"/>
      <c r="I1541" s="108"/>
      <c r="J1541" s="108"/>
      <c r="K1541" s="108"/>
      <c r="L1541" s="108"/>
      <c r="M1541" s="111"/>
      <c r="N1541" s="112"/>
      <c r="O1541" s="111"/>
      <c r="P1541" s="108"/>
      <c r="Q1541" s="108"/>
      <c r="R1541" s="108"/>
      <c r="S1541" s="108"/>
      <c r="T1541" s="108"/>
      <c r="U1541" s="108"/>
      <c r="V1541" s="108"/>
      <c r="W1541" s="108"/>
      <c r="X1541" s="108"/>
      <c r="Y1541" s="108"/>
      <c r="Z1541" s="108"/>
      <c r="AA1541" s="108"/>
      <c r="AB1541" s="108"/>
      <c r="AC1541" s="108"/>
      <c r="AD1541" s="108"/>
      <c r="AE1541" s="108"/>
      <c r="AF1541" s="108"/>
      <c r="AG1541" s="108"/>
      <c r="AH1541" s="108"/>
    </row>
    <row r="1542">
      <c r="A1542" s="108"/>
      <c r="B1542" s="108"/>
      <c r="C1542" s="108"/>
      <c r="D1542" s="115"/>
      <c r="E1542" s="108"/>
      <c r="F1542" s="108"/>
      <c r="G1542" s="108"/>
      <c r="H1542" s="108"/>
      <c r="I1542" s="108"/>
      <c r="J1542" s="108"/>
      <c r="K1542" s="108"/>
      <c r="L1542" s="108"/>
      <c r="M1542" s="111"/>
      <c r="N1542" s="112"/>
      <c r="O1542" s="111"/>
      <c r="P1542" s="108"/>
      <c r="Q1542" s="108"/>
      <c r="R1542" s="108"/>
      <c r="S1542" s="108"/>
      <c r="T1542" s="108"/>
      <c r="U1542" s="108"/>
      <c r="V1542" s="108"/>
      <c r="W1542" s="108"/>
      <c r="X1542" s="108"/>
      <c r="Y1542" s="108"/>
      <c r="Z1542" s="108"/>
      <c r="AA1542" s="108"/>
      <c r="AB1542" s="108"/>
      <c r="AC1542" s="108"/>
      <c r="AD1542" s="108"/>
      <c r="AE1542" s="108"/>
      <c r="AF1542" s="108"/>
      <c r="AG1542" s="108"/>
      <c r="AH1542" s="108"/>
    </row>
    <row r="1543">
      <c r="A1543" s="108"/>
      <c r="B1543" s="108"/>
      <c r="C1543" s="108"/>
      <c r="D1543" s="115"/>
      <c r="E1543" s="108"/>
      <c r="F1543" s="108"/>
      <c r="G1543" s="108"/>
      <c r="H1543" s="108"/>
      <c r="I1543" s="108"/>
      <c r="J1543" s="108"/>
      <c r="K1543" s="108"/>
      <c r="L1543" s="108"/>
      <c r="M1543" s="111"/>
      <c r="N1543" s="112"/>
      <c r="O1543" s="111"/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/>
      <c r="AB1543" s="108"/>
      <c r="AC1543" s="108"/>
      <c r="AD1543" s="108"/>
      <c r="AE1543" s="108"/>
      <c r="AF1543" s="108"/>
      <c r="AG1543" s="108"/>
      <c r="AH1543" s="108"/>
    </row>
    <row r="1544">
      <c r="A1544" s="108"/>
      <c r="B1544" s="108"/>
      <c r="C1544" s="108"/>
      <c r="D1544" s="115"/>
      <c r="E1544" s="108"/>
      <c r="F1544" s="108"/>
      <c r="G1544" s="108"/>
      <c r="H1544" s="108"/>
      <c r="I1544" s="108"/>
      <c r="J1544" s="108"/>
      <c r="K1544" s="108"/>
      <c r="L1544" s="108"/>
      <c r="M1544" s="111"/>
      <c r="N1544" s="112"/>
      <c r="O1544" s="111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  <c r="AE1544" s="108"/>
      <c r="AF1544" s="108"/>
      <c r="AG1544" s="108"/>
      <c r="AH1544" s="108"/>
    </row>
    <row r="1545">
      <c r="A1545" s="108"/>
      <c r="B1545" s="108"/>
      <c r="C1545" s="108"/>
      <c r="D1545" s="115"/>
      <c r="E1545" s="108"/>
      <c r="F1545" s="108"/>
      <c r="G1545" s="108"/>
      <c r="H1545" s="108"/>
      <c r="I1545" s="108"/>
      <c r="J1545" s="108"/>
      <c r="K1545" s="108"/>
      <c r="L1545" s="108"/>
      <c r="M1545" s="111"/>
      <c r="N1545" s="112"/>
      <c r="O1545" s="111"/>
      <c r="P1545" s="108"/>
      <c r="Q1545" s="108"/>
      <c r="R1545" s="108"/>
      <c r="S1545" s="108"/>
      <c r="T1545" s="108"/>
      <c r="U1545" s="108"/>
      <c r="V1545" s="108"/>
      <c r="W1545" s="108"/>
      <c r="X1545" s="108"/>
      <c r="Y1545" s="108"/>
      <c r="Z1545" s="108"/>
      <c r="AA1545" s="108"/>
      <c r="AB1545" s="108"/>
      <c r="AC1545" s="108"/>
      <c r="AD1545" s="108"/>
      <c r="AE1545" s="108"/>
      <c r="AF1545" s="108"/>
      <c r="AG1545" s="108"/>
      <c r="AH1545" s="108"/>
    </row>
    <row r="1546">
      <c r="A1546" s="108"/>
      <c r="B1546" s="108"/>
      <c r="C1546" s="108"/>
      <c r="D1546" s="115"/>
      <c r="E1546" s="108"/>
      <c r="F1546" s="108"/>
      <c r="G1546" s="108"/>
      <c r="H1546" s="108"/>
      <c r="I1546" s="108"/>
      <c r="J1546" s="108"/>
      <c r="K1546" s="108"/>
      <c r="L1546" s="108"/>
      <c r="M1546" s="111"/>
      <c r="N1546" s="112"/>
      <c r="O1546" s="111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  <c r="AE1546" s="108"/>
      <c r="AF1546" s="108"/>
      <c r="AG1546" s="108"/>
      <c r="AH1546" s="108"/>
    </row>
    <row r="1547">
      <c r="A1547" s="108"/>
      <c r="B1547" s="108"/>
      <c r="C1547" s="108"/>
      <c r="D1547" s="115"/>
      <c r="E1547" s="108"/>
      <c r="F1547" s="108"/>
      <c r="G1547" s="108"/>
      <c r="H1547" s="108"/>
      <c r="I1547" s="108"/>
      <c r="J1547" s="108"/>
      <c r="K1547" s="108"/>
      <c r="L1547" s="108"/>
      <c r="M1547" s="111"/>
      <c r="N1547" s="112"/>
      <c r="O1547" s="111"/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/>
      <c r="AC1547" s="108"/>
      <c r="AD1547" s="108"/>
      <c r="AE1547" s="108"/>
      <c r="AF1547" s="108"/>
      <c r="AG1547" s="108"/>
      <c r="AH1547" s="108"/>
    </row>
    <row r="1548">
      <c r="A1548" s="108"/>
      <c r="B1548" s="108"/>
      <c r="C1548" s="108"/>
      <c r="D1548" s="115"/>
      <c r="E1548" s="108"/>
      <c r="F1548" s="108"/>
      <c r="G1548" s="108"/>
      <c r="H1548" s="108"/>
      <c r="I1548" s="108"/>
      <c r="J1548" s="108"/>
      <c r="K1548" s="108"/>
      <c r="L1548" s="108"/>
      <c r="M1548" s="111"/>
      <c r="N1548" s="112"/>
      <c r="O1548" s="111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  <c r="AE1548" s="108"/>
      <c r="AF1548" s="108"/>
      <c r="AG1548" s="108"/>
      <c r="AH1548" s="108"/>
    </row>
    <row r="1549">
      <c r="A1549" s="108"/>
      <c r="B1549" s="108"/>
      <c r="C1549" s="108"/>
      <c r="D1549" s="115"/>
      <c r="E1549" s="108"/>
      <c r="F1549" s="108"/>
      <c r="G1549" s="108"/>
      <c r="H1549" s="108"/>
      <c r="I1549" s="108"/>
      <c r="J1549" s="108"/>
      <c r="K1549" s="108"/>
      <c r="L1549" s="108"/>
      <c r="M1549" s="111"/>
      <c r="N1549" s="112"/>
      <c r="O1549" s="111"/>
      <c r="P1549" s="108"/>
      <c r="Q1549" s="108"/>
      <c r="R1549" s="108"/>
      <c r="S1549" s="108"/>
      <c r="T1549" s="108"/>
      <c r="U1549" s="108"/>
      <c r="V1549" s="108"/>
      <c r="W1549" s="108"/>
      <c r="X1549" s="108"/>
      <c r="Y1549" s="108"/>
      <c r="Z1549" s="108"/>
      <c r="AA1549" s="108"/>
      <c r="AB1549" s="108"/>
      <c r="AC1549" s="108"/>
      <c r="AD1549" s="108"/>
      <c r="AE1549" s="108"/>
      <c r="AF1549" s="108"/>
      <c r="AG1549" s="108"/>
      <c r="AH1549" s="108"/>
    </row>
    <row r="1550">
      <c r="A1550" s="108"/>
      <c r="B1550" s="108"/>
      <c r="C1550" s="108"/>
      <c r="D1550" s="115"/>
      <c r="E1550" s="108"/>
      <c r="F1550" s="108"/>
      <c r="G1550" s="108"/>
      <c r="H1550" s="108"/>
      <c r="I1550" s="108"/>
      <c r="J1550" s="108"/>
      <c r="K1550" s="108"/>
      <c r="L1550" s="108"/>
      <c r="M1550" s="111"/>
      <c r="N1550" s="112"/>
      <c r="O1550" s="111"/>
      <c r="P1550" s="108"/>
      <c r="Q1550" s="108"/>
      <c r="R1550" s="108"/>
      <c r="S1550" s="108"/>
      <c r="T1550" s="108"/>
      <c r="U1550" s="108"/>
      <c r="V1550" s="108"/>
      <c r="W1550" s="108"/>
      <c r="X1550" s="108"/>
      <c r="Y1550" s="108"/>
      <c r="Z1550" s="108"/>
      <c r="AA1550" s="108"/>
      <c r="AB1550" s="108"/>
      <c r="AC1550" s="108"/>
      <c r="AD1550" s="108"/>
      <c r="AE1550" s="108"/>
      <c r="AF1550" s="108"/>
      <c r="AG1550" s="108"/>
      <c r="AH1550" s="108"/>
    </row>
    <row r="1551">
      <c r="A1551" s="108"/>
      <c r="B1551" s="108"/>
      <c r="C1551" s="108"/>
      <c r="D1551" s="115"/>
      <c r="E1551" s="108"/>
      <c r="F1551" s="108"/>
      <c r="G1551" s="108"/>
      <c r="H1551" s="108"/>
      <c r="I1551" s="108"/>
      <c r="J1551" s="108"/>
      <c r="K1551" s="108"/>
      <c r="L1551" s="108"/>
      <c r="M1551" s="111"/>
      <c r="N1551" s="112"/>
      <c r="O1551" s="111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/>
      <c r="AB1551" s="108"/>
      <c r="AC1551" s="108"/>
      <c r="AD1551" s="108"/>
      <c r="AE1551" s="108"/>
      <c r="AF1551" s="108"/>
      <c r="AG1551" s="108"/>
      <c r="AH1551" s="108"/>
    </row>
    <row r="1552">
      <c r="A1552" s="108"/>
      <c r="B1552" s="108"/>
      <c r="C1552" s="108"/>
      <c r="D1552" s="115"/>
      <c r="E1552" s="108"/>
      <c r="F1552" s="108"/>
      <c r="G1552" s="108"/>
      <c r="H1552" s="108"/>
      <c r="I1552" s="108"/>
      <c r="J1552" s="108"/>
      <c r="K1552" s="108"/>
      <c r="L1552" s="108"/>
      <c r="M1552" s="111"/>
      <c r="N1552" s="112"/>
      <c r="O1552" s="111"/>
      <c r="P1552" s="108"/>
      <c r="Q1552" s="108"/>
      <c r="R1552" s="108"/>
      <c r="S1552" s="108"/>
      <c r="T1552" s="108"/>
      <c r="U1552" s="108"/>
      <c r="V1552" s="108"/>
      <c r="W1552" s="108"/>
      <c r="X1552" s="108"/>
      <c r="Y1552" s="108"/>
      <c r="Z1552" s="108"/>
      <c r="AA1552" s="108"/>
      <c r="AB1552" s="108"/>
      <c r="AC1552" s="108"/>
      <c r="AD1552" s="108"/>
      <c r="AE1552" s="108"/>
      <c r="AF1552" s="108"/>
      <c r="AG1552" s="108"/>
      <c r="AH1552" s="108"/>
    </row>
    <row r="1553">
      <c r="A1553" s="108"/>
      <c r="B1553" s="108"/>
      <c r="C1553" s="108"/>
      <c r="D1553" s="115"/>
      <c r="E1553" s="108"/>
      <c r="F1553" s="108"/>
      <c r="G1553" s="108"/>
      <c r="H1553" s="108"/>
      <c r="I1553" s="108"/>
      <c r="J1553" s="108"/>
      <c r="K1553" s="108"/>
      <c r="L1553" s="108"/>
      <c r="M1553" s="111"/>
      <c r="N1553" s="112"/>
      <c r="O1553" s="111"/>
      <c r="P1553" s="108"/>
      <c r="Q1553" s="108"/>
      <c r="R1553" s="108"/>
      <c r="S1553" s="108"/>
      <c r="T1553" s="108"/>
      <c r="U1553" s="108"/>
      <c r="V1553" s="108"/>
      <c r="W1553" s="108"/>
      <c r="X1553" s="108"/>
      <c r="Y1553" s="108"/>
      <c r="Z1553" s="108"/>
      <c r="AA1553" s="108"/>
      <c r="AB1553" s="108"/>
      <c r="AC1553" s="108"/>
      <c r="AD1553" s="108"/>
      <c r="AE1553" s="108"/>
      <c r="AF1553" s="108"/>
      <c r="AG1553" s="108"/>
      <c r="AH1553" s="108"/>
    </row>
    <row r="1554">
      <c r="A1554" s="108"/>
      <c r="B1554" s="108"/>
      <c r="C1554" s="108"/>
      <c r="D1554" s="115"/>
      <c r="E1554" s="108"/>
      <c r="F1554" s="108"/>
      <c r="G1554" s="108"/>
      <c r="H1554" s="108"/>
      <c r="I1554" s="108"/>
      <c r="J1554" s="108"/>
      <c r="K1554" s="108"/>
      <c r="L1554" s="108"/>
      <c r="M1554" s="111"/>
      <c r="N1554" s="112"/>
      <c r="O1554" s="111"/>
      <c r="P1554" s="108"/>
      <c r="Q1554" s="108"/>
      <c r="R1554" s="108"/>
      <c r="S1554" s="108"/>
      <c r="T1554" s="108"/>
      <c r="U1554" s="108"/>
      <c r="V1554" s="108"/>
      <c r="W1554" s="108"/>
      <c r="X1554" s="108"/>
      <c r="Y1554" s="108"/>
      <c r="Z1554" s="108"/>
      <c r="AA1554" s="108"/>
      <c r="AB1554" s="108"/>
      <c r="AC1554" s="108"/>
      <c r="AD1554" s="108"/>
      <c r="AE1554" s="108"/>
      <c r="AF1554" s="108"/>
      <c r="AG1554" s="108"/>
      <c r="AH1554" s="108"/>
    </row>
    <row r="1555">
      <c r="A1555" s="108"/>
      <c r="B1555" s="108"/>
      <c r="C1555" s="108"/>
      <c r="D1555" s="115"/>
      <c r="E1555" s="108"/>
      <c r="F1555" s="108"/>
      <c r="G1555" s="108"/>
      <c r="H1555" s="108"/>
      <c r="I1555" s="108"/>
      <c r="J1555" s="108"/>
      <c r="K1555" s="108"/>
      <c r="L1555" s="108"/>
      <c r="M1555" s="111"/>
      <c r="N1555" s="112"/>
      <c r="O1555" s="111"/>
      <c r="P1555" s="108"/>
      <c r="Q1555" s="108"/>
      <c r="R1555" s="108"/>
      <c r="S1555" s="108"/>
      <c r="T1555" s="108"/>
      <c r="U1555" s="108"/>
      <c r="V1555" s="108"/>
      <c r="W1555" s="108"/>
      <c r="X1555" s="108"/>
      <c r="Y1555" s="108"/>
      <c r="Z1555" s="108"/>
      <c r="AA1555" s="108"/>
      <c r="AB1555" s="108"/>
      <c r="AC1555" s="108"/>
      <c r="AD1555" s="108"/>
      <c r="AE1555" s="108"/>
      <c r="AF1555" s="108"/>
      <c r="AG1555" s="108"/>
      <c r="AH1555" s="108"/>
    </row>
    <row r="1556">
      <c r="A1556" s="108"/>
      <c r="B1556" s="108"/>
      <c r="C1556" s="108"/>
      <c r="D1556" s="115"/>
      <c r="E1556" s="108"/>
      <c r="F1556" s="108"/>
      <c r="G1556" s="108"/>
      <c r="H1556" s="108"/>
      <c r="I1556" s="108"/>
      <c r="J1556" s="108"/>
      <c r="K1556" s="108"/>
      <c r="L1556" s="108"/>
      <c r="M1556" s="111"/>
      <c r="N1556" s="112"/>
      <c r="O1556" s="111"/>
      <c r="P1556" s="108"/>
      <c r="Q1556" s="108"/>
      <c r="R1556" s="108"/>
      <c r="S1556" s="108"/>
      <c r="T1556" s="108"/>
      <c r="U1556" s="108"/>
      <c r="V1556" s="108"/>
      <c r="W1556" s="108"/>
      <c r="X1556" s="108"/>
      <c r="Y1556" s="108"/>
      <c r="Z1556" s="108"/>
      <c r="AA1556" s="108"/>
      <c r="AB1556" s="108"/>
      <c r="AC1556" s="108"/>
      <c r="AD1556" s="108"/>
      <c r="AE1556" s="108"/>
      <c r="AF1556" s="108"/>
      <c r="AG1556" s="108"/>
      <c r="AH1556" s="108"/>
    </row>
    <row r="1557">
      <c r="A1557" s="108"/>
      <c r="B1557" s="108"/>
      <c r="C1557" s="108"/>
      <c r="D1557" s="115"/>
      <c r="E1557" s="108"/>
      <c r="F1557" s="108"/>
      <c r="G1557" s="108"/>
      <c r="H1557" s="108"/>
      <c r="I1557" s="108"/>
      <c r="J1557" s="108"/>
      <c r="K1557" s="108"/>
      <c r="L1557" s="108"/>
      <c r="M1557" s="111"/>
      <c r="N1557" s="112"/>
      <c r="O1557" s="111"/>
      <c r="P1557" s="108"/>
      <c r="Q1557" s="108"/>
      <c r="R1557" s="108"/>
      <c r="S1557" s="108"/>
      <c r="T1557" s="108"/>
      <c r="U1557" s="108"/>
      <c r="V1557" s="108"/>
      <c r="W1557" s="108"/>
      <c r="X1557" s="108"/>
      <c r="Y1557" s="108"/>
      <c r="Z1557" s="108"/>
      <c r="AA1557" s="108"/>
      <c r="AB1557" s="108"/>
      <c r="AC1557" s="108"/>
      <c r="AD1557" s="108"/>
      <c r="AE1557" s="108"/>
      <c r="AF1557" s="108"/>
      <c r="AG1557" s="108"/>
      <c r="AH1557" s="108"/>
    </row>
    <row r="1558">
      <c r="A1558" s="108"/>
      <c r="B1558" s="108"/>
      <c r="C1558" s="108"/>
      <c r="D1558" s="115"/>
      <c r="E1558" s="108"/>
      <c r="F1558" s="108"/>
      <c r="G1558" s="108"/>
      <c r="H1558" s="108"/>
      <c r="I1558" s="108"/>
      <c r="J1558" s="108"/>
      <c r="K1558" s="108"/>
      <c r="L1558" s="108"/>
      <c r="M1558" s="111"/>
      <c r="N1558" s="112"/>
      <c r="O1558" s="111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  <c r="AE1558" s="108"/>
      <c r="AF1558" s="108"/>
      <c r="AG1558" s="108"/>
      <c r="AH1558" s="108"/>
    </row>
    <row r="1559">
      <c r="A1559" s="108"/>
      <c r="B1559" s="108"/>
      <c r="C1559" s="108"/>
      <c r="D1559" s="115"/>
      <c r="E1559" s="108"/>
      <c r="F1559" s="108"/>
      <c r="G1559" s="108"/>
      <c r="H1559" s="108"/>
      <c r="I1559" s="108"/>
      <c r="J1559" s="108"/>
      <c r="K1559" s="108"/>
      <c r="L1559" s="108"/>
      <c r="M1559" s="111"/>
      <c r="N1559" s="112"/>
      <c r="O1559" s="111"/>
      <c r="P1559" s="108"/>
      <c r="Q1559" s="108"/>
      <c r="R1559" s="108"/>
      <c r="S1559" s="108"/>
      <c r="T1559" s="108"/>
      <c r="U1559" s="108"/>
      <c r="V1559" s="108"/>
      <c r="W1559" s="108"/>
      <c r="X1559" s="108"/>
      <c r="Y1559" s="108"/>
      <c r="Z1559" s="108"/>
      <c r="AA1559" s="108"/>
      <c r="AB1559" s="108"/>
      <c r="AC1559" s="108"/>
      <c r="AD1559" s="108"/>
      <c r="AE1559" s="108"/>
      <c r="AF1559" s="108"/>
      <c r="AG1559" s="108"/>
      <c r="AH1559" s="108"/>
    </row>
    <row r="1560">
      <c r="A1560" s="108"/>
      <c r="B1560" s="108"/>
      <c r="C1560" s="108"/>
      <c r="D1560" s="115"/>
      <c r="E1560" s="108"/>
      <c r="F1560" s="108"/>
      <c r="G1560" s="108"/>
      <c r="H1560" s="108"/>
      <c r="I1560" s="108"/>
      <c r="J1560" s="108"/>
      <c r="K1560" s="108"/>
      <c r="L1560" s="108"/>
      <c r="M1560" s="111"/>
      <c r="N1560" s="112"/>
      <c r="O1560" s="111"/>
      <c r="P1560" s="108"/>
      <c r="Q1560" s="108"/>
      <c r="R1560" s="108"/>
      <c r="S1560" s="108"/>
      <c r="T1560" s="108"/>
      <c r="U1560" s="108"/>
      <c r="V1560" s="108"/>
      <c r="W1560" s="108"/>
      <c r="X1560" s="108"/>
      <c r="Y1560" s="108"/>
      <c r="Z1560" s="108"/>
      <c r="AA1560" s="108"/>
      <c r="AB1560" s="108"/>
      <c r="AC1560" s="108"/>
      <c r="AD1560" s="108"/>
      <c r="AE1560" s="108"/>
      <c r="AF1560" s="108"/>
      <c r="AG1560" s="108"/>
      <c r="AH1560" s="108"/>
    </row>
    <row r="1561">
      <c r="A1561" s="108"/>
      <c r="B1561" s="108"/>
      <c r="C1561" s="108"/>
      <c r="D1561" s="115"/>
      <c r="E1561" s="108"/>
      <c r="F1561" s="108"/>
      <c r="G1561" s="108"/>
      <c r="H1561" s="108"/>
      <c r="I1561" s="108"/>
      <c r="J1561" s="108"/>
      <c r="K1561" s="108"/>
      <c r="L1561" s="108"/>
      <c r="M1561" s="111"/>
      <c r="N1561" s="112"/>
      <c r="O1561" s="111"/>
      <c r="P1561" s="108"/>
      <c r="Q1561" s="108"/>
      <c r="R1561" s="108"/>
      <c r="S1561" s="108"/>
      <c r="T1561" s="108"/>
      <c r="U1561" s="108"/>
      <c r="V1561" s="108"/>
      <c r="W1561" s="108"/>
      <c r="X1561" s="108"/>
      <c r="Y1561" s="108"/>
      <c r="Z1561" s="108"/>
      <c r="AA1561" s="108"/>
      <c r="AB1561" s="108"/>
      <c r="AC1561" s="108"/>
      <c r="AD1561" s="108"/>
      <c r="AE1561" s="108"/>
      <c r="AF1561" s="108"/>
      <c r="AG1561" s="108"/>
      <c r="AH1561" s="108"/>
    </row>
    <row r="1562">
      <c r="A1562" s="108"/>
      <c r="B1562" s="108"/>
      <c r="C1562" s="108"/>
      <c r="D1562" s="115"/>
      <c r="E1562" s="108"/>
      <c r="F1562" s="108"/>
      <c r="G1562" s="108"/>
      <c r="H1562" s="108"/>
      <c r="I1562" s="108"/>
      <c r="J1562" s="108"/>
      <c r="K1562" s="108"/>
      <c r="L1562" s="108"/>
      <c r="M1562" s="111"/>
      <c r="N1562" s="112"/>
      <c r="O1562" s="111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  <c r="AE1562" s="108"/>
      <c r="AF1562" s="108"/>
      <c r="AG1562" s="108"/>
      <c r="AH1562" s="108"/>
    </row>
    <row r="1563">
      <c r="A1563" s="108"/>
      <c r="B1563" s="108"/>
      <c r="C1563" s="108"/>
      <c r="D1563" s="115"/>
      <c r="E1563" s="108"/>
      <c r="F1563" s="108"/>
      <c r="G1563" s="108"/>
      <c r="H1563" s="108"/>
      <c r="I1563" s="108"/>
      <c r="J1563" s="108"/>
      <c r="K1563" s="108"/>
      <c r="L1563" s="108"/>
      <c r="M1563" s="111"/>
      <c r="N1563" s="112"/>
      <c r="O1563" s="111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/>
      <c r="AB1563" s="108"/>
      <c r="AC1563" s="108"/>
      <c r="AD1563" s="108"/>
      <c r="AE1563" s="108"/>
      <c r="AF1563" s="108"/>
      <c r="AG1563" s="108"/>
      <c r="AH1563" s="108"/>
    </row>
    <row r="1564">
      <c r="A1564" s="108"/>
      <c r="B1564" s="108"/>
      <c r="C1564" s="108"/>
      <c r="D1564" s="115"/>
      <c r="E1564" s="108"/>
      <c r="F1564" s="108"/>
      <c r="G1564" s="108"/>
      <c r="H1564" s="108"/>
      <c r="I1564" s="108"/>
      <c r="J1564" s="108"/>
      <c r="K1564" s="108"/>
      <c r="L1564" s="108"/>
      <c r="M1564" s="111"/>
      <c r="N1564" s="112"/>
      <c r="O1564" s="111"/>
      <c r="P1564" s="108"/>
      <c r="Q1564" s="108"/>
      <c r="R1564" s="108"/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/>
      <c r="AC1564" s="108"/>
      <c r="AD1564" s="108"/>
      <c r="AE1564" s="108"/>
      <c r="AF1564" s="108"/>
      <c r="AG1564" s="108"/>
      <c r="AH1564" s="108"/>
    </row>
    <row r="1565">
      <c r="A1565" s="108"/>
      <c r="B1565" s="108"/>
      <c r="C1565" s="108"/>
      <c r="D1565" s="115"/>
      <c r="E1565" s="108"/>
      <c r="F1565" s="108"/>
      <c r="G1565" s="108"/>
      <c r="H1565" s="108"/>
      <c r="I1565" s="108"/>
      <c r="J1565" s="108"/>
      <c r="K1565" s="108"/>
      <c r="L1565" s="108"/>
      <c r="M1565" s="111"/>
      <c r="N1565" s="112"/>
      <c r="O1565" s="111"/>
      <c r="P1565" s="108"/>
      <c r="Q1565" s="108"/>
      <c r="R1565" s="108"/>
      <c r="S1565" s="108"/>
      <c r="T1565" s="108"/>
      <c r="U1565" s="108"/>
      <c r="V1565" s="108"/>
      <c r="W1565" s="108"/>
      <c r="X1565" s="108"/>
      <c r="Y1565" s="108"/>
      <c r="Z1565" s="108"/>
      <c r="AA1565" s="108"/>
      <c r="AB1565" s="108"/>
      <c r="AC1565" s="108"/>
      <c r="AD1565" s="108"/>
      <c r="AE1565" s="108"/>
      <c r="AF1565" s="108"/>
      <c r="AG1565" s="108"/>
      <c r="AH1565" s="108"/>
    </row>
    <row r="1566">
      <c r="A1566" s="108"/>
      <c r="B1566" s="108"/>
      <c r="C1566" s="108"/>
      <c r="D1566" s="115"/>
      <c r="E1566" s="108"/>
      <c r="F1566" s="108"/>
      <c r="G1566" s="108"/>
      <c r="H1566" s="108"/>
      <c r="I1566" s="108"/>
      <c r="J1566" s="108"/>
      <c r="K1566" s="108"/>
      <c r="L1566" s="108"/>
      <c r="M1566" s="111"/>
      <c r="N1566" s="112"/>
      <c r="O1566" s="111"/>
      <c r="P1566" s="108"/>
      <c r="Q1566" s="108"/>
      <c r="R1566" s="108"/>
      <c r="S1566" s="108"/>
      <c r="T1566" s="108"/>
      <c r="U1566" s="108"/>
      <c r="V1566" s="108"/>
      <c r="W1566" s="108"/>
      <c r="X1566" s="108"/>
      <c r="Y1566" s="108"/>
      <c r="Z1566" s="108"/>
      <c r="AA1566" s="108"/>
      <c r="AB1566" s="108"/>
      <c r="AC1566" s="108"/>
      <c r="AD1566" s="108"/>
      <c r="AE1566" s="108"/>
      <c r="AF1566" s="108"/>
      <c r="AG1566" s="108"/>
      <c r="AH1566" s="108"/>
    </row>
    <row r="1567">
      <c r="A1567" s="108"/>
      <c r="B1567" s="108"/>
      <c r="C1567" s="108"/>
      <c r="D1567" s="115"/>
      <c r="E1567" s="108"/>
      <c r="F1567" s="108"/>
      <c r="G1567" s="108"/>
      <c r="H1567" s="108"/>
      <c r="I1567" s="108"/>
      <c r="J1567" s="108"/>
      <c r="K1567" s="108"/>
      <c r="L1567" s="108"/>
      <c r="M1567" s="111"/>
      <c r="N1567" s="112"/>
      <c r="O1567" s="111"/>
      <c r="P1567" s="108"/>
      <c r="Q1567" s="108"/>
      <c r="R1567" s="108"/>
      <c r="S1567" s="108"/>
      <c r="T1567" s="108"/>
      <c r="U1567" s="108"/>
      <c r="V1567" s="108"/>
      <c r="W1567" s="108"/>
      <c r="X1567" s="108"/>
      <c r="Y1567" s="108"/>
      <c r="Z1567" s="108"/>
      <c r="AA1567" s="108"/>
      <c r="AB1567" s="108"/>
      <c r="AC1567" s="108"/>
      <c r="AD1567" s="108"/>
      <c r="AE1567" s="108"/>
      <c r="AF1567" s="108"/>
      <c r="AG1567" s="108"/>
      <c r="AH1567" s="108"/>
    </row>
    <row r="1568">
      <c r="A1568" s="108"/>
      <c r="B1568" s="108"/>
      <c r="C1568" s="108"/>
      <c r="D1568" s="115"/>
      <c r="E1568" s="108"/>
      <c r="F1568" s="108"/>
      <c r="G1568" s="108"/>
      <c r="H1568" s="108"/>
      <c r="I1568" s="108"/>
      <c r="J1568" s="108"/>
      <c r="K1568" s="108"/>
      <c r="L1568" s="108"/>
      <c r="M1568" s="111"/>
      <c r="N1568" s="112"/>
      <c r="O1568" s="111"/>
      <c r="P1568" s="108"/>
      <c r="Q1568" s="108"/>
      <c r="R1568" s="108"/>
      <c r="S1568" s="108"/>
      <c r="T1568" s="108"/>
      <c r="U1568" s="108"/>
      <c r="V1568" s="108"/>
      <c r="W1568" s="108"/>
      <c r="X1568" s="108"/>
      <c r="Y1568" s="108"/>
      <c r="Z1568" s="108"/>
      <c r="AA1568" s="108"/>
      <c r="AB1568" s="108"/>
      <c r="AC1568" s="108"/>
      <c r="AD1568" s="108"/>
      <c r="AE1568" s="108"/>
      <c r="AF1568" s="108"/>
      <c r="AG1568" s="108"/>
      <c r="AH1568" s="108"/>
    </row>
    <row r="1569">
      <c r="A1569" s="108"/>
      <c r="B1569" s="108"/>
      <c r="C1569" s="108"/>
      <c r="D1569" s="115"/>
      <c r="E1569" s="108"/>
      <c r="F1569" s="108"/>
      <c r="G1569" s="108"/>
      <c r="H1569" s="108"/>
      <c r="I1569" s="108"/>
      <c r="J1569" s="108"/>
      <c r="K1569" s="108"/>
      <c r="L1569" s="108"/>
      <c r="M1569" s="111"/>
      <c r="N1569" s="112"/>
      <c r="O1569" s="111"/>
      <c r="P1569" s="108"/>
      <c r="Q1569" s="108"/>
      <c r="R1569" s="108"/>
      <c r="S1569" s="108"/>
      <c r="T1569" s="108"/>
      <c r="U1569" s="108"/>
      <c r="V1569" s="108"/>
      <c r="W1569" s="108"/>
      <c r="X1569" s="108"/>
      <c r="Y1569" s="108"/>
      <c r="Z1569" s="108"/>
      <c r="AA1569" s="108"/>
      <c r="AB1569" s="108"/>
      <c r="AC1569" s="108"/>
      <c r="AD1569" s="108"/>
      <c r="AE1569" s="108"/>
      <c r="AF1569" s="108"/>
      <c r="AG1569" s="108"/>
      <c r="AH1569" s="108"/>
    </row>
    <row r="1570">
      <c r="A1570" s="108"/>
      <c r="B1570" s="108"/>
      <c r="C1570" s="108"/>
      <c r="D1570" s="115"/>
      <c r="E1570" s="108"/>
      <c r="F1570" s="108"/>
      <c r="G1570" s="108"/>
      <c r="H1570" s="108"/>
      <c r="I1570" s="108"/>
      <c r="J1570" s="108"/>
      <c r="K1570" s="108"/>
      <c r="L1570" s="108"/>
      <c r="M1570" s="111"/>
      <c r="N1570" s="112"/>
      <c r="O1570" s="111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  <c r="AE1570" s="108"/>
      <c r="AF1570" s="108"/>
      <c r="AG1570" s="108"/>
      <c r="AH1570" s="108"/>
    </row>
    <row r="1571">
      <c r="A1571" s="108"/>
      <c r="B1571" s="108"/>
      <c r="C1571" s="108"/>
      <c r="D1571" s="115"/>
      <c r="E1571" s="108"/>
      <c r="F1571" s="108"/>
      <c r="G1571" s="108"/>
      <c r="H1571" s="108"/>
      <c r="I1571" s="108"/>
      <c r="J1571" s="108"/>
      <c r="K1571" s="108"/>
      <c r="L1571" s="108"/>
      <c r="M1571" s="111"/>
      <c r="N1571" s="112"/>
      <c r="O1571" s="111"/>
      <c r="P1571" s="108"/>
      <c r="Q1571" s="108"/>
      <c r="R1571" s="108"/>
      <c r="S1571" s="108"/>
      <c r="T1571" s="108"/>
      <c r="U1571" s="108"/>
      <c r="V1571" s="108"/>
      <c r="W1571" s="108"/>
      <c r="X1571" s="108"/>
      <c r="Y1571" s="108"/>
      <c r="Z1571" s="108"/>
      <c r="AA1571" s="108"/>
      <c r="AB1571" s="108"/>
      <c r="AC1571" s="108"/>
      <c r="AD1571" s="108"/>
      <c r="AE1571" s="108"/>
      <c r="AF1571" s="108"/>
      <c r="AG1571" s="108"/>
      <c r="AH1571" s="108"/>
    </row>
    <row r="1572">
      <c r="A1572" s="108"/>
      <c r="B1572" s="108"/>
      <c r="C1572" s="108"/>
      <c r="D1572" s="115"/>
      <c r="E1572" s="108"/>
      <c r="F1572" s="108"/>
      <c r="G1572" s="108"/>
      <c r="H1572" s="108"/>
      <c r="I1572" s="108"/>
      <c r="J1572" s="108"/>
      <c r="K1572" s="108"/>
      <c r="L1572" s="108"/>
      <c r="M1572" s="111"/>
      <c r="N1572" s="112"/>
      <c r="O1572" s="111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/>
      <c r="AB1572" s="108"/>
      <c r="AC1572" s="108"/>
      <c r="AD1572" s="108"/>
      <c r="AE1572" s="108"/>
      <c r="AF1572" s="108"/>
      <c r="AG1572" s="108"/>
      <c r="AH1572" s="108"/>
    </row>
    <row r="1573">
      <c r="A1573" s="108"/>
      <c r="B1573" s="108"/>
      <c r="C1573" s="108"/>
      <c r="D1573" s="115"/>
      <c r="E1573" s="108"/>
      <c r="F1573" s="108"/>
      <c r="G1573" s="108"/>
      <c r="H1573" s="108"/>
      <c r="I1573" s="108"/>
      <c r="J1573" s="108"/>
      <c r="K1573" s="108"/>
      <c r="L1573" s="108"/>
      <c r="M1573" s="111"/>
      <c r="N1573" s="112"/>
      <c r="O1573" s="111"/>
      <c r="P1573" s="108"/>
      <c r="Q1573" s="108"/>
      <c r="R1573" s="108"/>
      <c r="S1573" s="108"/>
      <c r="T1573" s="108"/>
      <c r="U1573" s="108"/>
      <c r="V1573" s="108"/>
      <c r="W1573" s="108"/>
      <c r="X1573" s="108"/>
      <c r="Y1573" s="108"/>
      <c r="Z1573" s="108"/>
      <c r="AA1573" s="108"/>
      <c r="AB1573" s="108"/>
      <c r="AC1573" s="108"/>
      <c r="AD1573" s="108"/>
      <c r="AE1573" s="108"/>
      <c r="AF1573" s="108"/>
      <c r="AG1573" s="108"/>
      <c r="AH1573" s="108"/>
    </row>
    <row r="1574">
      <c r="A1574" s="108"/>
      <c r="B1574" s="108"/>
      <c r="C1574" s="108"/>
      <c r="D1574" s="115"/>
      <c r="E1574" s="108"/>
      <c r="F1574" s="108"/>
      <c r="G1574" s="108"/>
      <c r="H1574" s="108"/>
      <c r="I1574" s="108"/>
      <c r="J1574" s="108"/>
      <c r="K1574" s="108"/>
      <c r="L1574" s="108"/>
      <c r="M1574" s="111"/>
      <c r="N1574" s="112"/>
      <c r="O1574" s="111"/>
      <c r="P1574" s="108"/>
      <c r="Q1574" s="108"/>
      <c r="R1574" s="108"/>
      <c r="S1574" s="108"/>
      <c r="T1574" s="108"/>
      <c r="U1574" s="108"/>
      <c r="V1574" s="108"/>
      <c r="W1574" s="108"/>
      <c r="X1574" s="108"/>
      <c r="Y1574" s="108"/>
      <c r="Z1574" s="108"/>
      <c r="AA1574" s="108"/>
      <c r="AB1574" s="108"/>
      <c r="AC1574" s="108"/>
      <c r="AD1574" s="108"/>
      <c r="AE1574" s="108"/>
      <c r="AF1574" s="108"/>
      <c r="AG1574" s="108"/>
      <c r="AH1574" s="108"/>
    </row>
    <row r="1575">
      <c r="A1575" s="108"/>
      <c r="B1575" s="108"/>
      <c r="C1575" s="108"/>
      <c r="D1575" s="115"/>
      <c r="E1575" s="108"/>
      <c r="F1575" s="108"/>
      <c r="G1575" s="108"/>
      <c r="H1575" s="108"/>
      <c r="I1575" s="108"/>
      <c r="J1575" s="108"/>
      <c r="K1575" s="108"/>
      <c r="L1575" s="108"/>
      <c r="M1575" s="111"/>
      <c r="N1575" s="112"/>
      <c r="O1575" s="111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/>
      <c r="AB1575" s="108"/>
      <c r="AC1575" s="108"/>
      <c r="AD1575" s="108"/>
      <c r="AE1575" s="108"/>
      <c r="AF1575" s="108"/>
      <c r="AG1575" s="108"/>
      <c r="AH1575" s="108"/>
    </row>
    <row r="1576">
      <c r="A1576" s="108"/>
      <c r="B1576" s="108"/>
      <c r="C1576" s="108"/>
      <c r="D1576" s="115"/>
      <c r="E1576" s="108"/>
      <c r="F1576" s="108"/>
      <c r="G1576" s="108"/>
      <c r="H1576" s="108"/>
      <c r="I1576" s="108"/>
      <c r="J1576" s="108"/>
      <c r="K1576" s="108"/>
      <c r="L1576" s="108"/>
      <c r="M1576" s="111"/>
      <c r="N1576" s="112"/>
      <c r="O1576" s="111"/>
      <c r="P1576" s="108"/>
      <c r="Q1576" s="108"/>
      <c r="R1576" s="108"/>
      <c r="S1576" s="108"/>
      <c r="T1576" s="108"/>
      <c r="U1576" s="108"/>
      <c r="V1576" s="108"/>
      <c r="W1576" s="108"/>
      <c r="X1576" s="108"/>
      <c r="Y1576" s="108"/>
      <c r="Z1576" s="108"/>
      <c r="AA1576" s="108"/>
      <c r="AB1576" s="108"/>
      <c r="AC1576" s="108"/>
      <c r="AD1576" s="108"/>
      <c r="AE1576" s="108"/>
      <c r="AF1576" s="108"/>
      <c r="AG1576" s="108"/>
      <c r="AH1576" s="108"/>
    </row>
    <row r="1577">
      <c r="A1577" s="108"/>
      <c r="B1577" s="108"/>
      <c r="C1577" s="108"/>
      <c r="D1577" s="115"/>
      <c r="E1577" s="108"/>
      <c r="F1577" s="108"/>
      <c r="G1577" s="108"/>
      <c r="H1577" s="108"/>
      <c r="I1577" s="108"/>
      <c r="J1577" s="108"/>
      <c r="K1577" s="108"/>
      <c r="L1577" s="108"/>
      <c r="M1577" s="111"/>
      <c r="N1577" s="112"/>
      <c r="O1577" s="111"/>
      <c r="P1577" s="108"/>
      <c r="Q1577" s="108"/>
      <c r="R1577" s="108"/>
      <c r="S1577" s="108"/>
      <c r="T1577" s="108"/>
      <c r="U1577" s="108"/>
      <c r="V1577" s="108"/>
      <c r="W1577" s="108"/>
      <c r="X1577" s="108"/>
      <c r="Y1577" s="108"/>
      <c r="Z1577" s="108"/>
      <c r="AA1577" s="108"/>
      <c r="AB1577" s="108"/>
      <c r="AC1577" s="108"/>
      <c r="AD1577" s="108"/>
      <c r="AE1577" s="108"/>
      <c r="AF1577" s="108"/>
      <c r="AG1577" s="108"/>
      <c r="AH1577" s="108"/>
    </row>
    <row r="1578">
      <c r="A1578" s="108"/>
      <c r="B1578" s="108"/>
      <c r="C1578" s="108"/>
      <c r="D1578" s="115"/>
      <c r="E1578" s="108"/>
      <c r="F1578" s="108"/>
      <c r="G1578" s="108"/>
      <c r="H1578" s="108"/>
      <c r="I1578" s="108"/>
      <c r="J1578" s="108"/>
      <c r="K1578" s="108"/>
      <c r="L1578" s="108"/>
      <c r="M1578" s="111"/>
      <c r="N1578" s="112"/>
      <c r="O1578" s="111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08"/>
      <c r="AE1578" s="108"/>
      <c r="AF1578" s="108"/>
      <c r="AG1578" s="108"/>
      <c r="AH1578" s="108"/>
    </row>
    <row r="1579">
      <c r="A1579" s="108"/>
      <c r="B1579" s="108"/>
      <c r="C1579" s="108"/>
      <c r="D1579" s="115"/>
      <c r="E1579" s="108"/>
      <c r="F1579" s="108"/>
      <c r="G1579" s="108"/>
      <c r="H1579" s="108"/>
      <c r="I1579" s="108"/>
      <c r="J1579" s="108"/>
      <c r="K1579" s="108"/>
      <c r="L1579" s="108"/>
      <c r="M1579" s="111"/>
      <c r="N1579" s="112"/>
      <c r="O1579" s="111"/>
      <c r="P1579" s="108"/>
      <c r="Q1579" s="108"/>
      <c r="R1579" s="108"/>
      <c r="S1579" s="108"/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08"/>
      <c r="AE1579" s="108"/>
      <c r="AF1579" s="108"/>
      <c r="AG1579" s="108"/>
      <c r="AH1579" s="108"/>
    </row>
    <row r="1580">
      <c r="A1580" s="108"/>
      <c r="B1580" s="108"/>
      <c r="C1580" s="108"/>
      <c r="D1580" s="115"/>
      <c r="E1580" s="108"/>
      <c r="F1580" s="108"/>
      <c r="G1580" s="108"/>
      <c r="H1580" s="108"/>
      <c r="I1580" s="108"/>
      <c r="J1580" s="108"/>
      <c r="K1580" s="108"/>
      <c r="L1580" s="108"/>
      <c r="M1580" s="111"/>
      <c r="N1580" s="112"/>
      <c r="O1580" s="111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  <c r="AE1580" s="108"/>
      <c r="AF1580" s="108"/>
      <c r="AG1580" s="108"/>
      <c r="AH1580" s="108"/>
    </row>
    <row r="1581">
      <c r="A1581" s="108"/>
      <c r="B1581" s="108"/>
      <c r="C1581" s="108"/>
      <c r="D1581" s="115"/>
      <c r="E1581" s="108"/>
      <c r="F1581" s="108"/>
      <c r="G1581" s="108"/>
      <c r="H1581" s="108"/>
      <c r="I1581" s="108"/>
      <c r="J1581" s="108"/>
      <c r="K1581" s="108"/>
      <c r="L1581" s="108"/>
      <c r="M1581" s="111"/>
      <c r="N1581" s="112"/>
      <c r="O1581" s="111"/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/>
      <c r="AB1581" s="108"/>
      <c r="AC1581" s="108"/>
      <c r="AD1581" s="108"/>
      <c r="AE1581" s="108"/>
      <c r="AF1581" s="108"/>
      <c r="AG1581" s="108"/>
      <c r="AH1581" s="108"/>
    </row>
    <row r="1582">
      <c r="A1582" s="108"/>
      <c r="B1582" s="108"/>
      <c r="C1582" s="108"/>
      <c r="D1582" s="115"/>
      <c r="E1582" s="108"/>
      <c r="F1582" s="108"/>
      <c r="G1582" s="108"/>
      <c r="H1582" s="108"/>
      <c r="I1582" s="108"/>
      <c r="J1582" s="108"/>
      <c r="K1582" s="108"/>
      <c r="L1582" s="108"/>
      <c r="M1582" s="111"/>
      <c r="N1582" s="112"/>
      <c r="O1582" s="111"/>
      <c r="P1582" s="108"/>
      <c r="Q1582" s="108"/>
      <c r="R1582" s="108"/>
      <c r="S1582" s="108"/>
      <c r="T1582" s="108"/>
      <c r="U1582" s="108"/>
      <c r="V1582" s="108"/>
      <c r="W1582" s="108"/>
      <c r="X1582" s="108"/>
      <c r="Y1582" s="108"/>
      <c r="Z1582" s="108"/>
      <c r="AA1582" s="108"/>
      <c r="AB1582" s="108"/>
      <c r="AC1582" s="108"/>
      <c r="AD1582" s="108"/>
      <c r="AE1582" s="108"/>
      <c r="AF1582" s="108"/>
      <c r="AG1582" s="108"/>
      <c r="AH1582" s="108"/>
    </row>
    <row r="1583">
      <c r="A1583" s="108"/>
      <c r="B1583" s="108"/>
      <c r="C1583" s="108"/>
      <c r="D1583" s="115"/>
      <c r="E1583" s="108"/>
      <c r="F1583" s="108"/>
      <c r="G1583" s="108"/>
      <c r="H1583" s="108"/>
      <c r="I1583" s="108"/>
      <c r="J1583" s="108"/>
      <c r="K1583" s="108"/>
      <c r="L1583" s="108"/>
      <c r="M1583" s="111"/>
      <c r="N1583" s="112"/>
      <c r="O1583" s="111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/>
      <c r="AB1583" s="108"/>
      <c r="AC1583" s="108"/>
      <c r="AD1583" s="108"/>
      <c r="AE1583" s="108"/>
      <c r="AF1583" s="108"/>
      <c r="AG1583" s="108"/>
      <c r="AH1583" s="108"/>
    </row>
    <row r="1584">
      <c r="A1584" s="108"/>
      <c r="B1584" s="108"/>
      <c r="C1584" s="108"/>
      <c r="D1584" s="115"/>
      <c r="E1584" s="108"/>
      <c r="F1584" s="108"/>
      <c r="G1584" s="108"/>
      <c r="H1584" s="108"/>
      <c r="I1584" s="108"/>
      <c r="J1584" s="108"/>
      <c r="K1584" s="108"/>
      <c r="L1584" s="108"/>
      <c r="M1584" s="111"/>
      <c r="N1584" s="112"/>
      <c r="O1584" s="111"/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/>
      <c r="AB1584" s="108"/>
      <c r="AC1584" s="108"/>
      <c r="AD1584" s="108"/>
      <c r="AE1584" s="108"/>
      <c r="AF1584" s="108"/>
      <c r="AG1584" s="108"/>
      <c r="AH1584" s="108"/>
    </row>
    <row r="1585">
      <c r="A1585" s="108"/>
      <c r="B1585" s="108"/>
      <c r="C1585" s="108"/>
      <c r="D1585" s="115"/>
      <c r="E1585" s="108"/>
      <c r="F1585" s="108"/>
      <c r="G1585" s="108"/>
      <c r="H1585" s="108"/>
      <c r="I1585" s="108"/>
      <c r="J1585" s="108"/>
      <c r="K1585" s="108"/>
      <c r="L1585" s="108"/>
      <c r="M1585" s="111"/>
      <c r="N1585" s="112"/>
      <c r="O1585" s="111"/>
      <c r="P1585" s="108"/>
      <c r="Q1585" s="108"/>
      <c r="R1585" s="108"/>
      <c r="S1585" s="108"/>
      <c r="T1585" s="108"/>
      <c r="U1585" s="108"/>
      <c r="V1585" s="108"/>
      <c r="W1585" s="108"/>
      <c r="X1585" s="108"/>
      <c r="Y1585" s="108"/>
      <c r="Z1585" s="108"/>
      <c r="AA1585" s="108"/>
      <c r="AB1585" s="108"/>
      <c r="AC1585" s="108"/>
      <c r="AD1585" s="108"/>
      <c r="AE1585" s="108"/>
      <c r="AF1585" s="108"/>
      <c r="AG1585" s="108"/>
      <c r="AH1585" s="108"/>
    </row>
    <row r="1586">
      <c r="A1586" s="108"/>
      <c r="B1586" s="108"/>
      <c r="C1586" s="108"/>
      <c r="D1586" s="115"/>
      <c r="E1586" s="108"/>
      <c r="F1586" s="108"/>
      <c r="G1586" s="108"/>
      <c r="H1586" s="108"/>
      <c r="I1586" s="108"/>
      <c r="J1586" s="108"/>
      <c r="K1586" s="108"/>
      <c r="L1586" s="108"/>
      <c r="M1586" s="111"/>
      <c r="N1586" s="112"/>
      <c r="O1586" s="111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/>
      <c r="AB1586" s="108"/>
      <c r="AC1586" s="108"/>
      <c r="AD1586" s="108"/>
      <c r="AE1586" s="108"/>
      <c r="AF1586" s="108"/>
      <c r="AG1586" s="108"/>
      <c r="AH1586" s="108"/>
    </row>
    <row r="1587">
      <c r="A1587" s="108"/>
      <c r="B1587" s="108"/>
      <c r="C1587" s="108"/>
      <c r="D1587" s="115"/>
      <c r="E1587" s="108"/>
      <c r="F1587" s="108"/>
      <c r="G1587" s="108"/>
      <c r="H1587" s="108"/>
      <c r="I1587" s="108"/>
      <c r="J1587" s="108"/>
      <c r="K1587" s="108"/>
      <c r="L1587" s="108"/>
      <c r="M1587" s="111"/>
      <c r="N1587" s="112"/>
      <c r="O1587" s="111"/>
      <c r="P1587" s="108"/>
      <c r="Q1587" s="108"/>
      <c r="R1587" s="108"/>
      <c r="S1587" s="108"/>
      <c r="T1587" s="108"/>
      <c r="U1587" s="108"/>
      <c r="V1587" s="108"/>
      <c r="W1587" s="108"/>
      <c r="X1587" s="108"/>
      <c r="Y1587" s="108"/>
      <c r="Z1587" s="108"/>
      <c r="AA1587" s="108"/>
      <c r="AB1587" s="108"/>
      <c r="AC1587" s="108"/>
      <c r="AD1587" s="108"/>
      <c r="AE1587" s="108"/>
      <c r="AF1587" s="108"/>
      <c r="AG1587" s="108"/>
      <c r="AH1587" s="108"/>
    </row>
    <row r="1588">
      <c r="A1588" s="108"/>
      <c r="B1588" s="108"/>
      <c r="C1588" s="108"/>
      <c r="D1588" s="115"/>
      <c r="E1588" s="108"/>
      <c r="F1588" s="108"/>
      <c r="G1588" s="108"/>
      <c r="H1588" s="108"/>
      <c r="I1588" s="108"/>
      <c r="J1588" s="108"/>
      <c r="K1588" s="108"/>
      <c r="L1588" s="108"/>
      <c r="M1588" s="111"/>
      <c r="N1588" s="112"/>
      <c r="O1588" s="111"/>
      <c r="P1588" s="108"/>
      <c r="Q1588" s="108"/>
      <c r="R1588" s="108"/>
      <c r="S1588" s="108"/>
      <c r="T1588" s="108"/>
      <c r="U1588" s="108"/>
      <c r="V1588" s="108"/>
      <c r="W1588" s="108"/>
      <c r="X1588" s="108"/>
      <c r="Y1588" s="108"/>
      <c r="Z1588" s="108"/>
      <c r="AA1588" s="108"/>
      <c r="AB1588" s="108"/>
      <c r="AC1588" s="108"/>
      <c r="AD1588" s="108"/>
      <c r="AE1588" s="108"/>
      <c r="AF1588" s="108"/>
      <c r="AG1588" s="108"/>
      <c r="AH1588" s="108"/>
    </row>
    <row r="1589">
      <c r="A1589" s="108"/>
      <c r="B1589" s="108"/>
      <c r="C1589" s="108"/>
      <c r="D1589" s="115"/>
      <c r="E1589" s="108"/>
      <c r="F1589" s="108"/>
      <c r="G1589" s="108"/>
      <c r="H1589" s="108"/>
      <c r="I1589" s="108"/>
      <c r="J1589" s="108"/>
      <c r="K1589" s="108"/>
      <c r="L1589" s="108"/>
      <c r="M1589" s="111"/>
      <c r="N1589" s="112"/>
      <c r="O1589" s="111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  <c r="AG1589" s="108"/>
      <c r="AH1589" s="108"/>
    </row>
    <row r="1590">
      <c r="A1590" s="108"/>
      <c r="B1590" s="108"/>
      <c r="C1590" s="108"/>
      <c r="D1590" s="115"/>
      <c r="E1590" s="108"/>
      <c r="F1590" s="108"/>
      <c r="G1590" s="108"/>
      <c r="H1590" s="108"/>
      <c r="I1590" s="108"/>
      <c r="J1590" s="108"/>
      <c r="K1590" s="108"/>
      <c r="L1590" s="108"/>
      <c r="M1590" s="111"/>
      <c r="N1590" s="112"/>
      <c r="O1590" s="111"/>
      <c r="P1590" s="108"/>
      <c r="Q1590" s="108"/>
      <c r="R1590" s="108"/>
      <c r="S1590" s="108"/>
      <c r="T1590" s="108"/>
      <c r="U1590" s="108"/>
      <c r="V1590" s="108"/>
      <c r="W1590" s="108"/>
      <c r="X1590" s="108"/>
      <c r="Y1590" s="108"/>
      <c r="Z1590" s="108"/>
      <c r="AA1590" s="108"/>
      <c r="AB1590" s="108"/>
      <c r="AC1590" s="108"/>
      <c r="AD1590" s="108"/>
      <c r="AE1590" s="108"/>
      <c r="AF1590" s="108"/>
      <c r="AG1590" s="108"/>
      <c r="AH1590" s="108"/>
    </row>
    <row r="1591">
      <c r="A1591" s="108"/>
      <c r="B1591" s="108"/>
      <c r="C1591" s="108"/>
      <c r="D1591" s="115"/>
      <c r="E1591" s="108"/>
      <c r="F1591" s="108"/>
      <c r="G1591" s="108"/>
      <c r="H1591" s="108"/>
      <c r="I1591" s="108"/>
      <c r="J1591" s="108"/>
      <c r="K1591" s="108"/>
      <c r="L1591" s="108"/>
      <c r="M1591" s="111"/>
      <c r="N1591" s="112"/>
      <c r="O1591" s="111"/>
      <c r="P1591" s="108"/>
      <c r="Q1591" s="108"/>
      <c r="R1591" s="108"/>
      <c r="S1591" s="108"/>
      <c r="T1591" s="108"/>
      <c r="U1591" s="108"/>
      <c r="V1591" s="108"/>
      <c r="W1591" s="108"/>
      <c r="X1591" s="108"/>
      <c r="Y1591" s="108"/>
      <c r="Z1591" s="108"/>
      <c r="AA1591" s="108"/>
      <c r="AB1591" s="108"/>
      <c r="AC1591" s="108"/>
      <c r="AD1591" s="108"/>
      <c r="AE1591" s="108"/>
      <c r="AF1591" s="108"/>
      <c r="AG1591" s="108"/>
      <c r="AH1591" s="108"/>
    </row>
    <row r="1592">
      <c r="A1592" s="108"/>
      <c r="B1592" s="108"/>
      <c r="C1592" s="108"/>
      <c r="D1592" s="115"/>
      <c r="E1592" s="108"/>
      <c r="F1592" s="108"/>
      <c r="G1592" s="108"/>
      <c r="H1592" s="108"/>
      <c r="I1592" s="108"/>
      <c r="J1592" s="108"/>
      <c r="K1592" s="108"/>
      <c r="L1592" s="108"/>
      <c r="M1592" s="111"/>
      <c r="N1592" s="112"/>
      <c r="O1592" s="111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  <c r="AE1592" s="108"/>
      <c r="AF1592" s="108"/>
      <c r="AG1592" s="108"/>
      <c r="AH1592" s="108"/>
    </row>
    <row r="1593">
      <c r="A1593" s="108"/>
      <c r="B1593" s="108"/>
      <c r="C1593" s="108"/>
      <c r="D1593" s="115"/>
      <c r="E1593" s="108"/>
      <c r="F1593" s="108"/>
      <c r="G1593" s="108"/>
      <c r="H1593" s="108"/>
      <c r="I1593" s="108"/>
      <c r="J1593" s="108"/>
      <c r="K1593" s="108"/>
      <c r="L1593" s="108"/>
      <c r="M1593" s="111"/>
      <c r="N1593" s="112"/>
      <c r="O1593" s="111"/>
      <c r="P1593" s="108"/>
      <c r="Q1593" s="108"/>
      <c r="R1593" s="108"/>
      <c r="S1593" s="108"/>
      <c r="T1593" s="108"/>
      <c r="U1593" s="108"/>
      <c r="V1593" s="108"/>
      <c r="W1593" s="108"/>
      <c r="X1593" s="108"/>
      <c r="Y1593" s="108"/>
      <c r="Z1593" s="108"/>
      <c r="AA1593" s="108"/>
      <c r="AB1593" s="108"/>
      <c r="AC1593" s="108"/>
      <c r="AD1593" s="108"/>
      <c r="AE1593" s="108"/>
      <c r="AF1593" s="108"/>
      <c r="AG1593" s="108"/>
      <c r="AH1593" s="108"/>
    </row>
    <row r="1594">
      <c r="A1594" s="108"/>
      <c r="B1594" s="108"/>
      <c r="C1594" s="108"/>
      <c r="D1594" s="115"/>
      <c r="E1594" s="108"/>
      <c r="F1594" s="108"/>
      <c r="G1594" s="108"/>
      <c r="H1594" s="108"/>
      <c r="I1594" s="108"/>
      <c r="J1594" s="108"/>
      <c r="K1594" s="108"/>
      <c r="L1594" s="108"/>
      <c r="M1594" s="111"/>
      <c r="N1594" s="112"/>
      <c r="O1594" s="111"/>
      <c r="P1594" s="108"/>
      <c r="Q1594" s="108"/>
      <c r="R1594" s="108"/>
      <c r="S1594" s="108"/>
      <c r="T1594" s="108"/>
      <c r="U1594" s="108"/>
      <c r="V1594" s="108"/>
      <c r="W1594" s="108"/>
      <c r="X1594" s="108"/>
      <c r="Y1594" s="108"/>
      <c r="Z1594" s="108"/>
      <c r="AA1594" s="108"/>
      <c r="AB1594" s="108"/>
      <c r="AC1594" s="108"/>
      <c r="AD1594" s="108"/>
      <c r="AE1594" s="108"/>
      <c r="AF1594" s="108"/>
      <c r="AG1594" s="108"/>
      <c r="AH1594" s="108"/>
    </row>
    <row r="1595">
      <c r="A1595" s="108"/>
      <c r="B1595" s="108"/>
      <c r="C1595" s="108"/>
      <c r="D1595" s="115"/>
      <c r="E1595" s="108"/>
      <c r="F1595" s="108"/>
      <c r="G1595" s="108"/>
      <c r="H1595" s="108"/>
      <c r="I1595" s="108"/>
      <c r="J1595" s="108"/>
      <c r="K1595" s="108"/>
      <c r="L1595" s="108"/>
      <c r="M1595" s="111"/>
      <c r="N1595" s="112"/>
      <c r="O1595" s="111"/>
      <c r="P1595" s="108"/>
      <c r="Q1595" s="108"/>
      <c r="R1595" s="108"/>
      <c r="S1595" s="108"/>
      <c r="T1595" s="108"/>
      <c r="U1595" s="108"/>
      <c r="V1595" s="108"/>
      <c r="W1595" s="108"/>
      <c r="X1595" s="108"/>
      <c r="Y1595" s="108"/>
      <c r="Z1595" s="108"/>
      <c r="AA1595" s="108"/>
      <c r="AB1595" s="108"/>
      <c r="AC1595" s="108"/>
      <c r="AD1595" s="108"/>
      <c r="AE1595" s="108"/>
      <c r="AF1595" s="108"/>
      <c r="AG1595" s="108"/>
      <c r="AH1595" s="108"/>
    </row>
    <row r="1596">
      <c r="A1596" s="108"/>
      <c r="B1596" s="108"/>
      <c r="C1596" s="108"/>
      <c r="D1596" s="115"/>
      <c r="E1596" s="108"/>
      <c r="F1596" s="108"/>
      <c r="G1596" s="108"/>
      <c r="H1596" s="108"/>
      <c r="I1596" s="108"/>
      <c r="J1596" s="108"/>
      <c r="K1596" s="108"/>
      <c r="L1596" s="108"/>
      <c r="M1596" s="111"/>
      <c r="N1596" s="112"/>
      <c r="O1596" s="111"/>
      <c r="P1596" s="108"/>
      <c r="Q1596" s="108"/>
      <c r="R1596" s="108"/>
      <c r="S1596" s="108"/>
      <c r="T1596" s="108"/>
      <c r="U1596" s="108"/>
      <c r="V1596" s="108"/>
      <c r="W1596" s="108"/>
      <c r="X1596" s="108"/>
      <c r="Y1596" s="108"/>
      <c r="Z1596" s="108"/>
      <c r="AA1596" s="108"/>
      <c r="AB1596" s="108"/>
      <c r="AC1596" s="108"/>
      <c r="AD1596" s="108"/>
      <c r="AE1596" s="108"/>
      <c r="AF1596" s="108"/>
      <c r="AG1596" s="108"/>
      <c r="AH1596" s="108"/>
    </row>
    <row r="1597">
      <c r="A1597" s="108"/>
      <c r="B1597" s="108"/>
      <c r="C1597" s="108"/>
      <c r="D1597" s="115"/>
      <c r="E1597" s="108"/>
      <c r="F1597" s="108"/>
      <c r="G1597" s="108"/>
      <c r="H1597" s="108"/>
      <c r="I1597" s="108"/>
      <c r="J1597" s="108"/>
      <c r="K1597" s="108"/>
      <c r="L1597" s="108"/>
      <c r="M1597" s="111"/>
      <c r="N1597" s="112"/>
      <c r="O1597" s="111"/>
      <c r="P1597" s="108"/>
      <c r="Q1597" s="108"/>
      <c r="R1597" s="108"/>
      <c r="S1597" s="108"/>
      <c r="T1597" s="108"/>
      <c r="U1597" s="108"/>
      <c r="V1597" s="108"/>
      <c r="W1597" s="108"/>
      <c r="X1597" s="108"/>
      <c r="Y1597" s="108"/>
      <c r="Z1597" s="108"/>
      <c r="AA1597" s="108"/>
      <c r="AB1597" s="108"/>
      <c r="AC1597" s="108"/>
      <c r="AD1597" s="108"/>
      <c r="AE1597" s="108"/>
      <c r="AF1597" s="108"/>
      <c r="AG1597" s="108"/>
      <c r="AH1597" s="108"/>
    </row>
    <row r="1598">
      <c r="A1598" s="108"/>
      <c r="B1598" s="108"/>
      <c r="C1598" s="108"/>
      <c r="D1598" s="115"/>
      <c r="E1598" s="108"/>
      <c r="F1598" s="108"/>
      <c r="G1598" s="108"/>
      <c r="H1598" s="108"/>
      <c r="I1598" s="108"/>
      <c r="J1598" s="108"/>
      <c r="K1598" s="108"/>
      <c r="L1598" s="108"/>
      <c r="M1598" s="111"/>
      <c r="N1598" s="112"/>
      <c r="O1598" s="111"/>
      <c r="P1598" s="108"/>
      <c r="Q1598" s="108"/>
      <c r="R1598" s="108"/>
      <c r="S1598" s="108"/>
      <c r="T1598" s="108"/>
      <c r="U1598" s="108"/>
      <c r="V1598" s="108"/>
      <c r="W1598" s="108"/>
      <c r="X1598" s="108"/>
      <c r="Y1598" s="108"/>
      <c r="Z1598" s="108"/>
      <c r="AA1598" s="108"/>
      <c r="AB1598" s="108"/>
      <c r="AC1598" s="108"/>
      <c r="AD1598" s="108"/>
      <c r="AE1598" s="108"/>
      <c r="AF1598" s="108"/>
      <c r="AG1598" s="108"/>
      <c r="AH1598" s="108"/>
    </row>
    <row r="1599">
      <c r="A1599" s="108"/>
      <c r="B1599" s="108"/>
      <c r="C1599" s="108"/>
      <c r="D1599" s="115"/>
      <c r="E1599" s="108"/>
      <c r="F1599" s="108"/>
      <c r="G1599" s="108"/>
      <c r="H1599" s="108"/>
      <c r="I1599" s="108"/>
      <c r="J1599" s="108"/>
      <c r="K1599" s="108"/>
      <c r="L1599" s="108"/>
      <c r="M1599" s="111"/>
      <c r="N1599" s="112"/>
      <c r="O1599" s="111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  <c r="AG1599" s="108"/>
      <c r="AH1599" s="108"/>
    </row>
    <row r="1600">
      <c r="A1600" s="108"/>
      <c r="B1600" s="108"/>
      <c r="C1600" s="108"/>
      <c r="D1600" s="115"/>
      <c r="E1600" s="108"/>
      <c r="F1600" s="108"/>
      <c r="G1600" s="108"/>
      <c r="H1600" s="108"/>
      <c r="I1600" s="108"/>
      <c r="J1600" s="108"/>
      <c r="K1600" s="108"/>
      <c r="L1600" s="108"/>
      <c r="M1600" s="111"/>
      <c r="N1600" s="112"/>
      <c r="O1600" s="111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  <c r="AG1600" s="108"/>
      <c r="AH1600" s="108"/>
    </row>
    <row r="1601">
      <c r="A1601" s="108"/>
      <c r="B1601" s="108"/>
      <c r="C1601" s="108"/>
      <c r="D1601" s="115"/>
      <c r="E1601" s="108"/>
      <c r="F1601" s="108"/>
      <c r="G1601" s="108"/>
      <c r="H1601" s="108"/>
      <c r="I1601" s="108"/>
      <c r="J1601" s="108"/>
      <c r="K1601" s="108"/>
      <c r="L1601" s="108"/>
      <c r="M1601" s="111"/>
      <c r="N1601" s="112"/>
      <c r="O1601" s="111"/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/>
      <c r="AC1601" s="108"/>
      <c r="AD1601" s="108"/>
      <c r="AE1601" s="108"/>
      <c r="AF1601" s="108"/>
      <c r="AG1601" s="108"/>
      <c r="AH1601" s="108"/>
    </row>
    <row r="1602">
      <c r="A1602" s="108"/>
      <c r="B1602" s="108"/>
      <c r="C1602" s="108"/>
      <c r="D1602" s="115"/>
      <c r="E1602" s="108"/>
      <c r="F1602" s="108"/>
      <c r="G1602" s="108"/>
      <c r="H1602" s="108"/>
      <c r="I1602" s="108"/>
      <c r="J1602" s="108"/>
      <c r="K1602" s="108"/>
      <c r="L1602" s="108"/>
      <c r="M1602" s="111"/>
      <c r="N1602" s="112"/>
      <c r="O1602" s="111"/>
      <c r="P1602" s="108"/>
      <c r="Q1602" s="108"/>
      <c r="R1602" s="108"/>
      <c r="S1602" s="108"/>
      <c r="T1602" s="108"/>
      <c r="U1602" s="108"/>
      <c r="V1602" s="108"/>
      <c r="W1602" s="108"/>
      <c r="X1602" s="108"/>
      <c r="Y1602" s="108"/>
      <c r="Z1602" s="108"/>
      <c r="AA1602" s="108"/>
      <c r="AB1602" s="108"/>
      <c r="AC1602" s="108"/>
      <c r="AD1602" s="108"/>
      <c r="AE1602" s="108"/>
      <c r="AF1602" s="108"/>
      <c r="AG1602" s="108"/>
      <c r="AH1602" s="108"/>
    </row>
    <row r="1603">
      <c r="A1603" s="108"/>
      <c r="B1603" s="108"/>
      <c r="C1603" s="108"/>
      <c r="D1603" s="115"/>
      <c r="E1603" s="108"/>
      <c r="F1603" s="108"/>
      <c r="G1603" s="108"/>
      <c r="H1603" s="108"/>
      <c r="I1603" s="108"/>
      <c r="J1603" s="108"/>
      <c r="K1603" s="108"/>
      <c r="L1603" s="108"/>
      <c r="M1603" s="111"/>
      <c r="N1603" s="112"/>
      <c r="O1603" s="111"/>
      <c r="P1603" s="108"/>
      <c r="Q1603" s="108"/>
      <c r="R1603" s="108"/>
      <c r="S1603" s="108"/>
      <c r="T1603" s="108"/>
      <c r="U1603" s="108"/>
      <c r="V1603" s="108"/>
      <c r="W1603" s="108"/>
      <c r="X1603" s="108"/>
      <c r="Y1603" s="108"/>
      <c r="Z1603" s="108"/>
      <c r="AA1603" s="108"/>
      <c r="AB1603" s="108"/>
      <c r="AC1603" s="108"/>
      <c r="AD1603" s="108"/>
      <c r="AE1603" s="108"/>
      <c r="AF1603" s="108"/>
      <c r="AG1603" s="108"/>
      <c r="AH1603" s="108"/>
    </row>
    <row r="1604">
      <c r="A1604" s="108"/>
      <c r="B1604" s="108"/>
      <c r="C1604" s="108"/>
      <c r="D1604" s="115"/>
      <c r="E1604" s="108"/>
      <c r="F1604" s="108"/>
      <c r="G1604" s="108"/>
      <c r="H1604" s="108"/>
      <c r="I1604" s="108"/>
      <c r="J1604" s="108"/>
      <c r="K1604" s="108"/>
      <c r="L1604" s="108"/>
      <c r="M1604" s="111"/>
      <c r="N1604" s="112"/>
      <c r="O1604" s="111"/>
      <c r="P1604" s="108"/>
      <c r="Q1604" s="108"/>
      <c r="R1604" s="108"/>
      <c r="S1604" s="108"/>
      <c r="T1604" s="108"/>
      <c r="U1604" s="108"/>
      <c r="V1604" s="108"/>
      <c r="W1604" s="108"/>
      <c r="X1604" s="108"/>
      <c r="Y1604" s="108"/>
      <c r="Z1604" s="108"/>
      <c r="AA1604" s="108"/>
      <c r="AB1604" s="108"/>
      <c r="AC1604" s="108"/>
      <c r="AD1604" s="108"/>
      <c r="AE1604" s="108"/>
      <c r="AF1604" s="108"/>
      <c r="AG1604" s="108"/>
      <c r="AH1604" s="108"/>
    </row>
    <row r="1605">
      <c r="A1605" s="108"/>
      <c r="B1605" s="108"/>
      <c r="C1605" s="108"/>
      <c r="D1605" s="115"/>
      <c r="E1605" s="108"/>
      <c r="F1605" s="108"/>
      <c r="G1605" s="108"/>
      <c r="H1605" s="108"/>
      <c r="I1605" s="108"/>
      <c r="J1605" s="108"/>
      <c r="K1605" s="108"/>
      <c r="L1605" s="108"/>
      <c r="M1605" s="111"/>
      <c r="N1605" s="112"/>
      <c r="O1605" s="111"/>
      <c r="P1605" s="108"/>
      <c r="Q1605" s="108"/>
      <c r="R1605" s="108"/>
      <c r="S1605" s="108"/>
      <c r="T1605" s="108"/>
      <c r="U1605" s="108"/>
      <c r="V1605" s="108"/>
      <c r="W1605" s="108"/>
      <c r="X1605" s="108"/>
      <c r="Y1605" s="108"/>
      <c r="Z1605" s="108"/>
      <c r="AA1605" s="108"/>
      <c r="AB1605" s="108"/>
      <c r="AC1605" s="108"/>
      <c r="AD1605" s="108"/>
      <c r="AE1605" s="108"/>
      <c r="AF1605" s="108"/>
      <c r="AG1605" s="108"/>
      <c r="AH1605" s="108"/>
    </row>
    <row r="1606">
      <c r="A1606" s="108"/>
      <c r="B1606" s="108"/>
      <c r="C1606" s="108"/>
      <c r="D1606" s="115"/>
      <c r="E1606" s="108"/>
      <c r="F1606" s="108"/>
      <c r="G1606" s="108"/>
      <c r="H1606" s="108"/>
      <c r="I1606" s="108"/>
      <c r="J1606" s="108"/>
      <c r="K1606" s="108"/>
      <c r="L1606" s="108"/>
      <c r="M1606" s="111"/>
      <c r="N1606" s="112"/>
      <c r="O1606" s="111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  <c r="AE1606" s="108"/>
      <c r="AF1606" s="108"/>
      <c r="AG1606" s="108"/>
      <c r="AH1606" s="108"/>
    </row>
    <row r="1607">
      <c r="A1607" s="108"/>
      <c r="B1607" s="108"/>
      <c r="C1607" s="108"/>
      <c r="D1607" s="115"/>
      <c r="E1607" s="108"/>
      <c r="F1607" s="108"/>
      <c r="G1607" s="108"/>
      <c r="H1607" s="108"/>
      <c r="I1607" s="108"/>
      <c r="J1607" s="108"/>
      <c r="K1607" s="108"/>
      <c r="L1607" s="108"/>
      <c r="M1607" s="111"/>
      <c r="N1607" s="112"/>
      <c r="O1607" s="111"/>
      <c r="P1607" s="108"/>
      <c r="Q1607" s="108"/>
      <c r="R1607" s="108"/>
      <c r="S1607" s="108"/>
      <c r="T1607" s="108"/>
      <c r="U1607" s="108"/>
      <c r="V1607" s="108"/>
      <c r="W1607" s="108"/>
      <c r="X1607" s="108"/>
      <c r="Y1607" s="108"/>
      <c r="Z1607" s="108"/>
      <c r="AA1607" s="108"/>
      <c r="AB1607" s="108"/>
      <c r="AC1607" s="108"/>
      <c r="AD1607" s="108"/>
      <c r="AE1607" s="108"/>
      <c r="AF1607" s="108"/>
      <c r="AG1607" s="108"/>
      <c r="AH1607" s="108"/>
    </row>
    <row r="1608">
      <c r="A1608" s="108"/>
      <c r="B1608" s="108"/>
      <c r="C1608" s="108"/>
      <c r="D1608" s="115"/>
      <c r="E1608" s="108"/>
      <c r="F1608" s="108"/>
      <c r="G1608" s="108"/>
      <c r="H1608" s="108"/>
      <c r="I1608" s="108"/>
      <c r="J1608" s="108"/>
      <c r="K1608" s="108"/>
      <c r="L1608" s="108"/>
      <c r="M1608" s="111"/>
      <c r="N1608" s="112"/>
      <c r="O1608" s="111"/>
      <c r="P1608" s="108"/>
      <c r="Q1608" s="108"/>
      <c r="R1608" s="108"/>
      <c r="S1608" s="108"/>
      <c r="T1608" s="108"/>
      <c r="U1608" s="108"/>
      <c r="V1608" s="108"/>
      <c r="W1608" s="108"/>
      <c r="X1608" s="108"/>
      <c r="Y1608" s="108"/>
      <c r="Z1608" s="108"/>
      <c r="AA1608" s="108"/>
      <c r="AB1608" s="108"/>
      <c r="AC1608" s="108"/>
      <c r="AD1608" s="108"/>
      <c r="AE1608" s="108"/>
      <c r="AF1608" s="108"/>
      <c r="AG1608" s="108"/>
      <c r="AH1608" s="108"/>
    </row>
    <row r="1609">
      <c r="A1609" s="108"/>
      <c r="B1609" s="108"/>
      <c r="C1609" s="108"/>
      <c r="D1609" s="115"/>
      <c r="E1609" s="108"/>
      <c r="F1609" s="108"/>
      <c r="G1609" s="108"/>
      <c r="H1609" s="108"/>
      <c r="I1609" s="108"/>
      <c r="J1609" s="108"/>
      <c r="K1609" s="108"/>
      <c r="L1609" s="108"/>
      <c r="M1609" s="111"/>
      <c r="N1609" s="112"/>
      <c r="O1609" s="111"/>
      <c r="P1609" s="108"/>
      <c r="Q1609" s="108"/>
      <c r="R1609" s="108"/>
      <c r="S1609" s="108"/>
      <c r="T1609" s="108"/>
      <c r="U1609" s="108"/>
      <c r="V1609" s="108"/>
      <c r="W1609" s="108"/>
      <c r="X1609" s="108"/>
      <c r="Y1609" s="108"/>
      <c r="Z1609" s="108"/>
      <c r="AA1609" s="108"/>
      <c r="AB1609" s="108"/>
      <c r="AC1609" s="108"/>
      <c r="AD1609" s="108"/>
      <c r="AE1609" s="108"/>
      <c r="AF1609" s="108"/>
      <c r="AG1609" s="108"/>
      <c r="AH1609" s="108"/>
    </row>
    <row r="1610">
      <c r="A1610" s="108"/>
      <c r="B1610" s="108"/>
      <c r="C1610" s="108"/>
      <c r="D1610" s="115"/>
      <c r="E1610" s="108"/>
      <c r="F1610" s="108"/>
      <c r="G1610" s="108"/>
      <c r="H1610" s="108"/>
      <c r="I1610" s="108"/>
      <c r="J1610" s="108"/>
      <c r="K1610" s="108"/>
      <c r="L1610" s="108"/>
      <c r="M1610" s="111"/>
      <c r="N1610" s="112"/>
      <c r="O1610" s="111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108"/>
      <c r="AE1610" s="108"/>
      <c r="AF1610" s="108"/>
      <c r="AG1610" s="108"/>
      <c r="AH1610" s="108"/>
    </row>
    <row r="1611">
      <c r="A1611" s="108"/>
      <c r="B1611" s="108"/>
      <c r="C1611" s="108"/>
      <c r="D1611" s="115"/>
      <c r="E1611" s="108"/>
      <c r="F1611" s="108"/>
      <c r="G1611" s="108"/>
      <c r="H1611" s="108"/>
      <c r="I1611" s="108"/>
      <c r="J1611" s="108"/>
      <c r="K1611" s="108"/>
      <c r="L1611" s="108"/>
      <c r="M1611" s="111"/>
      <c r="N1611" s="112"/>
      <c r="O1611" s="111"/>
      <c r="P1611" s="108"/>
      <c r="Q1611" s="108"/>
      <c r="R1611" s="108"/>
      <c r="S1611" s="108"/>
      <c r="T1611" s="108"/>
      <c r="U1611" s="108"/>
      <c r="V1611" s="108"/>
      <c r="W1611" s="108"/>
      <c r="X1611" s="108"/>
      <c r="Y1611" s="108"/>
      <c r="Z1611" s="108"/>
      <c r="AA1611" s="108"/>
      <c r="AB1611" s="108"/>
      <c r="AC1611" s="108"/>
      <c r="AD1611" s="108"/>
      <c r="AE1611" s="108"/>
      <c r="AF1611" s="108"/>
      <c r="AG1611" s="108"/>
      <c r="AH1611" s="108"/>
    </row>
    <row r="1612">
      <c r="A1612" s="108"/>
      <c r="B1612" s="108"/>
      <c r="C1612" s="108"/>
      <c r="D1612" s="115"/>
      <c r="E1612" s="108"/>
      <c r="F1612" s="108"/>
      <c r="G1612" s="108"/>
      <c r="H1612" s="108"/>
      <c r="I1612" s="108"/>
      <c r="J1612" s="108"/>
      <c r="K1612" s="108"/>
      <c r="L1612" s="108"/>
      <c r="M1612" s="111"/>
      <c r="N1612" s="112"/>
      <c r="O1612" s="111"/>
      <c r="P1612" s="108"/>
      <c r="Q1612" s="108"/>
      <c r="R1612" s="108"/>
      <c r="S1612" s="108"/>
      <c r="T1612" s="108"/>
      <c r="U1612" s="108"/>
      <c r="V1612" s="108"/>
      <c r="W1612" s="108"/>
      <c r="X1612" s="108"/>
      <c r="Y1612" s="108"/>
      <c r="Z1612" s="108"/>
      <c r="AA1612" s="108"/>
      <c r="AB1612" s="108"/>
      <c r="AC1612" s="108"/>
      <c r="AD1612" s="108"/>
      <c r="AE1612" s="108"/>
      <c r="AF1612" s="108"/>
      <c r="AG1612" s="108"/>
      <c r="AH1612" s="108"/>
    </row>
    <row r="1613">
      <c r="A1613" s="108"/>
      <c r="B1613" s="108"/>
      <c r="C1613" s="108"/>
      <c r="D1613" s="115"/>
      <c r="E1613" s="108"/>
      <c r="F1613" s="108"/>
      <c r="G1613" s="108"/>
      <c r="H1613" s="108"/>
      <c r="I1613" s="108"/>
      <c r="J1613" s="108"/>
      <c r="K1613" s="108"/>
      <c r="L1613" s="108"/>
      <c r="M1613" s="111"/>
      <c r="N1613" s="112"/>
      <c r="O1613" s="111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/>
      <c r="AB1613" s="108"/>
      <c r="AC1613" s="108"/>
      <c r="AD1613" s="108"/>
      <c r="AE1613" s="108"/>
      <c r="AF1613" s="108"/>
      <c r="AG1613" s="108"/>
      <c r="AH1613" s="108"/>
    </row>
    <row r="1614">
      <c r="A1614" s="108"/>
      <c r="B1614" s="108"/>
      <c r="C1614" s="108"/>
      <c r="D1614" s="115"/>
      <c r="E1614" s="108"/>
      <c r="F1614" s="108"/>
      <c r="G1614" s="108"/>
      <c r="H1614" s="108"/>
      <c r="I1614" s="108"/>
      <c r="J1614" s="108"/>
      <c r="K1614" s="108"/>
      <c r="L1614" s="108"/>
      <c r="M1614" s="111"/>
      <c r="N1614" s="112"/>
      <c r="O1614" s="111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  <c r="AE1614" s="108"/>
      <c r="AF1614" s="108"/>
      <c r="AG1614" s="108"/>
      <c r="AH1614" s="108"/>
    </row>
    <row r="1615">
      <c r="A1615" s="108"/>
      <c r="B1615" s="108"/>
      <c r="C1615" s="108"/>
      <c r="D1615" s="115"/>
      <c r="E1615" s="108"/>
      <c r="F1615" s="108"/>
      <c r="G1615" s="108"/>
      <c r="H1615" s="108"/>
      <c r="I1615" s="108"/>
      <c r="J1615" s="108"/>
      <c r="K1615" s="108"/>
      <c r="L1615" s="108"/>
      <c r="M1615" s="111"/>
      <c r="N1615" s="112"/>
      <c r="O1615" s="111"/>
      <c r="P1615" s="108"/>
      <c r="Q1615" s="108"/>
      <c r="R1615" s="108"/>
      <c r="S1615" s="108"/>
      <c r="T1615" s="108"/>
      <c r="U1615" s="108"/>
      <c r="V1615" s="108"/>
      <c r="W1615" s="108"/>
      <c r="X1615" s="108"/>
      <c r="Y1615" s="108"/>
      <c r="Z1615" s="108"/>
      <c r="AA1615" s="108"/>
      <c r="AB1615" s="108"/>
      <c r="AC1615" s="108"/>
      <c r="AD1615" s="108"/>
      <c r="AE1615" s="108"/>
      <c r="AF1615" s="108"/>
      <c r="AG1615" s="108"/>
      <c r="AH1615" s="108"/>
    </row>
    <row r="1616">
      <c r="A1616" s="108"/>
      <c r="B1616" s="108"/>
      <c r="C1616" s="108"/>
      <c r="D1616" s="115"/>
      <c r="E1616" s="108"/>
      <c r="F1616" s="108"/>
      <c r="G1616" s="108"/>
      <c r="H1616" s="108"/>
      <c r="I1616" s="108"/>
      <c r="J1616" s="108"/>
      <c r="K1616" s="108"/>
      <c r="L1616" s="108"/>
      <c r="M1616" s="111"/>
      <c r="N1616" s="112"/>
      <c r="O1616" s="111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  <c r="AE1616" s="108"/>
      <c r="AF1616" s="108"/>
      <c r="AG1616" s="108"/>
      <c r="AH1616" s="108"/>
    </row>
    <row r="1617">
      <c r="A1617" s="108"/>
      <c r="B1617" s="108"/>
      <c r="C1617" s="108"/>
      <c r="D1617" s="115"/>
      <c r="E1617" s="108"/>
      <c r="F1617" s="108"/>
      <c r="G1617" s="108"/>
      <c r="H1617" s="108"/>
      <c r="I1617" s="108"/>
      <c r="J1617" s="108"/>
      <c r="K1617" s="108"/>
      <c r="L1617" s="108"/>
      <c r="M1617" s="111"/>
      <c r="N1617" s="112"/>
      <c r="O1617" s="111"/>
      <c r="P1617" s="108"/>
      <c r="Q1617" s="108"/>
      <c r="R1617" s="108"/>
      <c r="S1617" s="108"/>
      <c r="T1617" s="108"/>
      <c r="U1617" s="108"/>
      <c r="V1617" s="108"/>
      <c r="W1617" s="108"/>
      <c r="X1617" s="108"/>
      <c r="Y1617" s="108"/>
      <c r="Z1617" s="108"/>
      <c r="AA1617" s="108"/>
      <c r="AB1617" s="108"/>
      <c r="AC1617" s="108"/>
      <c r="AD1617" s="108"/>
      <c r="AE1617" s="108"/>
      <c r="AF1617" s="108"/>
      <c r="AG1617" s="108"/>
      <c r="AH1617" s="108"/>
    </row>
    <row r="1618">
      <c r="A1618" s="108"/>
      <c r="B1618" s="108"/>
      <c r="C1618" s="108"/>
      <c r="D1618" s="115"/>
      <c r="E1618" s="108"/>
      <c r="F1618" s="108"/>
      <c r="G1618" s="108"/>
      <c r="H1618" s="108"/>
      <c r="I1618" s="108"/>
      <c r="J1618" s="108"/>
      <c r="K1618" s="108"/>
      <c r="L1618" s="108"/>
      <c r="M1618" s="111"/>
      <c r="N1618" s="112"/>
      <c r="O1618" s="111"/>
      <c r="P1618" s="108"/>
      <c r="Q1618" s="108"/>
      <c r="R1618" s="108"/>
      <c r="S1618" s="108"/>
      <c r="T1618" s="108"/>
      <c r="U1618" s="108"/>
      <c r="V1618" s="108"/>
      <c r="W1618" s="108"/>
      <c r="X1618" s="108"/>
      <c r="Y1618" s="108"/>
      <c r="Z1618" s="108"/>
      <c r="AA1618" s="108"/>
      <c r="AB1618" s="108"/>
      <c r="AC1618" s="108"/>
      <c r="AD1618" s="108"/>
      <c r="AE1618" s="108"/>
      <c r="AF1618" s="108"/>
      <c r="AG1618" s="108"/>
      <c r="AH1618" s="108"/>
    </row>
    <row r="1619">
      <c r="A1619" s="108"/>
      <c r="B1619" s="108"/>
      <c r="C1619" s="108"/>
      <c r="D1619" s="115"/>
      <c r="E1619" s="108"/>
      <c r="F1619" s="108"/>
      <c r="G1619" s="108"/>
      <c r="H1619" s="108"/>
      <c r="I1619" s="108"/>
      <c r="J1619" s="108"/>
      <c r="K1619" s="108"/>
      <c r="L1619" s="108"/>
      <c r="M1619" s="111"/>
      <c r="N1619" s="112"/>
      <c r="O1619" s="111"/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/>
      <c r="AB1619" s="108"/>
      <c r="AC1619" s="108"/>
      <c r="AD1619" s="108"/>
      <c r="AE1619" s="108"/>
      <c r="AF1619" s="108"/>
      <c r="AG1619" s="108"/>
      <c r="AH1619" s="108"/>
    </row>
    <row r="1620">
      <c r="A1620" s="108"/>
      <c r="B1620" s="108"/>
      <c r="C1620" s="108"/>
      <c r="D1620" s="115"/>
      <c r="E1620" s="108"/>
      <c r="F1620" s="108"/>
      <c r="G1620" s="108"/>
      <c r="H1620" s="108"/>
      <c r="I1620" s="108"/>
      <c r="J1620" s="108"/>
      <c r="K1620" s="108"/>
      <c r="L1620" s="108"/>
      <c r="M1620" s="111"/>
      <c r="N1620" s="112"/>
      <c r="O1620" s="111"/>
      <c r="P1620" s="108"/>
      <c r="Q1620" s="108"/>
      <c r="R1620" s="108"/>
      <c r="S1620" s="108"/>
      <c r="T1620" s="108"/>
      <c r="U1620" s="108"/>
      <c r="V1620" s="108"/>
      <c r="W1620" s="108"/>
      <c r="X1620" s="108"/>
      <c r="Y1620" s="108"/>
      <c r="Z1620" s="108"/>
      <c r="AA1620" s="108"/>
      <c r="AB1620" s="108"/>
      <c r="AC1620" s="108"/>
      <c r="AD1620" s="108"/>
      <c r="AE1620" s="108"/>
      <c r="AF1620" s="108"/>
      <c r="AG1620" s="108"/>
      <c r="AH1620" s="108"/>
    </row>
    <row r="1621">
      <c r="A1621" s="108"/>
      <c r="B1621" s="108"/>
      <c r="C1621" s="108"/>
      <c r="D1621" s="115"/>
      <c r="E1621" s="108"/>
      <c r="F1621" s="108"/>
      <c r="G1621" s="108"/>
      <c r="H1621" s="108"/>
      <c r="I1621" s="108"/>
      <c r="J1621" s="108"/>
      <c r="K1621" s="108"/>
      <c r="L1621" s="108"/>
      <c r="M1621" s="111"/>
      <c r="N1621" s="112"/>
      <c r="O1621" s="111"/>
      <c r="P1621" s="108"/>
      <c r="Q1621" s="108"/>
      <c r="R1621" s="108"/>
      <c r="S1621" s="108"/>
      <c r="T1621" s="108"/>
      <c r="U1621" s="108"/>
      <c r="V1621" s="108"/>
      <c r="W1621" s="108"/>
      <c r="X1621" s="108"/>
      <c r="Y1621" s="108"/>
      <c r="Z1621" s="108"/>
      <c r="AA1621" s="108"/>
      <c r="AB1621" s="108"/>
      <c r="AC1621" s="108"/>
      <c r="AD1621" s="108"/>
      <c r="AE1621" s="108"/>
      <c r="AF1621" s="108"/>
      <c r="AG1621" s="108"/>
      <c r="AH1621" s="108"/>
    </row>
    <row r="1622">
      <c r="A1622" s="108"/>
      <c r="B1622" s="108"/>
      <c r="C1622" s="108"/>
      <c r="D1622" s="115"/>
      <c r="E1622" s="108"/>
      <c r="F1622" s="108"/>
      <c r="G1622" s="108"/>
      <c r="H1622" s="108"/>
      <c r="I1622" s="108"/>
      <c r="J1622" s="108"/>
      <c r="K1622" s="108"/>
      <c r="L1622" s="108"/>
      <c r="M1622" s="111"/>
      <c r="N1622" s="112"/>
      <c r="O1622" s="111"/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/>
      <c r="AB1622" s="108"/>
      <c r="AC1622" s="108"/>
      <c r="AD1622" s="108"/>
      <c r="AE1622" s="108"/>
      <c r="AF1622" s="108"/>
      <c r="AG1622" s="108"/>
      <c r="AH1622" s="108"/>
    </row>
    <row r="1623">
      <c r="A1623" s="108"/>
      <c r="B1623" s="108"/>
      <c r="C1623" s="108"/>
      <c r="D1623" s="115"/>
      <c r="E1623" s="108"/>
      <c r="F1623" s="108"/>
      <c r="G1623" s="108"/>
      <c r="H1623" s="108"/>
      <c r="I1623" s="108"/>
      <c r="J1623" s="108"/>
      <c r="K1623" s="108"/>
      <c r="L1623" s="108"/>
      <c r="M1623" s="111"/>
      <c r="N1623" s="112"/>
      <c r="O1623" s="111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  <c r="AE1623" s="108"/>
      <c r="AF1623" s="108"/>
      <c r="AG1623" s="108"/>
      <c r="AH1623" s="108"/>
    </row>
    <row r="1624">
      <c r="A1624" s="108"/>
      <c r="B1624" s="108"/>
      <c r="C1624" s="108"/>
      <c r="D1624" s="115"/>
      <c r="E1624" s="108"/>
      <c r="F1624" s="108"/>
      <c r="G1624" s="108"/>
      <c r="H1624" s="108"/>
      <c r="I1624" s="108"/>
      <c r="J1624" s="108"/>
      <c r="K1624" s="108"/>
      <c r="L1624" s="108"/>
      <c r="M1624" s="111"/>
      <c r="N1624" s="112"/>
      <c r="O1624" s="111"/>
      <c r="P1624" s="108"/>
      <c r="Q1624" s="108"/>
      <c r="R1624" s="108"/>
      <c r="S1624" s="108"/>
      <c r="T1624" s="108"/>
      <c r="U1624" s="108"/>
      <c r="V1624" s="108"/>
      <c r="W1624" s="108"/>
      <c r="X1624" s="108"/>
      <c r="Y1624" s="108"/>
      <c r="Z1624" s="108"/>
      <c r="AA1624" s="108"/>
      <c r="AB1624" s="108"/>
      <c r="AC1624" s="108"/>
      <c r="AD1624" s="108"/>
      <c r="AE1624" s="108"/>
      <c r="AF1624" s="108"/>
      <c r="AG1624" s="108"/>
      <c r="AH1624" s="108"/>
    </row>
    <row r="1625">
      <c r="A1625" s="108"/>
      <c r="B1625" s="108"/>
      <c r="C1625" s="108"/>
      <c r="D1625" s="115"/>
      <c r="E1625" s="108"/>
      <c r="F1625" s="108"/>
      <c r="G1625" s="108"/>
      <c r="H1625" s="108"/>
      <c r="I1625" s="108"/>
      <c r="J1625" s="108"/>
      <c r="K1625" s="108"/>
      <c r="L1625" s="108"/>
      <c r="M1625" s="111"/>
      <c r="N1625" s="112"/>
      <c r="O1625" s="111"/>
      <c r="P1625" s="108"/>
      <c r="Q1625" s="108"/>
      <c r="R1625" s="108"/>
      <c r="S1625" s="108"/>
      <c r="T1625" s="108"/>
      <c r="U1625" s="108"/>
      <c r="V1625" s="108"/>
      <c r="W1625" s="108"/>
      <c r="X1625" s="108"/>
      <c r="Y1625" s="108"/>
      <c r="Z1625" s="108"/>
      <c r="AA1625" s="108"/>
      <c r="AB1625" s="108"/>
      <c r="AC1625" s="108"/>
      <c r="AD1625" s="108"/>
      <c r="AE1625" s="108"/>
      <c r="AF1625" s="108"/>
      <c r="AG1625" s="108"/>
      <c r="AH1625" s="108"/>
    </row>
    <row r="1626">
      <c r="A1626" s="108"/>
      <c r="B1626" s="108"/>
      <c r="C1626" s="108"/>
      <c r="D1626" s="115"/>
      <c r="E1626" s="108"/>
      <c r="F1626" s="108"/>
      <c r="G1626" s="108"/>
      <c r="H1626" s="108"/>
      <c r="I1626" s="108"/>
      <c r="J1626" s="108"/>
      <c r="K1626" s="108"/>
      <c r="L1626" s="108"/>
      <c r="M1626" s="111"/>
      <c r="N1626" s="112"/>
      <c r="O1626" s="111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/>
      <c r="AC1626" s="108"/>
      <c r="AD1626" s="108"/>
      <c r="AE1626" s="108"/>
      <c r="AF1626" s="108"/>
      <c r="AG1626" s="108"/>
      <c r="AH1626" s="108"/>
    </row>
    <row r="1627">
      <c r="A1627" s="108"/>
      <c r="B1627" s="108"/>
      <c r="C1627" s="108"/>
      <c r="D1627" s="115"/>
      <c r="E1627" s="108"/>
      <c r="F1627" s="108"/>
      <c r="G1627" s="108"/>
      <c r="H1627" s="108"/>
      <c r="I1627" s="108"/>
      <c r="J1627" s="108"/>
      <c r="K1627" s="108"/>
      <c r="L1627" s="108"/>
      <c r="M1627" s="111"/>
      <c r="N1627" s="112"/>
      <c r="O1627" s="111"/>
      <c r="P1627" s="108"/>
      <c r="Q1627" s="108"/>
      <c r="R1627" s="108"/>
      <c r="S1627" s="108"/>
      <c r="T1627" s="108"/>
      <c r="U1627" s="108"/>
      <c r="V1627" s="108"/>
      <c r="W1627" s="108"/>
      <c r="X1627" s="108"/>
      <c r="Y1627" s="108"/>
      <c r="Z1627" s="108"/>
      <c r="AA1627" s="108"/>
      <c r="AB1627" s="108"/>
      <c r="AC1627" s="108"/>
      <c r="AD1627" s="108"/>
      <c r="AE1627" s="108"/>
      <c r="AF1627" s="108"/>
      <c r="AG1627" s="108"/>
      <c r="AH1627" s="108"/>
    </row>
    <row r="1628">
      <c r="A1628" s="108"/>
      <c r="B1628" s="108"/>
      <c r="C1628" s="108"/>
      <c r="D1628" s="115"/>
      <c r="E1628" s="108"/>
      <c r="F1628" s="108"/>
      <c r="G1628" s="108"/>
      <c r="H1628" s="108"/>
      <c r="I1628" s="108"/>
      <c r="J1628" s="108"/>
      <c r="K1628" s="108"/>
      <c r="L1628" s="108"/>
      <c r="M1628" s="111"/>
      <c r="N1628" s="112"/>
      <c r="O1628" s="111"/>
      <c r="P1628" s="108"/>
      <c r="Q1628" s="108"/>
      <c r="R1628" s="108"/>
      <c r="S1628" s="108"/>
      <c r="T1628" s="108"/>
      <c r="U1628" s="108"/>
      <c r="V1628" s="108"/>
      <c r="W1628" s="108"/>
      <c r="X1628" s="108"/>
      <c r="Y1628" s="108"/>
      <c r="Z1628" s="108"/>
      <c r="AA1628" s="108"/>
      <c r="AB1628" s="108"/>
      <c r="AC1628" s="108"/>
      <c r="AD1628" s="108"/>
      <c r="AE1628" s="108"/>
      <c r="AF1628" s="108"/>
      <c r="AG1628" s="108"/>
      <c r="AH1628" s="108"/>
    </row>
    <row r="1629">
      <c r="A1629" s="108"/>
      <c r="B1629" s="108"/>
      <c r="C1629" s="108"/>
      <c r="D1629" s="115"/>
      <c r="E1629" s="108"/>
      <c r="F1629" s="108"/>
      <c r="G1629" s="108"/>
      <c r="H1629" s="108"/>
      <c r="I1629" s="108"/>
      <c r="J1629" s="108"/>
      <c r="K1629" s="108"/>
      <c r="L1629" s="108"/>
      <c r="M1629" s="111"/>
      <c r="N1629" s="112"/>
      <c r="O1629" s="111"/>
      <c r="P1629" s="108"/>
      <c r="Q1629" s="108"/>
      <c r="R1629" s="108"/>
      <c r="S1629" s="108"/>
      <c r="T1629" s="108"/>
      <c r="U1629" s="108"/>
      <c r="V1629" s="108"/>
      <c r="W1629" s="108"/>
      <c r="X1629" s="108"/>
      <c r="Y1629" s="108"/>
      <c r="Z1629" s="108"/>
      <c r="AA1629" s="108"/>
      <c r="AB1629" s="108"/>
      <c r="AC1629" s="108"/>
      <c r="AD1629" s="108"/>
      <c r="AE1629" s="108"/>
      <c r="AF1629" s="108"/>
      <c r="AG1629" s="108"/>
      <c r="AH1629" s="108"/>
    </row>
    <row r="1630">
      <c r="A1630" s="108"/>
      <c r="B1630" s="108"/>
      <c r="C1630" s="108"/>
      <c r="D1630" s="115"/>
      <c r="E1630" s="108"/>
      <c r="F1630" s="108"/>
      <c r="G1630" s="108"/>
      <c r="H1630" s="108"/>
      <c r="I1630" s="108"/>
      <c r="J1630" s="108"/>
      <c r="K1630" s="108"/>
      <c r="L1630" s="108"/>
      <c r="M1630" s="111"/>
      <c r="N1630" s="112"/>
      <c r="O1630" s="111"/>
      <c r="P1630" s="108"/>
      <c r="Q1630" s="108"/>
      <c r="R1630" s="108"/>
      <c r="S1630" s="108"/>
      <c r="T1630" s="108"/>
      <c r="U1630" s="108"/>
      <c r="V1630" s="108"/>
      <c r="W1630" s="108"/>
      <c r="X1630" s="108"/>
      <c r="Y1630" s="108"/>
      <c r="Z1630" s="108"/>
      <c r="AA1630" s="108"/>
      <c r="AB1630" s="108"/>
      <c r="AC1630" s="108"/>
      <c r="AD1630" s="108"/>
      <c r="AE1630" s="108"/>
      <c r="AF1630" s="108"/>
      <c r="AG1630" s="108"/>
      <c r="AH1630" s="108"/>
    </row>
    <row r="1631">
      <c r="A1631" s="108"/>
      <c r="B1631" s="108"/>
      <c r="C1631" s="108"/>
      <c r="D1631" s="115"/>
      <c r="E1631" s="108"/>
      <c r="F1631" s="108"/>
      <c r="G1631" s="108"/>
      <c r="H1631" s="108"/>
      <c r="I1631" s="108"/>
      <c r="J1631" s="108"/>
      <c r="K1631" s="108"/>
      <c r="L1631" s="108"/>
      <c r="M1631" s="111"/>
      <c r="N1631" s="112"/>
      <c r="O1631" s="111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/>
      <c r="AB1631" s="108"/>
      <c r="AC1631" s="108"/>
      <c r="AD1631" s="108"/>
      <c r="AE1631" s="108"/>
      <c r="AF1631" s="108"/>
      <c r="AG1631" s="108"/>
      <c r="AH1631" s="108"/>
    </row>
    <row r="1632">
      <c r="A1632" s="108"/>
      <c r="B1632" s="108"/>
      <c r="C1632" s="108"/>
      <c r="D1632" s="115"/>
      <c r="E1632" s="108"/>
      <c r="F1632" s="108"/>
      <c r="G1632" s="108"/>
      <c r="H1632" s="108"/>
      <c r="I1632" s="108"/>
      <c r="J1632" s="108"/>
      <c r="K1632" s="108"/>
      <c r="L1632" s="108"/>
      <c r="M1632" s="111"/>
      <c r="N1632" s="112"/>
      <c r="O1632" s="111"/>
      <c r="P1632" s="108"/>
      <c r="Q1632" s="108"/>
      <c r="R1632" s="108"/>
      <c r="S1632" s="108"/>
      <c r="T1632" s="108"/>
      <c r="U1632" s="108"/>
      <c r="V1632" s="108"/>
      <c r="W1632" s="108"/>
      <c r="X1632" s="108"/>
      <c r="Y1632" s="108"/>
      <c r="Z1632" s="108"/>
      <c r="AA1632" s="108"/>
      <c r="AB1632" s="108"/>
      <c r="AC1632" s="108"/>
      <c r="AD1632" s="108"/>
      <c r="AE1632" s="108"/>
      <c r="AF1632" s="108"/>
      <c r="AG1632" s="108"/>
      <c r="AH1632" s="108"/>
    </row>
    <row r="1633">
      <c r="A1633" s="108"/>
      <c r="B1633" s="108"/>
      <c r="C1633" s="108"/>
      <c r="D1633" s="115"/>
      <c r="E1633" s="108"/>
      <c r="F1633" s="108"/>
      <c r="G1633" s="108"/>
      <c r="H1633" s="108"/>
      <c r="I1633" s="108"/>
      <c r="J1633" s="108"/>
      <c r="K1633" s="108"/>
      <c r="L1633" s="108"/>
      <c r="M1633" s="111"/>
      <c r="N1633" s="112"/>
      <c r="O1633" s="111"/>
      <c r="P1633" s="108"/>
      <c r="Q1633" s="108"/>
      <c r="R1633" s="108"/>
      <c r="S1633" s="108"/>
      <c r="T1633" s="108"/>
      <c r="U1633" s="108"/>
      <c r="V1633" s="108"/>
      <c r="W1633" s="108"/>
      <c r="X1633" s="108"/>
      <c r="Y1633" s="108"/>
      <c r="Z1633" s="108"/>
      <c r="AA1633" s="108"/>
      <c r="AB1633" s="108"/>
      <c r="AC1633" s="108"/>
      <c r="AD1633" s="108"/>
      <c r="AE1633" s="108"/>
      <c r="AF1633" s="108"/>
      <c r="AG1633" s="108"/>
      <c r="AH1633" s="108"/>
    </row>
    <row r="1634">
      <c r="A1634" s="108"/>
      <c r="B1634" s="108"/>
      <c r="C1634" s="108"/>
      <c r="D1634" s="115"/>
      <c r="E1634" s="108"/>
      <c r="F1634" s="108"/>
      <c r="G1634" s="108"/>
      <c r="H1634" s="108"/>
      <c r="I1634" s="108"/>
      <c r="J1634" s="108"/>
      <c r="K1634" s="108"/>
      <c r="L1634" s="108"/>
      <c r="M1634" s="111"/>
      <c r="N1634" s="112"/>
      <c r="O1634" s="111"/>
      <c r="P1634" s="108"/>
      <c r="Q1634" s="108"/>
      <c r="R1634" s="108"/>
      <c r="S1634" s="108"/>
      <c r="T1634" s="108"/>
      <c r="U1634" s="108"/>
      <c r="V1634" s="108"/>
      <c r="W1634" s="108"/>
      <c r="X1634" s="108"/>
      <c r="Y1634" s="108"/>
      <c r="Z1634" s="108"/>
      <c r="AA1634" s="108"/>
      <c r="AB1634" s="108"/>
      <c r="AC1634" s="108"/>
      <c r="AD1634" s="108"/>
      <c r="AE1634" s="108"/>
      <c r="AF1634" s="108"/>
      <c r="AG1634" s="108"/>
      <c r="AH1634" s="108"/>
    </row>
    <row r="1635">
      <c r="A1635" s="108"/>
      <c r="B1635" s="108"/>
      <c r="C1635" s="108"/>
      <c r="D1635" s="115"/>
      <c r="E1635" s="108"/>
      <c r="F1635" s="108"/>
      <c r="G1635" s="108"/>
      <c r="H1635" s="108"/>
      <c r="I1635" s="108"/>
      <c r="J1635" s="108"/>
      <c r="K1635" s="108"/>
      <c r="L1635" s="108"/>
      <c r="M1635" s="111"/>
      <c r="N1635" s="112"/>
      <c r="O1635" s="111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  <c r="AE1635" s="108"/>
      <c r="AF1635" s="108"/>
      <c r="AG1635" s="108"/>
      <c r="AH1635" s="108"/>
    </row>
    <row r="1636">
      <c r="A1636" s="108"/>
      <c r="B1636" s="108"/>
      <c r="C1636" s="108"/>
      <c r="D1636" s="115"/>
      <c r="E1636" s="108"/>
      <c r="F1636" s="108"/>
      <c r="G1636" s="108"/>
      <c r="H1636" s="108"/>
      <c r="I1636" s="108"/>
      <c r="J1636" s="108"/>
      <c r="K1636" s="108"/>
      <c r="L1636" s="108"/>
      <c r="M1636" s="111"/>
      <c r="N1636" s="112"/>
      <c r="O1636" s="111"/>
      <c r="P1636" s="108"/>
      <c r="Q1636" s="108"/>
      <c r="R1636" s="108"/>
      <c r="S1636" s="108"/>
      <c r="T1636" s="108"/>
      <c r="U1636" s="108"/>
      <c r="V1636" s="108"/>
      <c r="W1636" s="108"/>
      <c r="X1636" s="108"/>
      <c r="Y1636" s="108"/>
      <c r="Z1636" s="108"/>
      <c r="AA1636" s="108"/>
      <c r="AB1636" s="108"/>
      <c r="AC1636" s="108"/>
      <c r="AD1636" s="108"/>
      <c r="AE1636" s="108"/>
      <c r="AF1636" s="108"/>
      <c r="AG1636" s="108"/>
      <c r="AH1636" s="108"/>
    </row>
    <row r="1637">
      <c r="A1637" s="108"/>
      <c r="B1637" s="108"/>
      <c r="C1637" s="108"/>
      <c r="D1637" s="115"/>
      <c r="E1637" s="108"/>
      <c r="F1637" s="108"/>
      <c r="G1637" s="108"/>
      <c r="H1637" s="108"/>
      <c r="I1637" s="108"/>
      <c r="J1637" s="108"/>
      <c r="K1637" s="108"/>
      <c r="L1637" s="108"/>
      <c r="M1637" s="111"/>
      <c r="N1637" s="112"/>
      <c r="O1637" s="111"/>
      <c r="P1637" s="108"/>
      <c r="Q1637" s="108"/>
      <c r="R1637" s="108"/>
      <c r="S1637" s="108"/>
      <c r="T1637" s="108"/>
      <c r="U1637" s="108"/>
      <c r="V1637" s="108"/>
      <c r="W1637" s="108"/>
      <c r="X1637" s="108"/>
      <c r="Y1637" s="108"/>
      <c r="Z1637" s="108"/>
      <c r="AA1637" s="108"/>
      <c r="AB1637" s="108"/>
      <c r="AC1637" s="108"/>
      <c r="AD1637" s="108"/>
      <c r="AE1637" s="108"/>
      <c r="AF1637" s="108"/>
      <c r="AG1637" s="108"/>
      <c r="AH1637" s="108"/>
    </row>
    <row r="1638">
      <c r="A1638" s="108"/>
      <c r="B1638" s="108"/>
      <c r="C1638" s="108"/>
      <c r="D1638" s="115"/>
      <c r="E1638" s="108"/>
      <c r="F1638" s="108"/>
      <c r="G1638" s="108"/>
      <c r="H1638" s="108"/>
      <c r="I1638" s="108"/>
      <c r="J1638" s="108"/>
      <c r="K1638" s="108"/>
      <c r="L1638" s="108"/>
      <c r="M1638" s="111"/>
      <c r="N1638" s="112"/>
      <c r="O1638" s="111"/>
      <c r="P1638" s="108"/>
      <c r="Q1638" s="108"/>
      <c r="R1638" s="108"/>
      <c r="S1638" s="108"/>
      <c r="T1638" s="108"/>
      <c r="U1638" s="108"/>
      <c r="V1638" s="108"/>
      <c r="W1638" s="108"/>
      <c r="X1638" s="108"/>
      <c r="Y1638" s="108"/>
      <c r="Z1638" s="108"/>
      <c r="AA1638" s="108"/>
      <c r="AB1638" s="108"/>
      <c r="AC1638" s="108"/>
      <c r="AD1638" s="108"/>
      <c r="AE1638" s="108"/>
      <c r="AF1638" s="108"/>
      <c r="AG1638" s="108"/>
      <c r="AH1638" s="108"/>
    </row>
    <row r="1639">
      <c r="A1639" s="108"/>
      <c r="B1639" s="108"/>
      <c r="C1639" s="108"/>
      <c r="D1639" s="115"/>
      <c r="E1639" s="108"/>
      <c r="F1639" s="108"/>
      <c r="G1639" s="108"/>
      <c r="H1639" s="108"/>
      <c r="I1639" s="108"/>
      <c r="J1639" s="108"/>
      <c r="K1639" s="108"/>
      <c r="L1639" s="108"/>
      <c r="M1639" s="111"/>
      <c r="N1639" s="112"/>
      <c r="O1639" s="111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  <c r="AE1639" s="108"/>
      <c r="AF1639" s="108"/>
      <c r="AG1639" s="108"/>
      <c r="AH1639" s="108"/>
    </row>
    <row r="1640">
      <c r="A1640" s="108"/>
      <c r="B1640" s="108"/>
      <c r="C1640" s="108"/>
      <c r="D1640" s="115"/>
      <c r="E1640" s="108"/>
      <c r="F1640" s="108"/>
      <c r="G1640" s="108"/>
      <c r="H1640" s="108"/>
      <c r="I1640" s="108"/>
      <c r="J1640" s="108"/>
      <c r="K1640" s="108"/>
      <c r="L1640" s="108"/>
      <c r="M1640" s="111"/>
      <c r="N1640" s="112"/>
      <c r="O1640" s="111"/>
      <c r="P1640" s="108"/>
      <c r="Q1640" s="108"/>
      <c r="R1640" s="108"/>
      <c r="S1640" s="108"/>
      <c r="T1640" s="108"/>
      <c r="U1640" s="108"/>
      <c r="V1640" s="108"/>
      <c r="W1640" s="108"/>
      <c r="X1640" s="108"/>
      <c r="Y1640" s="108"/>
      <c r="Z1640" s="108"/>
      <c r="AA1640" s="108"/>
      <c r="AB1640" s="108"/>
      <c r="AC1640" s="108"/>
      <c r="AD1640" s="108"/>
      <c r="AE1640" s="108"/>
      <c r="AF1640" s="108"/>
      <c r="AG1640" s="108"/>
      <c r="AH1640" s="108"/>
    </row>
    <row r="1641">
      <c r="A1641" s="108"/>
      <c r="B1641" s="108"/>
      <c r="C1641" s="108"/>
      <c r="D1641" s="115"/>
      <c r="E1641" s="108"/>
      <c r="F1641" s="108"/>
      <c r="G1641" s="108"/>
      <c r="H1641" s="108"/>
      <c r="I1641" s="108"/>
      <c r="J1641" s="108"/>
      <c r="K1641" s="108"/>
      <c r="L1641" s="108"/>
      <c r="M1641" s="111"/>
      <c r="N1641" s="112"/>
      <c r="O1641" s="111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/>
      <c r="AB1641" s="108"/>
      <c r="AC1641" s="108"/>
      <c r="AD1641" s="108"/>
      <c r="AE1641" s="108"/>
      <c r="AF1641" s="108"/>
      <c r="AG1641" s="108"/>
      <c r="AH1641" s="108"/>
    </row>
    <row r="1642">
      <c r="A1642" s="108"/>
      <c r="B1642" s="108"/>
      <c r="C1642" s="108"/>
      <c r="D1642" s="115"/>
      <c r="E1642" s="108"/>
      <c r="F1642" s="108"/>
      <c r="G1642" s="108"/>
      <c r="H1642" s="108"/>
      <c r="I1642" s="108"/>
      <c r="J1642" s="108"/>
      <c r="K1642" s="108"/>
      <c r="L1642" s="108"/>
      <c r="M1642" s="111"/>
      <c r="N1642" s="112"/>
      <c r="O1642" s="111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/>
      <c r="AC1642" s="108"/>
      <c r="AD1642" s="108"/>
      <c r="AE1642" s="108"/>
      <c r="AF1642" s="108"/>
      <c r="AG1642" s="108"/>
      <c r="AH1642" s="108"/>
    </row>
    <row r="1643">
      <c r="A1643" s="108"/>
      <c r="B1643" s="108"/>
      <c r="C1643" s="108"/>
      <c r="D1643" s="115"/>
      <c r="E1643" s="108"/>
      <c r="F1643" s="108"/>
      <c r="G1643" s="108"/>
      <c r="H1643" s="108"/>
      <c r="I1643" s="108"/>
      <c r="J1643" s="108"/>
      <c r="K1643" s="108"/>
      <c r="L1643" s="108"/>
      <c r="M1643" s="111"/>
      <c r="N1643" s="112"/>
      <c r="O1643" s="111"/>
      <c r="P1643" s="108"/>
      <c r="Q1643" s="108"/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/>
      <c r="AD1643" s="108"/>
      <c r="AE1643" s="108"/>
      <c r="AF1643" s="108"/>
      <c r="AG1643" s="108"/>
      <c r="AH1643" s="108"/>
    </row>
    <row r="1644">
      <c r="A1644" s="108"/>
      <c r="B1644" s="108"/>
      <c r="C1644" s="108"/>
      <c r="D1644" s="115"/>
      <c r="E1644" s="108"/>
      <c r="F1644" s="108"/>
      <c r="G1644" s="108"/>
      <c r="H1644" s="108"/>
      <c r="I1644" s="108"/>
      <c r="J1644" s="108"/>
      <c r="K1644" s="108"/>
      <c r="L1644" s="108"/>
      <c r="M1644" s="111"/>
      <c r="N1644" s="112"/>
      <c r="O1644" s="111"/>
      <c r="P1644" s="108"/>
      <c r="Q1644" s="108"/>
      <c r="R1644" s="108"/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/>
      <c r="AC1644" s="108"/>
      <c r="AD1644" s="108"/>
      <c r="AE1644" s="108"/>
      <c r="AF1644" s="108"/>
      <c r="AG1644" s="108"/>
      <c r="AH1644" s="108"/>
    </row>
    <row r="1645">
      <c r="A1645" s="108"/>
      <c r="B1645" s="108"/>
      <c r="C1645" s="108"/>
      <c r="D1645" s="115"/>
      <c r="E1645" s="108"/>
      <c r="F1645" s="108"/>
      <c r="G1645" s="108"/>
      <c r="H1645" s="108"/>
      <c r="I1645" s="108"/>
      <c r="J1645" s="108"/>
      <c r="K1645" s="108"/>
      <c r="L1645" s="108"/>
      <c r="M1645" s="111"/>
      <c r="N1645" s="112"/>
      <c r="O1645" s="111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08"/>
      <c r="AE1645" s="108"/>
      <c r="AF1645" s="108"/>
      <c r="AG1645" s="108"/>
      <c r="AH1645" s="108"/>
    </row>
    <row r="1646">
      <c r="A1646" s="108"/>
      <c r="B1646" s="108"/>
      <c r="C1646" s="108"/>
      <c r="D1646" s="115"/>
      <c r="E1646" s="108"/>
      <c r="F1646" s="108"/>
      <c r="G1646" s="108"/>
      <c r="H1646" s="108"/>
      <c r="I1646" s="108"/>
      <c r="J1646" s="108"/>
      <c r="K1646" s="108"/>
      <c r="L1646" s="108"/>
      <c r="M1646" s="111"/>
      <c r="N1646" s="112"/>
      <c r="O1646" s="111"/>
      <c r="P1646" s="108"/>
      <c r="Q1646" s="108"/>
      <c r="R1646" s="108"/>
      <c r="S1646" s="108"/>
      <c r="T1646" s="108"/>
      <c r="U1646" s="108"/>
      <c r="V1646" s="108"/>
      <c r="W1646" s="108"/>
      <c r="X1646" s="108"/>
      <c r="Y1646" s="108"/>
      <c r="Z1646" s="108"/>
      <c r="AA1646" s="108"/>
      <c r="AB1646" s="108"/>
      <c r="AC1646" s="108"/>
      <c r="AD1646" s="108"/>
      <c r="AE1646" s="108"/>
      <c r="AF1646" s="108"/>
      <c r="AG1646" s="108"/>
      <c r="AH1646" s="108"/>
    </row>
    <row r="1647">
      <c r="A1647" s="108"/>
      <c r="B1647" s="108"/>
      <c r="C1647" s="108"/>
      <c r="D1647" s="115"/>
      <c r="E1647" s="108"/>
      <c r="F1647" s="108"/>
      <c r="G1647" s="108"/>
      <c r="H1647" s="108"/>
      <c r="I1647" s="108"/>
      <c r="J1647" s="108"/>
      <c r="K1647" s="108"/>
      <c r="L1647" s="108"/>
      <c r="M1647" s="111"/>
      <c r="N1647" s="112"/>
      <c r="O1647" s="111"/>
      <c r="P1647" s="108"/>
      <c r="Q1647" s="108"/>
      <c r="R1647" s="108"/>
      <c r="S1647" s="108"/>
      <c r="T1647" s="108"/>
      <c r="U1647" s="108"/>
      <c r="V1647" s="108"/>
      <c r="W1647" s="108"/>
      <c r="X1647" s="108"/>
      <c r="Y1647" s="108"/>
      <c r="Z1647" s="108"/>
      <c r="AA1647" s="108"/>
      <c r="AB1647" s="108"/>
      <c r="AC1647" s="108"/>
      <c r="AD1647" s="108"/>
      <c r="AE1647" s="108"/>
      <c r="AF1647" s="108"/>
      <c r="AG1647" s="108"/>
      <c r="AH1647" s="108"/>
    </row>
    <row r="1648">
      <c r="A1648" s="108"/>
      <c r="B1648" s="108"/>
      <c r="C1648" s="108"/>
      <c r="D1648" s="115"/>
      <c r="E1648" s="108"/>
      <c r="F1648" s="108"/>
      <c r="G1648" s="108"/>
      <c r="H1648" s="108"/>
      <c r="I1648" s="108"/>
      <c r="J1648" s="108"/>
      <c r="K1648" s="108"/>
      <c r="L1648" s="108"/>
      <c r="M1648" s="111"/>
      <c r="N1648" s="112"/>
      <c r="O1648" s="111"/>
      <c r="P1648" s="108"/>
      <c r="Q1648" s="108"/>
      <c r="R1648" s="108"/>
      <c r="S1648" s="108"/>
      <c r="T1648" s="108"/>
      <c r="U1648" s="108"/>
      <c r="V1648" s="108"/>
      <c r="W1648" s="108"/>
      <c r="X1648" s="108"/>
      <c r="Y1648" s="108"/>
      <c r="Z1648" s="108"/>
      <c r="AA1648" s="108"/>
      <c r="AB1648" s="108"/>
      <c r="AC1648" s="108"/>
      <c r="AD1648" s="108"/>
      <c r="AE1648" s="108"/>
      <c r="AF1648" s="108"/>
      <c r="AG1648" s="108"/>
      <c r="AH1648" s="108"/>
    </row>
    <row r="1649">
      <c r="A1649" s="108"/>
      <c r="B1649" s="108"/>
      <c r="C1649" s="108"/>
      <c r="D1649" s="115"/>
      <c r="E1649" s="108"/>
      <c r="F1649" s="108"/>
      <c r="G1649" s="108"/>
      <c r="H1649" s="108"/>
      <c r="I1649" s="108"/>
      <c r="J1649" s="108"/>
      <c r="K1649" s="108"/>
      <c r="L1649" s="108"/>
      <c r="M1649" s="111"/>
      <c r="N1649" s="112"/>
      <c r="O1649" s="111"/>
      <c r="P1649" s="108"/>
      <c r="Q1649" s="108"/>
      <c r="R1649" s="108"/>
      <c r="S1649" s="108"/>
      <c r="T1649" s="108"/>
      <c r="U1649" s="108"/>
      <c r="V1649" s="108"/>
      <c r="W1649" s="108"/>
      <c r="X1649" s="108"/>
      <c r="Y1649" s="108"/>
      <c r="Z1649" s="108"/>
      <c r="AA1649" s="108"/>
      <c r="AB1649" s="108"/>
      <c r="AC1649" s="108"/>
      <c r="AD1649" s="108"/>
      <c r="AE1649" s="108"/>
      <c r="AF1649" s="108"/>
      <c r="AG1649" s="108"/>
      <c r="AH1649" s="108"/>
    </row>
    <row r="1650">
      <c r="A1650" s="108"/>
      <c r="B1650" s="108"/>
      <c r="C1650" s="108"/>
      <c r="D1650" s="115"/>
      <c r="E1650" s="108"/>
      <c r="F1650" s="108"/>
      <c r="G1650" s="108"/>
      <c r="H1650" s="108"/>
      <c r="I1650" s="108"/>
      <c r="J1650" s="108"/>
      <c r="K1650" s="108"/>
      <c r="L1650" s="108"/>
      <c r="M1650" s="111"/>
      <c r="N1650" s="112"/>
      <c r="O1650" s="111"/>
      <c r="P1650" s="108"/>
      <c r="Q1650" s="108"/>
      <c r="R1650" s="108"/>
      <c r="S1650" s="108"/>
      <c r="T1650" s="108"/>
      <c r="U1650" s="108"/>
      <c r="V1650" s="108"/>
      <c r="W1650" s="108"/>
      <c r="X1650" s="108"/>
      <c r="Y1650" s="108"/>
      <c r="Z1650" s="108"/>
      <c r="AA1650" s="108"/>
      <c r="AB1650" s="108"/>
      <c r="AC1650" s="108"/>
      <c r="AD1650" s="108"/>
      <c r="AE1650" s="108"/>
      <c r="AF1650" s="108"/>
      <c r="AG1650" s="108"/>
      <c r="AH1650" s="108"/>
    </row>
    <row r="1651">
      <c r="A1651" s="108"/>
      <c r="B1651" s="108"/>
      <c r="C1651" s="108"/>
      <c r="D1651" s="115"/>
      <c r="E1651" s="108"/>
      <c r="F1651" s="108"/>
      <c r="G1651" s="108"/>
      <c r="H1651" s="108"/>
      <c r="I1651" s="108"/>
      <c r="J1651" s="108"/>
      <c r="K1651" s="108"/>
      <c r="L1651" s="108"/>
      <c r="M1651" s="111"/>
      <c r="N1651" s="112"/>
      <c r="O1651" s="111"/>
      <c r="P1651" s="108"/>
      <c r="Q1651" s="108"/>
      <c r="R1651" s="108"/>
      <c r="S1651" s="108"/>
      <c r="T1651" s="108"/>
      <c r="U1651" s="108"/>
      <c r="V1651" s="108"/>
      <c r="W1651" s="108"/>
      <c r="X1651" s="108"/>
      <c r="Y1651" s="108"/>
      <c r="Z1651" s="108"/>
      <c r="AA1651" s="108"/>
      <c r="AB1651" s="108"/>
      <c r="AC1651" s="108"/>
      <c r="AD1651" s="108"/>
      <c r="AE1651" s="108"/>
      <c r="AF1651" s="108"/>
      <c r="AG1651" s="108"/>
      <c r="AH1651" s="108"/>
    </row>
    <row r="1652">
      <c r="A1652" s="108"/>
      <c r="B1652" s="108"/>
      <c r="C1652" s="108"/>
      <c r="D1652" s="115"/>
      <c r="E1652" s="108"/>
      <c r="F1652" s="108"/>
      <c r="G1652" s="108"/>
      <c r="H1652" s="108"/>
      <c r="I1652" s="108"/>
      <c r="J1652" s="108"/>
      <c r="K1652" s="108"/>
      <c r="L1652" s="108"/>
      <c r="M1652" s="111"/>
      <c r="N1652" s="112"/>
      <c r="O1652" s="111"/>
      <c r="P1652" s="108"/>
      <c r="Q1652" s="108"/>
      <c r="R1652" s="108"/>
      <c r="S1652" s="108"/>
      <c r="T1652" s="108"/>
      <c r="U1652" s="108"/>
      <c r="V1652" s="108"/>
      <c r="W1652" s="108"/>
      <c r="X1652" s="108"/>
      <c r="Y1652" s="108"/>
      <c r="Z1652" s="108"/>
      <c r="AA1652" s="108"/>
      <c r="AB1652" s="108"/>
      <c r="AC1652" s="108"/>
      <c r="AD1652" s="108"/>
      <c r="AE1652" s="108"/>
      <c r="AF1652" s="108"/>
      <c r="AG1652" s="108"/>
      <c r="AH1652" s="108"/>
    </row>
    <row r="1653">
      <c r="A1653" s="108"/>
      <c r="B1653" s="108"/>
      <c r="C1653" s="108"/>
      <c r="D1653" s="115"/>
      <c r="E1653" s="108"/>
      <c r="F1653" s="108"/>
      <c r="G1653" s="108"/>
      <c r="H1653" s="108"/>
      <c r="I1653" s="108"/>
      <c r="J1653" s="108"/>
      <c r="K1653" s="108"/>
      <c r="L1653" s="108"/>
      <c r="M1653" s="111"/>
      <c r="N1653" s="112"/>
      <c r="O1653" s="111"/>
      <c r="P1653" s="108"/>
      <c r="Q1653" s="108"/>
      <c r="R1653" s="108"/>
      <c r="S1653" s="108"/>
      <c r="T1653" s="108"/>
      <c r="U1653" s="108"/>
      <c r="V1653" s="108"/>
      <c r="W1653" s="108"/>
      <c r="X1653" s="108"/>
      <c r="Y1653" s="108"/>
      <c r="Z1653" s="108"/>
      <c r="AA1653" s="108"/>
      <c r="AB1653" s="108"/>
      <c r="AC1653" s="108"/>
      <c r="AD1653" s="108"/>
      <c r="AE1653" s="108"/>
      <c r="AF1653" s="108"/>
      <c r="AG1653" s="108"/>
      <c r="AH1653" s="108"/>
    </row>
    <row r="1654">
      <c r="A1654" s="108"/>
      <c r="B1654" s="108"/>
      <c r="C1654" s="108"/>
      <c r="D1654" s="115"/>
      <c r="E1654" s="108"/>
      <c r="F1654" s="108"/>
      <c r="G1654" s="108"/>
      <c r="H1654" s="108"/>
      <c r="I1654" s="108"/>
      <c r="J1654" s="108"/>
      <c r="K1654" s="108"/>
      <c r="L1654" s="108"/>
      <c r="M1654" s="111"/>
      <c r="N1654" s="112"/>
      <c r="O1654" s="111"/>
      <c r="P1654" s="108"/>
      <c r="Q1654" s="108"/>
      <c r="R1654" s="108"/>
      <c r="S1654" s="108"/>
      <c r="T1654" s="108"/>
      <c r="U1654" s="108"/>
      <c r="V1654" s="108"/>
      <c r="W1654" s="108"/>
      <c r="X1654" s="108"/>
      <c r="Y1654" s="108"/>
      <c r="Z1654" s="108"/>
      <c r="AA1654" s="108"/>
      <c r="AB1654" s="108"/>
      <c r="AC1654" s="108"/>
      <c r="AD1654" s="108"/>
      <c r="AE1654" s="108"/>
      <c r="AF1654" s="108"/>
      <c r="AG1654" s="108"/>
      <c r="AH1654" s="108"/>
    </row>
    <row r="1655">
      <c r="A1655" s="108"/>
      <c r="B1655" s="108"/>
      <c r="C1655" s="108"/>
      <c r="D1655" s="115"/>
      <c r="E1655" s="108"/>
      <c r="F1655" s="108"/>
      <c r="G1655" s="108"/>
      <c r="H1655" s="108"/>
      <c r="I1655" s="108"/>
      <c r="J1655" s="108"/>
      <c r="K1655" s="108"/>
      <c r="L1655" s="108"/>
      <c r="M1655" s="111"/>
      <c r="N1655" s="112"/>
      <c r="O1655" s="111"/>
      <c r="P1655" s="108"/>
      <c r="Q1655" s="108"/>
      <c r="R1655" s="108"/>
      <c r="S1655" s="108"/>
      <c r="T1655" s="108"/>
      <c r="U1655" s="108"/>
      <c r="V1655" s="108"/>
      <c r="W1655" s="108"/>
      <c r="X1655" s="108"/>
      <c r="Y1655" s="108"/>
      <c r="Z1655" s="108"/>
      <c r="AA1655" s="108"/>
      <c r="AB1655" s="108"/>
      <c r="AC1655" s="108"/>
      <c r="AD1655" s="108"/>
      <c r="AE1655" s="108"/>
      <c r="AF1655" s="108"/>
      <c r="AG1655" s="108"/>
      <c r="AH1655" s="108"/>
    </row>
    <row r="1656">
      <c r="A1656" s="108"/>
      <c r="B1656" s="108"/>
      <c r="C1656" s="108"/>
      <c r="D1656" s="115"/>
      <c r="E1656" s="108"/>
      <c r="F1656" s="108"/>
      <c r="G1656" s="108"/>
      <c r="H1656" s="108"/>
      <c r="I1656" s="108"/>
      <c r="J1656" s="108"/>
      <c r="K1656" s="108"/>
      <c r="L1656" s="108"/>
      <c r="M1656" s="111"/>
      <c r="N1656" s="112"/>
      <c r="O1656" s="111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/>
      <c r="AB1656" s="108"/>
      <c r="AC1656" s="108"/>
      <c r="AD1656" s="108"/>
      <c r="AE1656" s="108"/>
      <c r="AF1656" s="108"/>
      <c r="AG1656" s="108"/>
      <c r="AH1656" s="108"/>
    </row>
    <row r="1657">
      <c r="A1657" s="108"/>
      <c r="B1657" s="108"/>
      <c r="C1657" s="108"/>
      <c r="D1657" s="115"/>
      <c r="E1657" s="108"/>
      <c r="F1657" s="108"/>
      <c r="G1657" s="108"/>
      <c r="H1657" s="108"/>
      <c r="I1657" s="108"/>
      <c r="J1657" s="108"/>
      <c r="K1657" s="108"/>
      <c r="L1657" s="108"/>
      <c r="M1657" s="111"/>
      <c r="N1657" s="112"/>
      <c r="O1657" s="111"/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/>
      <c r="AB1657" s="108"/>
      <c r="AC1657" s="108"/>
      <c r="AD1657" s="108"/>
      <c r="AE1657" s="108"/>
      <c r="AF1657" s="108"/>
      <c r="AG1657" s="108"/>
      <c r="AH1657" s="108"/>
    </row>
    <row r="1658">
      <c r="A1658" s="108"/>
      <c r="B1658" s="108"/>
      <c r="C1658" s="108"/>
      <c r="D1658" s="115"/>
      <c r="E1658" s="108"/>
      <c r="F1658" s="108"/>
      <c r="G1658" s="108"/>
      <c r="H1658" s="108"/>
      <c r="I1658" s="108"/>
      <c r="J1658" s="108"/>
      <c r="K1658" s="108"/>
      <c r="L1658" s="108"/>
      <c r="M1658" s="111"/>
      <c r="N1658" s="112"/>
      <c r="O1658" s="111"/>
      <c r="P1658" s="108"/>
      <c r="Q1658" s="108"/>
      <c r="R1658" s="108"/>
      <c r="S1658" s="108"/>
      <c r="T1658" s="108"/>
      <c r="U1658" s="108"/>
      <c r="V1658" s="108"/>
      <c r="W1658" s="108"/>
      <c r="X1658" s="108"/>
      <c r="Y1658" s="108"/>
      <c r="Z1658" s="108"/>
      <c r="AA1658" s="108"/>
      <c r="AB1658" s="108"/>
      <c r="AC1658" s="108"/>
      <c r="AD1658" s="108"/>
      <c r="AE1658" s="108"/>
      <c r="AF1658" s="108"/>
      <c r="AG1658" s="108"/>
      <c r="AH1658" s="108"/>
    </row>
    <row r="1659">
      <c r="A1659" s="108"/>
      <c r="B1659" s="108"/>
      <c r="C1659" s="108"/>
      <c r="D1659" s="115"/>
      <c r="E1659" s="108"/>
      <c r="F1659" s="108"/>
      <c r="G1659" s="108"/>
      <c r="H1659" s="108"/>
      <c r="I1659" s="108"/>
      <c r="J1659" s="108"/>
      <c r="K1659" s="108"/>
      <c r="L1659" s="108"/>
      <c r="M1659" s="111"/>
      <c r="N1659" s="112"/>
      <c r="O1659" s="111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/>
      <c r="AB1659" s="108"/>
      <c r="AC1659" s="108"/>
      <c r="AD1659" s="108"/>
      <c r="AE1659" s="108"/>
      <c r="AF1659" s="108"/>
      <c r="AG1659" s="108"/>
      <c r="AH1659" s="108"/>
    </row>
    <row r="1660">
      <c r="A1660" s="108"/>
      <c r="B1660" s="108"/>
      <c r="C1660" s="108"/>
      <c r="D1660" s="115"/>
      <c r="E1660" s="108"/>
      <c r="F1660" s="108"/>
      <c r="G1660" s="108"/>
      <c r="H1660" s="108"/>
      <c r="I1660" s="108"/>
      <c r="J1660" s="108"/>
      <c r="K1660" s="108"/>
      <c r="L1660" s="108"/>
      <c r="M1660" s="111"/>
      <c r="N1660" s="112"/>
      <c r="O1660" s="111"/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/>
      <c r="AB1660" s="108"/>
      <c r="AC1660" s="108"/>
      <c r="AD1660" s="108"/>
      <c r="AE1660" s="108"/>
      <c r="AF1660" s="108"/>
      <c r="AG1660" s="108"/>
      <c r="AH1660" s="108"/>
    </row>
    <row r="1661">
      <c r="A1661" s="108"/>
      <c r="B1661" s="108"/>
      <c r="C1661" s="108"/>
      <c r="D1661" s="115"/>
      <c r="E1661" s="108"/>
      <c r="F1661" s="108"/>
      <c r="G1661" s="108"/>
      <c r="H1661" s="108"/>
      <c r="I1661" s="108"/>
      <c r="J1661" s="108"/>
      <c r="K1661" s="108"/>
      <c r="L1661" s="108"/>
      <c r="M1661" s="111"/>
      <c r="N1661" s="112"/>
      <c r="O1661" s="111"/>
      <c r="P1661" s="108"/>
      <c r="Q1661" s="108"/>
      <c r="R1661" s="108"/>
      <c r="S1661" s="108"/>
      <c r="T1661" s="108"/>
      <c r="U1661" s="108"/>
      <c r="V1661" s="108"/>
      <c r="W1661" s="108"/>
      <c r="X1661" s="108"/>
      <c r="Y1661" s="108"/>
      <c r="Z1661" s="108"/>
      <c r="AA1661" s="108"/>
      <c r="AB1661" s="108"/>
      <c r="AC1661" s="108"/>
      <c r="AD1661" s="108"/>
      <c r="AE1661" s="108"/>
      <c r="AF1661" s="108"/>
      <c r="AG1661" s="108"/>
      <c r="AH1661" s="108"/>
    </row>
    <row r="1662">
      <c r="A1662" s="108"/>
      <c r="B1662" s="108"/>
      <c r="C1662" s="108"/>
      <c r="D1662" s="115"/>
      <c r="E1662" s="108"/>
      <c r="F1662" s="108"/>
      <c r="G1662" s="108"/>
      <c r="H1662" s="108"/>
      <c r="I1662" s="108"/>
      <c r="J1662" s="108"/>
      <c r="K1662" s="108"/>
      <c r="L1662" s="108"/>
      <c r="M1662" s="111"/>
      <c r="N1662" s="112"/>
      <c r="O1662" s="111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/>
      <c r="AB1662" s="108"/>
      <c r="AC1662" s="108"/>
      <c r="AD1662" s="108"/>
      <c r="AE1662" s="108"/>
      <c r="AF1662" s="108"/>
      <c r="AG1662" s="108"/>
      <c r="AH1662" s="108"/>
    </row>
    <row r="1663">
      <c r="A1663" s="108"/>
      <c r="B1663" s="108"/>
      <c r="C1663" s="108"/>
      <c r="D1663" s="115"/>
      <c r="E1663" s="108"/>
      <c r="F1663" s="108"/>
      <c r="G1663" s="108"/>
      <c r="H1663" s="108"/>
      <c r="I1663" s="108"/>
      <c r="J1663" s="108"/>
      <c r="K1663" s="108"/>
      <c r="L1663" s="108"/>
      <c r="M1663" s="111"/>
      <c r="N1663" s="112"/>
      <c r="O1663" s="111"/>
      <c r="P1663" s="108"/>
      <c r="Q1663" s="108"/>
      <c r="R1663" s="108"/>
      <c r="S1663" s="108"/>
      <c r="T1663" s="108"/>
      <c r="U1663" s="108"/>
      <c r="V1663" s="108"/>
      <c r="W1663" s="108"/>
      <c r="X1663" s="108"/>
      <c r="Y1663" s="108"/>
      <c r="Z1663" s="108"/>
      <c r="AA1663" s="108"/>
      <c r="AB1663" s="108"/>
      <c r="AC1663" s="108"/>
      <c r="AD1663" s="108"/>
      <c r="AE1663" s="108"/>
      <c r="AF1663" s="108"/>
      <c r="AG1663" s="108"/>
      <c r="AH1663" s="108"/>
    </row>
    <row r="1664">
      <c r="A1664" s="108"/>
      <c r="B1664" s="108"/>
      <c r="C1664" s="108"/>
      <c r="D1664" s="115"/>
      <c r="E1664" s="108"/>
      <c r="F1664" s="108"/>
      <c r="G1664" s="108"/>
      <c r="H1664" s="108"/>
      <c r="I1664" s="108"/>
      <c r="J1664" s="108"/>
      <c r="K1664" s="108"/>
      <c r="L1664" s="108"/>
      <c r="M1664" s="111"/>
      <c r="N1664" s="112"/>
      <c r="O1664" s="111"/>
      <c r="P1664" s="108"/>
      <c r="Q1664" s="108"/>
      <c r="R1664" s="108"/>
      <c r="S1664" s="108"/>
      <c r="T1664" s="108"/>
      <c r="U1664" s="108"/>
      <c r="V1664" s="108"/>
      <c r="W1664" s="108"/>
      <c r="X1664" s="108"/>
      <c r="Y1664" s="108"/>
      <c r="Z1664" s="108"/>
      <c r="AA1664" s="108"/>
      <c r="AB1664" s="108"/>
      <c r="AC1664" s="108"/>
      <c r="AD1664" s="108"/>
      <c r="AE1664" s="108"/>
      <c r="AF1664" s="108"/>
      <c r="AG1664" s="108"/>
      <c r="AH1664" s="108"/>
    </row>
    <row r="1665">
      <c r="A1665" s="108"/>
      <c r="B1665" s="108"/>
      <c r="C1665" s="108"/>
      <c r="D1665" s="115"/>
      <c r="E1665" s="108"/>
      <c r="F1665" s="108"/>
      <c r="G1665" s="108"/>
      <c r="H1665" s="108"/>
      <c r="I1665" s="108"/>
      <c r="J1665" s="108"/>
      <c r="K1665" s="108"/>
      <c r="L1665" s="108"/>
      <c r="M1665" s="111"/>
      <c r="N1665" s="112"/>
      <c r="O1665" s="111"/>
      <c r="P1665" s="108"/>
      <c r="Q1665" s="108"/>
      <c r="R1665" s="108"/>
      <c r="S1665" s="108"/>
      <c r="T1665" s="108"/>
      <c r="U1665" s="108"/>
      <c r="V1665" s="108"/>
      <c r="W1665" s="108"/>
      <c r="X1665" s="108"/>
      <c r="Y1665" s="108"/>
      <c r="Z1665" s="108"/>
      <c r="AA1665" s="108"/>
      <c r="AB1665" s="108"/>
      <c r="AC1665" s="108"/>
      <c r="AD1665" s="108"/>
      <c r="AE1665" s="108"/>
      <c r="AF1665" s="108"/>
      <c r="AG1665" s="108"/>
      <c r="AH1665" s="108"/>
    </row>
    <row r="1666">
      <c r="A1666" s="108"/>
      <c r="B1666" s="108"/>
      <c r="C1666" s="108"/>
      <c r="D1666" s="115"/>
      <c r="E1666" s="108"/>
      <c r="F1666" s="108"/>
      <c r="G1666" s="108"/>
      <c r="H1666" s="108"/>
      <c r="I1666" s="108"/>
      <c r="J1666" s="108"/>
      <c r="K1666" s="108"/>
      <c r="L1666" s="108"/>
      <c r="M1666" s="111"/>
      <c r="N1666" s="112"/>
      <c r="O1666" s="111"/>
      <c r="P1666" s="108"/>
      <c r="Q1666" s="108"/>
      <c r="R1666" s="108"/>
      <c r="S1666" s="108"/>
      <c r="T1666" s="108"/>
      <c r="U1666" s="108"/>
      <c r="V1666" s="108"/>
      <c r="W1666" s="108"/>
      <c r="X1666" s="108"/>
      <c r="Y1666" s="108"/>
      <c r="Z1666" s="108"/>
      <c r="AA1666" s="108"/>
      <c r="AB1666" s="108"/>
      <c r="AC1666" s="108"/>
      <c r="AD1666" s="108"/>
      <c r="AE1666" s="108"/>
      <c r="AF1666" s="108"/>
      <c r="AG1666" s="108"/>
      <c r="AH1666" s="108"/>
    </row>
    <row r="1667">
      <c r="A1667" s="108"/>
      <c r="B1667" s="108"/>
      <c r="C1667" s="108"/>
      <c r="D1667" s="115"/>
      <c r="E1667" s="108"/>
      <c r="F1667" s="108"/>
      <c r="G1667" s="108"/>
      <c r="H1667" s="108"/>
      <c r="I1667" s="108"/>
      <c r="J1667" s="108"/>
      <c r="K1667" s="108"/>
      <c r="L1667" s="108"/>
      <c r="M1667" s="111"/>
      <c r="N1667" s="112"/>
      <c r="O1667" s="111"/>
      <c r="P1667" s="108"/>
      <c r="Q1667" s="108"/>
      <c r="R1667" s="108"/>
      <c r="S1667" s="108"/>
      <c r="T1667" s="108"/>
      <c r="U1667" s="108"/>
      <c r="V1667" s="108"/>
      <c r="W1667" s="108"/>
      <c r="X1667" s="108"/>
      <c r="Y1667" s="108"/>
      <c r="Z1667" s="108"/>
      <c r="AA1667" s="108"/>
      <c r="AB1667" s="108"/>
      <c r="AC1667" s="108"/>
      <c r="AD1667" s="108"/>
      <c r="AE1667" s="108"/>
      <c r="AF1667" s="108"/>
      <c r="AG1667" s="108"/>
      <c r="AH1667" s="108"/>
    </row>
    <row r="1668">
      <c r="A1668" s="108"/>
      <c r="B1668" s="108"/>
      <c r="C1668" s="108"/>
      <c r="D1668" s="115"/>
      <c r="E1668" s="108"/>
      <c r="F1668" s="108"/>
      <c r="G1668" s="108"/>
      <c r="H1668" s="108"/>
      <c r="I1668" s="108"/>
      <c r="J1668" s="108"/>
      <c r="K1668" s="108"/>
      <c r="L1668" s="108"/>
      <c r="M1668" s="111"/>
      <c r="N1668" s="112"/>
      <c r="O1668" s="111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/>
      <c r="AB1668" s="108"/>
      <c r="AC1668" s="108"/>
      <c r="AD1668" s="108"/>
      <c r="AE1668" s="108"/>
      <c r="AF1668" s="108"/>
      <c r="AG1668" s="108"/>
      <c r="AH1668" s="108"/>
    </row>
    <row r="1669">
      <c r="A1669" s="108"/>
      <c r="B1669" s="108"/>
      <c r="C1669" s="108"/>
      <c r="D1669" s="115"/>
      <c r="E1669" s="108"/>
      <c r="F1669" s="108"/>
      <c r="G1669" s="108"/>
      <c r="H1669" s="108"/>
      <c r="I1669" s="108"/>
      <c r="J1669" s="108"/>
      <c r="K1669" s="108"/>
      <c r="L1669" s="108"/>
      <c r="M1669" s="111"/>
      <c r="N1669" s="112"/>
      <c r="O1669" s="111"/>
      <c r="P1669" s="108"/>
      <c r="Q1669" s="108"/>
      <c r="R1669" s="108"/>
      <c r="S1669" s="108"/>
      <c r="T1669" s="108"/>
      <c r="U1669" s="108"/>
      <c r="V1669" s="108"/>
      <c r="W1669" s="108"/>
      <c r="X1669" s="108"/>
      <c r="Y1669" s="108"/>
      <c r="Z1669" s="108"/>
      <c r="AA1669" s="108"/>
      <c r="AB1669" s="108"/>
      <c r="AC1669" s="108"/>
      <c r="AD1669" s="108"/>
      <c r="AE1669" s="108"/>
      <c r="AF1669" s="108"/>
      <c r="AG1669" s="108"/>
      <c r="AH1669" s="108"/>
    </row>
    <row r="1670">
      <c r="A1670" s="108"/>
      <c r="B1670" s="108"/>
      <c r="C1670" s="108"/>
      <c r="D1670" s="115"/>
      <c r="E1670" s="108"/>
      <c r="F1670" s="108"/>
      <c r="G1670" s="108"/>
      <c r="H1670" s="108"/>
      <c r="I1670" s="108"/>
      <c r="J1670" s="108"/>
      <c r="K1670" s="108"/>
      <c r="L1670" s="108"/>
      <c r="M1670" s="111"/>
      <c r="N1670" s="112"/>
      <c r="O1670" s="111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/>
      <c r="AB1670" s="108"/>
      <c r="AC1670" s="108"/>
      <c r="AD1670" s="108"/>
      <c r="AE1670" s="108"/>
      <c r="AF1670" s="108"/>
      <c r="AG1670" s="108"/>
      <c r="AH1670" s="108"/>
    </row>
    <row r="1671">
      <c r="A1671" s="108"/>
      <c r="B1671" s="108"/>
      <c r="C1671" s="108"/>
      <c r="D1671" s="115"/>
      <c r="E1671" s="108"/>
      <c r="F1671" s="108"/>
      <c r="G1671" s="108"/>
      <c r="H1671" s="108"/>
      <c r="I1671" s="108"/>
      <c r="J1671" s="108"/>
      <c r="K1671" s="108"/>
      <c r="L1671" s="108"/>
      <c r="M1671" s="111"/>
      <c r="N1671" s="112"/>
      <c r="O1671" s="111"/>
      <c r="P1671" s="108"/>
      <c r="Q1671" s="108"/>
      <c r="R1671" s="108"/>
      <c r="S1671" s="108"/>
      <c r="T1671" s="108"/>
      <c r="U1671" s="108"/>
      <c r="V1671" s="108"/>
      <c r="W1671" s="108"/>
      <c r="X1671" s="108"/>
      <c r="Y1671" s="108"/>
      <c r="Z1671" s="108"/>
      <c r="AA1671" s="108"/>
      <c r="AB1671" s="108"/>
      <c r="AC1671" s="108"/>
      <c r="AD1671" s="108"/>
      <c r="AE1671" s="108"/>
      <c r="AF1671" s="108"/>
      <c r="AG1671" s="108"/>
      <c r="AH1671" s="108"/>
    </row>
    <row r="1672">
      <c r="A1672" s="108"/>
      <c r="B1672" s="108"/>
      <c r="C1672" s="108"/>
      <c r="D1672" s="115"/>
      <c r="E1672" s="108"/>
      <c r="F1672" s="108"/>
      <c r="G1672" s="108"/>
      <c r="H1672" s="108"/>
      <c r="I1672" s="108"/>
      <c r="J1672" s="108"/>
      <c r="K1672" s="108"/>
      <c r="L1672" s="108"/>
      <c r="M1672" s="111"/>
      <c r="N1672" s="112"/>
      <c r="O1672" s="111"/>
      <c r="P1672" s="108"/>
      <c r="Q1672" s="108"/>
      <c r="R1672" s="108"/>
      <c r="S1672" s="108"/>
      <c r="T1672" s="108"/>
      <c r="U1672" s="108"/>
      <c r="V1672" s="108"/>
      <c r="W1672" s="108"/>
      <c r="X1672" s="108"/>
      <c r="Y1672" s="108"/>
      <c r="Z1672" s="108"/>
      <c r="AA1672" s="108"/>
      <c r="AB1672" s="108"/>
      <c r="AC1672" s="108"/>
      <c r="AD1672" s="108"/>
      <c r="AE1672" s="108"/>
      <c r="AF1672" s="108"/>
      <c r="AG1672" s="108"/>
      <c r="AH1672" s="108"/>
    </row>
    <row r="1673">
      <c r="A1673" s="108"/>
      <c r="B1673" s="108"/>
      <c r="C1673" s="108"/>
      <c r="D1673" s="115"/>
      <c r="E1673" s="108"/>
      <c r="F1673" s="108"/>
      <c r="G1673" s="108"/>
      <c r="H1673" s="108"/>
      <c r="I1673" s="108"/>
      <c r="J1673" s="108"/>
      <c r="K1673" s="108"/>
      <c r="L1673" s="108"/>
      <c r="M1673" s="111"/>
      <c r="N1673" s="112"/>
      <c r="O1673" s="111"/>
      <c r="P1673" s="108"/>
      <c r="Q1673" s="108"/>
      <c r="R1673" s="108"/>
      <c r="S1673" s="108"/>
      <c r="T1673" s="108"/>
      <c r="U1673" s="108"/>
      <c r="V1673" s="108"/>
      <c r="W1673" s="108"/>
      <c r="X1673" s="108"/>
      <c r="Y1673" s="108"/>
      <c r="Z1673" s="108"/>
      <c r="AA1673" s="108"/>
      <c r="AB1673" s="108"/>
      <c r="AC1673" s="108"/>
      <c r="AD1673" s="108"/>
      <c r="AE1673" s="108"/>
      <c r="AF1673" s="108"/>
      <c r="AG1673" s="108"/>
      <c r="AH1673" s="108"/>
    </row>
    <row r="1674">
      <c r="A1674" s="108"/>
      <c r="B1674" s="108"/>
      <c r="C1674" s="108"/>
      <c r="D1674" s="115"/>
      <c r="E1674" s="108"/>
      <c r="F1674" s="108"/>
      <c r="G1674" s="108"/>
      <c r="H1674" s="108"/>
      <c r="I1674" s="108"/>
      <c r="J1674" s="108"/>
      <c r="K1674" s="108"/>
      <c r="L1674" s="108"/>
      <c r="M1674" s="111"/>
      <c r="N1674" s="112"/>
      <c r="O1674" s="111"/>
      <c r="P1674" s="108"/>
      <c r="Q1674" s="108"/>
      <c r="R1674" s="108"/>
      <c r="S1674" s="108"/>
      <c r="T1674" s="108"/>
      <c r="U1674" s="108"/>
      <c r="V1674" s="108"/>
      <c r="W1674" s="108"/>
      <c r="X1674" s="108"/>
      <c r="Y1674" s="108"/>
      <c r="Z1674" s="108"/>
      <c r="AA1674" s="108"/>
      <c r="AB1674" s="108"/>
      <c r="AC1674" s="108"/>
      <c r="AD1674" s="108"/>
      <c r="AE1674" s="108"/>
      <c r="AF1674" s="108"/>
      <c r="AG1674" s="108"/>
      <c r="AH1674" s="108"/>
    </row>
    <row r="1675">
      <c r="A1675" s="108"/>
      <c r="B1675" s="108"/>
      <c r="C1675" s="108"/>
      <c r="D1675" s="115"/>
      <c r="E1675" s="108"/>
      <c r="F1675" s="108"/>
      <c r="G1675" s="108"/>
      <c r="H1675" s="108"/>
      <c r="I1675" s="108"/>
      <c r="J1675" s="108"/>
      <c r="K1675" s="108"/>
      <c r="L1675" s="108"/>
      <c r="M1675" s="111"/>
      <c r="N1675" s="112"/>
      <c r="O1675" s="111"/>
      <c r="P1675" s="108"/>
      <c r="Q1675" s="108"/>
      <c r="R1675" s="108"/>
      <c r="S1675" s="108"/>
      <c r="T1675" s="108"/>
      <c r="U1675" s="108"/>
      <c r="V1675" s="108"/>
      <c r="W1675" s="108"/>
      <c r="X1675" s="108"/>
      <c r="Y1675" s="108"/>
      <c r="Z1675" s="108"/>
      <c r="AA1675" s="108"/>
      <c r="AB1675" s="108"/>
      <c r="AC1675" s="108"/>
      <c r="AD1675" s="108"/>
      <c r="AE1675" s="108"/>
      <c r="AF1675" s="108"/>
      <c r="AG1675" s="108"/>
      <c r="AH1675" s="108"/>
    </row>
    <row r="1676">
      <c r="A1676" s="108"/>
      <c r="B1676" s="108"/>
      <c r="C1676" s="108"/>
      <c r="D1676" s="115"/>
      <c r="E1676" s="108"/>
      <c r="F1676" s="108"/>
      <c r="G1676" s="108"/>
      <c r="H1676" s="108"/>
      <c r="I1676" s="108"/>
      <c r="J1676" s="108"/>
      <c r="K1676" s="108"/>
      <c r="L1676" s="108"/>
      <c r="M1676" s="111"/>
      <c r="N1676" s="112"/>
      <c r="O1676" s="111"/>
      <c r="P1676" s="108"/>
      <c r="Q1676" s="108"/>
      <c r="R1676" s="108"/>
      <c r="S1676" s="108"/>
      <c r="T1676" s="108"/>
      <c r="U1676" s="108"/>
      <c r="V1676" s="108"/>
      <c r="W1676" s="108"/>
      <c r="X1676" s="108"/>
      <c r="Y1676" s="108"/>
      <c r="Z1676" s="108"/>
      <c r="AA1676" s="108"/>
      <c r="AB1676" s="108"/>
      <c r="AC1676" s="108"/>
      <c r="AD1676" s="108"/>
      <c r="AE1676" s="108"/>
      <c r="AF1676" s="108"/>
      <c r="AG1676" s="108"/>
      <c r="AH1676" s="108"/>
    </row>
    <row r="1677">
      <c r="A1677" s="108"/>
      <c r="B1677" s="108"/>
      <c r="C1677" s="108"/>
      <c r="D1677" s="115"/>
      <c r="E1677" s="108"/>
      <c r="F1677" s="108"/>
      <c r="G1677" s="108"/>
      <c r="H1677" s="108"/>
      <c r="I1677" s="108"/>
      <c r="J1677" s="108"/>
      <c r="K1677" s="108"/>
      <c r="L1677" s="108"/>
      <c r="M1677" s="111"/>
      <c r="N1677" s="112"/>
      <c r="O1677" s="111"/>
      <c r="P1677" s="108"/>
      <c r="Q1677" s="108"/>
      <c r="R1677" s="108"/>
      <c r="S1677" s="108"/>
      <c r="T1677" s="108"/>
      <c r="U1677" s="108"/>
      <c r="V1677" s="108"/>
      <c r="W1677" s="108"/>
      <c r="X1677" s="108"/>
      <c r="Y1677" s="108"/>
      <c r="Z1677" s="108"/>
      <c r="AA1677" s="108"/>
      <c r="AB1677" s="108"/>
      <c r="AC1677" s="108"/>
      <c r="AD1677" s="108"/>
      <c r="AE1677" s="108"/>
      <c r="AF1677" s="108"/>
      <c r="AG1677" s="108"/>
      <c r="AH1677" s="108"/>
    </row>
    <row r="1678">
      <c r="A1678" s="108"/>
      <c r="B1678" s="108"/>
      <c r="C1678" s="108"/>
      <c r="D1678" s="115"/>
      <c r="E1678" s="108"/>
      <c r="F1678" s="108"/>
      <c r="G1678" s="108"/>
      <c r="H1678" s="108"/>
      <c r="I1678" s="108"/>
      <c r="J1678" s="108"/>
      <c r="K1678" s="108"/>
      <c r="L1678" s="108"/>
      <c r="M1678" s="111"/>
      <c r="N1678" s="112"/>
      <c r="O1678" s="111"/>
      <c r="P1678" s="108"/>
      <c r="Q1678" s="108"/>
      <c r="R1678" s="108"/>
      <c r="S1678" s="108"/>
      <c r="T1678" s="108"/>
      <c r="U1678" s="108"/>
      <c r="V1678" s="108"/>
      <c r="W1678" s="108"/>
      <c r="X1678" s="108"/>
      <c r="Y1678" s="108"/>
      <c r="Z1678" s="108"/>
      <c r="AA1678" s="108"/>
      <c r="AB1678" s="108"/>
      <c r="AC1678" s="108"/>
      <c r="AD1678" s="108"/>
      <c r="AE1678" s="108"/>
      <c r="AF1678" s="108"/>
      <c r="AG1678" s="108"/>
      <c r="AH1678" s="108"/>
    </row>
    <row r="1679">
      <c r="A1679" s="108"/>
      <c r="B1679" s="108"/>
      <c r="C1679" s="108"/>
      <c r="D1679" s="115"/>
      <c r="E1679" s="108"/>
      <c r="F1679" s="108"/>
      <c r="G1679" s="108"/>
      <c r="H1679" s="108"/>
      <c r="I1679" s="108"/>
      <c r="J1679" s="108"/>
      <c r="K1679" s="108"/>
      <c r="L1679" s="108"/>
      <c r="M1679" s="111"/>
      <c r="N1679" s="112"/>
      <c r="O1679" s="111"/>
      <c r="P1679" s="108"/>
      <c r="Q1679" s="108"/>
      <c r="R1679" s="108"/>
      <c r="S1679" s="108"/>
      <c r="T1679" s="108"/>
      <c r="U1679" s="108"/>
      <c r="V1679" s="108"/>
      <c r="W1679" s="108"/>
      <c r="X1679" s="108"/>
      <c r="Y1679" s="108"/>
      <c r="Z1679" s="108"/>
      <c r="AA1679" s="108"/>
      <c r="AB1679" s="108"/>
      <c r="AC1679" s="108"/>
      <c r="AD1679" s="108"/>
      <c r="AE1679" s="108"/>
      <c r="AF1679" s="108"/>
      <c r="AG1679" s="108"/>
      <c r="AH1679" s="108"/>
    </row>
    <row r="1680">
      <c r="A1680" s="108"/>
      <c r="B1680" s="108"/>
      <c r="C1680" s="108"/>
      <c r="D1680" s="115"/>
      <c r="E1680" s="108"/>
      <c r="F1680" s="108"/>
      <c r="G1680" s="108"/>
      <c r="H1680" s="108"/>
      <c r="I1680" s="108"/>
      <c r="J1680" s="108"/>
      <c r="K1680" s="108"/>
      <c r="L1680" s="108"/>
      <c r="M1680" s="111"/>
      <c r="N1680" s="112"/>
      <c r="O1680" s="111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  <c r="AE1680" s="108"/>
      <c r="AF1680" s="108"/>
      <c r="AG1680" s="108"/>
      <c r="AH1680" s="108"/>
    </row>
    <row r="1681">
      <c r="A1681" s="108"/>
      <c r="B1681" s="108"/>
      <c r="C1681" s="108"/>
      <c r="D1681" s="115"/>
      <c r="E1681" s="108"/>
      <c r="F1681" s="108"/>
      <c r="G1681" s="108"/>
      <c r="H1681" s="108"/>
      <c r="I1681" s="108"/>
      <c r="J1681" s="108"/>
      <c r="K1681" s="108"/>
      <c r="L1681" s="108"/>
      <c r="M1681" s="111"/>
      <c r="N1681" s="112"/>
      <c r="O1681" s="111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  <c r="AE1681" s="108"/>
      <c r="AF1681" s="108"/>
      <c r="AG1681" s="108"/>
      <c r="AH1681" s="108"/>
    </row>
    <row r="1682">
      <c r="A1682" s="108"/>
      <c r="B1682" s="108"/>
      <c r="C1682" s="108"/>
      <c r="D1682" s="115"/>
      <c r="E1682" s="108"/>
      <c r="F1682" s="108"/>
      <c r="G1682" s="108"/>
      <c r="H1682" s="108"/>
      <c r="I1682" s="108"/>
      <c r="J1682" s="108"/>
      <c r="K1682" s="108"/>
      <c r="L1682" s="108"/>
      <c r="M1682" s="111"/>
      <c r="N1682" s="112"/>
      <c r="O1682" s="111"/>
      <c r="P1682" s="108"/>
      <c r="Q1682" s="108"/>
      <c r="R1682" s="108"/>
      <c r="S1682" s="108"/>
      <c r="T1682" s="108"/>
      <c r="U1682" s="108"/>
      <c r="V1682" s="108"/>
      <c r="W1682" s="108"/>
      <c r="X1682" s="108"/>
      <c r="Y1682" s="108"/>
      <c r="Z1682" s="108"/>
      <c r="AA1682" s="108"/>
      <c r="AB1682" s="108"/>
      <c r="AC1682" s="108"/>
      <c r="AD1682" s="108"/>
      <c r="AE1682" s="108"/>
      <c r="AF1682" s="108"/>
      <c r="AG1682" s="108"/>
      <c r="AH1682" s="108"/>
    </row>
    <row r="1683">
      <c r="A1683" s="108"/>
      <c r="B1683" s="108"/>
      <c r="C1683" s="108"/>
      <c r="D1683" s="115"/>
      <c r="E1683" s="108"/>
      <c r="F1683" s="108"/>
      <c r="G1683" s="108"/>
      <c r="H1683" s="108"/>
      <c r="I1683" s="108"/>
      <c r="J1683" s="108"/>
      <c r="K1683" s="108"/>
      <c r="L1683" s="108"/>
      <c r="M1683" s="111"/>
      <c r="N1683" s="112"/>
      <c r="O1683" s="111"/>
      <c r="P1683" s="108"/>
      <c r="Q1683" s="108"/>
      <c r="R1683" s="108"/>
      <c r="S1683" s="108"/>
      <c r="T1683" s="108"/>
      <c r="U1683" s="108"/>
      <c r="V1683" s="108"/>
      <c r="W1683" s="108"/>
      <c r="X1683" s="108"/>
      <c r="Y1683" s="108"/>
      <c r="Z1683" s="108"/>
      <c r="AA1683" s="108"/>
      <c r="AB1683" s="108"/>
      <c r="AC1683" s="108"/>
      <c r="AD1683" s="108"/>
      <c r="AE1683" s="108"/>
      <c r="AF1683" s="108"/>
      <c r="AG1683" s="108"/>
      <c r="AH1683" s="108"/>
    </row>
    <row r="1684">
      <c r="A1684" s="108"/>
      <c r="B1684" s="108"/>
      <c r="C1684" s="108"/>
      <c r="D1684" s="115"/>
      <c r="E1684" s="108"/>
      <c r="F1684" s="108"/>
      <c r="G1684" s="108"/>
      <c r="H1684" s="108"/>
      <c r="I1684" s="108"/>
      <c r="J1684" s="108"/>
      <c r="K1684" s="108"/>
      <c r="L1684" s="108"/>
      <c r="M1684" s="111"/>
      <c r="N1684" s="112"/>
      <c r="O1684" s="111"/>
      <c r="P1684" s="108"/>
      <c r="Q1684" s="108"/>
      <c r="R1684" s="108"/>
      <c r="S1684" s="108"/>
      <c r="T1684" s="108"/>
      <c r="U1684" s="108"/>
      <c r="V1684" s="108"/>
      <c r="W1684" s="108"/>
      <c r="X1684" s="108"/>
      <c r="Y1684" s="108"/>
      <c r="Z1684" s="108"/>
      <c r="AA1684" s="108"/>
      <c r="AB1684" s="108"/>
      <c r="AC1684" s="108"/>
      <c r="AD1684" s="108"/>
      <c r="AE1684" s="108"/>
      <c r="AF1684" s="108"/>
      <c r="AG1684" s="108"/>
      <c r="AH1684" s="108"/>
    </row>
    <row r="1685">
      <c r="A1685" s="108"/>
      <c r="B1685" s="108"/>
      <c r="C1685" s="108"/>
      <c r="D1685" s="115"/>
      <c r="E1685" s="108"/>
      <c r="F1685" s="108"/>
      <c r="G1685" s="108"/>
      <c r="H1685" s="108"/>
      <c r="I1685" s="108"/>
      <c r="J1685" s="108"/>
      <c r="K1685" s="108"/>
      <c r="L1685" s="108"/>
      <c r="M1685" s="111"/>
      <c r="N1685" s="112"/>
      <c r="O1685" s="111"/>
      <c r="P1685" s="108"/>
      <c r="Q1685" s="108"/>
      <c r="R1685" s="108"/>
      <c r="S1685" s="108"/>
      <c r="T1685" s="108"/>
      <c r="U1685" s="108"/>
      <c r="V1685" s="108"/>
      <c r="W1685" s="108"/>
      <c r="X1685" s="108"/>
      <c r="Y1685" s="108"/>
      <c r="Z1685" s="108"/>
      <c r="AA1685" s="108"/>
      <c r="AB1685" s="108"/>
      <c r="AC1685" s="108"/>
      <c r="AD1685" s="108"/>
      <c r="AE1685" s="108"/>
      <c r="AF1685" s="108"/>
      <c r="AG1685" s="108"/>
      <c r="AH1685" s="108"/>
    </row>
    <row r="1686">
      <c r="A1686" s="108"/>
      <c r="B1686" s="108"/>
      <c r="C1686" s="108"/>
      <c r="D1686" s="115"/>
      <c r="E1686" s="108"/>
      <c r="F1686" s="108"/>
      <c r="G1686" s="108"/>
      <c r="H1686" s="108"/>
      <c r="I1686" s="108"/>
      <c r="J1686" s="108"/>
      <c r="K1686" s="108"/>
      <c r="L1686" s="108"/>
      <c r="M1686" s="111"/>
      <c r="N1686" s="112"/>
      <c r="O1686" s="111"/>
      <c r="P1686" s="108"/>
      <c r="Q1686" s="108"/>
      <c r="R1686" s="108"/>
      <c r="S1686" s="108"/>
      <c r="T1686" s="108"/>
      <c r="U1686" s="108"/>
      <c r="V1686" s="108"/>
      <c r="W1686" s="108"/>
      <c r="X1686" s="108"/>
      <c r="Y1686" s="108"/>
      <c r="Z1686" s="108"/>
      <c r="AA1686" s="108"/>
      <c r="AB1686" s="108"/>
      <c r="AC1686" s="108"/>
      <c r="AD1686" s="108"/>
      <c r="AE1686" s="108"/>
      <c r="AF1686" s="108"/>
      <c r="AG1686" s="108"/>
      <c r="AH1686" s="108"/>
    </row>
    <row r="1687">
      <c r="A1687" s="108"/>
      <c r="B1687" s="108"/>
      <c r="C1687" s="108"/>
      <c r="D1687" s="115"/>
      <c r="E1687" s="108"/>
      <c r="F1687" s="108"/>
      <c r="G1687" s="108"/>
      <c r="H1687" s="108"/>
      <c r="I1687" s="108"/>
      <c r="J1687" s="108"/>
      <c r="K1687" s="108"/>
      <c r="L1687" s="108"/>
      <c r="M1687" s="111"/>
      <c r="N1687" s="112"/>
      <c r="O1687" s="111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/>
      <c r="AC1687" s="108"/>
      <c r="AD1687" s="108"/>
      <c r="AE1687" s="108"/>
      <c r="AF1687" s="108"/>
      <c r="AG1687" s="108"/>
      <c r="AH1687" s="108"/>
    </row>
    <row r="1688">
      <c r="A1688" s="108"/>
      <c r="B1688" s="108"/>
      <c r="C1688" s="108"/>
      <c r="D1688" s="115"/>
      <c r="E1688" s="108"/>
      <c r="F1688" s="108"/>
      <c r="G1688" s="108"/>
      <c r="H1688" s="108"/>
      <c r="I1688" s="108"/>
      <c r="J1688" s="108"/>
      <c r="K1688" s="108"/>
      <c r="L1688" s="108"/>
      <c r="M1688" s="111"/>
      <c r="N1688" s="112"/>
      <c r="O1688" s="111"/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/>
      <c r="AB1688" s="108"/>
      <c r="AC1688" s="108"/>
      <c r="AD1688" s="108"/>
      <c r="AE1688" s="108"/>
      <c r="AF1688" s="108"/>
      <c r="AG1688" s="108"/>
      <c r="AH1688" s="108"/>
    </row>
    <row r="1689">
      <c r="A1689" s="108"/>
      <c r="B1689" s="108"/>
      <c r="C1689" s="108"/>
      <c r="D1689" s="115"/>
      <c r="E1689" s="108"/>
      <c r="F1689" s="108"/>
      <c r="G1689" s="108"/>
      <c r="H1689" s="108"/>
      <c r="I1689" s="108"/>
      <c r="J1689" s="108"/>
      <c r="K1689" s="108"/>
      <c r="L1689" s="108"/>
      <c r="M1689" s="111"/>
      <c r="N1689" s="112"/>
      <c r="O1689" s="111"/>
      <c r="P1689" s="108"/>
      <c r="Q1689" s="108"/>
      <c r="R1689" s="108"/>
      <c r="S1689" s="108"/>
      <c r="T1689" s="108"/>
      <c r="U1689" s="108"/>
      <c r="V1689" s="108"/>
      <c r="W1689" s="108"/>
      <c r="X1689" s="108"/>
      <c r="Y1689" s="108"/>
      <c r="Z1689" s="108"/>
      <c r="AA1689" s="108"/>
      <c r="AB1689" s="108"/>
      <c r="AC1689" s="108"/>
      <c r="AD1689" s="108"/>
      <c r="AE1689" s="108"/>
      <c r="AF1689" s="108"/>
      <c r="AG1689" s="108"/>
      <c r="AH1689" s="108"/>
    </row>
    <row r="1690">
      <c r="A1690" s="108"/>
      <c r="B1690" s="108"/>
      <c r="C1690" s="108"/>
      <c r="D1690" s="115"/>
      <c r="E1690" s="108"/>
      <c r="F1690" s="108"/>
      <c r="G1690" s="108"/>
      <c r="H1690" s="108"/>
      <c r="I1690" s="108"/>
      <c r="J1690" s="108"/>
      <c r="K1690" s="108"/>
      <c r="L1690" s="108"/>
      <c r="M1690" s="111"/>
      <c r="N1690" s="112"/>
      <c r="O1690" s="111"/>
      <c r="P1690" s="108"/>
      <c r="Q1690" s="108"/>
      <c r="R1690" s="108"/>
      <c r="S1690" s="108"/>
      <c r="T1690" s="108"/>
      <c r="U1690" s="108"/>
      <c r="V1690" s="108"/>
      <c r="W1690" s="108"/>
      <c r="X1690" s="108"/>
      <c r="Y1690" s="108"/>
      <c r="Z1690" s="108"/>
      <c r="AA1690" s="108"/>
      <c r="AB1690" s="108"/>
      <c r="AC1690" s="108"/>
      <c r="AD1690" s="108"/>
      <c r="AE1690" s="108"/>
      <c r="AF1690" s="108"/>
      <c r="AG1690" s="108"/>
      <c r="AH1690" s="108"/>
    </row>
    <row r="1691">
      <c r="A1691" s="108"/>
      <c r="B1691" s="108"/>
      <c r="C1691" s="108"/>
      <c r="D1691" s="115"/>
      <c r="E1691" s="108"/>
      <c r="F1691" s="108"/>
      <c r="G1691" s="108"/>
      <c r="H1691" s="108"/>
      <c r="I1691" s="108"/>
      <c r="J1691" s="108"/>
      <c r="K1691" s="108"/>
      <c r="L1691" s="108"/>
      <c r="M1691" s="111"/>
      <c r="N1691" s="112"/>
      <c r="O1691" s="111"/>
      <c r="P1691" s="108"/>
      <c r="Q1691" s="108"/>
      <c r="R1691" s="108"/>
      <c r="S1691" s="108"/>
      <c r="T1691" s="108"/>
      <c r="U1691" s="108"/>
      <c r="V1691" s="108"/>
      <c r="W1691" s="108"/>
      <c r="X1691" s="108"/>
      <c r="Y1691" s="108"/>
      <c r="Z1691" s="108"/>
      <c r="AA1691" s="108"/>
      <c r="AB1691" s="108"/>
      <c r="AC1691" s="108"/>
      <c r="AD1691" s="108"/>
      <c r="AE1691" s="108"/>
      <c r="AF1691" s="108"/>
      <c r="AG1691" s="108"/>
      <c r="AH1691" s="108"/>
    </row>
    <row r="1692">
      <c r="A1692" s="108"/>
      <c r="B1692" s="108"/>
      <c r="C1692" s="108"/>
      <c r="D1692" s="115"/>
      <c r="E1692" s="108"/>
      <c r="F1692" s="108"/>
      <c r="G1692" s="108"/>
      <c r="H1692" s="108"/>
      <c r="I1692" s="108"/>
      <c r="J1692" s="108"/>
      <c r="K1692" s="108"/>
      <c r="L1692" s="108"/>
      <c r="M1692" s="111"/>
      <c r="N1692" s="112"/>
      <c r="O1692" s="111"/>
      <c r="P1692" s="108"/>
      <c r="Q1692" s="108"/>
      <c r="R1692" s="108"/>
      <c r="S1692" s="108"/>
      <c r="T1692" s="108"/>
      <c r="U1692" s="108"/>
      <c r="V1692" s="108"/>
      <c r="W1692" s="108"/>
      <c r="X1692" s="108"/>
      <c r="Y1692" s="108"/>
      <c r="Z1692" s="108"/>
      <c r="AA1692" s="108"/>
      <c r="AB1692" s="108"/>
      <c r="AC1692" s="108"/>
      <c r="AD1692" s="108"/>
      <c r="AE1692" s="108"/>
      <c r="AF1692" s="108"/>
      <c r="AG1692" s="108"/>
      <c r="AH1692" s="108"/>
    </row>
    <row r="1693">
      <c r="A1693" s="108"/>
      <c r="B1693" s="108"/>
      <c r="C1693" s="108"/>
      <c r="D1693" s="115"/>
      <c r="E1693" s="108"/>
      <c r="F1693" s="108"/>
      <c r="G1693" s="108"/>
      <c r="H1693" s="108"/>
      <c r="I1693" s="108"/>
      <c r="J1693" s="108"/>
      <c r="K1693" s="108"/>
      <c r="L1693" s="108"/>
      <c r="M1693" s="111"/>
      <c r="N1693" s="112"/>
      <c r="O1693" s="111"/>
      <c r="P1693" s="108"/>
      <c r="Q1693" s="108"/>
      <c r="R1693" s="108"/>
      <c r="S1693" s="108"/>
      <c r="T1693" s="108"/>
      <c r="U1693" s="108"/>
      <c r="V1693" s="108"/>
      <c r="W1693" s="108"/>
      <c r="X1693" s="108"/>
      <c r="Y1693" s="108"/>
      <c r="Z1693" s="108"/>
      <c r="AA1693" s="108"/>
      <c r="AB1693" s="108"/>
      <c r="AC1693" s="108"/>
      <c r="AD1693" s="108"/>
      <c r="AE1693" s="108"/>
      <c r="AF1693" s="108"/>
      <c r="AG1693" s="108"/>
      <c r="AH1693" s="108"/>
    </row>
    <row r="1694">
      <c r="A1694" s="108"/>
      <c r="B1694" s="108"/>
      <c r="C1694" s="108"/>
      <c r="D1694" s="115"/>
      <c r="E1694" s="108"/>
      <c r="F1694" s="108"/>
      <c r="G1694" s="108"/>
      <c r="H1694" s="108"/>
      <c r="I1694" s="108"/>
      <c r="J1694" s="108"/>
      <c r="K1694" s="108"/>
      <c r="L1694" s="108"/>
      <c r="M1694" s="111"/>
      <c r="N1694" s="112"/>
      <c r="O1694" s="111"/>
      <c r="P1694" s="108"/>
      <c r="Q1694" s="108"/>
      <c r="R1694" s="108"/>
      <c r="S1694" s="108"/>
      <c r="T1694" s="108"/>
      <c r="U1694" s="108"/>
      <c r="V1694" s="108"/>
      <c r="W1694" s="108"/>
      <c r="X1694" s="108"/>
      <c r="Y1694" s="108"/>
      <c r="Z1694" s="108"/>
      <c r="AA1694" s="108"/>
      <c r="AB1694" s="108"/>
      <c r="AC1694" s="108"/>
      <c r="AD1694" s="108"/>
      <c r="AE1694" s="108"/>
      <c r="AF1694" s="108"/>
      <c r="AG1694" s="108"/>
      <c r="AH1694" s="108"/>
    </row>
    <row r="1695">
      <c r="A1695" s="108"/>
      <c r="B1695" s="108"/>
      <c r="C1695" s="108"/>
      <c r="D1695" s="115"/>
      <c r="E1695" s="108"/>
      <c r="F1695" s="108"/>
      <c r="G1695" s="108"/>
      <c r="H1695" s="108"/>
      <c r="I1695" s="108"/>
      <c r="J1695" s="108"/>
      <c r="K1695" s="108"/>
      <c r="L1695" s="108"/>
      <c r="M1695" s="111"/>
      <c r="N1695" s="112"/>
      <c r="O1695" s="111"/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/>
      <c r="AB1695" s="108"/>
      <c r="AC1695" s="108"/>
      <c r="AD1695" s="108"/>
      <c r="AE1695" s="108"/>
      <c r="AF1695" s="108"/>
      <c r="AG1695" s="108"/>
      <c r="AH1695" s="108"/>
    </row>
    <row r="1696">
      <c r="A1696" s="108"/>
      <c r="B1696" s="108"/>
      <c r="C1696" s="108"/>
      <c r="D1696" s="115"/>
      <c r="E1696" s="108"/>
      <c r="F1696" s="108"/>
      <c r="G1696" s="108"/>
      <c r="H1696" s="108"/>
      <c r="I1696" s="108"/>
      <c r="J1696" s="108"/>
      <c r="K1696" s="108"/>
      <c r="L1696" s="108"/>
      <c r="M1696" s="111"/>
      <c r="N1696" s="112"/>
      <c r="O1696" s="111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/>
      <c r="AB1696" s="108"/>
      <c r="AC1696" s="108"/>
      <c r="AD1696" s="108"/>
      <c r="AE1696" s="108"/>
      <c r="AF1696" s="108"/>
      <c r="AG1696" s="108"/>
      <c r="AH1696" s="108"/>
    </row>
    <row r="1697">
      <c r="A1697" s="108"/>
      <c r="B1697" s="108"/>
      <c r="C1697" s="108"/>
      <c r="D1697" s="115"/>
      <c r="E1697" s="108"/>
      <c r="F1697" s="108"/>
      <c r="G1697" s="108"/>
      <c r="H1697" s="108"/>
      <c r="I1697" s="108"/>
      <c r="J1697" s="108"/>
      <c r="K1697" s="108"/>
      <c r="L1697" s="108"/>
      <c r="M1697" s="111"/>
      <c r="N1697" s="112"/>
      <c r="O1697" s="111"/>
      <c r="P1697" s="108"/>
      <c r="Q1697" s="108"/>
      <c r="R1697" s="108"/>
      <c r="S1697" s="108"/>
      <c r="T1697" s="108"/>
      <c r="U1697" s="108"/>
      <c r="V1697" s="108"/>
      <c r="W1697" s="108"/>
      <c r="X1697" s="108"/>
      <c r="Y1697" s="108"/>
      <c r="Z1697" s="108"/>
      <c r="AA1697" s="108"/>
      <c r="AB1697" s="108"/>
      <c r="AC1697" s="108"/>
      <c r="AD1697" s="108"/>
      <c r="AE1697" s="108"/>
      <c r="AF1697" s="108"/>
      <c r="AG1697" s="108"/>
      <c r="AH1697" s="108"/>
    </row>
    <row r="1698">
      <c r="A1698" s="108"/>
      <c r="B1698" s="108"/>
      <c r="C1698" s="108"/>
      <c r="D1698" s="115"/>
      <c r="E1698" s="108"/>
      <c r="F1698" s="108"/>
      <c r="G1698" s="108"/>
      <c r="H1698" s="108"/>
      <c r="I1698" s="108"/>
      <c r="J1698" s="108"/>
      <c r="K1698" s="108"/>
      <c r="L1698" s="108"/>
      <c r="M1698" s="111"/>
      <c r="N1698" s="112"/>
      <c r="O1698" s="111"/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/>
      <c r="AB1698" s="108"/>
      <c r="AC1698" s="108"/>
      <c r="AD1698" s="108"/>
      <c r="AE1698" s="108"/>
      <c r="AF1698" s="108"/>
      <c r="AG1698" s="108"/>
      <c r="AH1698" s="108"/>
    </row>
    <row r="1699">
      <c r="A1699" s="108"/>
      <c r="B1699" s="108"/>
      <c r="C1699" s="108"/>
      <c r="D1699" s="115"/>
      <c r="E1699" s="108"/>
      <c r="F1699" s="108"/>
      <c r="G1699" s="108"/>
      <c r="H1699" s="108"/>
      <c r="I1699" s="108"/>
      <c r="J1699" s="108"/>
      <c r="K1699" s="108"/>
      <c r="L1699" s="108"/>
      <c r="M1699" s="111"/>
      <c r="N1699" s="112"/>
      <c r="O1699" s="111"/>
      <c r="P1699" s="108"/>
      <c r="Q1699" s="108"/>
      <c r="R1699" s="108"/>
      <c r="S1699" s="108"/>
      <c r="T1699" s="108"/>
      <c r="U1699" s="108"/>
      <c r="V1699" s="108"/>
      <c r="W1699" s="108"/>
      <c r="X1699" s="108"/>
      <c r="Y1699" s="108"/>
      <c r="Z1699" s="108"/>
      <c r="AA1699" s="108"/>
      <c r="AB1699" s="108"/>
      <c r="AC1699" s="108"/>
      <c r="AD1699" s="108"/>
      <c r="AE1699" s="108"/>
      <c r="AF1699" s="108"/>
      <c r="AG1699" s="108"/>
      <c r="AH1699" s="108"/>
    </row>
    <row r="1700">
      <c r="A1700" s="108"/>
      <c r="B1700" s="108"/>
      <c r="C1700" s="108"/>
      <c r="D1700" s="115"/>
      <c r="E1700" s="108"/>
      <c r="F1700" s="108"/>
      <c r="G1700" s="108"/>
      <c r="H1700" s="108"/>
      <c r="I1700" s="108"/>
      <c r="J1700" s="108"/>
      <c r="K1700" s="108"/>
      <c r="L1700" s="108"/>
      <c r="M1700" s="111"/>
      <c r="N1700" s="112"/>
      <c r="O1700" s="111"/>
      <c r="P1700" s="108"/>
      <c r="Q1700" s="108"/>
      <c r="R1700" s="108"/>
      <c r="S1700" s="108"/>
      <c r="T1700" s="108"/>
      <c r="U1700" s="108"/>
      <c r="V1700" s="108"/>
      <c r="W1700" s="108"/>
      <c r="X1700" s="108"/>
      <c r="Y1700" s="108"/>
      <c r="Z1700" s="108"/>
      <c r="AA1700" s="108"/>
      <c r="AB1700" s="108"/>
      <c r="AC1700" s="108"/>
      <c r="AD1700" s="108"/>
      <c r="AE1700" s="108"/>
      <c r="AF1700" s="108"/>
      <c r="AG1700" s="108"/>
      <c r="AH1700" s="108"/>
    </row>
    <row r="1701">
      <c r="A1701" s="108"/>
      <c r="B1701" s="108"/>
      <c r="C1701" s="108"/>
      <c r="D1701" s="115"/>
      <c r="E1701" s="108"/>
      <c r="F1701" s="108"/>
      <c r="G1701" s="108"/>
      <c r="H1701" s="108"/>
      <c r="I1701" s="108"/>
      <c r="J1701" s="108"/>
      <c r="K1701" s="108"/>
      <c r="L1701" s="108"/>
      <c r="M1701" s="111"/>
      <c r="N1701" s="112"/>
      <c r="O1701" s="111"/>
      <c r="P1701" s="108"/>
      <c r="Q1701" s="108"/>
      <c r="R1701" s="108"/>
      <c r="S1701" s="108"/>
      <c r="T1701" s="108"/>
      <c r="U1701" s="108"/>
      <c r="V1701" s="108"/>
      <c r="W1701" s="108"/>
      <c r="X1701" s="108"/>
      <c r="Y1701" s="108"/>
      <c r="Z1701" s="108"/>
      <c r="AA1701" s="108"/>
      <c r="AB1701" s="108"/>
      <c r="AC1701" s="108"/>
      <c r="AD1701" s="108"/>
      <c r="AE1701" s="108"/>
      <c r="AF1701" s="108"/>
      <c r="AG1701" s="108"/>
      <c r="AH1701" s="108"/>
    </row>
    <row r="1702">
      <c r="A1702" s="108"/>
      <c r="B1702" s="108"/>
      <c r="C1702" s="108"/>
      <c r="D1702" s="115"/>
      <c r="E1702" s="108"/>
      <c r="F1702" s="108"/>
      <c r="G1702" s="108"/>
      <c r="H1702" s="108"/>
      <c r="I1702" s="108"/>
      <c r="J1702" s="108"/>
      <c r="K1702" s="108"/>
      <c r="L1702" s="108"/>
      <c r="M1702" s="111"/>
      <c r="N1702" s="112"/>
      <c r="O1702" s="111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/>
      <c r="AB1702" s="108"/>
      <c r="AC1702" s="108"/>
      <c r="AD1702" s="108"/>
      <c r="AE1702" s="108"/>
      <c r="AF1702" s="108"/>
      <c r="AG1702" s="108"/>
      <c r="AH1702" s="108"/>
    </row>
    <row r="1703">
      <c r="A1703" s="108"/>
      <c r="B1703" s="108"/>
      <c r="C1703" s="108"/>
      <c r="D1703" s="115"/>
      <c r="E1703" s="108"/>
      <c r="F1703" s="108"/>
      <c r="G1703" s="108"/>
      <c r="H1703" s="108"/>
      <c r="I1703" s="108"/>
      <c r="J1703" s="108"/>
      <c r="K1703" s="108"/>
      <c r="L1703" s="108"/>
      <c r="M1703" s="111"/>
      <c r="N1703" s="112"/>
      <c r="O1703" s="111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/>
      <c r="AC1703" s="108"/>
      <c r="AD1703" s="108"/>
      <c r="AE1703" s="108"/>
      <c r="AF1703" s="108"/>
      <c r="AG1703" s="108"/>
      <c r="AH1703" s="108"/>
    </row>
    <row r="1704">
      <c r="A1704" s="108"/>
      <c r="B1704" s="108"/>
      <c r="C1704" s="108"/>
      <c r="D1704" s="115"/>
      <c r="E1704" s="108"/>
      <c r="F1704" s="108"/>
      <c r="G1704" s="108"/>
      <c r="H1704" s="108"/>
      <c r="I1704" s="108"/>
      <c r="J1704" s="108"/>
      <c r="K1704" s="108"/>
      <c r="L1704" s="108"/>
      <c r="M1704" s="111"/>
      <c r="N1704" s="112"/>
      <c r="O1704" s="111"/>
      <c r="P1704" s="108"/>
      <c r="Q1704" s="108"/>
      <c r="R1704" s="108"/>
      <c r="S1704" s="108"/>
      <c r="T1704" s="108"/>
      <c r="U1704" s="108"/>
      <c r="V1704" s="108"/>
      <c r="W1704" s="108"/>
      <c r="X1704" s="108"/>
      <c r="Y1704" s="108"/>
      <c r="Z1704" s="108"/>
      <c r="AA1704" s="108"/>
      <c r="AB1704" s="108"/>
      <c r="AC1704" s="108"/>
      <c r="AD1704" s="108"/>
      <c r="AE1704" s="108"/>
      <c r="AF1704" s="108"/>
      <c r="AG1704" s="108"/>
      <c r="AH1704" s="108"/>
    </row>
    <row r="1705">
      <c r="A1705" s="108"/>
      <c r="B1705" s="108"/>
      <c r="C1705" s="108"/>
      <c r="D1705" s="115"/>
      <c r="E1705" s="108"/>
      <c r="F1705" s="108"/>
      <c r="G1705" s="108"/>
      <c r="H1705" s="108"/>
      <c r="I1705" s="108"/>
      <c r="J1705" s="108"/>
      <c r="K1705" s="108"/>
      <c r="L1705" s="108"/>
      <c r="M1705" s="111"/>
      <c r="N1705" s="112"/>
      <c r="O1705" s="111"/>
      <c r="P1705" s="108"/>
      <c r="Q1705" s="108"/>
      <c r="R1705" s="108"/>
      <c r="S1705" s="108"/>
      <c r="T1705" s="108"/>
      <c r="U1705" s="108"/>
      <c r="V1705" s="108"/>
      <c r="W1705" s="108"/>
      <c r="X1705" s="108"/>
      <c r="Y1705" s="108"/>
      <c r="Z1705" s="108"/>
      <c r="AA1705" s="108"/>
      <c r="AB1705" s="108"/>
      <c r="AC1705" s="108"/>
      <c r="AD1705" s="108"/>
      <c r="AE1705" s="108"/>
      <c r="AF1705" s="108"/>
      <c r="AG1705" s="108"/>
      <c r="AH1705" s="108"/>
    </row>
    <row r="1706">
      <c r="A1706" s="108"/>
      <c r="B1706" s="108"/>
      <c r="C1706" s="108"/>
      <c r="D1706" s="115"/>
      <c r="E1706" s="108"/>
      <c r="F1706" s="108"/>
      <c r="G1706" s="108"/>
      <c r="H1706" s="108"/>
      <c r="I1706" s="108"/>
      <c r="J1706" s="108"/>
      <c r="K1706" s="108"/>
      <c r="L1706" s="108"/>
      <c r="M1706" s="111"/>
      <c r="N1706" s="112"/>
      <c r="O1706" s="111"/>
      <c r="P1706" s="108"/>
      <c r="Q1706" s="108"/>
      <c r="R1706" s="108"/>
      <c r="S1706" s="108"/>
      <c r="T1706" s="108"/>
      <c r="U1706" s="108"/>
      <c r="V1706" s="108"/>
      <c r="W1706" s="108"/>
      <c r="X1706" s="108"/>
      <c r="Y1706" s="108"/>
      <c r="Z1706" s="108"/>
      <c r="AA1706" s="108"/>
      <c r="AB1706" s="108"/>
      <c r="AC1706" s="108"/>
      <c r="AD1706" s="108"/>
      <c r="AE1706" s="108"/>
      <c r="AF1706" s="108"/>
      <c r="AG1706" s="108"/>
      <c r="AH1706" s="108"/>
    </row>
    <row r="1707">
      <c r="A1707" s="108"/>
      <c r="B1707" s="108"/>
      <c r="C1707" s="108"/>
      <c r="D1707" s="115"/>
      <c r="E1707" s="108"/>
      <c r="F1707" s="108"/>
      <c r="G1707" s="108"/>
      <c r="H1707" s="108"/>
      <c r="I1707" s="108"/>
      <c r="J1707" s="108"/>
      <c r="K1707" s="108"/>
      <c r="L1707" s="108"/>
      <c r="M1707" s="111"/>
      <c r="N1707" s="112"/>
      <c r="O1707" s="111"/>
      <c r="P1707" s="108"/>
      <c r="Q1707" s="108"/>
      <c r="R1707" s="108"/>
      <c r="S1707" s="108"/>
      <c r="T1707" s="108"/>
      <c r="U1707" s="108"/>
      <c r="V1707" s="108"/>
      <c r="W1707" s="108"/>
      <c r="X1707" s="108"/>
      <c r="Y1707" s="108"/>
      <c r="Z1707" s="108"/>
      <c r="AA1707" s="108"/>
      <c r="AB1707" s="108"/>
      <c r="AC1707" s="108"/>
      <c r="AD1707" s="108"/>
      <c r="AE1707" s="108"/>
      <c r="AF1707" s="108"/>
      <c r="AG1707" s="108"/>
      <c r="AH1707" s="108"/>
    </row>
    <row r="1708">
      <c r="A1708" s="108"/>
      <c r="B1708" s="108"/>
      <c r="C1708" s="108"/>
      <c r="D1708" s="115"/>
      <c r="E1708" s="108"/>
      <c r="F1708" s="108"/>
      <c r="G1708" s="108"/>
      <c r="H1708" s="108"/>
      <c r="I1708" s="108"/>
      <c r="J1708" s="108"/>
      <c r="K1708" s="108"/>
      <c r="L1708" s="108"/>
      <c r="M1708" s="111"/>
      <c r="N1708" s="112"/>
      <c r="O1708" s="111"/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/>
      <c r="AB1708" s="108"/>
      <c r="AC1708" s="108"/>
      <c r="AD1708" s="108"/>
      <c r="AE1708" s="108"/>
      <c r="AF1708" s="108"/>
      <c r="AG1708" s="108"/>
      <c r="AH1708" s="108"/>
    </row>
    <row r="1709">
      <c r="A1709" s="108"/>
      <c r="B1709" s="108"/>
      <c r="C1709" s="108"/>
      <c r="D1709" s="115"/>
      <c r="E1709" s="108"/>
      <c r="F1709" s="108"/>
      <c r="G1709" s="108"/>
      <c r="H1709" s="108"/>
      <c r="I1709" s="108"/>
      <c r="J1709" s="108"/>
      <c r="K1709" s="108"/>
      <c r="L1709" s="108"/>
      <c r="M1709" s="111"/>
      <c r="N1709" s="112"/>
      <c r="O1709" s="111"/>
      <c r="P1709" s="108"/>
      <c r="Q1709" s="108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108"/>
      <c r="AE1709" s="108"/>
      <c r="AF1709" s="108"/>
      <c r="AG1709" s="108"/>
      <c r="AH1709" s="108"/>
    </row>
    <row r="1710">
      <c r="A1710" s="108"/>
      <c r="B1710" s="108"/>
      <c r="C1710" s="108"/>
      <c r="D1710" s="115"/>
      <c r="E1710" s="108"/>
      <c r="F1710" s="108"/>
      <c r="G1710" s="108"/>
      <c r="H1710" s="108"/>
      <c r="I1710" s="108"/>
      <c r="J1710" s="108"/>
      <c r="K1710" s="108"/>
      <c r="L1710" s="108"/>
      <c r="M1710" s="111"/>
      <c r="N1710" s="112"/>
      <c r="O1710" s="111"/>
      <c r="P1710" s="108"/>
      <c r="Q1710" s="108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08"/>
      <c r="AE1710" s="108"/>
      <c r="AF1710" s="108"/>
      <c r="AG1710" s="108"/>
      <c r="AH1710" s="108"/>
    </row>
    <row r="1711">
      <c r="A1711" s="108"/>
      <c r="B1711" s="108"/>
      <c r="C1711" s="108"/>
      <c r="D1711" s="115"/>
      <c r="E1711" s="108"/>
      <c r="F1711" s="108"/>
      <c r="G1711" s="108"/>
      <c r="H1711" s="108"/>
      <c r="I1711" s="108"/>
      <c r="J1711" s="108"/>
      <c r="K1711" s="108"/>
      <c r="L1711" s="108"/>
      <c r="M1711" s="111"/>
      <c r="N1711" s="112"/>
      <c r="O1711" s="111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  <c r="AE1711" s="108"/>
      <c r="AF1711" s="108"/>
      <c r="AG1711" s="108"/>
      <c r="AH1711" s="108"/>
    </row>
    <row r="1712">
      <c r="A1712" s="108"/>
      <c r="B1712" s="108"/>
      <c r="C1712" s="108"/>
      <c r="D1712" s="115"/>
      <c r="E1712" s="108"/>
      <c r="F1712" s="108"/>
      <c r="G1712" s="108"/>
      <c r="H1712" s="108"/>
      <c r="I1712" s="108"/>
      <c r="J1712" s="108"/>
      <c r="K1712" s="108"/>
      <c r="L1712" s="108"/>
      <c r="M1712" s="111"/>
      <c r="N1712" s="112"/>
      <c r="O1712" s="111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/>
      <c r="AC1712" s="108"/>
      <c r="AD1712" s="108"/>
      <c r="AE1712" s="108"/>
      <c r="AF1712" s="108"/>
      <c r="AG1712" s="108"/>
      <c r="AH1712" s="108"/>
    </row>
    <row r="1713">
      <c r="A1713" s="108"/>
      <c r="B1713" s="108"/>
      <c r="C1713" s="108"/>
      <c r="D1713" s="115"/>
      <c r="E1713" s="108"/>
      <c r="F1713" s="108"/>
      <c r="G1713" s="108"/>
      <c r="H1713" s="108"/>
      <c r="I1713" s="108"/>
      <c r="J1713" s="108"/>
      <c r="K1713" s="108"/>
      <c r="L1713" s="108"/>
      <c r="M1713" s="111"/>
      <c r="N1713" s="112"/>
      <c r="O1713" s="111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/>
      <c r="AB1713" s="108"/>
      <c r="AC1713" s="108"/>
      <c r="AD1713" s="108"/>
      <c r="AE1713" s="108"/>
      <c r="AF1713" s="108"/>
      <c r="AG1713" s="108"/>
      <c r="AH1713" s="108"/>
    </row>
    <row r="1714">
      <c r="A1714" s="108"/>
      <c r="B1714" s="108"/>
      <c r="C1714" s="108"/>
      <c r="D1714" s="115"/>
      <c r="E1714" s="108"/>
      <c r="F1714" s="108"/>
      <c r="G1714" s="108"/>
      <c r="H1714" s="108"/>
      <c r="I1714" s="108"/>
      <c r="J1714" s="108"/>
      <c r="K1714" s="108"/>
      <c r="L1714" s="108"/>
      <c r="M1714" s="111"/>
      <c r="N1714" s="112"/>
      <c r="O1714" s="111"/>
      <c r="P1714" s="108"/>
      <c r="Q1714" s="108"/>
      <c r="R1714" s="108"/>
      <c r="S1714" s="108"/>
      <c r="T1714" s="108"/>
      <c r="U1714" s="108"/>
      <c r="V1714" s="108"/>
      <c r="W1714" s="108"/>
      <c r="X1714" s="108"/>
      <c r="Y1714" s="108"/>
      <c r="Z1714" s="108"/>
      <c r="AA1714" s="108"/>
      <c r="AB1714" s="108"/>
      <c r="AC1714" s="108"/>
      <c r="AD1714" s="108"/>
      <c r="AE1714" s="108"/>
      <c r="AF1714" s="108"/>
      <c r="AG1714" s="108"/>
      <c r="AH1714" s="108"/>
    </row>
    <row r="1715">
      <c r="A1715" s="108"/>
      <c r="B1715" s="108"/>
      <c r="C1715" s="108"/>
      <c r="D1715" s="115"/>
      <c r="E1715" s="108"/>
      <c r="F1715" s="108"/>
      <c r="G1715" s="108"/>
      <c r="H1715" s="108"/>
      <c r="I1715" s="108"/>
      <c r="J1715" s="108"/>
      <c r="K1715" s="108"/>
      <c r="L1715" s="108"/>
      <c r="M1715" s="111"/>
      <c r="N1715" s="112"/>
      <c r="O1715" s="111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/>
      <c r="AC1715" s="108"/>
      <c r="AD1715" s="108"/>
      <c r="AE1715" s="108"/>
      <c r="AF1715" s="108"/>
      <c r="AG1715" s="108"/>
      <c r="AH1715" s="108"/>
    </row>
    <row r="1716">
      <c r="A1716" s="108"/>
      <c r="B1716" s="108"/>
      <c r="C1716" s="108"/>
      <c r="D1716" s="115"/>
      <c r="E1716" s="108"/>
      <c r="F1716" s="108"/>
      <c r="G1716" s="108"/>
      <c r="H1716" s="108"/>
      <c r="I1716" s="108"/>
      <c r="J1716" s="108"/>
      <c r="K1716" s="108"/>
      <c r="L1716" s="108"/>
      <c r="M1716" s="111"/>
      <c r="N1716" s="112"/>
      <c r="O1716" s="111"/>
      <c r="P1716" s="108"/>
      <c r="Q1716" s="108"/>
      <c r="R1716" s="108"/>
      <c r="S1716" s="108"/>
      <c r="T1716" s="108"/>
      <c r="U1716" s="108"/>
      <c r="V1716" s="108"/>
      <c r="W1716" s="108"/>
      <c r="X1716" s="108"/>
      <c r="Y1716" s="108"/>
      <c r="Z1716" s="108"/>
      <c r="AA1716" s="108"/>
      <c r="AB1716" s="108"/>
      <c r="AC1716" s="108"/>
      <c r="AD1716" s="108"/>
      <c r="AE1716" s="108"/>
      <c r="AF1716" s="108"/>
      <c r="AG1716" s="108"/>
      <c r="AH1716" s="108"/>
    </row>
    <row r="1717">
      <c r="A1717" s="108"/>
      <c r="B1717" s="108"/>
      <c r="C1717" s="108"/>
      <c r="D1717" s="115"/>
      <c r="E1717" s="108"/>
      <c r="F1717" s="108"/>
      <c r="G1717" s="108"/>
      <c r="H1717" s="108"/>
      <c r="I1717" s="108"/>
      <c r="J1717" s="108"/>
      <c r="K1717" s="108"/>
      <c r="L1717" s="108"/>
      <c r="M1717" s="111"/>
      <c r="N1717" s="112"/>
      <c r="O1717" s="111"/>
      <c r="P1717" s="108"/>
      <c r="Q1717" s="108"/>
      <c r="R1717" s="108"/>
      <c r="S1717" s="108"/>
      <c r="T1717" s="108"/>
      <c r="U1717" s="108"/>
      <c r="V1717" s="108"/>
      <c r="W1717" s="108"/>
      <c r="X1717" s="108"/>
      <c r="Y1717" s="108"/>
      <c r="Z1717" s="108"/>
      <c r="AA1717" s="108"/>
      <c r="AB1717" s="108"/>
      <c r="AC1717" s="108"/>
      <c r="AD1717" s="108"/>
      <c r="AE1717" s="108"/>
      <c r="AF1717" s="108"/>
      <c r="AG1717" s="108"/>
      <c r="AH1717" s="108"/>
    </row>
    <row r="1718">
      <c r="A1718" s="108"/>
      <c r="B1718" s="108"/>
      <c r="C1718" s="108"/>
      <c r="D1718" s="115"/>
      <c r="E1718" s="108"/>
      <c r="F1718" s="108"/>
      <c r="G1718" s="108"/>
      <c r="H1718" s="108"/>
      <c r="I1718" s="108"/>
      <c r="J1718" s="108"/>
      <c r="K1718" s="108"/>
      <c r="L1718" s="108"/>
      <c r="M1718" s="111"/>
      <c r="N1718" s="112"/>
      <c r="O1718" s="111"/>
      <c r="P1718" s="108"/>
      <c r="Q1718" s="108"/>
      <c r="R1718" s="108"/>
      <c r="S1718" s="108"/>
      <c r="T1718" s="108"/>
      <c r="U1718" s="108"/>
      <c r="V1718" s="108"/>
      <c r="W1718" s="108"/>
      <c r="X1718" s="108"/>
      <c r="Y1718" s="108"/>
      <c r="Z1718" s="108"/>
      <c r="AA1718" s="108"/>
      <c r="AB1718" s="108"/>
      <c r="AC1718" s="108"/>
      <c r="AD1718" s="108"/>
      <c r="AE1718" s="108"/>
      <c r="AF1718" s="108"/>
      <c r="AG1718" s="108"/>
      <c r="AH1718" s="108"/>
    </row>
    <row r="1719">
      <c r="A1719" s="108"/>
      <c r="B1719" s="108"/>
      <c r="C1719" s="108"/>
      <c r="D1719" s="115"/>
      <c r="E1719" s="108"/>
      <c r="F1719" s="108"/>
      <c r="G1719" s="108"/>
      <c r="H1719" s="108"/>
      <c r="I1719" s="108"/>
      <c r="J1719" s="108"/>
      <c r="K1719" s="108"/>
      <c r="L1719" s="108"/>
      <c r="M1719" s="111"/>
      <c r="N1719" s="112"/>
      <c r="O1719" s="111"/>
      <c r="P1719" s="108"/>
      <c r="Q1719" s="108"/>
      <c r="R1719" s="108"/>
      <c r="S1719" s="108"/>
      <c r="T1719" s="108"/>
      <c r="U1719" s="108"/>
      <c r="V1719" s="108"/>
      <c r="W1719" s="108"/>
      <c r="X1719" s="108"/>
      <c r="Y1719" s="108"/>
      <c r="Z1719" s="108"/>
      <c r="AA1719" s="108"/>
      <c r="AB1719" s="108"/>
      <c r="AC1719" s="108"/>
      <c r="AD1719" s="108"/>
      <c r="AE1719" s="108"/>
      <c r="AF1719" s="108"/>
      <c r="AG1719" s="108"/>
      <c r="AH1719" s="108"/>
    </row>
    <row r="1720">
      <c r="A1720" s="108"/>
      <c r="B1720" s="108"/>
      <c r="C1720" s="108"/>
      <c r="D1720" s="115"/>
      <c r="E1720" s="108"/>
      <c r="F1720" s="108"/>
      <c r="G1720" s="108"/>
      <c r="H1720" s="108"/>
      <c r="I1720" s="108"/>
      <c r="J1720" s="108"/>
      <c r="K1720" s="108"/>
      <c r="L1720" s="108"/>
      <c r="M1720" s="111"/>
      <c r="N1720" s="112"/>
      <c r="O1720" s="111"/>
      <c r="P1720" s="108"/>
      <c r="Q1720" s="108"/>
      <c r="R1720" s="108"/>
      <c r="S1720" s="108"/>
      <c r="T1720" s="108"/>
      <c r="U1720" s="108"/>
      <c r="V1720" s="108"/>
      <c r="W1720" s="108"/>
      <c r="X1720" s="108"/>
      <c r="Y1720" s="108"/>
      <c r="Z1720" s="108"/>
      <c r="AA1720" s="108"/>
      <c r="AB1720" s="108"/>
      <c r="AC1720" s="108"/>
      <c r="AD1720" s="108"/>
      <c r="AE1720" s="108"/>
      <c r="AF1720" s="108"/>
      <c r="AG1720" s="108"/>
      <c r="AH1720" s="108"/>
    </row>
    <row r="1721">
      <c r="A1721" s="108"/>
      <c r="B1721" s="108"/>
      <c r="C1721" s="108"/>
      <c r="D1721" s="115"/>
      <c r="E1721" s="108"/>
      <c r="F1721" s="108"/>
      <c r="G1721" s="108"/>
      <c r="H1721" s="108"/>
      <c r="I1721" s="108"/>
      <c r="J1721" s="108"/>
      <c r="K1721" s="108"/>
      <c r="L1721" s="108"/>
      <c r="M1721" s="111"/>
      <c r="N1721" s="112"/>
      <c r="O1721" s="111"/>
      <c r="P1721" s="108"/>
      <c r="Q1721" s="108"/>
      <c r="R1721" s="108"/>
      <c r="S1721" s="108"/>
      <c r="T1721" s="108"/>
      <c r="U1721" s="108"/>
      <c r="V1721" s="108"/>
      <c r="W1721" s="108"/>
      <c r="X1721" s="108"/>
      <c r="Y1721" s="108"/>
      <c r="Z1721" s="108"/>
      <c r="AA1721" s="108"/>
      <c r="AB1721" s="108"/>
      <c r="AC1721" s="108"/>
      <c r="AD1721" s="108"/>
      <c r="AE1721" s="108"/>
      <c r="AF1721" s="108"/>
      <c r="AG1721" s="108"/>
      <c r="AH1721" s="108"/>
    </row>
    <row r="1722">
      <c r="A1722" s="108"/>
      <c r="B1722" s="108"/>
      <c r="C1722" s="108"/>
      <c r="D1722" s="115"/>
      <c r="E1722" s="108"/>
      <c r="F1722" s="108"/>
      <c r="G1722" s="108"/>
      <c r="H1722" s="108"/>
      <c r="I1722" s="108"/>
      <c r="J1722" s="108"/>
      <c r="K1722" s="108"/>
      <c r="L1722" s="108"/>
      <c r="M1722" s="111"/>
      <c r="N1722" s="112"/>
      <c r="O1722" s="111"/>
      <c r="P1722" s="108"/>
      <c r="Q1722" s="108"/>
      <c r="R1722" s="108"/>
      <c r="S1722" s="108"/>
      <c r="T1722" s="108"/>
      <c r="U1722" s="108"/>
      <c r="V1722" s="108"/>
      <c r="W1722" s="108"/>
      <c r="X1722" s="108"/>
      <c r="Y1722" s="108"/>
      <c r="Z1722" s="108"/>
      <c r="AA1722" s="108"/>
      <c r="AB1722" s="108"/>
      <c r="AC1722" s="108"/>
      <c r="AD1722" s="108"/>
      <c r="AE1722" s="108"/>
      <c r="AF1722" s="108"/>
      <c r="AG1722" s="108"/>
      <c r="AH1722" s="108"/>
    </row>
    <row r="1723">
      <c r="A1723" s="108"/>
      <c r="B1723" s="108"/>
      <c r="C1723" s="108"/>
      <c r="D1723" s="115"/>
      <c r="E1723" s="108"/>
      <c r="F1723" s="108"/>
      <c r="G1723" s="108"/>
      <c r="H1723" s="108"/>
      <c r="I1723" s="108"/>
      <c r="J1723" s="108"/>
      <c r="K1723" s="108"/>
      <c r="L1723" s="108"/>
      <c r="M1723" s="111"/>
      <c r="N1723" s="112"/>
      <c r="O1723" s="111"/>
      <c r="P1723" s="108"/>
      <c r="Q1723" s="108"/>
      <c r="R1723" s="108"/>
      <c r="S1723" s="108"/>
      <c r="T1723" s="108"/>
      <c r="U1723" s="108"/>
      <c r="V1723" s="108"/>
      <c r="W1723" s="108"/>
      <c r="X1723" s="108"/>
      <c r="Y1723" s="108"/>
      <c r="Z1723" s="108"/>
      <c r="AA1723" s="108"/>
      <c r="AB1723" s="108"/>
      <c r="AC1723" s="108"/>
      <c r="AD1723" s="108"/>
      <c r="AE1723" s="108"/>
      <c r="AF1723" s="108"/>
      <c r="AG1723" s="108"/>
      <c r="AH1723" s="108"/>
    </row>
    <row r="1724">
      <c r="A1724" s="108"/>
      <c r="B1724" s="108"/>
      <c r="C1724" s="108"/>
      <c r="D1724" s="115"/>
      <c r="E1724" s="108"/>
      <c r="F1724" s="108"/>
      <c r="G1724" s="108"/>
      <c r="H1724" s="108"/>
      <c r="I1724" s="108"/>
      <c r="J1724" s="108"/>
      <c r="K1724" s="108"/>
      <c r="L1724" s="108"/>
      <c r="M1724" s="111"/>
      <c r="N1724" s="112"/>
      <c r="O1724" s="111"/>
      <c r="P1724" s="108"/>
      <c r="Q1724" s="108"/>
      <c r="R1724" s="108"/>
      <c r="S1724" s="108"/>
      <c r="T1724" s="108"/>
      <c r="U1724" s="108"/>
      <c r="V1724" s="108"/>
      <c r="W1724" s="108"/>
      <c r="X1724" s="108"/>
      <c r="Y1724" s="108"/>
      <c r="Z1724" s="108"/>
      <c r="AA1724" s="108"/>
      <c r="AB1724" s="108"/>
      <c r="AC1724" s="108"/>
      <c r="AD1724" s="108"/>
      <c r="AE1724" s="108"/>
      <c r="AF1724" s="108"/>
      <c r="AG1724" s="108"/>
      <c r="AH1724" s="108"/>
    </row>
    <row r="1725">
      <c r="A1725" s="108"/>
      <c r="B1725" s="108"/>
      <c r="C1725" s="108"/>
      <c r="D1725" s="115"/>
      <c r="E1725" s="108"/>
      <c r="F1725" s="108"/>
      <c r="G1725" s="108"/>
      <c r="H1725" s="108"/>
      <c r="I1725" s="108"/>
      <c r="J1725" s="108"/>
      <c r="K1725" s="108"/>
      <c r="L1725" s="108"/>
      <c r="M1725" s="111"/>
      <c r="N1725" s="112"/>
      <c r="O1725" s="111"/>
      <c r="P1725" s="108"/>
      <c r="Q1725" s="108"/>
      <c r="R1725" s="108"/>
      <c r="S1725" s="108"/>
      <c r="T1725" s="108"/>
      <c r="U1725" s="108"/>
      <c r="V1725" s="108"/>
      <c r="W1725" s="108"/>
      <c r="X1725" s="108"/>
      <c r="Y1725" s="108"/>
      <c r="Z1725" s="108"/>
      <c r="AA1725" s="108"/>
      <c r="AB1725" s="108"/>
      <c r="AC1725" s="108"/>
      <c r="AD1725" s="108"/>
      <c r="AE1725" s="108"/>
      <c r="AF1725" s="108"/>
      <c r="AG1725" s="108"/>
      <c r="AH1725" s="108"/>
    </row>
    <row r="1726">
      <c r="A1726" s="108"/>
      <c r="B1726" s="108"/>
      <c r="C1726" s="108"/>
      <c r="D1726" s="115"/>
      <c r="E1726" s="108"/>
      <c r="F1726" s="108"/>
      <c r="G1726" s="108"/>
      <c r="H1726" s="108"/>
      <c r="I1726" s="108"/>
      <c r="J1726" s="108"/>
      <c r="K1726" s="108"/>
      <c r="L1726" s="108"/>
      <c r="M1726" s="111"/>
      <c r="N1726" s="112"/>
      <c r="O1726" s="111"/>
      <c r="P1726" s="108"/>
      <c r="Q1726" s="108"/>
      <c r="R1726" s="108"/>
      <c r="S1726" s="108"/>
      <c r="T1726" s="108"/>
      <c r="U1726" s="108"/>
      <c r="V1726" s="108"/>
      <c r="W1726" s="108"/>
      <c r="X1726" s="108"/>
      <c r="Y1726" s="108"/>
      <c r="Z1726" s="108"/>
      <c r="AA1726" s="108"/>
      <c r="AB1726" s="108"/>
      <c r="AC1726" s="108"/>
      <c r="AD1726" s="108"/>
      <c r="AE1726" s="108"/>
      <c r="AF1726" s="108"/>
      <c r="AG1726" s="108"/>
      <c r="AH1726" s="108"/>
    </row>
    <row r="1727">
      <c r="A1727" s="108"/>
      <c r="B1727" s="108"/>
      <c r="C1727" s="108"/>
      <c r="D1727" s="115"/>
      <c r="E1727" s="108"/>
      <c r="F1727" s="108"/>
      <c r="G1727" s="108"/>
      <c r="H1727" s="108"/>
      <c r="I1727" s="108"/>
      <c r="J1727" s="108"/>
      <c r="K1727" s="108"/>
      <c r="L1727" s="108"/>
      <c r="M1727" s="111"/>
      <c r="N1727" s="112"/>
      <c r="O1727" s="111"/>
      <c r="P1727" s="108"/>
      <c r="Q1727" s="108"/>
      <c r="R1727" s="108"/>
      <c r="S1727" s="108"/>
      <c r="T1727" s="108"/>
      <c r="U1727" s="108"/>
      <c r="V1727" s="108"/>
      <c r="W1727" s="108"/>
      <c r="X1727" s="108"/>
      <c r="Y1727" s="108"/>
      <c r="Z1727" s="108"/>
      <c r="AA1727" s="108"/>
      <c r="AB1727" s="108"/>
      <c r="AC1727" s="108"/>
      <c r="AD1727" s="108"/>
      <c r="AE1727" s="108"/>
      <c r="AF1727" s="108"/>
      <c r="AG1727" s="108"/>
      <c r="AH1727" s="108"/>
    </row>
    <row r="1728">
      <c r="A1728" s="108"/>
      <c r="B1728" s="108"/>
      <c r="C1728" s="108"/>
      <c r="D1728" s="115"/>
      <c r="E1728" s="108"/>
      <c r="F1728" s="108"/>
      <c r="G1728" s="108"/>
      <c r="H1728" s="108"/>
      <c r="I1728" s="108"/>
      <c r="J1728" s="108"/>
      <c r="K1728" s="108"/>
      <c r="L1728" s="108"/>
      <c r="M1728" s="111"/>
      <c r="N1728" s="112"/>
      <c r="O1728" s="111"/>
      <c r="P1728" s="108"/>
      <c r="Q1728" s="108"/>
      <c r="R1728" s="108"/>
      <c r="S1728" s="108"/>
      <c r="T1728" s="108"/>
      <c r="U1728" s="108"/>
      <c r="V1728" s="108"/>
      <c r="W1728" s="108"/>
      <c r="X1728" s="108"/>
      <c r="Y1728" s="108"/>
      <c r="Z1728" s="108"/>
      <c r="AA1728" s="108"/>
      <c r="AB1728" s="108"/>
      <c r="AC1728" s="108"/>
      <c r="AD1728" s="108"/>
      <c r="AE1728" s="108"/>
      <c r="AF1728" s="108"/>
      <c r="AG1728" s="108"/>
      <c r="AH1728" s="108"/>
    </row>
    <row r="1729">
      <c r="A1729" s="108"/>
      <c r="B1729" s="108"/>
      <c r="C1729" s="108"/>
      <c r="D1729" s="115"/>
      <c r="E1729" s="108"/>
      <c r="F1729" s="108"/>
      <c r="G1729" s="108"/>
      <c r="H1729" s="108"/>
      <c r="I1729" s="108"/>
      <c r="J1729" s="108"/>
      <c r="K1729" s="108"/>
      <c r="L1729" s="108"/>
      <c r="M1729" s="111"/>
      <c r="N1729" s="112"/>
      <c r="O1729" s="111"/>
      <c r="P1729" s="108"/>
      <c r="Q1729" s="108"/>
      <c r="R1729" s="108"/>
      <c r="S1729" s="108"/>
      <c r="T1729" s="108"/>
      <c r="U1729" s="108"/>
      <c r="V1729" s="108"/>
      <c r="W1729" s="108"/>
      <c r="X1729" s="108"/>
      <c r="Y1729" s="108"/>
      <c r="Z1729" s="108"/>
      <c r="AA1729" s="108"/>
      <c r="AB1729" s="108"/>
      <c r="AC1729" s="108"/>
      <c r="AD1729" s="108"/>
      <c r="AE1729" s="108"/>
      <c r="AF1729" s="108"/>
      <c r="AG1729" s="108"/>
      <c r="AH1729" s="108"/>
    </row>
    <row r="1730">
      <c r="A1730" s="108"/>
      <c r="B1730" s="108"/>
      <c r="C1730" s="108"/>
      <c r="D1730" s="115"/>
      <c r="E1730" s="108"/>
      <c r="F1730" s="108"/>
      <c r="G1730" s="108"/>
      <c r="H1730" s="108"/>
      <c r="I1730" s="108"/>
      <c r="J1730" s="108"/>
      <c r="K1730" s="108"/>
      <c r="L1730" s="108"/>
      <c r="M1730" s="111"/>
      <c r="N1730" s="112"/>
      <c r="O1730" s="111"/>
      <c r="P1730" s="108"/>
      <c r="Q1730" s="108"/>
      <c r="R1730" s="108"/>
      <c r="S1730" s="108"/>
      <c r="T1730" s="108"/>
      <c r="U1730" s="108"/>
      <c r="V1730" s="108"/>
      <c r="W1730" s="108"/>
      <c r="X1730" s="108"/>
      <c r="Y1730" s="108"/>
      <c r="Z1730" s="108"/>
      <c r="AA1730" s="108"/>
      <c r="AB1730" s="108"/>
      <c r="AC1730" s="108"/>
      <c r="AD1730" s="108"/>
      <c r="AE1730" s="108"/>
      <c r="AF1730" s="108"/>
      <c r="AG1730" s="108"/>
      <c r="AH1730" s="108"/>
    </row>
    <row r="1731">
      <c r="A1731" s="108"/>
      <c r="B1731" s="108"/>
      <c r="C1731" s="108"/>
      <c r="D1731" s="115"/>
      <c r="E1731" s="108"/>
      <c r="F1731" s="108"/>
      <c r="G1731" s="108"/>
      <c r="H1731" s="108"/>
      <c r="I1731" s="108"/>
      <c r="J1731" s="108"/>
      <c r="K1731" s="108"/>
      <c r="L1731" s="108"/>
      <c r="M1731" s="111"/>
      <c r="N1731" s="112"/>
      <c r="O1731" s="111"/>
      <c r="P1731" s="108"/>
      <c r="Q1731" s="108"/>
      <c r="R1731" s="108"/>
      <c r="S1731" s="108"/>
      <c r="T1731" s="108"/>
      <c r="U1731" s="108"/>
      <c r="V1731" s="108"/>
      <c r="W1731" s="108"/>
      <c r="X1731" s="108"/>
      <c r="Y1731" s="108"/>
      <c r="Z1731" s="108"/>
      <c r="AA1731" s="108"/>
      <c r="AB1731" s="108"/>
      <c r="AC1731" s="108"/>
      <c r="AD1731" s="108"/>
      <c r="AE1731" s="108"/>
      <c r="AF1731" s="108"/>
      <c r="AG1731" s="108"/>
      <c r="AH1731" s="108"/>
    </row>
    <row r="1732">
      <c r="A1732" s="108"/>
      <c r="B1732" s="108"/>
      <c r="C1732" s="108"/>
      <c r="D1732" s="115"/>
      <c r="E1732" s="108"/>
      <c r="F1732" s="108"/>
      <c r="G1732" s="108"/>
      <c r="H1732" s="108"/>
      <c r="I1732" s="108"/>
      <c r="J1732" s="108"/>
      <c r="K1732" s="108"/>
      <c r="L1732" s="108"/>
      <c r="M1732" s="111"/>
      <c r="N1732" s="112"/>
      <c r="O1732" s="111"/>
      <c r="P1732" s="108"/>
      <c r="Q1732" s="108"/>
      <c r="R1732" s="108"/>
      <c r="S1732" s="108"/>
      <c r="T1732" s="108"/>
      <c r="U1732" s="108"/>
      <c r="V1732" s="108"/>
      <c r="W1732" s="108"/>
      <c r="X1732" s="108"/>
      <c r="Y1732" s="108"/>
      <c r="Z1732" s="108"/>
      <c r="AA1732" s="108"/>
      <c r="AB1732" s="108"/>
      <c r="AC1732" s="108"/>
      <c r="AD1732" s="108"/>
      <c r="AE1732" s="108"/>
      <c r="AF1732" s="108"/>
      <c r="AG1732" s="108"/>
      <c r="AH1732" s="108"/>
    </row>
    <row r="1733">
      <c r="A1733" s="108"/>
      <c r="B1733" s="108"/>
      <c r="C1733" s="108"/>
      <c r="D1733" s="115"/>
      <c r="E1733" s="108"/>
      <c r="F1733" s="108"/>
      <c r="G1733" s="108"/>
      <c r="H1733" s="108"/>
      <c r="I1733" s="108"/>
      <c r="J1733" s="108"/>
      <c r="K1733" s="108"/>
      <c r="L1733" s="108"/>
      <c r="M1733" s="111"/>
      <c r="N1733" s="112"/>
      <c r="O1733" s="111"/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/>
      <c r="AB1733" s="108"/>
      <c r="AC1733" s="108"/>
      <c r="AD1733" s="108"/>
      <c r="AE1733" s="108"/>
      <c r="AF1733" s="108"/>
      <c r="AG1733" s="108"/>
      <c r="AH1733" s="108"/>
    </row>
    <row r="1734">
      <c r="A1734" s="108"/>
      <c r="B1734" s="108"/>
      <c r="C1734" s="108"/>
      <c r="D1734" s="115"/>
      <c r="E1734" s="108"/>
      <c r="F1734" s="108"/>
      <c r="G1734" s="108"/>
      <c r="H1734" s="108"/>
      <c r="I1734" s="108"/>
      <c r="J1734" s="108"/>
      <c r="K1734" s="108"/>
      <c r="L1734" s="108"/>
      <c r="M1734" s="111"/>
      <c r="N1734" s="112"/>
      <c r="O1734" s="111"/>
      <c r="P1734" s="108"/>
      <c r="Q1734" s="108"/>
      <c r="R1734" s="108"/>
      <c r="S1734" s="108"/>
      <c r="T1734" s="108"/>
      <c r="U1734" s="108"/>
      <c r="V1734" s="108"/>
      <c r="W1734" s="108"/>
      <c r="X1734" s="108"/>
      <c r="Y1734" s="108"/>
      <c r="Z1734" s="108"/>
      <c r="AA1734" s="108"/>
      <c r="AB1734" s="108"/>
      <c r="AC1734" s="108"/>
      <c r="AD1734" s="108"/>
      <c r="AE1734" s="108"/>
      <c r="AF1734" s="108"/>
      <c r="AG1734" s="108"/>
      <c r="AH1734" s="108"/>
    </row>
    <row r="1735">
      <c r="A1735" s="108"/>
      <c r="B1735" s="108"/>
      <c r="C1735" s="108"/>
      <c r="D1735" s="115"/>
      <c r="E1735" s="108"/>
      <c r="F1735" s="108"/>
      <c r="G1735" s="108"/>
      <c r="H1735" s="108"/>
      <c r="I1735" s="108"/>
      <c r="J1735" s="108"/>
      <c r="K1735" s="108"/>
      <c r="L1735" s="108"/>
      <c r="M1735" s="111"/>
      <c r="N1735" s="112"/>
      <c r="O1735" s="111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/>
      <c r="AC1735" s="108"/>
      <c r="AD1735" s="108"/>
      <c r="AE1735" s="108"/>
      <c r="AF1735" s="108"/>
      <c r="AG1735" s="108"/>
      <c r="AH1735" s="108"/>
    </row>
    <row r="1736">
      <c r="A1736" s="108"/>
      <c r="B1736" s="108"/>
      <c r="C1736" s="108"/>
      <c r="D1736" s="115"/>
      <c r="E1736" s="108"/>
      <c r="F1736" s="108"/>
      <c r="G1736" s="108"/>
      <c r="H1736" s="108"/>
      <c r="I1736" s="108"/>
      <c r="J1736" s="108"/>
      <c r="K1736" s="108"/>
      <c r="L1736" s="108"/>
      <c r="M1736" s="111"/>
      <c r="N1736" s="112"/>
      <c r="O1736" s="111"/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/>
      <c r="AB1736" s="108"/>
      <c r="AC1736" s="108"/>
      <c r="AD1736" s="108"/>
      <c r="AE1736" s="108"/>
      <c r="AF1736" s="108"/>
      <c r="AG1736" s="108"/>
      <c r="AH1736" s="108"/>
    </row>
    <row r="1737">
      <c r="A1737" s="108"/>
      <c r="B1737" s="108"/>
      <c r="C1737" s="108"/>
      <c r="D1737" s="115"/>
      <c r="E1737" s="108"/>
      <c r="F1737" s="108"/>
      <c r="G1737" s="108"/>
      <c r="H1737" s="108"/>
      <c r="I1737" s="108"/>
      <c r="J1737" s="108"/>
      <c r="K1737" s="108"/>
      <c r="L1737" s="108"/>
      <c r="M1737" s="111"/>
      <c r="N1737" s="112"/>
      <c r="O1737" s="111"/>
      <c r="P1737" s="108"/>
      <c r="Q1737" s="108"/>
      <c r="R1737" s="108"/>
      <c r="S1737" s="108"/>
      <c r="T1737" s="108"/>
      <c r="U1737" s="108"/>
      <c r="V1737" s="108"/>
      <c r="W1737" s="108"/>
      <c r="X1737" s="108"/>
      <c r="Y1737" s="108"/>
      <c r="Z1737" s="108"/>
      <c r="AA1737" s="108"/>
      <c r="AB1737" s="108"/>
      <c r="AC1737" s="108"/>
      <c r="AD1737" s="108"/>
      <c r="AE1737" s="108"/>
      <c r="AF1737" s="108"/>
      <c r="AG1737" s="108"/>
      <c r="AH1737" s="108"/>
    </row>
    <row r="1738">
      <c r="A1738" s="108"/>
      <c r="B1738" s="108"/>
      <c r="C1738" s="108"/>
      <c r="D1738" s="115"/>
      <c r="E1738" s="108"/>
      <c r="F1738" s="108"/>
      <c r="G1738" s="108"/>
      <c r="H1738" s="108"/>
      <c r="I1738" s="108"/>
      <c r="J1738" s="108"/>
      <c r="K1738" s="108"/>
      <c r="L1738" s="108"/>
      <c r="M1738" s="111"/>
      <c r="N1738" s="112"/>
      <c r="O1738" s="111"/>
      <c r="P1738" s="108"/>
      <c r="Q1738" s="108"/>
      <c r="R1738" s="108"/>
      <c r="S1738" s="108"/>
      <c r="T1738" s="108"/>
      <c r="U1738" s="108"/>
      <c r="V1738" s="108"/>
      <c r="W1738" s="108"/>
      <c r="X1738" s="108"/>
      <c r="Y1738" s="108"/>
      <c r="Z1738" s="108"/>
      <c r="AA1738" s="108"/>
      <c r="AB1738" s="108"/>
      <c r="AC1738" s="108"/>
      <c r="AD1738" s="108"/>
      <c r="AE1738" s="108"/>
      <c r="AF1738" s="108"/>
      <c r="AG1738" s="108"/>
      <c r="AH1738" s="108"/>
    </row>
    <row r="1739">
      <c r="A1739" s="108"/>
      <c r="B1739" s="108"/>
      <c r="C1739" s="108"/>
      <c r="D1739" s="115"/>
      <c r="E1739" s="108"/>
      <c r="F1739" s="108"/>
      <c r="G1739" s="108"/>
      <c r="H1739" s="108"/>
      <c r="I1739" s="108"/>
      <c r="J1739" s="108"/>
      <c r="K1739" s="108"/>
      <c r="L1739" s="108"/>
      <c r="M1739" s="111"/>
      <c r="N1739" s="112"/>
      <c r="O1739" s="111"/>
      <c r="P1739" s="108"/>
      <c r="Q1739" s="108"/>
      <c r="R1739" s="108"/>
      <c r="S1739" s="108"/>
      <c r="T1739" s="108"/>
      <c r="U1739" s="108"/>
      <c r="V1739" s="108"/>
      <c r="W1739" s="108"/>
      <c r="X1739" s="108"/>
      <c r="Y1739" s="108"/>
      <c r="Z1739" s="108"/>
      <c r="AA1739" s="108"/>
      <c r="AB1739" s="108"/>
      <c r="AC1739" s="108"/>
      <c r="AD1739" s="108"/>
      <c r="AE1739" s="108"/>
      <c r="AF1739" s="108"/>
      <c r="AG1739" s="108"/>
      <c r="AH1739" s="108"/>
    </row>
    <row r="1740">
      <c r="A1740" s="108"/>
      <c r="B1740" s="108"/>
      <c r="C1740" s="108"/>
      <c r="D1740" s="115"/>
      <c r="E1740" s="108"/>
      <c r="F1740" s="108"/>
      <c r="G1740" s="108"/>
      <c r="H1740" s="108"/>
      <c r="I1740" s="108"/>
      <c r="J1740" s="108"/>
      <c r="K1740" s="108"/>
      <c r="L1740" s="108"/>
      <c r="M1740" s="111"/>
      <c r="N1740" s="112"/>
      <c r="O1740" s="111"/>
      <c r="P1740" s="108"/>
      <c r="Q1740" s="108"/>
      <c r="R1740" s="108"/>
      <c r="S1740" s="108"/>
      <c r="T1740" s="108"/>
      <c r="U1740" s="108"/>
      <c r="V1740" s="108"/>
      <c r="W1740" s="108"/>
      <c r="X1740" s="108"/>
      <c r="Y1740" s="108"/>
      <c r="Z1740" s="108"/>
      <c r="AA1740" s="108"/>
      <c r="AB1740" s="108"/>
      <c r="AC1740" s="108"/>
      <c r="AD1740" s="108"/>
      <c r="AE1740" s="108"/>
      <c r="AF1740" s="108"/>
      <c r="AG1740" s="108"/>
      <c r="AH1740" s="108"/>
    </row>
    <row r="1741">
      <c r="A1741" s="108"/>
      <c r="B1741" s="108"/>
      <c r="C1741" s="108"/>
      <c r="D1741" s="115"/>
      <c r="E1741" s="108"/>
      <c r="F1741" s="108"/>
      <c r="G1741" s="108"/>
      <c r="H1741" s="108"/>
      <c r="I1741" s="108"/>
      <c r="J1741" s="108"/>
      <c r="K1741" s="108"/>
      <c r="L1741" s="108"/>
      <c r="M1741" s="111"/>
      <c r="N1741" s="112"/>
      <c r="O1741" s="111"/>
      <c r="P1741" s="108"/>
      <c r="Q1741" s="108"/>
      <c r="R1741" s="108"/>
      <c r="S1741" s="108"/>
      <c r="T1741" s="108"/>
      <c r="U1741" s="108"/>
      <c r="V1741" s="108"/>
      <c r="W1741" s="108"/>
      <c r="X1741" s="108"/>
      <c r="Y1741" s="108"/>
      <c r="Z1741" s="108"/>
      <c r="AA1741" s="108"/>
      <c r="AB1741" s="108"/>
      <c r="AC1741" s="108"/>
      <c r="AD1741" s="108"/>
      <c r="AE1741" s="108"/>
      <c r="AF1741" s="108"/>
      <c r="AG1741" s="108"/>
      <c r="AH1741" s="108"/>
    </row>
    <row r="1742">
      <c r="A1742" s="108"/>
      <c r="B1742" s="108"/>
      <c r="C1742" s="108"/>
      <c r="D1742" s="115"/>
      <c r="E1742" s="108"/>
      <c r="F1742" s="108"/>
      <c r="G1742" s="108"/>
      <c r="H1742" s="108"/>
      <c r="I1742" s="108"/>
      <c r="J1742" s="108"/>
      <c r="K1742" s="108"/>
      <c r="L1742" s="108"/>
      <c r="M1742" s="111"/>
      <c r="N1742" s="112"/>
      <c r="O1742" s="111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/>
      <c r="AB1742" s="108"/>
      <c r="AC1742" s="108"/>
      <c r="AD1742" s="108"/>
      <c r="AE1742" s="108"/>
      <c r="AF1742" s="108"/>
      <c r="AG1742" s="108"/>
      <c r="AH1742" s="108"/>
    </row>
    <row r="1743">
      <c r="A1743" s="108"/>
      <c r="B1743" s="108"/>
      <c r="C1743" s="108"/>
      <c r="D1743" s="115"/>
      <c r="E1743" s="108"/>
      <c r="F1743" s="108"/>
      <c r="G1743" s="108"/>
      <c r="H1743" s="108"/>
      <c r="I1743" s="108"/>
      <c r="J1743" s="108"/>
      <c r="K1743" s="108"/>
      <c r="L1743" s="108"/>
      <c r="M1743" s="111"/>
      <c r="N1743" s="112"/>
      <c r="O1743" s="111"/>
      <c r="P1743" s="108"/>
      <c r="Q1743" s="108"/>
      <c r="R1743" s="108"/>
      <c r="S1743" s="108"/>
      <c r="T1743" s="108"/>
      <c r="U1743" s="108"/>
      <c r="V1743" s="108"/>
      <c r="W1743" s="108"/>
      <c r="X1743" s="108"/>
      <c r="Y1743" s="108"/>
      <c r="Z1743" s="108"/>
      <c r="AA1743" s="108"/>
      <c r="AB1743" s="108"/>
      <c r="AC1743" s="108"/>
      <c r="AD1743" s="108"/>
      <c r="AE1743" s="108"/>
      <c r="AF1743" s="108"/>
      <c r="AG1743" s="108"/>
      <c r="AH1743" s="108"/>
    </row>
    <row r="1744">
      <c r="A1744" s="108"/>
      <c r="B1744" s="108"/>
      <c r="C1744" s="108"/>
      <c r="D1744" s="115"/>
      <c r="E1744" s="108"/>
      <c r="F1744" s="108"/>
      <c r="G1744" s="108"/>
      <c r="H1744" s="108"/>
      <c r="I1744" s="108"/>
      <c r="J1744" s="108"/>
      <c r="K1744" s="108"/>
      <c r="L1744" s="108"/>
      <c r="M1744" s="111"/>
      <c r="N1744" s="112"/>
      <c r="O1744" s="111"/>
      <c r="P1744" s="108"/>
      <c r="Q1744" s="108"/>
      <c r="R1744" s="108"/>
      <c r="S1744" s="108"/>
      <c r="T1744" s="108"/>
      <c r="U1744" s="108"/>
      <c r="V1744" s="108"/>
      <c r="W1744" s="108"/>
      <c r="X1744" s="108"/>
      <c r="Y1744" s="108"/>
      <c r="Z1744" s="108"/>
      <c r="AA1744" s="108"/>
      <c r="AB1744" s="108"/>
      <c r="AC1744" s="108"/>
      <c r="AD1744" s="108"/>
      <c r="AE1744" s="108"/>
      <c r="AF1744" s="108"/>
      <c r="AG1744" s="108"/>
      <c r="AH1744" s="108"/>
    </row>
    <row r="1745">
      <c r="A1745" s="108"/>
      <c r="B1745" s="108"/>
      <c r="C1745" s="108"/>
      <c r="D1745" s="115"/>
      <c r="E1745" s="108"/>
      <c r="F1745" s="108"/>
      <c r="G1745" s="108"/>
      <c r="H1745" s="108"/>
      <c r="I1745" s="108"/>
      <c r="J1745" s="108"/>
      <c r="K1745" s="108"/>
      <c r="L1745" s="108"/>
      <c r="M1745" s="111"/>
      <c r="N1745" s="112"/>
      <c r="O1745" s="111"/>
      <c r="P1745" s="108"/>
      <c r="Q1745" s="108"/>
      <c r="R1745" s="108"/>
      <c r="S1745" s="108"/>
      <c r="T1745" s="108"/>
      <c r="U1745" s="108"/>
      <c r="V1745" s="108"/>
      <c r="W1745" s="108"/>
      <c r="X1745" s="108"/>
      <c r="Y1745" s="108"/>
      <c r="Z1745" s="108"/>
      <c r="AA1745" s="108"/>
      <c r="AB1745" s="108"/>
      <c r="AC1745" s="108"/>
      <c r="AD1745" s="108"/>
      <c r="AE1745" s="108"/>
      <c r="AF1745" s="108"/>
      <c r="AG1745" s="108"/>
      <c r="AH1745" s="108"/>
    </row>
    <row r="1746">
      <c r="A1746" s="108"/>
      <c r="B1746" s="108"/>
      <c r="C1746" s="108"/>
      <c r="D1746" s="115"/>
      <c r="E1746" s="108"/>
      <c r="F1746" s="108"/>
      <c r="G1746" s="108"/>
      <c r="H1746" s="108"/>
      <c r="I1746" s="108"/>
      <c r="J1746" s="108"/>
      <c r="K1746" s="108"/>
      <c r="L1746" s="108"/>
      <c r="M1746" s="111"/>
      <c r="N1746" s="112"/>
      <c r="O1746" s="111"/>
      <c r="P1746" s="108"/>
      <c r="Q1746" s="108"/>
      <c r="R1746" s="108"/>
      <c r="S1746" s="108"/>
      <c r="T1746" s="108"/>
      <c r="U1746" s="108"/>
      <c r="V1746" s="108"/>
      <c r="W1746" s="108"/>
      <c r="X1746" s="108"/>
      <c r="Y1746" s="108"/>
      <c r="Z1746" s="108"/>
      <c r="AA1746" s="108"/>
      <c r="AB1746" s="108"/>
      <c r="AC1746" s="108"/>
      <c r="AD1746" s="108"/>
      <c r="AE1746" s="108"/>
      <c r="AF1746" s="108"/>
      <c r="AG1746" s="108"/>
      <c r="AH1746" s="108"/>
    </row>
    <row r="1747">
      <c r="A1747" s="108"/>
      <c r="B1747" s="108"/>
      <c r="C1747" s="108"/>
      <c r="D1747" s="115"/>
      <c r="E1747" s="108"/>
      <c r="F1747" s="108"/>
      <c r="G1747" s="108"/>
      <c r="H1747" s="108"/>
      <c r="I1747" s="108"/>
      <c r="J1747" s="108"/>
      <c r="K1747" s="108"/>
      <c r="L1747" s="108"/>
      <c r="M1747" s="111"/>
      <c r="N1747" s="112"/>
      <c r="O1747" s="111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/>
      <c r="AC1747" s="108"/>
      <c r="AD1747" s="108"/>
      <c r="AE1747" s="108"/>
      <c r="AF1747" s="108"/>
      <c r="AG1747" s="108"/>
      <c r="AH1747" s="108"/>
    </row>
    <row r="1748">
      <c r="A1748" s="108"/>
      <c r="B1748" s="108"/>
      <c r="C1748" s="108"/>
      <c r="D1748" s="115"/>
      <c r="E1748" s="108"/>
      <c r="F1748" s="108"/>
      <c r="G1748" s="108"/>
      <c r="H1748" s="108"/>
      <c r="I1748" s="108"/>
      <c r="J1748" s="108"/>
      <c r="K1748" s="108"/>
      <c r="L1748" s="108"/>
      <c r="M1748" s="111"/>
      <c r="N1748" s="112"/>
      <c r="O1748" s="111"/>
      <c r="P1748" s="108"/>
      <c r="Q1748" s="108"/>
      <c r="R1748" s="108"/>
      <c r="S1748" s="108"/>
      <c r="T1748" s="108"/>
      <c r="U1748" s="108"/>
      <c r="V1748" s="108"/>
      <c r="W1748" s="108"/>
      <c r="X1748" s="108"/>
      <c r="Y1748" s="108"/>
      <c r="Z1748" s="108"/>
      <c r="AA1748" s="108"/>
      <c r="AB1748" s="108"/>
      <c r="AC1748" s="108"/>
      <c r="AD1748" s="108"/>
      <c r="AE1748" s="108"/>
      <c r="AF1748" s="108"/>
      <c r="AG1748" s="108"/>
      <c r="AH1748" s="108"/>
    </row>
    <row r="1749">
      <c r="A1749" s="108"/>
      <c r="B1749" s="108"/>
      <c r="C1749" s="108"/>
      <c r="D1749" s="115"/>
      <c r="E1749" s="108"/>
      <c r="F1749" s="108"/>
      <c r="G1749" s="108"/>
      <c r="H1749" s="108"/>
      <c r="I1749" s="108"/>
      <c r="J1749" s="108"/>
      <c r="K1749" s="108"/>
      <c r="L1749" s="108"/>
      <c r="M1749" s="111"/>
      <c r="N1749" s="112"/>
      <c r="O1749" s="111"/>
      <c r="P1749" s="108"/>
      <c r="Q1749" s="108"/>
      <c r="R1749" s="108"/>
      <c r="S1749" s="108"/>
      <c r="T1749" s="108"/>
      <c r="U1749" s="108"/>
      <c r="V1749" s="108"/>
      <c r="W1749" s="108"/>
      <c r="X1749" s="108"/>
      <c r="Y1749" s="108"/>
      <c r="Z1749" s="108"/>
      <c r="AA1749" s="108"/>
      <c r="AB1749" s="108"/>
      <c r="AC1749" s="108"/>
      <c r="AD1749" s="108"/>
      <c r="AE1749" s="108"/>
      <c r="AF1749" s="108"/>
      <c r="AG1749" s="108"/>
      <c r="AH1749" s="108"/>
    </row>
    <row r="1750">
      <c r="A1750" s="108"/>
      <c r="B1750" s="108"/>
      <c r="C1750" s="108"/>
      <c r="D1750" s="115"/>
      <c r="E1750" s="108"/>
      <c r="F1750" s="108"/>
      <c r="G1750" s="108"/>
      <c r="H1750" s="108"/>
      <c r="I1750" s="108"/>
      <c r="J1750" s="108"/>
      <c r="K1750" s="108"/>
      <c r="L1750" s="108"/>
      <c r="M1750" s="111"/>
      <c r="N1750" s="112"/>
      <c r="O1750" s="111"/>
      <c r="P1750" s="108"/>
      <c r="Q1750" s="108"/>
      <c r="R1750" s="108"/>
      <c r="S1750" s="108"/>
      <c r="T1750" s="108"/>
      <c r="U1750" s="108"/>
      <c r="V1750" s="108"/>
      <c r="W1750" s="108"/>
      <c r="X1750" s="108"/>
      <c r="Y1750" s="108"/>
      <c r="Z1750" s="108"/>
      <c r="AA1750" s="108"/>
      <c r="AB1750" s="108"/>
      <c r="AC1750" s="108"/>
      <c r="AD1750" s="108"/>
      <c r="AE1750" s="108"/>
      <c r="AF1750" s="108"/>
      <c r="AG1750" s="108"/>
      <c r="AH1750" s="108"/>
    </row>
    <row r="1751">
      <c r="A1751" s="108"/>
      <c r="B1751" s="108"/>
      <c r="C1751" s="108"/>
      <c r="D1751" s="115"/>
      <c r="E1751" s="108"/>
      <c r="F1751" s="108"/>
      <c r="G1751" s="108"/>
      <c r="H1751" s="108"/>
      <c r="I1751" s="108"/>
      <c r="J1751" s="108"/>
      <c r="K1751" s="108"/>
      <c r="L1751" s="108"/>
      <c r="M1751" s="111"/>
      <c r="N1751" s="112"/>
      <c r="O1751" s="111"/>
      <c r="P1751" s="108"/>
      <c r="Q1751" s="108"/>
      <c r="R1751" s="108"/>
      <c r="S1751" s="108"/>
      <c r="T1751" s="108"/>
      <c r="U1751" s="108"/>
      <c r="V1751" s="108"/>
      <c r="W1751" s="108"/>
      <c r="X1751" s="108"/>
      <c r="Y1751" s="108"/>
      <c r="Z1751" s="108"/>
      <c r="AA1751" s="108"/>
      <c r="AB1751" s="108"/>
      <c r="AC1751" s="108"/>
      <c r="AD1751" s="108"/>
      <c r="AE1751" s="108"/>
      <c r="AF1751" s="108"/>
      <c r="AG1751" s="108"/>
      <c r="AH1751" s="108"/>
    </row>
    <row r="1752">
      <c r="A1752" s="108"/>
      <c r="B1752" s="108"/>
      <c r="C1752" s="108"/>
      <c r="D1752" s="115"/>
      <c r="E1752" s="108"/>
      <c r="F1752" s="108"/>
      <c r="G1752" s="108"/>
      <c r="H1752" s="108"/>
      <c r="I1752" s="108"/>
      <c r="J1752" s="108"/>
      <c r="K1752" s="108"/>
      <c r="L1752" s="108"/>
      <c r="M1752" s="111"/>
      <c r="N1752" s="112"/>
      <c r="O1752" s="111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/>
      <c r="AB1752" s="108"/>
      <c r="AC1752" s="108"/>
      <c r="AD1752" s="108"/>
      <c r="AE1752" s="108"/>
      <c r="AF1752" s="108"/>
      <c r="AG1752" s="108"/>
      <c r="AH1752" s="108"/>
    </row>
    <row r="1753">
      <c r="A1753" s="108"/>
      <c r="B1753" s="108"/>
      <c r="C1753" s="108"/>
      <c r="D1753" s="115"/>
      <c r="E1753" s="108"/>
      <c r="F1753" s="108"/>
      <c r="G1753" s="108"/>
      <c r="H1753" s="108"/>
      <c r="I1753" s="108"/>
      <c r="J1753" s="108"/>
      <c r="K1753" s="108"/>
      <c r="L1753" s="108"/>
      <c r="M1753" s="111"/>
      <c r="N1753" s="112"/>
      <c r="O1753" s="111"/>
      <c r="P1753" s="108"/>
      <c r="Q1753" s="108"/>
      <c r="R1753" s="108"/>
      <c r="S1753" s="108"/>
      <c r="T1753" s="108"/>
      <c r="U1753" s="108"/>
      <c r="V1753" s="108"/>
      <c r="W1753" s="108"/>
      <c r="X1753" s="108"/>
      <c r="Y1753" s="108"/>
      <c r="Z1753" s="108"/>
      <c r="AA1753" s="108"/>
      <c r="AB1753" s="108"/>
      <c r="AC1753" s="108"/>
      <c r="AD1753" s="108"/>
      <c r="AE1753" s="108"/>
      <c r="AF1753" s="108"/>
      <c r="AG1753" s="108"/>
      <c r="AH1753" s="108"/>
    </row>
    <row r="1754">
      <c r="A1754" s="108"/>
      <c r="B1754" s="108"/>
      <c r="C1754" s="108"/>
      <c r="D1754" s="115"/>
      <c r="E1754" s="108"/>
      <c r="F1754" s="108"/>
      <c r="G1754" s="108"/>
      <c r="H1754" s="108"/>
      <c r="I1754" s="108"/>
      <c r="J1754" s="108"/>
      <c r="K1754" s="108"/>
      <c r="L1754" s="108"/>
      <c r="M1754" s="111"/>
      <c r="N1754" s="112"/>
      <c r="O1754" s="111"/>
      <c r="P1754" s="108"/>
      <c r="Q1754" s="108"/>
      <c r="R1754" s="108"/>
      <c r="S1754" s="108"/>
      <c r="T1754" s="108"/>
      <c r="U1754" s="108"/>
      <c r="V1754" s="108"/>
      <c r="W1754" s="108"/>
      <c r="X1754" s="108"/>
      <c r="Y1754" s="108"/>
      <c r="Z1754" s="108"/>
      <c r="AA1754" s="108"/>
      <c r="AB1754" s="108"/>
      <c r="AC1754" s="108"/>
      <c r="AD1754" s="108"/>
      <c r="AE1754" s="108"/>
      <c r="AF1754" s="108"/>
      <c r="AG1754" s="108"/>
      <c r="AH1754" s="108"/>
    </row>
    <row r="1755">
      <c r="A1755" s="108"/>
      <c r="B1755" s="108"/>
      <c r="C1755" s="108"/>
      <c r="D1755" s="115"/>
      <c r="E1755" s="108"/>
      <c r="F1755" s="108"/>
      <c r="G1755" s="108"/>
      <c r="H1755" s="108"/>
      <c r="I1755" s="108"/>
      <c r="J1755" s="108"/>
      <c r="K1755" s="108"/>
      <c r="L1755" s="108"/>
      <c r="M1755" s="111"/>
      <c r="N1755" s="112"/>
      <c r="O1755" s="111"/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/>
      <c r="AB1755" s="108"/>
      <c r="AC1755" s="108"/>
      <c r="AD1755" s="108"/>
      <c r="AE1755" s="108"/>
      <c r="AF1755" s="108"/>
      <c r="AG1755" s="108"/>
      <c r="AH1755" s="108"/>
    </row>
    <row r="1756">
      <c r="A1756" s="108"/>
      <c r="B1756" s="108"/>
      <c r="C1756" s="108"/>
      <c r="D1756" s="115"/>
      <c r="E1756" s="108"/>
      <c r="F1756" s="108"/>
      <c r="G1756" s="108"/>
      <c r="H1756" s="108"/>
      <c r="I1756" s="108"/>
      <c r="J1756" s="108"/>
      <c r="K1756" s="108"/>
      <c r="L1756" s="108"/>
      <c r="M1756" s="111"/>
      <c r="N1756" s="112"/>
      <c r="O1756" s="111"/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/>
      <c r="AB1756" s="108"/>
      <c r="AC1756" s="108"/>
      <c r="AD1756" s="108"/>
      <c r="AE1756" s="108"/>
      <c r="AF1756" s="108"/>
      <c r="AG1756" s="108"/>
      <c r="AH1756" s="108"/>
    </row>
    <row r="1757">
      <c r="A1757" s="108"/>
      <c r="B1757" s="108"/>
      <c r="C1757" s="108"/>
      <c r="D1757" s="115"/>
      <c r="E1757" s="108"/>
      <c r="F1757" s="108"/>
      <c r="G1757" s="108"/>
      <c r="H1757" s="108"/>
      <c r="I1757" s="108"/>
      <c r="J1757" s="108"/>
      <c r="K1757" s="108"/>
      <c r="L1757" s="108"/>
      <c r="M1757" s="111"/>
      <c r="N1757" s="112"/>
      <c r="O1757" s="111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/>
      <c r="AB1757" s="108"/>
      <c r="AC1757" s="108"/>
      <c r="AD1757" s="108"/>
      <c r="AE1757" s="108"/>
      <c r="AF1757" s="108"/>
      <c r="AG1757" s="108"/>
      <c r="AH1757" s="108"/>
    </row>
    <row r="1758">
      <c r="A1758" s="108"/>
      <c r="B1758" s="108"/>
      <c r="C1758" s="108"/>
      <c r="D1758" s="115"/>
      <c r="E1758" s="108"/>
      <c r="F1758" s="108"/>
      <c r="G1758" s="108"/>
      <c r="H1758" s="108"/>
      <c r="I1758" s="108"/>
      <c r="J1758" s="108"/>
      <c r="K1758" s="108"/>
      <c r="L1758" s="108"/>
      <c r="M1758" s="111"/>
      <c r="N1758" s="112"/>
      <c r="O1758" s="111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/>
      <c r="AB1758" s="108"/>
      <c r="AC1758" s="108"/>
      <c r="AD1758" s="108"/>
      <c r="AE1758" s="108"/>
      <c r="AF1758" s="108"/>
      <c r="AG1758" s="108"/>
      <c r="AH1758" s="108"/>
    </row>
    <row r="1759">
      <c r="A1759" s="108"/>
      <c r="B1759" s="108"/>
      <c r="C1759" s="108"/>
      <c r="D1759" s="115"/>
      <c r="E1759" s="108"/>
      <c r="F1759" s="108"/>
      <c r="G1759" s="108"/>
      <c r="H1759" s="108"/>
      <c r="I1759" s="108"/>
      <c r="J1759" s="108"/>
      <c r="K1759" s="108"/>
      <c r="L1759" s="108"/>
      <c r="M1759" s="111"/>
      <c r="N1759" s="112"/>
      <c r="O1759" s="111"/>
      <c r="P1759" s="108"/>
      <c r="Q1759" s="108"/>
      <c r="R1759" s="108"/>
      <c r="S1759" s="108"/>
      <c r="T1759" s="108"/>
      <c r="U1759" s="108"/>
      <c r="V1759" s="108"/>
      <c r="W1759" s="108"/>
      <c r="X1759" s="108"/>
      <c r="Y1759" s="108"/>
      <c r="Z1759" s="108"/>
      <c r="AA1759" s="108"/>
      <c r="AB1759" s="108"/>
      <c r="AC1759" s="108"/>
      <c r="AD1759" s="108"/>
      <c r="AE1759" s="108"/>
      <c r="AF1759" s="108"/>
      <c r="AG1759" s="108"/>
      <c r="AH1759" s="108"/>
    </row>
    <row r="1760">
      <c r="A1760" s="108"/>
      <c r="B1760" s="108"/>
      <c r="C1760" s="108"/>
      <c r="D1760" s="115"/>
      <c r="E1760" s="108"/>
      <c r="F1760" s="108"/>
      <c r="G1760" s="108"/>
      <c r="H1760" s="108"/>
      <c r="I1760" s="108"/>
      <c r="J1760" s="108"/>
      <c r="K1760" s="108"/>
      <c r="L1760" s="108"/>
      <c r="M1760" s="111"/>
      <c r="N1760" s="112"/>
      <c r="O1760" s="111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/>
      <c r="AC1760" s="108"/>
      <c r="AD1760" s="108"/>
      <c r="AE1760" s="108"/>
      <c r="AF1760" s="108"/>
      <c r="AG1760" s="108"/>
      <c r="AH1760" s="108"/>
    </row>
    <row r="1761">
      <c r="A1761" s="108"/>
      <c r="B1761" s="108"/>
      <c r="C1761" s="108"/>
      <c r="D1761" s="115"/>
      <c r="E1761" s="108"/>
      <c r="F1761" s="108"/>
      <c r="G1761" s="108"/>
      <c r="H1761" s="108"/>
      <c r="I1761" s="108"/>
      <c r="J1761" s="108"/>
      <c r="K1761" s="108"/>
      <c r="L1761" s="108"/>
      <c r="M1761" s="111"/>
      <c r="N1761" s="112"/>
      <c r="O1761" s="111"/>
      <c r="P1761" s="108"/>
      <c r="Q1761" s="108"/>
      <c r="R1761" s="108"/>
      <c r="S1761" s="108"/>
      <c r="T1761" s="108"/>
      <c r="U1761" s="108"/>
      <c r="V1761" s="108"/>
      <c r="W1761" s="108"/>
      <c r="X1761" s="108"/>
      <c r="Y1761" s="108"/>
      <c r="Z1761" s="108"/>
      <c r="AA1761" s="108"/>
      <c r="AB1761" s="108"/>
      <c r="AC1761" s="108"/>
      <c r="AD1761" s="108"/>
      <c r="AE1761" s="108"/>
      <c r="AF1761" s="108"/>
      <c r="AG1761" s="108"/>
      <c r="AH1761" s="108"/>
    </row>
    <row r="1762">
      <c r="A1762" s="108"/>
      <c r="B1762" s="108"/>
      <c r="C1762" s="108"/>
      <c r="D1762" s="115"/>
      <c r="E1762" s="108"/>
      <c r="F1762" s="108"/>
      <c r="G1762" s="108"/>
      <c r="H1762" s="108"/>
      <c r="I1762" s="108"/>
      <c r="J1762" s="108"/>
      <c r="K1762" s="108"/>
      <c r="L1762" s="108"/>
      <c r="M1762" s="111"/>
      <c r="N1762" s="112"/>
      <c r="O1762" s="111"/>
      <c r="P1762" s="108"/>
      <c r="Q1762" s="108"/>
      <c r="R1762" s="108"/>
      <c r="S1762" s="108"/>
      <c r="T1762" s="108"/>
      <c r="U1762" s="108"/>
      <c r="V1762" s="108"/>
      <c r="W1762" s="108"/>
      <c r="X1762" s="108"/>
      <c r="Y1762" s="108"/>
      <c r="Z1762" s="108"/>
      <c r="AA1762" s="108"/>
      <c r="AB1762" s="108"/>
      <c r="AC1762" s="108"/>
      <c r="AD1762" s="108"/>
      <c r="AE1762" s="108"/>
      <c r="AF1762" s="108"/>
      <c r="AG1762" s="108"/>
      <c r="AH1762" s="108"/>
    </row>
    <row r="1763">
      <c r="A1763" s="108"/>
      <c r="B1763" s="108"/>
      <c r="C1763" s="108"/>
      <c r="D1763" s="115"/>
      <c r="E1763" s="108"/>
      <c r="F1763" s="108"/>
      <c r="G1763" s="108"/>
      <c r="H1763" s="108"/>
      <c r="I1763" s="108"/>
      <c r="J1763" s="108"/>
      <c r="K1763" s="108"/>
      <c r="L1763" s="108"/>
      <c r="M1763" s="111"/>
      <c r="N1763" s="112"/>
      <c r="O1763" s="111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/>
      <c r="AB1763" s="108"/>
      <c r="AC1763" s="108"/>
      <c r="AD1763" s="108"/>
      <c r="AE1763" s="108"/>
      <c r="AF1763" s="108"/>
      <c r="AG1763" s="108"/>
      <c r="AH1763" s="108"/>
    </row>
    <row r="1764">
      <c r="A1764" s="108"/>
      <c r="B1764" s="108"/>
      <c r="C1764" s="108"/>
      <c r="D1764" s="115"/>
      <c r="E1764" s="108"/>
      <c r="F1764" s="108"/>
      <c r="G1764" s="108"/>
      <c r="H1764" s="108"/>
      <c r="I1764" s="108"/>
      <c r="J1764" s="108"/>
      <c r="K1764" s="108"/>
      <c r="L1764" s="108"/>
      <c r="M1764" s="111"/>
      <c r="N1764" s="112"/>
      <c r="O1764" s="111"/>
      <c r="P1764" s="108"/>
      <c r="Q1764" s="108"/>
      <c r="R1764" s="108"/>
      <c r="S1764" s="108"/>
      <c r="T1764" s="108"/>
      <c r="U1764" s="108"/>
      <c r="V1764" s="108"/>
      <c r="W1764" s="108"/>
      <c r="X1764" s="108"/>
      <c r="Y1764" s="108"/>
      <c r="Z1764" s="108"/>
      <c r="AA1764" s="108"/>
      <c r="AB1764" s="108"/>
      <c r="AC1764" s="108"/>
      <c r="AD1764" s="108"/>
      <c r="AE1764" s="108"/>
      <c r="AF1764" s="108"/>
      <c r="AG1764" s="108"/>
      <c r="AH1764" s="108"/>
    </row>
    <row r="1765">
      <c r="A1765" s="108"/>
      <c r="B1765" s="108"/>
      <c r="C1765" s="108"/>
      <c r="D1765" s="115"/>
      <c r="E1765" s="108"/>
      <c r="F1765" s="108"/>
      <c r="G1765" s="108"/>
      <c r="H1765" s="108"/>
      <c r="I1765" s="108"/>
      <c r="J1765" s="108"/>
      <c r="K1765" s="108"/>
      <c r="L1765" s="108"/>
      <c r="M1765" s="111"/>
      <c r="N1765" s="112"/>
      <c r="O1765" s="111"/>
      <c r="P1765" s="108"/>
      <c r="Q1765" s="108"/>
      <c r="R1765" s="108"/>
      <c r="S1765" s="108"/>
      <c r="T1765" s="108"/>
      <c r="U1765" s="108"/>
      <c r="V1765" s="108"/>
      <c r="W1765" s="108"/>
      <c r="X1765" s="108"/>
      <c r="Y1765" s="108"/>
      <c r="Z1765" s="108"/>
      <c r="AA1765" s="108"/>
      <c r="AB1765" s="108"/>
      <c r="AC1765" s="108"/>
      <c r="AD1765" s="108"/>
      <c r="AE1765" s="108"/>
      <c r="AF1765" s="108"/>
      <c r="AG1765" s="108"/>
      <c r="AH1765" s="108"/>
    </row>
    <row r="1766">
      <c r="A1766" s="108"/>
      <c r="B1766" s="108"/>
      <c r="C1766" s="108"/>
      <c r="D1766" s="115"/>
      <c r="E1766" s="108"/>
      <c r="F1766" s="108"/>
      <c r="G1766" s="108"/>
      <c r="H1766" s="108"/>
      <c r="I1766" s="108"/>
      <c r="J1766" s="108"/>
      <c r="K1766" s="108"/>
      <c r="L1766" s="108"/>
      <c r="M1766" s="111"/>
      <c r="N1766" s="112"/>
      <c r="O1766" s="111"/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/>
      <c r="AC1766" s="108"/>
      <c r="AD1766" s="108"/>
      <c r="AE1766" s="108"/>
      <c r="AF1766" s="108"/>
      <c r="AG1766" s="108"/>
      <c r="AH1766" s="108"/>
    </row>
    <row r="1767">
      <c r="A1767" s="108"/>
      <c r="B1767" s="108"/>
      <c r="C1767" s="108"/>
      <c r="D1767" s="115"/>
      <c r="E1767" s="108"/>
      <c r="F1767" s="108"/>
      <c r="G1767" s="108"/>
      <c r="H1767" s="108"/>
      <c r="I1767" s="108"/>
      <c r="J1767" s="108"/>
      <c r="K1767" s="108"/>
      <c r="L1767" s="108"/>
      <c r="M1767" s="111"/>
      <c r="N1767" s="112"/>
      <c r="O1767" s="111"/>
      <c r="P1767" s="108"/>
      <c r="Q1767" s="108"/>
      <c r="R1767" s="108"/>
      <c r="S1767" s="108"/>
      <c r="T1767" s="108"/>
      <c r="U1767" s="108"/>
      <c r="V1767" s="108"/>
      <c r="W1767" s="108"/>
      <c r="X1767" s="108"/>
      <c r="Y1767" s="108"/>
      <c r="Z1767" s="108"/>
      <c r="AA1767" s="108"/>
      <c r="AB1767" s="108"/>
      <c r="AC1767" s="108"/>
      <c r="AD1767" s="108"/>
      <c r="AE1767" s="108"/>
      <c r="AF1767" s="108"/>
      <c r="AG1767" s="108"/>
      <c r="AH1767" s="108"/>
    </row>
    <row r="1768">
      <c r="A1768" s="108"/>
      <c r="B1768" s="108"/>
      <c r="C1768" s="108"/>
      <c r="D1768" s="115"/>
      <c r="E1768" s="108"/>
      <c r="F1768" s="108"/>
      <c r="G1768" s="108"/>
      <c r="H1768" s="108"/>
      <c r="I1768" s="108"/>
      <c r="J1768" s="108"/>
      <c r="K1768" s="108"/>
      <c r="L1768" s="108"/>
      <c r="M1768" s="111"/>
      <c r="N1768" s="112"/>
      <c r="O1768" s="111"/>
      <c r="P1768" s="108"/>
      <c r="Q1768" s="108"/>
      <c r="R1768" s="108"/>
      <c r="S1768" s="108"/>
      <c r="T1768" s="108"/>
      <c r="U1768" s="108"/>
      <c r="V1768" s="108"/>
      <c r="W1768" s="108"/>
      <c r="X1768" s="108"/>
      <c r="Y1768" s="108"/>
      <c r="Z1768" s="108"/>
      <c r="AA1768" s="108"/>
      <c r="AB1768" s="108"/>
      <c r="AC1768" s="108"/>
      <c r="AD1768" s="108"/>
      <c r="AE1768" s="108"/>
      <c r="AF1768" s="108"/>
      <c r="AG1768" s="108"/>
      <c r="AH1768" s="108"/>
    </row>
    <row r="1769">
      <c r="A1769" s="108"/>
      <c r="B1769" s="108"/>
      <c r="C1769" s="108"/>
      <c r="D1769" s="115"/>
      <c r="E1769" s="108"/>
      <c r="F1769" s="108"/>
      <c r="G1769" s="108"/>
      <c r="H1769" s="108"/>
      <c r="I1769" s="108"/>
      <c r="J1769" s="108"/>
      <c r="K1769" s="108"/>
      <c r="L1769" s="108"/>
      <c r="M1769" s="111"/>
      <c r="N1769" s="112"/>
      <c r="O1769" s="111"/>
      <c r="P1769" s="108"/>
      <c r="Q1769" s="108"/>
      <c r="R1769" s="108"/>
      <c r="S1769" s="108"/>
      <c r="T1769" s="108"/>
      <c r="U1769" s="108"/>
      <c r="V1769" s="108"/>
      <c r="W1769" s="108"/>
      <c r="X1769" s="108"/>
      <c r="Y1769" s="108"/>
      <c r="Z1769" s="108"/>
      <c r="AA1769" s="108"/>
      <c r="AB1769" s="108"/>
      <c r="AC1769" s="108"/>
      <c r="AD1769" s="108"/>
      <c r="AE1769" s="108"/>
      <c r="AF1769" s="108"/>
      <c r="AG1769" s="108"/>
      <c r="AH1769" s="108"/>
    </row>
    <row r="1770">
      <c r="A1770" s="108"/>
      <c r="B1770" s="108"/>
      <c r="C1770" s="108"/>
      <c r="D1770" s="115"/>
      <c r="E1770" s="108"/>
      <c r="F1770" s="108"/>
      <c r="G1770" s="108"/>
      <c r="H1770" s="108"/>
      <c r="I1770" s="108"/>
      <c r="J1770" s="108"/>
      <c r="K1770" s="108"/>
      <c r="L1770" s="108"/>
      <c r="M1770" s="111"/>
      <c r="N1770" s="112"/>
      <c r="O1770" s="111"/>
      <c r="P1770" s="108"/>
      <c r="Q1770" s="108"/>
      <c r="R1770" s="108"/>
      <c r="S1770" s="108"/>
      <c r="T1770" s="108"/>
      <c r="U1770" s="108"/>
      <c r="V1770" s="108"/>
      <c r="W1770" s="108"/>
      <c r="X1770" s="108"/>
      <c r="Y1770" s="108"/>
      <c r="Z1770" s="108"/>
      <c r="AA1770" s="108"/>
      <c r="AB1770" s="108"/>
      <c r="AC1770" s="108"/>
      <c r="AD1770" s="108"/>
      <c r="AE1770" s="108"/>
      <c r="AF1770" s="108"/>
      <c r="AG1770" s="108"/>
      <c r="AH1770" s="108"/>
    </row>
    <row r="1771">
      <c r="A1771" s="108"/>
      <c r="B1771" s="108"/>
      <c r="C1771" s="108"/>
      <c r="D1771" s="115"/>
      <c r="E1771" s="108"/>
      <c r="F1771" s="108"/>
      <c r="G1771" s="108"/>
      <c r="H1771" s="108"/>
      <c r="I1771" s="108"/>
      <c r="J1771" s="108"/>
      <c r="K1771" s="108"/>
      <c r="L1771" s="108"/>
      <c r="M1771" s="111"/>
      <c r="N1771" s="112"/>
      <c r="O1771" s="111"/>
      <c r="P1771" s="108"/>
      <c r="Q1771" s="108"/>
      <c r="R1771" s="108"/>
      <c r="S1771" s="108"/>
      <c r="T1771" s="108"/>
      <c r="U1771" s="108"/>
      <c r="V1771" s="108"/>
      <c r="W1771" s="108"/>
      <c r="X1771" s="108"/>
      <c r="Y1771" s="108"/>
      <c r="Z1771" s="108"/>
      <c r="AA1771" s="108"/>
      <c r="AB1771" s="108"/>
      <c r="AC1771" s="108"/>
      <c r="AD1771" s="108"/>
      <c r="AE1771" s="108"/>
      <c r="AF1771" s="108"/>
      <c r="AG1771" s="108"/>
      <c r="AH1771" s="108"/>
    </row>
    <row r="1772">
      <c r="A1772" s="108"/>
      <c r="B1772" s="108"/>
      <c r="C1772" s="108"/>
      <c r="D1772" s="115"/>
      <c r="E1772" s="108"/>
      <c r="F1772" s="108"/>
      <c r="G1772" s="108"/>
      <c r="H1772" s="108"/>
      <c r="I1772" s="108"/>
      <c r="J1772" s="108"/>
      <c r="K1772" s="108"/>
      <c r="L1772" s="108"/>
      <c r="M1772" s="111"/>
      <c r="N1772" s="112"/>
      <c r="O1772" s="111"/>
      <c r="P1772" s="108"/>
      <c r="Q1772" s="108"/>
      <c r="R1772" s="108"/>
      <c r="S1772" s="108"/>
      <c r="T1772" s="108"/>
      <c r="U1772" s="108"/>
      <c r="V1772" s="108"/>
      <c r="W1772" s="108"/>
      <c r="X1772" s="108"/>
      <c r="Y1772" s="108"/>
      <c r="Z1772" s="108"/>
      <c r="AA1772" s="108"/>
      <c r="AB1772" s="108"/>
      <c r="AC1772" s="108"/>
      <c r="AD1772" s="108"/>
      <c r="AE1772" s="108"/>
      <c r="AF1772" s="108"/>
      <c r="AG1772" s="108"/>
      <c r="AH1772" s="108"/>
    </row>
    <row r="1773">
      <c r="A1773" s="108"/>
      <c r="B1773" s="108"/>
      <c r="C1773" s="108"/>
      <c r="D1773" s="115"/>
      <c r="E1773" s="108"/>
      <c r="F1773" s="108"/>
      <c r="G1773" s="108"/>
      <c r="H1773" s="108"/>
      <c r="I1773" s="108"/>
      <c r="J1773" s="108"/>
      <c r="K1773" s="108"/>
      <c r="L1773" s="108"/>
      <c r="M1773" s="111"/>
      <c r="N1773" s="112"/>
      <c r="O1773" s="111"/>
      <c r="P1773" s="108"/>
      <c r="Q1773" s="108"/>
      <c r="R1773" s="108"/>
      <c r="S1773" s="108"/>
      <c r="T1773" s="108"/>
      <c r="U1773" s="108"/>
      <c r="V1773" s="108"/>
      <c r="W1773" s="108"/>
      <c r="X1773" s="108"/>
      <c r="Y1773" s="108"/>
      <c r="Z1773" s="108"/>
      <c r="AA1773" s="108"/>
      <c r="AB1773" s="108"/>
      <c r="AC1773" s="108"/>
      <c r="AD1773" s="108"/>
      <c r="AE1773" s="108"/>
      <c r="AF1773" s="108"/>
      <c r="AG1773" s="108"/>
      <c r="AH1773" s="108"/>
    </row>
    <row r="1774">
      <c r="A1774" s="108"/>
      <c r="B1774" s="108"/>
      <c r="C1774" s="108"/>
      <c r="D1774" s="115"/>
      <c r="E1774" s="108"/>
      <c r="F1774" s="108"/>
      <c r="G1774" s="108"/>
      <c r="H1774" s="108"/>
      <c r="I1774" s="108"/>
      <c r="J1774" s="108"/>
      <c r="K1774" s="108"/>
      <c r="L1774" s="108"/>
      <c r="M1774" s="111"/>
      <c r="N1774" s="112"/>
      <c r="O1774" s="111"/>
      <c r="P1774" s="108"/>
      <c r="Q1774" s="108"/>
      <c r="R1774" s="108"/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/>
      <c r="AC1774" s="108"/>
      <c r="AD1774" s="108"/>
      <c r="AE1774" s="108"/>
      <c r="AF1774" s="108"/>
      <c r="AG1774" s="108"/>
      <c r="AH1774" s="108"/>
    </row>
    <row r="1775">
      <c r="A1775" s="108"/>
      <c r="B1775" s="108"/>
      <c r="C1775" s="108"/>
      <c r="D1775" s="115"/>
      <c r="E1775" s="108"/>
      <c r="F1775" s="108"/>
      <c r="G1775" s="108"/>
      <c r="H1775" s="108"/>
      <c r="I1775" s="108"/>
      <c r="J1775" s="108"/>
      <c r="K1775" s="108"/>
      <c r="L1775" s="108"/>
      <c r="M1775" s="111"/>
      <c r="N1775" s="112"/>
      <c r="O1775" s="111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/>
      <c r="AB1775" s="108"/>
      <c r="AC1775" s="108"/>
      <c r="AD1775" s="108"/>
      <c r="AE1775" s="108"/>
      <c r="AF1775" s="108"/>
      <c r="AG1775" s="108"/>
      <c r="AH1775" s="108"/>
    </row>
    <row r="1776">
      <c r="A1776" s="108"/>
      <c r="B1776" s="108"/>
      <c r="C1776" s="108"/>
      <c r="D1776" s="115"/>
      <c r="E1776" s="108"/>
      <c r="F1776" s="108"/>
      <c r="G1776" s="108"/>
      <c r="H1776" s="108"/>
      <c r="I1776" s="108"/>
      <c r="J1776" s="108"/>
      <c r="K1776" s="108"/>
      <c r="L1776" s="108"/>
      <c r="M1776" s="111"/>
      <c r="N1776" s="112"/>
      <c r="O1776" s="111"/>
      <c r="P1776" s="108"/>
      <c r="Q1776" s="108"/>
      <c r="R1776" s="108"/>
      <c r="S1776" s="108"/>
      <c r="T1776" s="108"/>
      <c r="U1776" s="108"/>
      <c r="V1776" s="108"/>
      <c r="W1776" s="108"/>
      <c r="X1776" s="108"/>
      <c r="Y1776" s="108"/>
      <c r="Z1776" s="108"/>
      <c r="AA1776" s="108"/>
      <c r="AB1776" s="108"/>
      <c r="AC1776" s="108"/>
      <c r="AD1776" s="108"/>
      <c r="AE1776" s="108"/>
      <c r="AF1776" s="108"/>
      <c r="AG1776" s="108"/>
      <c r="AH1776" s="108"/>
    </row>
    <row r="1777">
      <c r="A1777" s="108"/>
      <c r="B1777" s="108"/>
      <c r="C1777" s="108"/>
      <c r="D1777" s="115"/>
      <c r="E1777" s="108"/>
      <c r="F1777" s="108"/>
      <c r="G1777" s="108"/>
      <c r="H1777" s="108"/>
      <c r="I1777" s="108"/>
      <c r="J1777" s="108"/>
      <c r="K1777" s="108"/>
      <c r="L1777" s="108"/>
      <c r="M1777" s="111"/>
      <c r="N1777" s="112"/>
      <c r="O1777" s="111"/>
      <c r="P1777" s="108"/>
      <c r="Q1777" s="108"/>
      <c r="R1777" s="108"/>
      <c r="S1777" s="108"/>
      <c r="T1777" s="108"/>
      <c r="U1777" s="108"/>
      <c r="V1777" s="108"/>
      <c r="W1777" s="108"/>
      <c r="X1777" s="108"/>
      <c r="Y1777" s="108"/>
      <c r="Z1777" s="108"/>
      <c r="AA1777" s="108"/>
      <c r="AB1777" s="108"/>
      <c r="AC1777" s="108"/>
      <c r="AD1777" s="108"/>
      <c r="AE1777" s="108"/>
      <c r="AF1777" s="108"/>
      <c r="AG1777" s="108"/>
      <c r="AH1777" s="108"/>
    </row>
    <row r="1778">
      <c r="A1778" s="108"/>
      <c r="B1778" s="108"/>
      <c r="C1778" s="108"/>
      <c r="D1778" s="115"/>
      <c r="E1778" s="108"/>
      <c r="F1778" s="108"/>
      <c r="G1778" s="108"/>
      <c r="H1778" s="108"/>
      <c r="I1778" s="108"/>
      <c r="J1778" s="108"/>
      <c r="K1778" s="108"/>
      <c r="L1778" s="108"/>
      <c r="M1778" s="111"/>
      <c r="N1778" s="112"/>
      <c r="O1778" s="111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/>
      <c r="AC1778" s="108"/>
      <c r="AD1778" s="108"/>
      <c r="AE1778" s="108"/>
      <c r="AF1778" s="108"/>
      <c r="AG1778" s="108"/>
      <c r="AH1778" s="108"/>
    </row>
    <row r="1779">
      <c r="A1779" s="108"/>
      <c r="B1779" s="108"/>
      <c r="C1779" s="108"/>
      <c r="D1779" s="115"/>
      <c r="E1779" s="108"/>
      <c r="F1779" s="108"/>
      <c r="G1779" s="108"/>
      <c r="H1779" s="108"/>
      <c r="I1779" s="108"/>
      <c r="J1779" s="108"/>
      <c r="K1779" s="108"/>
      <c r="L1779" s="108"/>
      <c r="M1779" s="111"/>
      <c r="N1779" s="112"/>
      <c r="O1779" s="111"/>
      <c r="P1779" s="108"/>
      <c r="Q1779" s="108"/>
      <c r="R1779" s="108"/>
      <c r="S1779" s="108"/>
      <c r="T1779" s="108"/>
      <c r="U1779" s="108"/>
      <c r="V1779" s="108"/>
      <c r="W1779" s="108"/>
      <c r="X1779" s="108"/>
      <c r="Y1779" s="108"/>
      <c r="Z1779" s="108"/>
      <c r="AA1779" s="108"/>
      <c r="AB1779" s="108"/>
      <c r="AC1779" s="108"/>
      <c r="AD1779" s="108"/>
      <c r="AE1779" s="108"/>
      <c r="AF1779" s="108"/>
      <c r="AG1779" s="108"/>
      <c r="AH1779" s="108"/>
    </row>
    <row r="1780">
      <c r="A1780" s="108"/>
      <c r="B1780" s="108"/>
      <c r="C1780" s="108"/>
      <c r="D1780" s="115"/>
      <c r="E1780" s="108"/>
      <c r="F1780" s="108"/>
      <c r="G1780" s="108"/>
      <c r="H1780" s="108"/>
      <c r="I1780" s="108"/>
      <c r="J1780" s="108"/>
      <c r="K1780" s="108"/>
      <c r="L1780" s="108"/>
      <c r="M1780" s="111"/>
      <c r="N1780" s="112"/>
      <c r="O1780" s="111"/>
      <c r="P1780" s="108"/>
      <c r="Q1780" s="108"/>
      <c r="R1780" s="108"/>
      <c r="S1780" s="108"/>
      <c r="T1780" s="108"/>
      <c r="U1780" s="108"/>
      <c r="V1780" s="108"/>
      <c r="W1780" s="108"/>
      <c r="X1780" s="108"/>
      <c r="Y1780" s="108"/>
      <c r="Z1780" s="108"/>
      <c r="AA1780" s="108"/>
      <c r="AB1780" s="108"/>
      <c r="AC1780" s="108"/>
      <c r="AD1780" s="108"/>
      <c r="AE1780" s="108"/>
      <c r="AF1780" s="108"/>
      <c r="AG1780" s="108"/>
      <c r="AH1780" s="108"/>
    </row>
    <row r="1781">
      <c r="A1781" s="108"/>
      <c r="B1781" s="108"/>
      <c r="C1781" s="108"/>
      <c r="D1781" s="115"/>
      <c r="E1781" s="108"/>
      <c r="F1781" s="108"/>
      <c r="G1781" s="108"/>
      <c r="H1781" s="108"/>
      <c r="I1781" s="108"/>
      <c r="J1781" s="108"/>
      <c r="K1781" s="108"/>
      <c r="L1781" s="108"/>
      <c r="M1781" s="111"/>
      <c r="N1781" s="112"/>
      <c r="O1781" s="111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/>
      <c r="AB1781" s="108"/>
      <c r="AC1781" s="108"/>
      <c r="AD1781" s="108"/>
      <c r="AE1781" s="108"/>
      <c r="AF1781" s="108"/>
      <c r="AG1781" s="108"/>
      <c r="AH1781" s="108"/>
    </row>
    <row r="1782">
      <c r="A1782" s="108"/>
      <c r="B1782" s="108"/>
      <c r="C1782" s="108"/>
      <c r="D1782" s="115"/>
      <c r="E1782" s="108"/>
      <c r="F1782" s="108"/>
      <c r="G1782" s="108"/>
      <c r="H1782" s="108"/>
      <c r="I1782" s="108"/>
      <c r="J1782" s="108"/>
      <c r="K1782" s="108"/>
      <c r="L1782" s="108"/>
      <c r="M1782" s="111"/>
      <c r="N1782" s="112"/>
      <c r="O1782" s="111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/>
      <c r="AB1782" s="108"/>
      <c r="AC1782" s="108"/>
      <c r="AD1782" s="108"/>
      <c r="AE1782" s="108"/>
      <c r="AF1782" s="108"/>
      <c r="AG1782" s="108"/>
      <c r="AH1782" s="108"/>
    </row>
    <row r="1783">
      <c r="A1783" s="108"/>
      <c r="B1783" s="108"/>
      <c r="C1783" s="108"/>
      <c r="D1783" s="115"/>
      <c r="E1783" s="108"/>
      <c r="F1783" s="108"/>
      <c r="G1783" s="108"/>
      <c r="H1783" s="108"/>
      <c r="I1783" s="108"/>
      <c r="J1783" s="108"/>
      <c r="K1783" s="108"/>
      <c r="L1783" s="108"/>
      <c r="M1783" s="111"/>
      <c r="N1783" s="112"/>
      <c r="O1783" s="111"/>
      <c r="P1783" s="108"/>
      <c r="Q1783" s="108"/>
      <c r="R1783" s="108"/>
      <c r="S1783" s="108"/>
      <c r="T1783" s="108"/>
      <c r="U1783" s="108"/>
      <c r="V1783" s="108"/>
      <c r="W1783" s="108"/>
      <c r="X1783" s="108"/>
      <c r="Y1783" s="108"/>
      <c r="Z1783" s="108"/>
      <c r="AA1783" s="108"/>
      <c r="AB1783" s="108"/>
      <c r="AC1783" s="108"/>
      <c r="AD1783" s="108"/>
      <c r="AE1783" s="108"/>
      <c r="AF1783" s="108"/>
      <c r="AG1783" s="108"/>
      <c r="AH1783" s="108"/>
    </row>
    <row r="1784">
      <c r="A1784" s="108"/>
      <c r="B1784" s="108"/>
      <c r="C1784" s="108"/>
      <c r="D1784" s="115"/>
      <c r="E1784" s="108"/>
      <c r="F1784" s="108"/>
      <c r="G1784" s="108"/>
      <c r="H1784" s="108"/>
      <c r="I1784" s="108"/>
      <c r="J1784" s="108"/>
      <c r="K1784" s="108"/>
      <c r="L1784" s="108"/>
      <c r="M1784" s="111"/>
      <c r="N1784" s="112"/>
      <c r="O1784" s="111"/>
      <c r="P1784" s="108"/>
      <c r="Q1784" s="108"/>
      <c r="R1784" s="108"/>
      <c r="S1784" s="108"/>
      <c r="T1784" s="108"/>
      <c r="U1784" s="108"/>
      <c r="V1784" s="108"/>
      <c r="W1784" s="108"/>
      <c r="X1784" s="108"/>
      <c r="Y1784" s="108"/>
      <c r="Z1784" s="108"/>
      <c r="AA1784" s="108"/>
      <c r="AB1784" s="108"/>
      <c r="AC1784" s="108"/>
      <c r="AD1784" s="108"/>
      <c r="AE1784" s="108"/>
      <c r="AF1784" s="108"/>
      <c r="AG1784" s="108"/>
      <c r="AH1784" s="108"/>
    </row>
    <row r="1785">
      <c r="A1785" s="108"/>
      <c r="B1785" s="108"/>
      <c r="C1785" s="108"/>
      <c r="D1785" s="115"/>
      <c r="E1785" s="108"/>
      <c r="F1785" s="108"/>
      <c r="G1785" s="108"/>
      <c r="H1785" s="108"/>
      <c r="I1785" s="108"/>
      <c r="J1785" s="108"/>
      <c r="K1785" s="108"/>
      <c r="L1785" s="108"/>
      <c r="M1785" s="111"/>
      <c r="N1785" s="112"/>
      <c r="O1785" s="111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  <c r="AE1785" s="108"/>
      <c r="AF1785" s="108"/>
      <c r="AG1785" s="108"/>
      <c r="AH1785" s="108"/>
    </row>
    <row r="1786">
      <c r="A1786" s="108"/>
      <c r="B1786" s="108"/>
      <c r="C1786" s="108"/>
      <c r="D1786" s="115"/>
      <c r="E1786" s="108"/>
      <c r="F1786" s="108"/>
      <c r="G1786" s="108"/>
      <c r="H1786" s="108"/>
      <c r="I1786" s="108"/>
      <c r="J1786" s="108"/>
      <c r="K1786" s="108"/>
      <c r="L1786" s="108"/>
      <c r="M1786" s="111"/>
      <c r="N1786" s="112"/>
      <c r="O1786" s="111"/>
      <c r="P1786" s="108"/>
      <c r="Q1786" s="108"/>
      <c r="R1786" s="108"/>
      <c r="S1786" s="108"/>
      <c r="T1786" s="108"/>
      <c r="U1786" s="108"/>
      <c r="V1786" s="108"/>
      <c r="W1786" s="108"/>
      <c r="X1786" s="108"/>
      <c r="Y1786" s="108"/>
      <c r="Z1786" s="108"/>
      <c r="AA1786" s="108"/>
      <c r="AB1786" s="108"/>
      <c r="AC1786" s="108"/>
      <c r="AD1786" s="108"/>
      <c r="AE1786" s="108"/>
      <c r="AF1786" s="108"/>
      <c r="AG1786" s="108"/>
      <c r="AH1786" s="108"/>
    </row>
    <row r="1787">
      <c r="A1787" s="108"/>
      <c r="B1787" s="108"/>
      <c r="C1787" s="108"/>
      <c r="D1787" s="115"/>
      <c r="E1787" s="108"/>
      <c r="F1787" s="108"/>
      <c r="G1787" s="108"/>
      <c r="H1787" s="108"/>
      <c r="I1787" s="108"/>
      <c r="J1787" s="108"/>
      <c r="K1787" s="108"/>
      <c r="L1787" s="108"/>
      <c r="M1787" s="111"/>
      <c r="N1787" s="112"/>
      <c r="O1787" s="111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/>
      <c r="AB1787" s="108"/>
      <c r="AC1787" s="108"/>
      <c r="AD1787" s="108"/>
      <c r="AE1787" s="108"/>
      <c r="AF1787" s="108"/>
      <c r="AG1787" s="108"/>
      <c r="AH1787" s="108"/>
    </row>
    <row r="1788">
      <c r="A1788" s="108"/>
      <c r="B1788" s="108"/>
      <c r="C1788" s="108"/>
      <c r="D1788" s="115"/>
      <c r="E1788" s="108"/>
      <c r="F1788" s="108"/>
      <c r="G1788" s="108"/>
      <c r="H1788" s="108"/>
      <c r="I1788" s="108"/>
      <c r="J1788" s="108"/>
      <c r="K1788" s="108"/>
      <c r="L1788" s="108"/>
      <c r="M1788" s="111"/>
      <c r="N1788" s="112"/>
      <c r="O1788" s="111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  <c r="AE1788" s="108"/>
      <c r="AF1788" s="108"/>
      <c r="AG1788" s="108"/>
      <c r="AH1788" s="108"/>
    </row>
    <row r="1789">
      <c r="A1789" s="108"/>
      <c r="B1789" s="108"/>
      <c r="C1789" s="108"/>
      <c r="D1789" s="115"/>
      <c r="E1789" s="108"/>
      <c r="F1789" s="108"/>
      <c r="G1789" s="108"/>
      <c r="H1789" s="108"/>
      <c r="I1789" s="108"/>
      <c r="J1789" s="108"/>
      <c r="K1789" s="108"/>
      <c r="L1789" s="108"/>
      <c r="M1789" s="111"/>
      <c r="N1789" s="112"/>
      <c r="O1789" s="111"/>
      <c r="P1789" s="108"/>
      <c r="Q1789" s="108"/>
      <c r="R1789" s="108"/>
      <c r="S1789" s="108"/>
      <c r="T1789" s="108"/>
      <c r="U1789" s="108"/>
      <c r="V1789" s="108"/>
      <c r="W1789" s="108"/>
      <c r="X1789" s="108"/>
      <c r="Y1789" s="108"/>
      <c r="Z1789" s="108"/>
      <c r="AA1789" s="108"/>
      <c r="AB1789" s="108"/>
      <c r="AC1789" s="108"/>
      <c r="AD1789" s="108"/>
      <c r="AE1789" s="108"/>
      <c r="AF1789" s="108"/>
      <c r="AG1789" s="108"/>
      <c r="AH1789" s="108"/>
    </row>
    <row r="1790">
      <c r="A1790" s="108"/>
      <c r="B1790" s="108"/>
      <c r="C1790" s="108"/>
      <c r="D1790" s="115"/>
      <c r="E1790" s="108"/>
      <c r="F1790" s="108"/>
      <c r="G1790" s="108"/>
      <c r="H1790" s="108"/>
      <c r="I1790" s="108"/>
      <c r="J1790" s="108"/>
      <c r="K1790" s="108"/>
      <c r="L1790" s="108"/>
      <c r="M1790" s="111"/>
      <c r="N1790" s="112"/>
      <c r="O1790" s="111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/>
      <c r="AB1790" s="108"/>
      <c r="AC1790" s="108"/>
      <c r="AD1790" s="108"/>
      <c r="AE1790" s="108"/>
      <c r="AF1790" s="108"/>
      <c r="AG1790" s="108"/>
      <c r="AH1790" s="108"/>
    </row>
    <row r="1791">
      <c r="A1791" s="108"/>
      <c r="B1791" s="108"/>
      <c r="C1791" s="108"/>
      <c r="D1791" s="115"/>
      <c r="E1791" s="108"/>
      <c r="F1791" s="108"/>
      <c r="G1791" s="108"/>
      <c r="H1791" s="108"/>
      <c r="I1791" s="108"/>
      <c r="J1791" s="108"/>
      <c r="K1791" s="108"/>
      <c r="L1791" s="108"/>
      <c r="M1791" s="111"/>
      <c r="N1791" s="112"/>
      <c r="O1791" s="111"/>
      <c r="P1791" s="108"/>
      <c r="Q1791" s="108"/>
      <c r="R1791" s="108"/>
      <c r="S1791" s="108"/>
      <c r="T1791" s="108"/>
      <c r="U1791" s="108"/>
      <c r="V1791" s="108"/>
      <c r="W1791" s="108"/>
      <c r="X1791" s="108"/>
      <c r="Y1791" s="108"/>
      <c r="Z1791" s="108"/>
      <c r="AA1791" s="108"/>
      <c r="AB1791" s="108"/>
      <c r="AC1791" s="108"/>
      <c r="AD1791" s="108"/>
      <c r="AE1791" s="108"/>
      <c r="AF1791" s="108"/>
      <c r="AG1791" s="108"/>
      <c r="AH1791" s="108"/>
    </row>
    <row r="1792">
      <c r="A1792" s="108"/>
      <c r="B1792" s="108"/>
      <c r="C1792" s="108"/>
      <c r="D1792" s="115"/>
      <c r="E1792" s="108"/>
      <c r="F1792" s="108"/>
      <c r="G1792" s="108"/>
      <c r="H1792" s="108"/>
      <c r="I1792" s="108"/>
      <c r="J1792" s="108"/>
      <c r="K1792" s="108"/>
      <c r="L1792" s="108"/>
      <c r="M1792" s="111"/>
      <c r="N1792" s="112"/>
      <c r="O1792" s="111"/>
      <c r="P1792" s="108"/>
      <c r="Q1792" s="108"/>
      <c r="R1792" s="108"/>
      <c r="S1792" s="108"/>
      <c r="T1792" s="108"/>
      <c r="U1792" s="108"/>
      <c r="V1792" s="108"/>
      <c r="W1792" s="108"/>
      <c r="X1792" s="108"/>
      <c r="Y1792" s="108"/>
      <c r="Z1792" s="108"/>
      <c r="AA1792" s="108"/>
      <c r="AB1792" s="108"/>
      <c r="AC1792" s="108"/>
      <c r="AD1792" s="108"/>
      <c r="AE1792" s="108"/>
      <c r="AF1792" s="108"/>
      <c r="AG1792" s="108"/>
      <c r="AH1792" s="108"/>
    </row>
    <row r="1793">
      <c r="A1793" s="108"/>
      <c r="B1793" s="108"/>
      <c r="C1793" s="108"/>
      <c r="D1793" s="115"/>
      <c r="E1793" s="108"/>
      <c r="F1793" s="108"/>
      <c r="G1793" s="108"/>
      <c r="H1793" s="108"/>
      <c r="I1793" s="108"/>
      <c r="J1793" s="108"/>
      <c r="K1793" s="108"/>
      <c r="L1793" s="108"/>
      <c r="M1793" s="111"/>
      <c r="N1793" s="112"/>
      <c r="O1793" s="111"/>
      <c r="P1793" s="108"/>
      <c r="Q1793" s="108"/>
      <c r="R1793" s="108"/>
      <c r="S1793" s="108"/>
      <c r="T1793" s="108"/>
      <c r="U1793" s="108"/>
      <c r="V1793" s="108"/>
      <c r="W1793" s="108"/>
      <c r="X1793" s="108"/>
      <c r="Y1793" s="108"/>
      <c r="Z1793" s="108"/>
      <c r="AA1793" s="108"/>
      <c r="AB1793" s="108"/>
      <c r="AC1793" s="108"/>
      <c r="AD1793" s="108"/>
      <c r="AE1793" s="108"/>
      <c r="AF1793" s="108"/>
      <c r="AG1793" s="108"/>
      <c r="AH1793" s="108"/>
    </row>
    <row r="1794">
      <c r="A1794" s="108"/>
      <c r="B1794" s="108"/>
      <c r="C1794" s="108"/>
      <c r="D1794" s="115"/>
      <c r="E1794" s="108"/>
      <c r="F1794" s="108"/>
      <c r="G1794" s="108"/>
      <c r="H1794" s="108"/>
      <c r="I1794" s="108"/>
      <c r="J1794" s="108"/>
      <c r="K1794" s="108"/>
      <c r="L1794" s="108"/>
      <c r="M1794" s="111"/>
      <c r="N1794" s="112"/>
      <c r="O1794" s="111"/>
      <c r="P1794" s="108"/>
      <c r="Q1794" s="108"/>
      <c r="R1794" s="108"/>
      <c r="S1794" s="108"/>
      <c r="T1794" s="108"/>
      <c r="U1794" s="108"/>
      <c r="V1794" s="108"/>
      <c r="W1794" s="108"/>
      <c r="X1794" s="108"/>
      <c r="Y1794" s="108"/>
      <c r="Z1794" s="108"/>
      <c r="AA1794" s="108"/>
      <c r="AB1794" s="108"/>
      <c r="AC1794" s="108"/>
      <c r="AD1794" s="108"/>
      <c r="AE1794" s="108"/>
      <c r="AF1794" s="108"/>
      <c r="AG1794" s="108"/>
      <c r="AH1794" s="108"/>
    </row>
    <row r="1795">
      <c r="A1795" s="108"/>
      <c r="B1795" s="108"/>
      <c r="C1795" s="108"/>
      <c r="D1795" s="115"/>
      <c r="E1795" s="108"/>
      <c r="F1795" s="108"/>
      <c r="G1795" s="108"/>
      <c r="H1795" s="108"/>
      <c r="I1795" s="108"/>
      <c r="J1795" s="108"/>
      <c r="K1795" s="108"/>
      <c r="L1795" s="108"/>
      <c r="M1795" s="111"/>
      <c r="N1795" s="112"/>
      <c r="O1795" s="111"/>
      <c r="P1795" s="108"/>
      <c r="Q1795" s="108"/>
      <c r="R1795" s="108"/>
      <c r="S1795" s="108"/>
      <c r="T1795" s="108"/>
      <c r="U1795" s="108"/>
      <c r="V1795" s="108"/>
      <c r="W1795" s="108"/>
      <c r="X1795" s="108"/>
      <c r="Y1795" s="108"/>
      <c r="Z1795" s="108"/>
      <c r="AA1795" s="108"/>
      <c r="AB1795" s="108"/>
      <c r="AC1795" s="108"/>
      <c r="AD1795" s="108"/>
      <c r="AE1795" s="108"/>
      <c r="AF1795" s="108"/>
      <c r="AG1795" s="108"/>
      <c r="AH1795" s="108"/>
    </row>
    <row r="1796">
      <c r="A1796" s="108"/>
      <c r="B1796" s="108"/>
      <c r="C1796" s="108"/>
      <c r="D1796" s="115"/>
      <c r="E1796" s="108"/>
      <c r="F1796" s="108"/>
      <c r="G1796" s="108"/>
      <c r="H1796" s="108"/>
      <c r="I1796" s="108"/>
      <c r="J1796" s="108"/>
      <c r="K1796" s="108"/>
      <c r="L1796" s="108"/>
      <c r="M1796" s="111"/>
      <c r="N1796" s="112"/>
      <c r="O1796" s="111"/>
      <c r="P1796" s="108"/>
      <c r="Q1796" s="108"/>
      <c r="R1796" s="108"/>
      <c r="S1796" s="108"/>
      <c r="T1796" s="108"/>
      <c r="U1796" s="108"/>
      <c r="V1796" s="108"/>
      <c r="W1796" s="108"/>
      <c r="X1796" s="108"/>
      <c r="Y1796" s="108"/>
      <c r="Z1796" s="108"/>
      <c r="AA1796" s="108"/>
      <c r="AB1796" s="108"/>
      <c r="AC1796" s="108"/>
      <c r="AD1796" s="108"/>
      <c r="AE1796" s="108"/>
      <c r="AF1796" s="108"/>
      <c r="AG1796" s="108"/>
      <c r="AH1796" s="108"/>
    </row>
    <row r="1797">
      <c r="A1797" s="108"/>
      <c r="B1797" s="108"/>
      <c r="C1797" s="108"/>
      <c r="D1797" s="115"/>
      <c r="E1797" s="108"/>
      <c r="F1797" s="108"/>
      <c r="G1797" s="108"/>
      <c r="H1797" s="108"/>
      <c r="I1797" s="108"/>
      <c r="J1797" s="108"/>
      <c r="K1797" s="108"/>
      <c r="L1797" s="108"/>
      <c r="M1797" s="111"/>
      <c r="N1797" s="112"/>
      <c r="O1797" s="111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/>
      <c r="AB1797" s="108"/>
      <c r="AC1797" s="108"/>
      <c r="AD1797" s="108"/>
      <c r="AE1797" s="108"/>
      <c r="AF1797" s="108"/>
      <c r="AG1797" s="108"/>
      <c r="AH1797" s="108"/>
    </row>
    <row r="1798">
      <c r="A1798" s="108"/>
      <c r="B1798" s="108"/>
      <c r="C1798" s="108"/>
      <c r="D1798" s="115"/>
      <c r="E1798" s="108"/>
      <c r="F1798" s="108"/>
      <c r="G1798" s="108"/>
      <c r="H1798" s="108"/>
      <c r="I1798" s="108"/>
      <c r="J1798" s="108"/>
      <c r="K1798" s="108"/>
      <c r="L1798" s="108"/>
      <c r="M1798" s="111"/>
      <c r="N1798" s="112"/>
      <c r="O1798" s="111"/>
      <c r="P1798" s="108"/>
      <c r="Q1798" s="108"/>
      <c r="R1798" s="108"/>
      <c r="S1798" s="108"/>
      <c r="T1798" s="108"/>
      <c r="U1798" s="108"/>
      <c r="V1798" s="108"/>
      <c r="W1798" s="108"/>
      <c r="X1798" s="108"/>
      <c r="Y1798" s="108"/>
      <c r="Z1798" s="108"/>
      <c r="AA1798" s="108"/>
      <c r="AB1798" s="108"/>
      <c r="AC1798" s="108"/>
      <c r="AD1798" s="108"/>
      <c r="AE1798" s="108"/>
      <c r="AF1798" s="108"/>
      <c r="AG1798" s="108"/>
      <c r="AH1798" s="108"/>
    </row>
    <row r="1799">
      <c r="A1799" s="108"/>
      <c r="B1799" s="108"/>
      <c r="C1799" s="108"/>
      <c r="D1799" s="115"/>
      <c r="E1799" s="108"/>
      <c r="F1799" s="108"/>
      <c r="G1799" s="108"/>
      <c r="H1799" s="108"/>
      <c r="I1799" s="108"/>
      <c r="J1799" s="108"/>
      <c r="K1799" s="108"/>
      <c r="L1799" s="108"/>
      <c r="M1799" s="111"/>
      <c r="N1799" s="112"/>
      <c r="O1799" s="111"/>
      <c r="P1799" s="108"/>
      <c r="Q1799" s="108"/>
      <c r="R1799" s="108"/>
      <c r="S1799" s="108"/>
      <c r="T1799" s="108"/>
      <c r="U1799" s="108"/>
      <c r="V1799" s="108"/>
      <c r="W1799" s="108"/>
      <c r="X1799" s="108"/>
      <c r="Y1799" s="108"/>
      <c r="Z1799" s="108"/>
      <c r="AA1799" s="108"/>
      <c r="AB1799" s="108"/>
      <c r="AC1799" s="108"/>
      <c r="AD1799" s="108"/>
      <c r="AE1799" s="108"/>
      <c r="AF1799" s="108"/>
      <c r="AG1799" s="108"/>
      <c r="AH1799" s="108"/>
    </row>
    <row r="1800">
      <c r="A1800" s="108"/>
      <c r="B1800" s="108"/>
      <c r="C1800" s="108"/>
      <c r="D1800" s="115"/>
      <c r="E1800" s="108"/>
      <c r="F1800" s="108"/>
      <c r="G1800" s="108"/>
      <c r="H1800" s="108"/>
      <c r="I1800" s="108"/>
      <c r="J1800" s="108"/>
      <c r="K1800" s="108"/>
      <c r="L1800" s="108"/>
      <c r="M1800" s="111"/>
      <c r="N1800" s="112"/>
      <c r="O1800" s="111"/>
      <c r="P1800" s="108"/>
      <c r="Q1800" s="108"/>
      <c r="R1800" s="108"/>
      <c r="S1800" s="108"/>
      <c r="T1800" s="108"/>
      <c r="U1800" s="108"/>
      <c r="V1800" s="108"/>
      <c r="W1800" s="108"/>
      <c r="X1800" s="108"/>
      <c r="Y1800" s="108"/>
      <c r="Z1800" s="108"/>
      <c r="AA1800" s="108"/>
      <c r="AB1800" s="108"/>
      <c r="AC1800" s="108"/>
      <c r="AD1800" s="108"/>
      <c r="AE1800" s="108"/>
      <c r="AF1800" s="108"/>
      <c r="AG1800" s="108"/>
      <c r="AH1800" s="108"/>
    </row>
    <row r="1801">
      <c r="A1801" s="108"/>
      <c r="B1801" s="108"/>
      <c r="C1801" s="108"/>
      <c r="D1801" s="115"/>
      <c r="E1801" s="108"/>
      <c r="F1801" s="108"/>
      <c r="G1801" s="108"/>
      <c r="H1801" s="108"/>
      <c r="I1801" s="108"/>
      <c r="J1801" s="108"/>
      <c r="K1801" s="108"/>
      <c r="L1801" s="108"/>
      <c r="M1801" s="111"/>
      <c r="N1801" s="112"/>
      <c r="O1801" s="111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  <c r="AE1801" s="108"/>
      <c r="AF1801" s="108"/>
      <c r="AG1801" s="108"/>
      <c r="AH1801" s="108"/>
    </row>
    <row r="1802">
      <c r="A1802" s="108"/>
      <c r="B1802" s="108"/>
      <c r="C1802" s="108"/>
      <c r="D1802" s="115"/>
      <c r="E1802" s="108"/>
      <c r="F1802" s="108"/>
      <c r="G1802" s="108"/>
      <c r="H1802" s="108"/>
      <c r="I1802" s="108"/>
      <c r="J1802" s="108"/>
      <c r="K1802" s="108"/>
      <c r="L1802" s="108"/>
      <c r="M1802" s="111"/>
      <c r="N1802" s="112"/>
      <c r="O1802" s="111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/>
      <c r="AB1802" s="108"/>
      <c r="AC1802" s="108"/>
      <c r="AD1802" s="108"/>
      <c r="AE1802" s="108"/>
      <c r="AF1802" s="108"/>
      <c r="AG1802" s="108"/>
      <c r="AH1802" s="108"/>
    </row>
    <row r="1803">
      <c r="A1803" s="108"/>
      <c r="B1803" s="108"/>
      <c r="C1803" s="108"/>
      <c r="D1803" s="115"/>
      <c r="E1803" s="108"/>
      <c r="F1803" s="108"/>
      <c r="G1803" s="108"/>
      <c r="H1803" s="108"/>
      <c r="I1803" s="108"/>
      <c r="J1803" s="108"/>
      <c r="K1803" s="108"/>
      <c r="L1803" s="108"/>
      <c r="M1803" s="111"/>
      <c r="N1803" s="112"/>
      <c r="O1803" s="111"/>
      <c r="P1803" s="108"/>
      <c r="Q1803" s="108"/>
      <c r="R1803" s="108"/>
      <c r="S1803" s="108"/>
      <c r="T1803" s="108"/>
      <c r="U1803" s="108"/>
      <c r="V1803" s="108"/>
      <c r="W1803" s="108"/>
      <c r="X1803" s="108"/>
      <c r="Y1803" s="108"/>
      <c r="Z1803" s="108"/>
      <c r="AA1803" s="108"/>
      <c r="AB1803" s="108"/>
      <c r="AC1803" s="108"/>
      <c r="AD1803" s="108"/>
      <c r="AE1803" s="108"/>
      <c r="AF1803" s="108"/>
      <c r="AG1803" s="108"/>
      <c r="AH1803" s="108"/>
    </row>
    <row r="1804">
      <c r="A1804" s="108"/>
      <c r="B1804" s="108"/>
      <c r="C1804" s="108"/>
      <c r="D1804" s="115"/>
      <c r="E1804" s="108"/>
      <c r="F1804" s="108"/>
      <c r="G1804" s="108"/>
      <c r="H1804" s="108"/>
      <c r="I1804" s="108"/>
      <c r="J1804" s="108"/>
      <c r="K1804" s="108"/>
      <c r="L1804" s="108"/>
      <c r="M1804" s="111"/>
      <c r="N1804" s="112"/>
      <c r="O1804" s="111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/>
      <c r="AB1804" s="108"/>
      <c r="AC1804" s="108"/>
      <c r="AD1804" s="108"/>
      <c r="AE1804" s="108"/>
      <c r="AF1804" s="108"/>
      <c r="AG1804" s="108"/>
      <c r="AH1804" s="108"/>
    </row>
    <row r="1805">
      <c r="A1805" s="108"/>
      <c r="B1805" s="108"/>
      <c r="C1805" s="108"/>
      <c r="D1805" s="115"/>
      <c r="E1805" s="108"/>
      <c r="F1805" s="108"/>
      <c r="G1805" s="108"/>
      <c r="H1805" s="108"/>
      <c r="I1805" s="108"/>
      <c r="J1805" s="108"/>
      <c r="K1805" s="108"/>
      <c r="L1805" s="108"/>
      <c r="M1805" s="111"/>
      <c r="N1805" s="112"/>
      <c r="O1805" s="111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/>
      <c r="AB1805" s="108"/>
      <c r="AC1805" s="108"/>
      <c r="AD1805" s="108"/>
      <c r="AE1805" s="108"/>
      <c r="AF1805" s="108"/>
      <c r="AG1805" s="108"/>
      <c r="AH1805" s="108"/>
    </row>
    <row r="1806">
      <c r="A1806" s="108"/>
      <c r="B1806" s="108"/>
      <c r="C1806" s="108"/>
      <c r="D1806" s="115"/>
      <c r="E1806" s="108"/>
      <c r="F1806" s="108"/>
      <c r="G1806" s="108"/>
      <c r="H1806" s="108"/>
      <c r="I1806" s="108"/>
      <c r="J1806" s="108"/>
      <c r="K1806" s="108"/>
      <c r="L1806" s="108"/>
      <c r="M1806" s="111"/>
      <c r="N1806" s="112"/>
      <c r="O1806" s="111"/>
      <c r="P1806" s="108"/>
      <c r="Q1806" s="108"/>
      <c r="R1806" s="108"/>
      <c r="S1806" s="108"/>
      <c r="T1806" s="108"/>
      <c r="U1806" s="108"/>
      <c r="V1806" s="108"/>
      <c r="W1806" s="108"/>
      <c r="X1806" s="108"/>
      <c r="Y1806" s="108"/>
      <c r="Z1806" s="108"/>
      <c r="AA1806" s="108"/>
      <c r="AB1806" s="108"/>
      <c r="AC1806" s="108"/>
      <c r="AD1806" s="108"/>
      <c r="AE1806" s="108"/>
      <c r="AF1806" s="108"/>
      <c r="AG1806" s="108"/>
      <c r="AH1806" s="108"/>
    </row>
    <row r="1807">
      <c r="A1807" s="108"/>
      <c r="B1807" s="108"/>
      <c r="C1807" s="108"/>
      <c r="D1807" s="115"/>
      <c r="E1807" s="108"/>
      <c r="F1807" s="108"/>
      <c r="G1807" s="108"/>
      <c r="H1807" s="108"/>
      <c r="I1807" s="108"/>
      <c r="J1807" s="108"/>
      <c r="K1807" s="108"/>
      <c r="L1807" s="108"/>
      <c r="M1807" s="111"/>
      <c r="N1807" s="112"/>
      <c r="O1807" s="111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/>
      <c r="AB1807" s="108"/>
      <c r="AC1807" s="108"/>
      <c r="AD1807" s="108"/>
      <c r="AE1807" s="108"/>
      <c r="AF1807" s="108"/>
      <c r="AG1807" s="108"/>
      <c r="AH1807" s="108"/>
    </row>
    <row r="1808">
      <c r="A1808" s="108"/>
      <c r="B1808" s="108"/>
      <c r="C1808" s="108"/>
      <c r="D1808" s="115"/>
      <c r="E1808" s="108"/>
      <c r="F1808" s="108"/>
      <c r="G1808" s="108"/>
      <c r="H1808" s="108"/>
      <c r="I1808" s="108"/>
      <c r="J1808" s="108"/>
      <c r="K1808" s="108"/>
      <c r="L1808" s="108"/>
      <c r="M1808" s="111"/>
      <c r="N1808" s="112"/>
      <c r="O1808" s="111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/>
      <c r="AC1808" s="108"/>
      <c r="AD1808" s="108"/>
      <c r="AE1808" s="108"/>
      <c r="AF1808" s="108"/>
      <c r="AG1808" s="108"/>
      <c r="AH1808" s="108"/>
    </row>
    <row r="1809">
      <c r="A1809" s="108"/>
      <c r="B1809" s="108"/>
      <c r="C1809" s="108"/>
      <c r="D1809" s="115"/>
      <c r="E1809" s="108"/>
      <c r="F1809" s="108"/>
      <c r="G1809" s="108"/>
      <c r="H1809" s="108"/>
      <c r="I1809" s="108"/>
      <c r="J1809" s="108"/>
      <c r="K1809" s="108"/>
      <c r="L1809" s="108"/>
      <c r="M1809" s="111"/>
      <c r="N1809" s="112"/>
      <c r="O1809" s="111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/>
      <c r="AB1809" s="108"/>
      <c r="AC1809" s="108"/>
      <c r="AD1809" s="108"/>
      <c r="AE1809" s="108"/>
      <c r="AF1809" s="108"/>
      <c r="AG1809" s="108"/>
      <c r="AH1809" s="108"/>
    </row>
    <row r="1810">
      <c r="A1810" s="108"/>
      <c r="B1810" s="108"/>
      <c r="C1810" s="108"/>
      <c r="D1810" s="115"/>
      <c r="E1810" s="108"/>
      <c r="F1810" s="108"/>
      <c r="G1810" s="108"/>
      <c r="H1810" s="108"/>
      <c r="I1810" s="108"/>
      <c r="J1810" s="108"/>
      <c r="K1810" s="108"/>
      <c r="L1810" s="108"/>
      <c r="M1810" s="111"/>
      <c r="N1810" s="112"/>
      <c r="O1810" s="111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/>
      <c r="AB1810" s="108"/>
      <c r="AC1810" s="108"/>
      <c r="AD1810" s="108"/>
      <c r="AE1810" s="108"/>
      <c r="AF1810" s="108"/>
      <c r="AG1810" s="108"/>
      <c r="AH1810" s="108"/>
    </row>
    <row r="1811">
      <c r="A1811" s="108"/>
      <c r="B1811" s="108"/>
      <c r="C1811" s="108"/>
      <c r="D1811" s="115"/>
      <c r="E1811" s="108"/>
      <c r="F1811" s="108"/>
      <c r="G1811" s="108"/>
      <c r="H1811" s="108"/>
      <c r="I1811" s="108"/>
      <c r="J1811" s="108"/>
      <c r="K1811" s="108"/>
      <c r="L1811" s="108"/>
      <c r="M1811" s="111"/>
      <c r="N1811" s="112"/>
      <c r="O1811" s="111"/>
      <c r="P1811" s="108"/>
      <c r="Q1811" s="108"/>
      <c r="R1811" s="108"/>
      <c r="S1811" s="108"/>
      <c r="T1811" s="108"/>
      <c r="U1811" s="108"/>
      <c r="V1811" s="108"/>
      <c r="W1811" s="108"/>
      <c r="X1811" s="108"/>
      <c r="Y1811" s="108"/>
      <c r="Z1811" s="108"/>
      <c r="AA1811" s="108"/>
      <c r="AB1811" s="108"/>
      <c r="AC1811" s="108"/>
      <c r="AD1811" s="108"/>
      <c r="AE1811" s="108"/>
      <c r="AF1811" s="108"/>
      <c r="AG1811" s="108"/>
      <c r="AH1811" s="108"/>
    </row>
    <row r="1812">
      <c r="A1812" s="108"/>
      <c r="B1812" s="108"/>
      <c r="C1812" s="108"/>
      <c r="D1812" s="115"/>
      <c r="E1812" s="108"/>
      <c r="F1812" s="108"/>
      <c r="G1812" s="108"/>
      <c r="H1812" s="108"/>
      <c r="I1812" s="108"/>
      <c r="J1812" s="108"/>
      <c r="K1812" s="108"/>
      <c r="L1812" s="108"/>
      <c r="M1812" s="111"/>
      <c r="N1812" s="112"/>
      <c r="O1812" s="111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  <c r="AG1812" s="108"/>
      <c r="AH1812" s="108"/>
    </row>
    <row r="1813">
      <c r="A1813" s="108"/>
      <c r="B1813" s="108"/>
      <c r="C1813" s="108"/>
      <c r="D1813" s="115"/>
      <c r="E1813" s="108"/>
      <c r="F1813" s="108"/>
      <c r="G1813" s="108"/>
      <c r="H1813" s="108"/>
      <c r="I1813" s="108"/>
      <c r="J1813" s="108"/>
      <c r="K1813" s="108"/>
      <c r="L1813" s="108"/>
      <c r="M1813" s="111"/>
      <c r="N1813" s="112"/>
      <c r="O1813" s="111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  <c r="AE1813" s="108"/>
      <c r="AF1813" s="108"/>
      <c r="AG1813" s="108"/>
      <c r="AH1813" s="108"/>
    </row>
    <row r="1814">
      <c r="A1814" s="108"/>
      <c r="B1814" s="108"/>
      <c r="C1814" s="108"/>
      <c r="D1814" s="115"/>
      <c r="E1814" s="108"/>
      <c r="F1814" s="108"/>
      <c r="G1814" s="108"/>
      <c r="H1814" s="108"/>
      <c r="I1814" s="108"/>
      <c r="J1814" s="108"/>
      <c r="K1814" s="108"/>
      <c r="L1814" s="108"/>
      <c r="M1814" s="111"/>
      <c r="N1814" s="112"/>
      <c r="O1814" s="111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  <c r="AG1814" s="108"/>
      <c r="AH1814" s="108"/>
    </row>
    <row r="1815">
      <c r="A1815" s="108"/>
      <c r="B1815" s="108"/>
      <c r="C1815" s="108"/>
      <c r="D1815" s="115"/>
      <c r="E1815" s="108"/>
      <c r="F1815" s="108"/>
      <c r="G1815" s="108"/>
      <c r="H1815" s="108"/>
      <c r="I1815" s="108"/>
      <c r="J1815" s="108"/>
      <c r="K1815" s="108"/>
      <c r="L1815" s="108"/>
      <c r="M1815" s="111"/>
      <c r="N1815" s="112"/>
      <c r="O1815" s="111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  <c r="AG1815" s="108"/>
      <c r="AH1815" s="108"/>
    </row>
    <row r="1816">
      <c r="A1816" s="108"/>
      <c r="B1816" s="108"/>
      <c r="C1816" s="108"/>
      <c r="D1816" s="115"/>
      <c r="E1816" s="108"/>
      <c r="F1816" s="108"/>
      <c r="G1816" s="108"/>
      <c r="H1816" s="108"/>
      <c r="I1816" s="108"/>
      <c r="J1816" s="108"/>
      <c r="K1816" s="108"/>
      <c r="L1816" s="108"/>
      <c r="M1816" s="111"/>
      <c r="N1816" s="112"/>
      <c r="O1816" s="111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  <c r="AG1816" s="108"/>
      <c r="AH1816" s="108"/>
    </row>
    <row r="1817">
      <c r="A1817" s="108"/>
      <c r="B1817" s="108"/>
      <c r="C1817" s="108"/>
      <c r="D1817" s="115"/>
      <c r="E1817" s="108"/>
      <c r="F1817" s="108"/>
      <c r="G1817" s="108"/>
      <c r="H1817" s="108"/>
      <c r="I1817" s="108"/>
      <c r="J1817" s="108"/>
      <c r="K1817" s="108"/>
      <c r="L1817" s="108"/>
      <c r="M1817" s="111"/>
      <c r="N1817" s="112"/>
      <c r="O1817" s="111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  <c r="AG1817" s="108"/>
      <c r="AH1817" s="108"/>
    </row>
    <row r="1818">
      <c r="A1818" s="108"/>
      <c r="B1818" s="108"/>
      <c r="C1818" s="108"/>
      <c r="D1818" s="115"/>
      <c r="E1818" s="108"/>
      <c r="F1818" s="108"/>
      <c r="G1818" s="108"/>
      <c r="H1818" s="108"/>
      <c r="I1818" s="108"/>
      <c r="J1818" s="108"/>
      <c r="K1818" s="108"/>
      <c r="L1818" s="108"/>
      <c r="M1818" s="111"/>
      <c r="N1818" s="112"/>
      <c r="O1818" s="111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  <c r="AG1818" s="108"/>
      <c r="AH1818" s="108"/>
    </row>
    <row r="1819">
      <c r="A1819" s="108"/>
      <c r="B1819" s="108"/>
      <c r="C1819" s="108"/>
      <c r="D1819" s="115"/>
      <c r="E1819" s="108"/>
      <c r="F1819" s="108"/>
      <c r="G1819" s="108"/>
      <c r="H1819" s="108"/>
      <c r="I1819" s="108"/>
      <c r="J1819" s="108"/>
      <c r="K1819" s="108"/>
      <c r="L1819" s="108"/>
      <c r="M1819" s="111"/>
      <c r="N1819" s="112"/>
      <c r="O1819" s="111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  <c r="AG1819" s="108"/>
      <c r="AH1819" s="108"/>
    </row>
    <row r="1820">
      <c r="A1820" s="108"/>
      <c r="B1820" s="108"/>
      <c r="C1820" s="108"/>
      <c r="D1820" s="115"/>
      <c r="E1820" s="108"/>
      <c r="F1820" s="108"/>
      <c r="G1820" s="108"/>
      <c r="H1820" s="108"/>
      <c r="I1820" s="108"/>
      <c r="J1820" s="108"/>
      <c r="K1820" s="108"/>
      <c r="L1820" s="108"/>
      <c r="M1820" s="111"/>
      <c r="N1820" s="112"/>
      <c r="O1820" s="111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  <c r="AG1820" s="108"/>
      <c r="AH1820" s="108"/>
    </row>
    <row r="1821">
      <c r="A1821" s="108"/>
      <c r="B1821" s="108"/>
      <c r="C1821" s="108"/>
      <c r="D1821" s="115"/>
      <c r="E1821" s="108"/>
      <c r="F1821" s="108"/>
      <c r="G1821" s="108"/>
      <c r="H1821" s="108"/>
      <c r="I1821" s="108"/>
      <c r="J1821" s="108"/>
      <c r="K1821" s="108"/>
      <c r="L1821" s="108"/>
      <c r="M1821" s="111"/>
      <c r="N1821" s="112"/>
      <c r="O1821" s="111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  <c r="AG1821" s="108"/>
      <c r="AH1821" s="108"/>
    </row>
    <row r="1822">
      <c r="A1822" s="108"/>
      <c r="B1822" s="108"/>
      <c r="C1822" s="108"/>
      <c r="D1822" s="115"/>
      <c r="E1822" s="108"/>
      <c r="F1822" s="108"/>
      <c r="G1822" s="108"/>
      <c r="H1822" s="108"/>
      <c r="I1822" s="108"/>
      <c r="J1822" s="108"/>
      <c r="K1822" s="108"/>
      <c r="L1822" s="108"/>
      <c r="M1822" s="111"/>
      <c r="N1822" s="112"/>
      <c r="O1822" s="111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  <c r="AG1822" s="108"/>
      <c r="AH1822" s="108"/>
    </row>
    <row r="1823">
      <c r="A1823" s="108"/>
      <c r="B1823" s="108"/>
      <c r="C1823" s="108"/>
      <c r="D1823" s="115"/>
      <c r="E1823" s="108"/>
      <c r="F1823" s="108"/>
      <c r="G1823" s="108"/>
      <c r="H1823" s="108"/>
      <c r="I1823" s="108"/>
      <c r="J1823" s="108"/>
      <c r="K1823" s="108"/>
      <c r="L1823" s="108"/>
      <c r="M1823" s="111"/>
      <c r="N1823" s="112"/>
      <c r="O1823" s="111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  <c r="AG1823" s="108"/>
      <c r="AH1823" s="108"/>
    </row>
    <row r="1824">
      <c r="A1824" s="108"/>
      <c r="B1824" s="108"/>
      <c r="C1824" s="108"/>
      <c r="D1824" s="115"/>
      <c r="E1824" s="108"/>
      <c r="F1824" s="108"/>
      <c r="G1824" s="108"/>
      <c r="H1824" s="108"/>
      <c r="I1824" s="108"/>
      <c r="J1824" s="108"/>
      <c r="K1824" s="108"/>
      <c r="L1824" s="108"/>
      <c r="M1824" s="111"/>
      <c r="N1824" s="112"/>
      <c r="O1824" s="111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  <c r="AG1824" s="108"/>
      <c r="AH1824" s="108"/>
    </row>
    <row r="1825">
      <c r="A1825" s="108"/>
      <c r="B1825" s="108"/>
      <c r="C1825" s="108"/>
      <c r="D1825" s="115"/>
      <c r="E1825" s="108"/>
      <c r="F1825" s="108"/>
      <c r="G1825" s="108"/>
      <c r="H1825" s="108"/>
      <c r="I1825" s="108"/>
      <c r="J1825" s="108"/>
      <c r="K1825" s="108"/>
      <c r="L1825" s="108"/>
      <c r="M1825" s="111"/>
      <c r="N1825" s="112"/>
      <c r="O1825" s="111"/>
      <c r="P1825" s="108"/>
      <c r="Q1825" s="108"/>
      <c r="R1825" s="108"/>
      <c r="S1825" s="108"/>
      <c r="T1825" s="108"/>
      <c r="U1825" s="108"/>
      <c r="V1825" s="108"/>
      <c r="W1825" s="108"/>
      <c r="X1825" s="108"/>
      <c r="Y1825" s="108"/>
      <c r="Z1825" s="108"/>
      <c r="AA1825" s="108"/>
      <c r="AB1825" s="108"/>
      <c r="AC1825" s="108"/>
      <c r="AD1825" s="108"/>
      <c r="AE1825" s="108"/>
      <c r="AF1825" s="108"/>
      <c r="AG1825" s="108"/>
      <c r="AH1825" s="108"/>
    </row>
    <row r="1826">
      <c r="A1826" s="108"/>
      <c r="B1826" s="108"/>
      <c r="C1826" s="108"/>
      <c r="D1826" s="115"/>
      <c r="E1826" s="108"/>
      <c r="F1826" s="108"/>
      <c r="G1826" s="108"/>
      <c r="H1826" s="108"/>
      <c r="I1826" s="108"/>
      <c r="J1826" s="108"/>
      <c r="K1826" s="108"/>
      <c r="L1826" s="108"/>
      <c r="M1826" s="111"/>
      <c r="N1826" s="112"/>
      <c r="O1826" s="111"/>
      <c r="P1826" s="108"/>
      <c r="Q1826" s="108"/>
      <c r="R1826" s="108"/>
      <c r="S1826" s="108"/>
      <c r="T1826" s="108"/>
      <c r="U1826" s="108"/>
      <c r="V1826" s="108"/>
      <c r="W1826" s="108"/>
      <c r="X1826" s="108"/>
      <c r="Y1826" s="108"/>
      <c r="Z1826" s="108"/>
      <c r="AA1826" s="108"/>
      <c r="AB1826" s="108"/>
      <c r="AC1826" s="108"/>
      <c r="AD1826" s="108"/>
      <c r="AE1826" s="108"/>
      <c r="AF1826" s="108"/>
      <c r="AG1826" s="108"/>
      <c r="AH1826" s="108"/>
    </row>
    <row r="1827">
      <c r="A1827" s="108"/>
      <c r="B1827" s="108"/>
      <c r="C1827" s="108"/>
      <c r="D1827" s="115"/>
      <c r="E1827" s="108"/>
      <c r="F1827" s="108"/>
      <c r="G1827" s="108"/>
      <c r="H1827" s="108"/>
      <c r="I1827" s="108"/>
      <c r="J1827" s="108"/>
      <c r="K1827" s="108"/>
      <c r="L1827" s="108"/>
      <c r="M1827" s="111"/>
      <c r="N1827" s="112"/>
      <c r="O1827" s="111"/>
      <c r="P1827" s="108"/>
      <c r="Q1827" s="108"/>
      <c r="R1827" s="108"/>
      <c r="S1827" s="108"/>
      <c r="T1827" s="108"/>
      <c r="U1827" s="108"/>
      <c r="V1827" s="108"/>
      <c r="W1827" s="108"/>
      <c r="X1827" s="108"/>
      <c r="Y1827" s="108"/>
      <c r="Z1827" s="108"/>
      <c r="AA1827" s="108"/>
      <c r="AB1827" s="108"/>
      <c r="AC1827" s="108"/>
      <c r="AD1827" s="108"/>
      <c r="AE1827" s="108"/>
      <c r="AF1827" s="108"/>
      <c r="AG1827" s="108"/>
      <c r="AH1827" s="108"/>
    </row>
    <row r="1828">
      <c r="A1828" s="108"/>
      <c r="B1828" s="108"/>
      <c r="C1828" s="108"/>
      <c r="D1828" s="115"/>
      <c r="E1828" s="108"/>
      <c r="F1828" s="108"/>
      <c r="G1828" s="108"/>
      <c r="H1828" s="108"/>
      <c r="I1828" s="108"/>
      <c r="J1828" s="108"/>
      <c r="K1828" s="108"/>
      <c r="L1828" s="108"/>
      <c r="M1828" s="111"/>
      <c r="N1828" s="112"/>
      <c r="O1828" s="111"/>
      <c r="P1828" s="108"/>
      <c r="Q1828" s="108"/>
      <c r="R1828" s="108"/>
      <c r="S1828" s="108"/>
      <c r="T1828" s="108"/>
      <c r="U1828" s="108"/>
      <c r="V1828" s="108"/>
      <c r="W1828" s="108"/>
      <c r="X1828" s="108"/>
      <c r="Y1828" s="108"/>
      <c r="Z1828" s="108"/>
      <c r="AA1828" s="108"/>
      <c r="AB1828" s="108"/>
      <c r="AC1828" s="108"/>
      <c r="AD1828" s="108"/>
      <c r="AE1828" s="108"/>
      <c r="AF1828" s="108"/>
      <c r="AG1828" s="108"/>
      <c r="AH1828" s="108"/>
    </row>
    <row r="1829">
      <c r="A1829" s="108"/>
      <c r="B1829" s="108"/>
      <c r="C1829" s="108"/>
      <c r="D1829" s="115"/>
      <c r="E1829" s="108"/>
      <c r="F1829" s="108"/>
      <c r="G1829" s="108"/>
      <c r="H1829" s="108"/>
      <c r="I1829" s="108"/>
      <c r="J1829" s="108"/>
      <c r="K1829" s="108"/>
      <c r="L1829" s="108"/>
      <c r="M1829" s="111"/>
      <c r="N1829" s="112"/>
      <c r="O1829" s="111"/>
      <c r="P1829" s="108"/>
      <c r="Q1829" s="108"/>
      <c r="R1829" s="108"/>
      <c r="S1829" s="108"/>
      <c r="T1829" s="108"/>
      <c r="U1829" s="108"/>
      <c r="V1829" s="108"/>
      <c r="W1829" s="108"/>
      <c r="X1829" s="108"/>
      <c r="Y1829" s="108"/>
      <c r="Z1829" s="108"/>
      <c r="AA1829" s="108"/>
      <c r="AB1829" s="108"/>
      <c r="AC1829" s="108"/>
      <c r="AD1829" s="108"/>
      <c r="AE1829" s="108"/>
      <c r="AF1829" s="108"/>
      <c r="AG1829" s="108"/>
      <c r="AH1829" s="108"/>
    </row>
    <row r="1830">
      <c r="A1830" s="108"/>
      <c r="B1830" s="108"/>
      <c r="C1830" s="108"/>
      <c r="D1830" s="115"/>
      <c r="E1830" s="108"/>
      <c r="F1830" s="108"/>
      <c r="G1830" s="108"/>
      <c r="H1830" s="108"/>
      <c r="I1830" s="108"/>
      <c r="J1830" s="108"/>
      <c r="K1830" s="108"/>
      <c r="L1830" s="108"/>
      <c r="M1830" s="111"/>
      <c r="N1830" s="112"/>
      <c r="O1830" s="111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/>
      <c r="AB1830" s="108"/>
      <c r="AC1830" s="108"/>
      <c r="AD1830" s="108"/>
      <c r="AE1830" s="108"/>
      <c r="AF1830" s="108"/>
      <c r="AG1830" s="108"/>
      <c r="AH1830" s="108"/>
    </row>
    <row r="1831">
      <c r="A1831" s="108"/>
      <c r="B1831" s="108"/>
      <c r="C1831" s="108"/>
      <c r="D1831" s="115"/>
      <c r="E1831" s="108"/>
      <c r="F1831" s="108"/>
      <c r="G1831" s="108"/>
      <c r="H1831" s="108"/>
      <c r="I1831" s="108"/>
      <c r="J1831" s="108"/>
      <c r="K1831" s="108"/>
      <c r="L1831" s="108"/>
      <c r="M1831" s="111"/>
      <c r="N1831" s="112"/>
      <c r="O1831" s="111"/>
      <c r="P1831" s="108"/>
      <c r="Q1831" s="108"/>
      <c r="R1831" s="108"/>
      <c r="S1831" s="108"/>
      <c r="T1831" s="108"/>
      <c r="U1831" s="108"/>
      <c r="V1831" s="108"/>
      <c r="W1831" s="108"/>
      <c r="X1831" s="108"/>
      <c r="Y1831" s="108"/>
      <c r="Z1831" s="108"/>
      <c r="AA1831" s="108"/>
      <c r="AB1831" s="108"/>
      <c r="AC1831" s="108"/>
      <c r="AD1831" s="108"/>
      <c r="AE1831" s="108"/>
      <c r="AF1831" s="108"/>
      <c r="AG1831" s="108"/>
      <c r="AH1831" s="108"/>
    </row>
    <row r="1832">
      <c r="A1832" s="108"/>
      <c r="B1832" s="108"/>
      <c r="C1832" s="108"/>
      <c r="D1832" s="115"/>
      <c r="E1832" s="108"/>
      <c r="F1832" s="108"/>
      <c r="G1832" s="108"/>
      <c r="H1832" s="108"/>
      <c r="I1832" s="108"/>
      <c r="J1832" s="108"/>
      <c r="K1832" s="108"/>
      <c r="L1832" s="108"/>
      <c r="M1832" s="111"/>
      <c r="N1832" s="112"/>
      <c r="O1832" s="111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/>
      <c r="AB1832" s="108"/>
      <c r="AC1832" s="108"/>
      <c r="AD1832" s="108"/>
      <c r="AE1832" s="108"/>
      <c r="AF1832" s="108"/>
      <c r="AG1832" s="108"/>
      <c r="AH1832" s="108"/>
    </row>
    <row r="1833">
      <c r="A1833" s="108"/>
      <c r="B1833" s="108"/>
      <c r="C1833" s="108"/>
      <c r="D1833" s="115"/>
      <c r="E1833" s="108"/>
      <c r="F1833" s="108"/>
      <c r="G1833" s="108"/>
      <c r="H1833" s="108"/>
      <c r="I1833" s="108"/>
      <c r="J1833" s="108"/>
      <c r="K1833" s="108"/>
      <c r="L1833" s="108"/>
      <c r="M1833" s="111"/>
      <c r="N1833" s="112"/>
      <c r="O1833" s="111"/>
      <c r="P1833" s="108"/>
      <c r="Q1833" s="108"/>
      <c r="R1833" s="108"/>
      <c r="S1833" s="108"/>
      <c r="T1833" s="108"/>
      <c r="U1833" s="108"/>
      <c r="V1833" s="108"/>
      <c r="W1833" s="108"/>
      <c r="X1833" s="108"/>
      <c r="Y1833" s="108"/>
      <c r="Z1833" s="108"/>
      <c r="AA1833" s="108"/>
      <c r="AB1833" s="108"/>
      <c r="AC1833" s="108"/>
      <c r="AD1833" s="108"/>
      <c r="AE1833" s="108"/>
      <c r="AF1833" s="108"/>
      <c r="AG1833" s="108"/>
      <c r="AH1833" s="108"/>
    </row>
    <row r="1834">
      <c r="A1834" s="108"/>
      <c r="B1834" s="108"/>
      <c r="C1834" s="108"/>
      <c r="D1834" s="115"/>
      <c r="E1834" s="108"/>
      <c r="F1834" s="108"/>
      <c r="G1834" s="108"/>
      <c r="H1834" s="108"/>
      <c r="I1834" s="108"/>
      <c r="J1834" s="108"/>
      <c r="K1834" s="108"/>
      <c r="L1834" s="108"/>
      <c r="M1834" s="111"/>
      <c r="N1834" s="112"/>
      <c r="O1834" s="111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/>
      <c r="AB1834" s="108"/>
      <c r="AC1834" s="108"/>
      <c r="AD1834" s="108"/>
      <c r="AE1834" s="108"/>
      <c r="AF1834" s="108"/>
      <c r="AG1834" s="108"/>
      <c r="AH1834" s="108"/>
    </row>
    <row r="1835">
      <c r="A1835" s="108"/>
      <c r="B1835" s="108"/>
      <c r="C1835" s="108"/>
      <c r="D1835" s="115"/>
      <c r="E1835" s="108"/>
      <c r="F1835" s="108"/>
      <c r="G1835" s="108"/>
      <c r="H1835" s="108"/>
      <c r="I1835" s="108"/>
      <c r="J1835" s="108"/>
      <c r="K1835" s="108"/>
      <c r="L1835" s="108"/>
      <c r="M1835" s="111"/>
      <c r="N1835" s="112"/>
      <c r="O1835" s="111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/>
      <c r="AB1835" s="108"/>
      <c r="AC1835" s="108"/>
      <c r="AD1835" s="108"/>
      <c r="AE1835" s="108"/>
      <c r="AF1835" s="108"/>
      <c r="AG1835" s="108"/>
      <c r="AH1835" s="108"/>
    </row>
    <row r="1836">
      <c r="A1836" s="108"/>
      <c r="B1836" s="108"/>
      <c r="C1836" s="108"/>
      <c r="D1836" s="115"/>
      <c r="E1836" s="108"/>
      <c r="F1836" s="108"/>
      <c r="G1836" s="108"/>
      <c r="H1836" s="108"/>
      <c r="I1836" s="108"/>
      <c r="J1836" s="108"/>
      <c r="K1836" s="108"/>
      <c r="L1836" s="108"/>
      <c r="M1836" s="111"/>
      <c r="N1836" s="112"/>
      <c r="O1836" s="111"/>
      <c r="P1836" s="108"/>
      <c r="Q1836" s="108"/>
      <c r="R1836" s="108"/>
      <c r="S1836" s="108"/>
      <c r="T1836" s="108"/>
      <c r="U1836" s="108"/>
      <c r="V1836" s="108"/>
      <c r="W1836" s="108"/>
      <c r="X1836" s="108"/>
      <c r="Y1836" s="108"/>
      <c r="Z1836" s="108"/>
      <c r="AA1836" s="108"/>
      <c r="AB1836" s="108"/>
      <c r="AC1836" s="108"/>
      <c r="AD1836" s="108"/>
      <c r="AE1836" s="108"/>
      <c r="AF1836" s="108"/>
      <c r="AG1836" s="108"/>
      <c r="AH1836" s="108"/>
    </row>
    <row r="1837">
      <c r="A1837" s="108"/>
      <c r="B1837" s="108"/>
      <c r="C1837" s="108"/>
      <c r="D1837" s="115"/>
      <c r="E1837" s="108"/>
      <c r="F1837" s="108"/>
      <c r="G1837" s="108"/>
      <c r="H1837" s="108"/>
      <c r="I1837" s="108"/>
      <c r="J1837" s="108"/>
      <c r="K1837" s="108"/>
      <c r="L1837" s="108"/>
      <c r="M1837" s="111"/>
      <c r="N1837" s="112"/>
      <c r="O1837" s="111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/>
      <c r="AB1837" s="108"/>
      <c r="AC1837" s="108"/>
      <c r="AD1837" s="108"/>
      <c r="AE1837" s="108"/>
      <c r="AF1837" s="108"/>
      <c r="AG1837" s="108"/>
      <c r="AH1837" s="108"/>
    </row>
    <row r="1838">
      <c r="A1838" s="108"/>
      <c r="B1838" s="108"/>
      <c r="C1838" s="108"/>
      <c r="D1838" s="115"/>
      <c r="E1838" s="108"/>
      <c r="F1838" s="108"/>
      <c r="G1838" s="108"/>
      <c r="H1838" s="108"/>
      <c r="I1838" s="108"/>
      <c r="J1838" s="108"/>
      <c r="K1838" s="108"/>
      <c r="L1838" s="108"/>
      <c r="M1838" s="111"/>
      <c r="N1838" s="112"/>
      <c r="O1838" s="111"/>
      <c r="P1838" s="108"/>
      <c r="Q1838" s="108"/>
      <c r="R1838" s="108"/>
      <c r="S1838" s="108"/>
      <c r="T1838" s="108"/>
      <c r="U1838" s="108"/>
      <c r="V1838" s="108"/>
      <c r="W1838" s="108"/>
      <c r="X1838" s="108"/>
      <c r="Y1838" s="108"/>
      <c r="Z1838" s="108"/>
      <c r="AA1838" s="108"/>
      <c r="AB1838" s="108"/>
      <c r="AC1838" s="108"/>
      <c r="AD1838" s="108"/>
      <c r="AE1838" s="108"/>
      <c r="AF1838" s="108"/>
      <c r="AG1838" s="108"/>
      <c r="AH1838" s="108"/>
    </row>
    <row r="1839">
      <c r="A1839" s="108"/>
      <c r="B1839" s="108"/>
      <c r="C1839" s="108"/>
      <c r="D1839" s="115"/>
      <c r="E1839" s="108"/>
      <c r="F1839" s="108"/>
      <c r="G1839" s="108"/>
      <c r="H1839" s="108"/>
      <c r="I1839" s="108"/>
      <c r="J1839" s="108"/>
      <c r="K1839" s="108"/>
      <c r="L1839" s="108"/>
      <c r="M1839" s="111"/>
      <c r="N1839" s="112"/>
      <c r="O1839" s="111"/>
      <c r="P1839" s="108"/>
      <c r="Q1839" s="108"/>
      <c r="R1839" s="108"/>
      <c r="S1839" s="108"/>
      <c r="T1839" s="108"/>
      <c r="U1839" s="108"/>
      <c r="V1839" s="108"/>
      <c r="W1839" s="108"/>
      <c r="X1839" s="108"/>
      <c r="Y1839" s="108"/>
      <c r="Z1839" s="108"/>
      <c r="AA1839" s="108"/>
      <c r="AB1839" s="108"/>
      <c r="AC1839" s="108"/>
      <c r="AD1839" s="108"/>
      <c r="AE1839" s="108"/>
      <c r="AF1839" s="108"/>
      <c r="AG1839" s="108"/>
      <c r="AH1839" s="108"/>
    </row>
    <row r="1840">
      <c r="A1840" s="108"/>
      <c r="B1840" s="108"/>
      <c r="C1840" s="108"/>
      <c r="D1840" s="115"/>
      <c r="E1840" s="108"/>
      <c r="F1840" s="108"/>
      <c r="G1840" s="108"/>
      <c r="H1840" s="108"/>
      <c r="I1840" s="108"/>
      <c r="J1840" s="108"/>
      <c r="K1840" s="108"/>
      <c r="L1840" s="108"/>
      <c r="M1840" s="111"/>
      <c r="N1840" s="112"/>
      <c r="O1840" s="111"/>
      <c r="P1840" s="108"/>
      <c r="Q1840" s="108"/>
      <c r="R1840" s="108"/>
      <c r="S1840" s="108"/>
      <c r="T1840" s="108"/>
      <c r="U1840" s="108"/>
      <c r="V1840" s="108"/>
      <c r="W1840" s="108"/>
      <c r="X1840" s="108"/>
      <c r="Y1840" s="108"/>
      <c r="Z1840" s="108"/>
      <c r="AA1840" s="108"/>
      <c r="AB1840" s="108"/>
      <c r="AC1840" s="108"/>
      <c r="AD1840" s="108"/>
      <c r="AE1840" s="108"/>
      <c r="AF1840" s="108"/>
      <c r="AG1840" s="108"/>
      <c r="AH1840" s="108"/>
    </row>
    <row r="1841">
      <c r="A1841" s="108"/>
      <c r="B1841" s="108"/>
      <c r="C1841" s="108"/>
      <c r="D1841" s="115"/>
      <c r="E1841" s="108"/>
      <c r="F1841" s="108"/>
      <c r="G1841" s="108"/>
      <c r="H1841" s="108"/>
      <c r="I1841" s="108"/>
      <c r="J1841" s="108"/>
      <c r="K1841" s="108"/>
      <c r="L1841" s="108"/>
      <c r="M1841" s="111"/>
      <c r="N1841" s="112"/>
      <c r="O1841" s="111"/>
      <c r="P1841" s="108"/>
      <c r="Q1841" s="108"/>
      <c r="R1841" s="108"/>
      <c r="S1841" s="108"/>
      <c r="T1841" s="108"/>
      <c r="U1841" s="108"/>
      <c r="V1841" s="108"/>
      <c r="W1841" s="108"/>
      <c r="X1841" s="108"/>
      <c r="Y1841" s="108"/>
      <c r="Z1841" s="108"/>
      <c r="AA1841" s="108"/>
      <c r="AB1841" s="108"/>
      <c r="AC1841" s="108"/>
      <c r="AD1841" s="108"/>
      <c r="AE1841" s="108"/>
      <c r="AF1841" s="108"/>
      <c r="AG1841" s="108"/>
      <c r="AH1841" s="108"/>
    </row>
    <row r="1842">
      <c r="A1842" s="108"/>
      <c r="B1842" s="108"/>
      <c r="C1842" s="108"/>
      <c r="D1842" s="115"/>
      <c r="E1842" s="108"/>
      <c r="F1842" s="108"/>
      <c r="G1842" s="108"/>
      <c r="H1842" s="108"/>
      <c r="I1842" s="108"/>
      <c r="J1842" s="108"/>
      <c r="K1842" s="108"/>
      <c r="L1842" s="108"/>
      <c r="M1842" s="111"/>
      <c r="N1842" s="112"/>
      <c r="O1842" s="111"/>
      <c r="P1842" s="108"/>
      <c r="Q1842" s="108"/>
      <c r="R1842" s="108"/>
      <c r="S1842" s="108"/>
      <c r="T1842" s="108"/>
      <c r="U1842" s="108"/>
      <c r="V1842" s="108"/>
      <c r="W1842" s="108"/>
      <c r="X1842" s="108"/>
      <c r="Y1842" s="108"/>
      <c r="Z1842" s="108"/>
      <c r="AA1842" s="108"/>
      <c r="AB1842" s="108"/>
      <c r="AC1842" s="108"/>
      <c r="AD1842" s="108"/>
      <c r="AE1842" s="108"/>
      <c r="AF1842" s="108"/>
      <c r="AG1842" s="108"/>
      <c r="AH1842" s="108"/>
    </row>
    <row r="1843">
      <c r="A1843" s="108"/>
      <c r="B1843" s="108"/>
      <c r="C1843" s="108"/>
      <c r="D1843" s="115"/>
      <c r="E1843" s="108"/>
      <c r="F1843" s="108"/>
      <c r="G1843" s="108"/>
      <c r="H1843" s="108"/>
      <c r="I1843" s="108"/>
      <c r="J1843" s="108"/>
      <c r="K1843" s="108"/>
      <c r="L1843" s="108"/>
      <c r="M1843" s="111"/>
      <c r="N1843" s="112"/>
      <c r="O1843" s="111"/>
      <c r="P1843" s="108"/>
      <c r="Q1843" s="108"/>
      <c r="R1843" s="108"/>
      <c r="S1843" s="108"/>
      <c r="T1843" s="108"/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08"/>
      <c r="AE1843" s="108"/>
      <c r="AF1843" s="108"/>
      <c r="AG1843" s="108"/>
      <c r="AH1843" s="108"/>
    </row>
    <row r="1844">
      <c r="A1844" s="108"/>
      <c r="B1844" s="108"/>
      <c r="C1844" s="108"/>
      <c r="D1844" s="115"/>
      <c r="E1844" s="108"/>
      <c r="F1844" s="108"/>
      <c r="G1844" s="108"/>
      <c r="H1844" s="108"/>
      <c r="I1844" s="108"/>
      <c r="J1844" s="108"/>
      <c r="K1844" s="108"/>
      <c r="L1844" s="108"/>
      <c r="M1844" s="111"/>
      <c r="N1844" s="112"/>
      <c r="O1844" s="111"/>
      <c r="P1844" s="108"/>
      <c r="Q1844" s="108"/>
      <c r="R1844" s="108"/>
      <c r="S1844" s="108"/>
      <c r="T1844" s="108"/>
      <c r="U1844" s="108"/>
      <c r="V1844" s="108"/>
      <c r="W1844" s="108"/>
      <c r="X1844" s="108"/>
      <c r="Y1844" s="108"/>
      <c r="Z1844" s="108"/>
      <c r="AA1844" s="108"/>
      <c r="AB1844" s="108"/>
      <c r="AC1844" s="108"/>
      <c r="AD1844" s="108"/>
      <c r="AE1844" s="108"/>
      <c r="AF1844" s="108"/>
      <c r="AG1844" s="108"/>
      <c r="AH1844" s="108"/>
    </row>
    <row r="1845">
      <c r="A1845" s="108"/>
      <c r="B1845" s="108"/>
      <c r="C1845" s="108"/>
      <c r="D1845" s="115"/>
      <c r="E1845" s="108"/>
      <c r="F1845" s="108"/>
      <c r="G1845" s="108"/>
      <c r="H1845" s="108"/>
      <c r="I1845" s="108"/>
      <c r="J1845" s="108"/>
      <c r="K1845" s="108"/>
      <c r="L1845" s="108"/>
      <c r="M1845" s="111"/>
      <c r="N1845" s="112"/>
      <c r="O1845" s="111"/>
      <c r="P1845" s="108"/>
      <c r="Q1845" s="108"/>
      <c r="R1845" s="108"/>
      <c r="S1845" s="108"/>
      <c r="T1845" s="108"/>
      <c r="U1845" s="108"/>
      <c r="V1845" s="108"/>
      <c r="W1845" s="108"/>
      <c r="X1845" s="108"/>
      <c r="Y1845" s="108"/>
      <c r="Z1845" s="108"/>
      <c r="AA1845" s="108"/>
      <c r="AB1845" s="108"/>
      <c r="AC1845" s="108"/>
      <c r="AD1845" s="108"/>
      <c r="AE1845" s="108"/>
      <c r="AF1845" s="108"/>
      <c r="AG1845" s="108"/>
      <c r="AH1845" s="108"/>
    </row>
    <row r="1846">
      <c r="A1846" s="108"/>
      <c r="B1846" s="108"/>
      <c r="C1846" s="108"/>
      <c r="D1846" s="115"/>
      <c r="E1846" s="108"/>
      <c r="F1846" s="108"/>
      <c r="G1846" s="108"/>
      <c r="H1846" s="108"/>
      <c r="I1846" s="108"/>
      <c r="J1846" s="108"/>
      <c r="K1846" s="108"/>
      <c r="L1846" s="108"/>
      <c r="M1846" s="111"/>
      <c r="N1846" s="112"/>
      <c r="O1846" s="111"/>
      <c r="P1846" s="108"/>
      <c r="Q1846" s="108"/>
      <c r="R1846" s="108"/>
      <c r="S1846" s="108"/>
      <c r="T1846" s="108"/>
      <c r="U1846" s="108"/>
      <c r="V1846" s="108"/>
      <c r="W1846" s="108"/>
      <c r="X1846" s="108"/>
      <c r="Y1846" s="108"/>
      <c r="Z1846" s="108"/>
      <c r="AA1846" s="108"/>
      <c r="AB1846" s="108"/>
      <c r="AC1846" s="108"/>
      <c r="AD1846" s="108"/>
      <c r="AE1846" s="108"/>
      <c r="AF1846" s="108"/>
      <c r="AG1846" s="108"/>
      <c r="AH1846" s="108"/>
    </row>
    <row r="1847">
      <c r="A1847" s="108"/>
      <c r="B1847" s="108"/>
      <c r="C1847" s="108"/>
      <c r="D1847" s="115"/>
      <c r="E1847" s="108"/>
      <c r="F1847" s="108"/>
      <c r="G1847" s="108"/>
      <c r="H1847" s="108"/>
      <c r="I1847" s="108"/>
      <c r="J1847" s="108"/>
      <c r="K1847" s="108"/>
      <c r="L1847" s="108"/>
      <c r="M1847" s="111"/>
      <c r="N1847" s="112"/>
      <c r="O1847" s="111"/>
      <c r="P1847" s="108"/>
      <c r="Q1847" s="108"/>
      <c r="R1847" s="108"/>
      <c r="S1847" s="108"/>
      <c r="T1847" s="108"/>
      <c r="U1847" s="108"/>
      <c r="V1847" s="108"/>
      <c r="W1847" s="108"/>
      <c r="X1847" s="108"/>
      <c r="Y1847" s="108"/>
      <c r="Z1847" s="108"/>
      <c r="AA1847" s="108"/>
      <c r="AB1847" s="108"/>
      <c r="AC1847" s="108"/>
      <c r="AD1847" s="108"/>
      <c r="AE1847" s="108"/>
      <c r="AF1847" s="108"/>
      <c r="AG1847" s="108"/>
      <c r="AH1847" s="108"/>
    </row>
    <row r="1848">
      <c r="A1848" s="108"/>
      <c r="B1848" s="108"/>
      <c r="C1848" s="108"/>
      <c r="D1848" s="115"/>
      <c r="E1848" s="108"/>
      <c r="F1848" s="108"/>
      <c r="G1848" s="108"/>
      <c r="H1848" s="108"/>
      <c r="I1848" s="108"/>
      <c r="J1848" s="108"/>
      <c r="K1848" s="108"/>
      <c r="L1848" s="108"/>
      <c r="M1848" s="111"/>
      <c r="N1848" s="112"/>
      <c r="O1848" s="111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/>
      <c r="AB1848" s="108"/>
      <c r="AC1848" s="108"/>
      <c r="AD1848" s="108"/>
      <c r="AE1848" s="108"/>
      <c r="AF1848" s="108"/>
      <c r="AG1848" s="108"/>
      <c r="AH1848" s="108"/>
    </row>
    <row r="1849">
      <c r="A1849" s="108"/>
      <c r="B1849" s="108"/>
      <c r="C1849" s="108"/>
      <c r="D1849" s="115"/>
      <c r="E1849" s="108"/>
      <c r="F1849" s="108"/>
      <c r="G1849" s="108"/>
      <c r="H1849" s="108"/>
      <c r="I1849" s="108"/>
      <c r="J1849" s="108"/>
      <c r="K1849" s="108"/>
      <c r="L1849" s="108"/>
      <c r="M1849" s="111"/>
      <c r="N1849" s="112"/>
      <c r="O1849" s="111"/>
      <c r="P1849" s="108"/>
      <c r="Q1849" s="108"/>
      <c r="R1849" s="108"/>
      <c r="S1849" s="108"/>
      <c r="T1849" s="108"/>
      <c r="U1849" s="108"/>
      <c r="V1849" s="108"/>
      <c r="W1849" s="108"/>
      <c r="X1849" s="108"/>
      <c r="Y1849" s="108"/>
      <c r="Z1849" s="108"/>
      <c r="AA1849" s="108"/>
      <c r="AB1849" s="108"/>
      <c r="AC1849" s="108"/>
      <c r="AD1849" s="108"/>
      <c r="AE1849" s="108"/>
      <c r="AF1849" s="108"/>
      <c r="AG1849" s="108"/>
      <c r="AH1849" s="108"/>
    </row>
    <row r="1850">
      <c r="A1850" s="108"/>
      <c r="B1850" s="108"/>
      <c r="C1850" s="108"/>
      <c r="D1850" s="115"/>
      <c r="E1850" s="108"/>
      <c r="F1850" s="108"/>
      <c r="G1850" s="108"/>
      <c r="H1850" s="108"/>
      <c r="I1850" s="108"/>
      <c r="J1850" s="108"/>
      <c r="K1850" s="108"/>
      <c r="L1850" s="108"/>
      <c r="M1850" s="111"/>
      <c r="N1850" s="112"/>
      <c r="O1850" s="111"/>
      <c r="P1850" s="108"/>
      <c r="Q1850" s="108"/>
      <c r="R1850" s="108"/>
      <c r="S1850" s="108"/>
      <c r="T1850" s="108"/>
      <c r="U1850" s="108"/>
      <c r="V1850" s="108"/>
      <c r="W1850" s="108"/>
      <c r="X1850" s="108"/>
      <c r="Y1850" s="108"/>
      <c r="Z1850" s="108"/>
      <c r="AA1850" s="108"/>
      <c r="AB1850" s="108"/>
      <c r="AC1850" s="108"/>
      <c r="AD1850" s="108"/>
      <c r="AE1850" s="108"/>
      <c r="AF1850" s="108"/>
      <c r="AG1850" s="108"/>
      <c r="AH1850" s="108"/>
    </row>
    <row r="1851">
      <c r="A1851" s="108"/>
      <c r="B1851" s="108"/>
      <c r="C1851" s="108"/>
      <c r="D1851" s="115"/>
      <c r="E1851" s="108"/>
      <c r="F1851" s="108"/>
      <c r="G1851" s="108"/>
      <c r="H1851" s="108"/>
      <c r="I1851" s="108"/>
      <c r="J1851" s="108"/>
      <c r="K1851" s="108"/>
      <c r="L1851" s="108"/>
      <c r="M1851" s="111"/>
      <c r="N1851" s="112"/>
      <c r="O1851" s="111"/>
      <c r="P1851" s="108"/>
      <c r="Q1851" s="108"/>
      <c r="R1851" s="108"/>
      <c r="S1851" s="108"/>
      <c r="T1851" s="108"/>
      <c r="U1851" s="108"/>
      <c r="V1851" s="108"/>
      <c r="W1851" s="108"/>
      <c r="X1851" s="108"/>
      <c r="Y1851" s="108"/>
      <c r="Z1851" s="108"/>
      <c r="AA1851" s="108"/>
      <c r="AB1851" s="108"/>
      <c r="AC1851" s="108"/>
      <c r="AD1851" s="108"/>
      <c r="AE1851" s="108"/>
      <c r="AF1851" s="108"/>
      <c r="AG1851" s="108"/>
      <c r="AH1851" s="108"/>
    </row>
    <row r="1852">
      <c r="A1852" s="108"/>
      <c r="B1852" s="108"/>
      <c r="C1852" s="108"/>
      <c r="D1852" s="115"/>
      <c r="E1852" s="108"/>
      <c r="F1852" s="108"/>
      <c r="G1852" s="108"/>
      <c r="H1852" s="108"/>
      <c r="I1852" s="108"/>
      <c r="J1852" s="108"/>
      <c r="K1852" s="108"/>
      <c r="L1852" s="108"/>
      <c r="M1852" s="111"/>
      <c r="N1852" s="112"/>
      <c r="O1852" s="111"/>
      <c r="P1852" s="108"/>
      <c r="Q1852" s="108"/>
      <c r="R1852" s="108"/>
      <c r="S1852" s="108"/>
      <c r="T1852" s="108"/>
      <c r="U1852" s="108"/>
      <c r="V1852" s="108"/>
      <c r="W1852" s="108"/>
      <c r="X1852" s="108"/>
      <c r="Y1852" s="108"/>
      <c r="Z1852" s="108"/>
      <c r="AA1852" s="108"/>
      <c r="AB1852" s="108"/>
      <c r="AC1852" s="108"/>
      <c r="AD1852" s="108"/>
      <c r="AE1852" s="108"/>
      <c r="AF1852" s="108"/>
      <c r="AG1852" s="108"/>
      <c r="AH1852" s="108"/>
    </row>
    <row r="1853">
      <c r="A1853" s="108"/>
      <c r="B1853" s="108"/>
      <c r="C1853" s="108"/>
      <c r="D1853" s="115"/>
      <c r="E1853" s="108"/>
      <c r="F1853" s="108"/>
      <c r="G1853" s="108"/>
      <c r="H1853" s="108"/>
      <c r="I1853" s="108"/>
      <c r="J1853" s="108"/>
      <c r="K1853" s="108"/>
      <c r="L1853" s="108"/>
      <c r="M1853" s="111"/>
      <c r="N1853" s="112"/>
      <c r="O1853" s="111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/>
      <c r="AC1853" s="108"/>
      <c r="AD1853" s="108"/>
      <c r="AE1853" s="108"/>
      <c r="AF1853" s="108"/>
      <c r="AG1853" s="108"/>
      <c r="AH1853" s="108"/>
    </row>
    <row r="1854">
      <c r="A1854" s="108"/>
      <c r="B1854" s="108"/>
      <c r="C1854" s="108"/>
      <c r="D1854" s="115"/>
      <c r="E1854" s="108"/>
      <c r="F1854" s="108"/>
      <c r="G1854" s="108"/>
      <c r="H1854" s="108"/>
      <c r="I1854" s="108"/>
      <c r="J1854" s="108"/>
      <c r="K1854" s="108"/>
      <c r="L1854" s="108"/>
      <c r="M1854" s="111"/>
      <c r="N1854" s="112"/>
      <c r="O1854" s="111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/>
      <c r="AB1854" s="108"/>
      <c r="AC1854" s="108"/>
      <c r="AD1854" s="108"/>
      <c r="AE1854" s="108"/>
      <c r="AF1854" s="108"/>
      <c r="AG1854" s="108"/>
      <c r="AH1854" s="108"/>
    </row>
    <row r="1855">
      <c r="A1855" s="108"/>
      <c r="B1855" s="108"/>
      <c r="C1855" s="108"/>
      <c r="D1855" s="115"/>
      <c r="E1855" s="108"/>
      <c r="F1855" s="108"/>
      <c r="G1855" s="108"/>
      <c r="H1855" s="108"/>
      <c r="I1855" s="108"/>
      <c r="J1855" s="108"/>
      <c r="K1855" s="108"/>
      <c r="L1855" s="108"/>
      <c r="M1855" s="111"/>
      <c r="N1855" s="112"/>
      <c r="O1855" s="111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/>
      <c r="AC1855" s="108"/>
      <c r="AD1855" s="108"/>
      <c r="AE1855" s="108"/>
      <c r="AF1855" s="108"/>
      <c r="AG1855" s="108"/>
      <c r="AH1855" s="108"/>
    </row>
    <row r="1856">
      <c r="A1856" s="108"/>
      <c r="B1856" s="108"/>
      <c r="C1856" s="108"/>
      <c r="D1856" s="115"/>
      <c r="E1856" s="108"/>
      <c r="F1856" s="108"/>
      <c r="G1856" s="108"/>
      <c r="H1856" s="108"/>
      <c r="I1856" s="108"/>
      <c r="J1856" s="108"/>
      <c r="K1856" s="108"/>
      <c r="L1856" s="108"/>
      <c r="M1856" s="111"/>
      <c r="N1856" s="112"/>
      <c r="O1856" s="111"/>
      <c r="P1856" s="108"/>
      <c r="Q1856" s="108"/>
      <c r="R1856" s="108"/>
      <c r="S1856" s="108"/>
      <c r="T1856" s="108"/>
      <c r="U1856" s="108"/>
      <c r="V1856" s="108"/>
      <c r="W1856" s="108"/>
      <c r="X1856" s="108"/>
      <c r="Y1856" s="108"/>
      <c r="Z1856" s="108"/>
      <c r="AA1856" s="108"/>
      <c r="AB1856" s="108"/>
      <c r="AC1856" s="108"/>
      <c r="AD1856" s="108"/>
      <c r="AE1856" s="108"/>
      <c r="AF1856" s="108"/>
      <c r="AG1856" s="108"/>
      <c r="AH1856" s="108"/>
    </row>
    <row r="1857">
      <c r="A1857" s="108"/>
      <c r="B1857" s="108"/>
      <c r="C1857" s="108"/>
      <c r="D1857" s="115"/>
      <c r="E1857" s="108"/>
      <c r="F1857" s="108"/>
      <c r="G1857" s="108"/>
      <c r="H1857" s="108"/>
      <c r="I1857" s="108"/>
      <c r="J1857" s="108"/>
      <c r="K1857" s="108"/>
      <c r="L1857" s="108"/>
      <c r="M1857" s="111"/>
      <c r="N1857" s="112"/>
      <c r="O1857" s="111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/>
      <c r="AC1857" s="108"/>
      <c r="AD1857" s="108"/>
      <c r="AE1857" s="108"/>
      <c r="AF1857" s="108"/>
      <c r="AG1857" s="108"/>
      <c r="AH1857" s="108"/>
    </row>
    <row r="1858">
      <c r="A1858" s="108"/>
      <c r="B1858" s="108"/>
      <c r="C1858" s="108"/>
      <c r="D1858" s="115"/>
      <c r="E1858" s="108"/>
      <c r="F1858" s="108"/>
      <c r="G1858" s="108"/>
      <c r="H1858" s="108"/>
      <c r="I1858" s="108"/>
      <c r="J1858" s="108"/>
      <c r="K1858" s="108"/>
      <c r="L1858" s="108"/>
      <c r="M1858" s="111"/>
      <c r="N1858" s="112"/>
      <c r="O1858" s="111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/>
      <c r="AB1858" s="108"/>
      <c r="AC1858" s="108"/>
      <c r="AD1858" s="108"/>
      <c r="AE1858" s="108"/>
      <c r="AF1858" s="108"/>
      <c r="AG1858" s="108"/>
      <c r="AH1858" s="108"/>
    </row>
    <row r="1859">
      <c r="A1859" s="108"/>
      <c r="B1859" s="108"/>
      <c r="C1859" s="108"/>
      <c r="D1859" s="115"/>
      <c r="E1859" s="108"/>
      <c r="F1859" s="108"/>
      <c r="G1859" s="108"/>
      <c r="H1859" s="108"/>
      <c r="I1859" s="108"/>
      <c r="J1859" s="108"/>
      <c r="K1859" s="108"/>
      <c r="L1859" s="108"/>
      <c r="M1859" s="111"/>
      <c r="N1859" s="112"/>
      <c r="O1859" s="111"/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/>
      <c r="AC1859" s="108"/>
      <c r="AD1859" s="108"/>
      <c r="AE1859" s="108"/>
      <c r="AF1859" s="108"/>
      <c r="AG1859" s="108"/>
      <c r="AH1859" s="108"/>
    </row>
    <row r="1860">
      <c r="A1860" s="108"/>
      <c r="B1860" s="108"/>
      <c r="C1860" s="108"/>
      <c r="D1860" s="115"/>
      <c r="E1860" s="108"/>
      <c r="F1860" s="108"/>
      <c r="G1860" s="108"/>
      <c r="H1860" s="108"/>
      <c r="I1860" s="108"/>
      <c r="J1860" s="108"/>
      <c r="K1860" s="108"/>
      <c r="L1860" s="108"/>
      <c r="M1860" s="111"/>
      <c r="N1860" s="112"/>
      <c r="O1860" s="111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/>
      <c r="AC1860" s="108"/>
      <c r="AD1860" s="108"/>
      <c r="AE1860" s="108"/>
      <c r="AF1860" s="108"/>
      <c r="AG1860" s="108"/>
      <c r="AH1860" s="108"/>
    </row>
    <row r="1861">
      <c r="A1861" s="108"/>
      <c r="B1861" s="108"/>
      <c r="C1861" s="108"/>
      <c r="D1861" s="115"/>
      <c r="E1861" s="108"/>
      <c r="F1861" s="108"/>
      <c r="G1861" s="108"/>
      <c r="H1861" s="108"/>
      <c r="I1861" s="108"/>
      <c r="J1861" s="108"/>
      <c r="K1861" s="108"/>
      <c r="L1861" s="108"/>
      <c r="M1861" s="111"/>
      <c r="N1861" s="112"/>
      <c r="O1861" s="111"/>
      <c r="P1861" s="108"/>
      <c r="Q1861" s="108"/>
      <c r="R1861" s="108"/>
      <c r="S1861" s="108"/>
      <c r="T1861" s="108"/>
      <c r="U1861" s="108"/>
      <c r="V1861" s="108"/>
      <c r="W1861" s="108"/>
      <c r="X1861" s="108"/>
      <c r="Y1861" s="108"/>
      <c r="Z1861" s="108"/>
      <c r="AA1861" s="108"/>
      <c r="AB1861" s="108"/>
      <c r="AC1861" s="108"/>
      <c r="AD1861" s="108"/>
      <c r="AE1861" s="108"/>
      <c r="AF1861" s="108"/>
      <c r="AG1861" s="108"/>
      <c r="AH1861" s="108"/>
    </row>
    <row r="1862">
      <c r="A1862" s="108"/>
      <c r="B1862" s="108"/>
      <c r="C1862" s="108"/>
      <c r="D1862" s="115"/>
      <c r="E1862" s="108"/>
      <c r="F1862" s="108"/>
      <c r="G1862" s="108"/>
      <c r="H1862" s="108"/>
      <c r="I1862" s="108"/>
      <c r="J1862" s="108"/>
      <c r="K1862" s="108"/>
      <c r="L1862" s="108"/>
      <c r="M1862" s="111"/>
      <c r="N1862" s="112"/>
      <c r="O1862" s="111"/>
      <c r="P1862" s="108"/>
      <c r="Q1862" s="108"/>
      <c r="R1862" s="108"/>
      <c r="S1862" s="108"/>
      <c r="T1862" s="108"/>
      <c r="U1862" s="108"/>
      <c r="V1862" s="108"/>
      <c r="W1862" s="108"/>
      <c r="X1862" s="108"/>
      <c r="Y1862" s="108"/>
      <c r="Z1862" s="108"/>
      <c r="AA1862" s="108"/>
      <c r="AB1862" s="108"/>
      <c r="AC1862" s="108"/>
      <c r="AD1862" s="108"/>
      <c r="AE1862" s="108"/>
      <c r="AF1862" s="108"/>
      <c r="AG1862" s="108"/>
      <c r="AH1862" s="108"/>
    </row>
    <row r="1863">
      <c r="A1863" s="108"/>
      <c r="B1863" s="108"/>
      <c r="C1863" s="108"/>
      <c r="D1863" s="115"/>
      <c r="E1863" s="108"/>
      <c r="F1863" s="108"/>
      <c r="G1863" s="108"/>
      <c r="H1863" s="108"/>
      <c r="I1863" s="108"/>
      <c r="J1863" s="108"/>
      <c r="K1863" s="108"/>
      <c r="L1863" s="108"/>
      <c r="M1863" s="111"/>
      <c r="N1863" s="112"/>
      <c r="O1863" s="111"/>
      <c r="P1863" s="108"/>
      <c r="Q1863" s="108"/>
      <c r="R1863" s="108"/>
      <c r="S1863" s="108"/>
      <c r="T1863" s="108"/>
      <c r="U1863" s="108"/>
      <c r="V1863" s="108"/>
      <c r="W1863" s="108"/>
      <c r="X1863" s="108"/>
      <c r="Y1863" s="108"/>
      <c r="Z1863" s="108"/>
      <c r="AA1863" s="108"/>
      <c r="AB1863" s="108"/>
      <c r="AC1863" s="108"/>
      <c r="AD1863" s="108"/>
      <c r="AE1863" s="108"/>
      <c r="AF1863" s="108"/>
      <c r="AG1863" s="108"/>
      <c r="AH1863" s="108"/>
    </row>
    <row r="1864">
      <c r="A1864" s="108"/>
      <c r="B1864" s="108"/>
      <c r="C1864" s="108"/>
      <c r="D1864" s="115"/>
      <c r="E1864" s="108"/>
      <c r="F1864" s="108"/>
      <c r="G1864" s="108"/>
      <c r="H1864" s="108"/>
      <c r="I1864" s="108"/>
      <c r="J1864" s="108"/>
      <c r="K1864" s="108"/>
      <c r="L1864" s="108"/>
      <c r="M1864" s="111"/>
      <c r="N1864" s="112"/>
      <c r="O1864" s="111"/>
      <c r="P1864" s="108"/>
      <c r="Q1864" s="108"/>
      <c r="R1864" s="108"/>
      <c r="S1864" s="108"/>
      <c r="T1864" s="108"/>
      <c r="U1864" s="108"/>
      <c r="V1864" s="108"/>
      <c r="W1864" s="108"/>
      <c r="X1864" s="108"/>
      <c r="Y1864" s="108"/>
      <c r="Z1864" s="108"/>
      <c r="AA1864" s="108"/>
      <c r="AB1864" s="108"/>
      <c r="AC1864" s="108"/>
      <c r="AD1864" s="108"/>
      <c r="AE1864" s="108"/>
      <c r="AF1864" s="108"/>
      <c r="AG1864" s="108"/>
      <c r="AH1864" s="108"/>
    </row>
    <row r="1865">
      <c r="A1865" s="108"/>
      <c r="B1865" s="108"/>
      <c r="C1865" s="108"/>
      <c r="D1865" s="115"/>
      <c r="E1865" s="108"/>
      <c r="F1865" s="108"/>
      <c r="G1865" s="108"/>
      <c r="H1865" s="108"/>
      <c r="I1865" s="108"/>
      <c r="J1865" s="108"/>
      <c r="K1865" s="108"/>
      <c r="L1865" s="108"/>
      <c r="M1865" s="111"/>
      <c r="N1865" s="112"/>
      <c r="O1865" s="111"/>
      <c r="P1865" s="108"/>
      <c r="Q1865" s="108"/>
      <c r="R1865" s="108"/>
      <c r="S1865" s="108"/>
      <c r="T1865" s="108"/>
      <c r="U1865" s="108"/>
      <c r="V1865" s="108"/>
      <c r="W1865" s="108"/>
      <c r="X1865" s="108"/>
      <c r="Y1865" s="108"/>
      <c r="Z1865" s="108"/>
      <c r="AA1865" s="108"/>
      <c r="AB1865" s="108"/>
      <c r="AC1865" s="108"/>
      <c r="AD1865" s="108"/>
      <c r="AE1865" s="108"/>
      <c r="AF1865" s="108"/>
      <c r="AG1865" s="108"/>
      <c r="AH1865" s="108"/>
    </row>
    <row r="1866">
      <c r="A1866" s="108"/>
      <c r="B1866" s="108"/>
      <c r="C1866" s="108"/>
      <c r="D1866" s="115"/>
      <c r="E1866" s="108"/>
      <c r="F1866" s="108"/>
      <c r="G1866" s="108"/>
      <c r="H1866" s="108"/>
      <c r="I1866" s="108"/>
      <c r="J1866" s="108"/>
      <c r="K1866" s="108"/>
      <c r="L1866" s="108"/>
      <c r="M1866" s="111"/>
      <c r="N1866" s="112"/>
      <c r="O1866" s="111"/>
      <c r="P1866" s="108"/>
      <c r="Q1866" s="108"/>
      <c r="R1866" s="108"/>
      <c r="S1866" s="108"/>
      <c r="T1866" s="108"/>
      <c r="U1866" s="108"/>
      <c r="V1866" s="108"/>
      <c r="W1866" s="108"/>
      <c r="X1866" s="108"/>
      <c r="Y1866" s="108"/>
      <c r="Z1866" s="108"/>
      <c r="AA1866" s="108"/>
      <c r="AB1866" s="108"/>
      <c r="AC1866" s="108"/>
      <c r="AD1866" s="108"/>
      <c r="AE1866" s="108"/>
      <c r="AF1866" s="108"/>
      <c r="AG1866" s="108"/>
      <c r="AH1866" s="108"/>
    </row>
    <row r="1867">
      <c r="A1867" s="108"/>
      <c r="B1867" s="108"/>
      <c r="C1867" s="108"/>
      <c r="D1867" s="115"/>
      <c r="E1867" s="108"/>
      <c r="F1867" s="108"/>
      <c r="G1867" s="108"/>
      <c r="H1867" s="108"/>
      <c r="I1867" s="108"/>
      <c r="J1867" s="108"/>
      <c r="K1867" s="108"/>
      <c r="L1867" s="108"/>
      <c r="M1867" s="111"/>
      <c r="N1867" s="112"/>
      <c r="O1867" s="111"/>
      <c r="P1867" s="108"/>
      <c r="Q1867" s="108"/>
      <c r="R1867" s="108"/>
      <c r="S1867" s="108"/>
      <c r="T1867" s="108"/>
      <c r="U1867" s="108"/>
      <c r="V1867" s="108"/>
      <c r="W1867" s="108"/>
      <c r="X1867" s="108"/>
      <c r="Y1867" s="108"/>
      <c r="Z1867" s="108"/>
      <c r="AA1867" s="108"/>
      <c r="AB1867" s="108"/>
      <c r="AC1867" s="108"/>
      <c r="AD1867" s="108"/>
      <c r="AE1867" s="108"/>
      <c r="AF1867" s="108"/>
      <c r="AG1867" s="108"/>
      <c r="AH1867" s="108"/>
    </row>
    <row r="1868">
      <c r="A1868" s="108"/>
      <c r="B1868" s="108"/>
      <c r="C1868" s="108"/>
      <c r="D1868" s="115"/>
      <c r="E1868" s="108"/>
      <c r="F1868" s="108"/>
      <c r="G1868" s="108"/>
      <c r="H1868" s="108"/>
      <c r="I1868" s="108"/>
      <c r="J1868" s="108"/>
      <c r="K1868" s="108"/>
      <c r="L1868" s="108"/>
      <c r="M1868" s="111"/>
      <c r="N1868" s="112"/>
      <c r="O1868" s="111"/>
      <c r="P1868" s="108"/>
      <c r="Q1868" s="108"/>
      <c r="R1868" s="108"/>
      <c r="S1868" s="108"/>
      <c r="T1868" s="108"/>
      <c r="U1868" s="108"/>
      <c r="V1868" s="108"/>
      <c r="W1868" s="108"/>
      <c r="X1868" s="108"/>
      <c r="Y1868" s="108"/>
      <c r="Z1868" s="108"/>
      <c r="AA1868" s="108"/>
      <c r="AB1868" s="108"/>
      <c r="AC1868" s="108"/>
      <c r="AD1868" s="108"/>
      <c r="AE1868" s="108"/>
      <c r="AF1868" s="108"/>
      <c r="AG1868" s="108"/>
      <c r="AH1868" s="108"/>
    </row>
    <row r="1869">
      <c r="A1869" s="108"/>
      <c r="B1869" s="108"/>
      <c r="C1869" s="108"/>
      <c r="D1869" s="115"/>
      <c r="E1869" s="108"/>
      <c r="F1869" s="108"/>
      <c r="G1869" s="108"/>
      <c r="H1869" s="108"/>
      <c r="I1869" s="108"/>
      <c r="J1869" s="108"/>
      <c r="K1869" s="108"/>
      <c r="L1869" s="108"/>
      <c r="M1869" s="111"/>
      <c r="N1869" s="112"/>
      <c r="O1869" s="111"/>
      <c r="P1869" s="108"/>
      <c r="Q1869" s="108"/>
      <c r="R1869" s="108"/>
      <c r="S1869" s="108"/>
      <c r="T1869" s="108"/>
      <c r="U1869" s="108"/>
      <c r="V1869" s="108"/>
      <c r="W1869" s="108"/>
      <c r="X1869" s="108"/>
      <c r="Y1869" s="108"/>
      <c r="Z1869" s="108"/>
      <c r="AA1869" s="108"/>
      <c r="AB1869" s="108"/>
      <c r="AC1869" s="108"/>
      <c r="AD1869" s="108"/>
      <c r="AE1869" s="108"/>
      <c r="AF1869" s="108"/>
      <c r="AG1869" s="108"/>
      <c r="AH1869" s="108"/>
    </row>
    <row r="1870">
      <c r="A1870" s="108"/>
      <c r="B1870" s="108"/>
      <c r="C1870" s="108"/>
      <c r="D1870" s="115"/>
      <c r="E1870" s="108"/>
      <c r="F1870" s="108"/>
      <c r="G1870" s="108"/>
      <c r="H1870" s="108"/>
      <c r="I1870" s="108"/>
      <c r="J1870" s="108"/>
      <c r="K1870" s="108"/>
      <c r="L1870" s="108"/>
      <c r="M1870" s="111"/>
      <c r="N1870" s="112"/>
      <c r="O1870" s="111"/>
      <c r="P1870" s="108"/>
      <c r="Q1870" s="108"/>
      <c r="R1870" s="108"/>
      <c r="S1870" s="108"/>
      <c r="T1870" s="108"/>
      <c r="U1870" s="108"/>
      <c r="V1870" s="108"/>
      <c r="W1870" s="108"/>
      <c r="X1870" s="108"/>
      <c r="Y1870" s="108"/>
      <c r="Z1870" s="108"/>
      <c r="AA1870" s="108"/>
      <c r="AB1870" s="108"/>
      <c r="AC1870" s="108"/>
      <c r="AD1870" s="108"/>
      <c r="AE1870" s="108"/>
      <c r="AF1870" s="108"/>
      <c r="AG1870" s="108"/>
      <c r="AH1870" s="108"/>
    </row>
    <row r="1871">
      <c r="A1871" s="108"/>
      <c r="B1871" s="108"/>
      <c r="C1871" s="108"/>
      <c r="D1871" s="115"/>
      <c r="E1871" s="108"/>
      <c r="F1871" s="108"/>
      <c r="G1871" s="108"/>
      <c r="H1871" s="108"/>
      <c r="I1871" s="108"/>
      <c r="J1871" s="108"/>
      <c r="K1871" s="108"/>
      <c r="L1871" s="108"/>
      <c r="M1871" s="111"/>
      <c r="N1871" s="112"/>
      <c r="O1871" s="111"/>
      <c r="P1871" s="108"/>
      <c r="Q1871" s="108"/>
      <c r="R1871" s="108"/>
      <c r="S1871" s="108"/>
      <c r="T1871" s="108"/>
      <c r="U1871" s="108"/>
      <c r="V1871" s="108"/>
      <c r="W1871" s="108"/>
      <c r="X1871" s="108"/>
      <c r="Y1871" s="108"/>
      <c r="Z1871" s="108"/>
      <c r="AA1871" s="108"/>
      <c r="AB1871" s="108"/>
      <c r="AC1871" s="108"/>
      <c r="AD1871" s="108"/>
      <c r="AE1871" s="108"/>
      <c r="AF1871" s="108"/>
      <c r="AG1871" s="108"/>
      <c r="AH1871" s="108"/>
    </row>
    <row r="1872">
      <c r="A1872" s="108"/>
      <c r="B1872" s="108"/>
      <c r="C1872" s="108"/>
      <c r="D1872" s="115"/>
      <c r="E1872" s="108"/>
      <c r="F1872" s="108"/>
      <c r="G1872" s="108"/>
      <c r="H1872" s="108"/>
      <c r="I1872" s="108"/>
      <c r="J1872" s="108"/>
      <c r="K1872" s="108"/>
      <c r="L1872" s="108"/>
      <c r="M1872" s="111"/>
      <c r="N1872" s="112"/>
      <c r="O1872" s="111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/>
      <c r="AC1872" s="108"/>
      <c r="AD1872" s="108"/>
      <c r="AE1872" s="108"/>
      <c r="AF1872" s="108"/>
      <c r="AG1872" s="108"/>
      <c r="AH1872" s="108"/>
    </row>
    <row r="1873">
      <c r="A1873" s="108"/>
      <c r="B1873" s="108"/>
      <c r="C1873" s="108"/>
      <c r="D1873" s="115"/>
      <c r="E1873" s="108"/>
      <c r="F1873" s="108"/>
      <c r="G1873" s="108"/>
      <c r="H1873" s="108"/>
      <c r="I1873" s="108"/>
      <c r="J1873" s="108"/>
      <c r="K1873" s="108"/>
      <c r="L1873" s="108"/>
      <c r="M1873" s="111"/>
      <c r="N1873" s="112"/>
      <c r="O1873" s="111"/>
      <c r="P1873" s="108"/>
      <c r="Q1873" s="108"/>
      <c r="R1873" s="108"/>
      <c r="S1873" s="108"/>
      <c r="T1873" s="108"/>
      <c r="U1873" s="108"/>
      <c r="V1873" s="108"/>
      <c r="W1873" s="108"/>
      <c r="X1873" s="108"/>
      <c r="Y1873" s="108"/>
      <c r="Z1873" s="108"/>
      <c r="AA1873" s="108"/>
      <c r="AB1873" s="108"/>
      <c r="AC1873" s="108"/>
      <c r="AD1873" s="108"/>
      <c r="AE1873" s="108"/>
      <c r="AF1873" s="108"/>
      <c r="AG1873" s="108"/>
      <c r="AH1873" s="108"/>
    </row>
    <row r="1874">
      <c r="A1874" s="108"/>
      <c r="B1874" s="108"/>
      <c r="C1874" s="108"/>
      <c r="D1874" s="115"/>
      <c r="E1874" s="108"/>
      <c r="F1874" s="108"/>
      <c r="G1874" s="108"/>
      <c r="H1874" s="108"/>
      <c r="I1874" s="108"/>
      <c r="J1874" s="108"/>
      <c r="K1874" s="108"/>
      <c r="L1874" s="108"/>
      <c r="M1874" s="111"/>
      <c r="N1874" s="112"/>
      <c r="O1874" s="111"/>
      <c r="P1874" s="108"/>
      <c r="Q1874" s="108"/>
      <c r="R1874" s="108"/>
      <c r="S1874" s="108"/>
      <c r="T1874" s="108"/>
      <c r="U1874" s="108"/>
      <c r="V1874" s="108"/>
      <c r="W1874" s="108"/>
      <c r="X1874" s="108"/>
      <c r="Y1874" s="108"/>
      <c r="Z1874" s="108"/>
      <c r="AA1874" s="108"/>
      <c r="AB1874" s="108"/>
      <c r="AC1874" s="108"/>
      <c r="AD1874" s="108"/>
      <c r="AE1874" s="108"/>
      <c r="AF1874" s="108"/>
      <c r="AG1874" s="108"/>
      <c r="AH1874" s="108"/>
    </row>
    <row r="1875">
      <c r="A1875" s="108"/>
      <c r="B1875" s="108"/>
      <c r="C1875" s="108"/>
      <c r="D1875" s="115"/>
      <c r="E1875" s="108"/>
      <c r="F1875" s="108"/>
      <c r="G1875" s="108"/>
      <c r="H1875" s="108"/>
      <c r="I1875" s="108"/>
      <c r="J1875" s="108"/>
      <c r="K1875" s="108"/>
      <c r="L1875" s="108"/>
      <c r="M1875" s="111"/>
      <c r="N1875" s="112"/>
      <c r="O1875" s="111"/>
      <c r="P1875" s="108"/>
      <c r="Q1875" s="108"/>
      <c r="R1875" s="108"/>
      <c r="S1875" s="108"/>
      <c r="T1875" s="108"/>
      <c r="U1875" s="108"/>
      <c r="V1875" s="108"/>
      <c r="W1875" s="108"/>
      <c r="X1875" s="108"/>
      <c r="Y1875" s="108"/>
      <c r="Z1875" s="108"/>
      <c r="AA1875" s="108"/>
      <c r="AB1875" s="108"/>
      <c r="AC1875" s="108"/>
      <c r="AD1875" s="108"/>
      <c r="AE1875" s="108"/>
      <c r="AF1875" s="108"/>
      <c r="AG1875" s="108"/>
      <c r="AH1875" s="108"/>
    </row>
    <row r="1876">
      <c r="A1876" s="108"/>
      <c r="B1876" s="108"/>
      <c r="C1876" s="108"/>
      <c r="D1876" s="115"/>
      <c r="E1876" s="108"/>
      <c r="F1876" s="108"/>
      <c r="G1876" s="108"/>
      <c r="H1876" s="108"/>
      <c r="I1876" s="108"/>
      <c r="J1876" s="108"/>
      <c r="K1876" s="108"/>
      <c r="L1876" s="108"/>
      <c r="M1876" s="111"/>
      <c r="N1876" s="112"/>
      <c r="O1876" s="111"/>
      <c r="P1876" s="108"/>
      <c r="Q1876" s="108"/>
      <c r="R1876" s="108"/>
      <c r="S1876" s="108"/>
      <c r="T1876" s="108"/>
      <c r="U1876" s="108"/>
      <c r="V1876" s="108"/>
      <c r="W1876" s="108"/>
      <c r="X1876" s="108"/>
      <c r="Y1876" s="108"/>
      <c r="Z1876" s="108"/>
      <c r="AA1876" s="108"/>
      <c r="AB1876" s="108"/>
      <c r="AC1876" s="108"/>
      <c r="AD1876" s="108"/>
      <c r="AE1876" s="108"/>
      <c r="AF1876" s="108"/>
      <c r="AG1876" s="108"/>
      <c r="AH1876" s="108"/>
    </row>
    <row r="1877">
      <c r="A1877" s="108"/>
      <c r="B1877" s="108"/>
      <c r="C1877" s="108"/>
      <c r="D1877" s="115"/>
      <c r="E1877" s="108"/>
      <c r="F1877" s="108"/>
      <c r="G1877" s="108"/>
      <c r="H1877" s="108"/>
      <c r="I1877" s="108"/>
      <c r="J1877" s="108"/>
      <c r="K1877" s="108"/>
      <c r="L1877" s="108"/>
      <c r="M1877" s="111"/>
      <c r="N1877" s="112"/>
      <c r="O1877" s="111"/>
      <c r="P1877" s="108"/>
      <c r="Q1877" s="108"/>
      <c r="R1877" s="108"/>
      <c r="S1877" s="108"/>
      <c r="T1877" s="108"/>
      <c r="U1877" s="108"/>
      <c r="V1877" s="108"/>
      <c r="W1877" s="108"/>
      <c r="X1877" s="108"/>
      <c r="Y1877" s="108"/>
      <c r="Z1877" s="108"/>
      <c r="AA1877" s="108"/>
      <c r="AB1877" s="108"/>
      <c r="AC1877" s="108"/>
      <c r="AD1877" s="108"/>
      <c r="AE1877" s="108"/>
      <c r="AF1877" s="108"/>
      <c r="AG1877" s="108"/>
      <c r="AH1877" s="108"/>
    </row>
    <row r="1878">
      <c r="A1878" s="108"/>
      <c r="B1878" s="108"/>
      <c r="C1878" s="108"/>
      <c r="D1878" s="115"/>
      <c r="E1878" s="108"/>
      <c r="F1878" s="108"/>
      <c r="G1878" s="108"/>
      <c r="H1878" s="108"/>
      <c r="I1878" s="108"/>
      <c r="J1878" s="108"/>
      <c r="K1878" s="108"/>
      <c r="L1878" s="108"/>
      <c r="M1878" s="111"/>
      <c r="N1878" s="112"/>
      <c r="O1878" s="111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/>
      <c r="AC1878" s="108"/>
      <c r="AD1878" s="108"/>
      <c r="AE1878" s="108"/>
      <c r="AF1878" s="108"/>
      <c r="AG1878" s="108"/>
      <c r="AH1878" s="108"/>
    </row>
    <row r="1879">
      <c r="A1879" s="108"/>
      <c r="B1879" s="108"/>
      <c r="C1879" s="108"/>
      <c r="D1879" s="115"/>
      <c r="E1879" s="108"/>
      <c r="F1879" s="108"/>
      <c r="G1879" s="108"/>
      <c r="H1879" s="108"/>
      <c r="I1879" s="108"/>
      <c r="J1879" s="108"/>
      <c r="K1879" s="108"/>
      <c r="L1879" s="108"/>
      <c r="M1879" s="111"/>
      <c r="N1879" s="112"/>
      <c r="O1879" s="111"/>
      <c r="P1879" s="108"/>
      <c r="Q1879" s="108"/>
      <c r="R1879" s="108"/>
      <c r="S1879" s="108"/>
      <c r="T1879" s="108"/>
      <c r="U1879" s="108"/>
      <c r="V1879" s="108"/>
      <c r="W1879" s="108"/>
      <c r="X1879" s="108"/>
      <c r="Y1879" s="108"/>
      <c r="Z1879" s="108"/>
      <c r="AA1879" s="108"/>
      <c r="AB1879" s="108"/>
      <c r="AC1879" s="108"/>
      <c r="AD1879" s="108"/>
      <c r="AE1879" s="108"/>
      <c r="AF1879" s="108"/>
      <c r="AG1879" s="108"/>
      <c r="AH1879" s="108"/>
    </row>
    <row r="1880">
      <c r="A1880" s="108"/>
      <c r="B1880" s="108"/>
      <c r="C1880" s="108"/>
      <c r="D1880" s="115"/>
      <c r="E1880" s="108"/>
      <c r="F1880" s="108"/>
      <c r="G1880" s="108"/>
      <c r="H1880" s="108"/>
      <c r="I1880" s="108"/>
      <c r="J1880" s="108"/>
      <c r="K1880" s="108"/>
      <c r="L1880" s="108"/>
      <c r="M1880" s="111"/>
      <c r="N1880" s="112"/>
      <c r="O1880" s="111"/>
      <c r="P1880" s="108"/>
      <c r="Q1880" s="108"/>
      <c r="R1880" s="108"/>
      <c r="S1880" s="108"/>
      <c r="T1880" s="108"/>
      <c r="U1880" s="108"/>
      <c r="V1880" s="108"/>
      <c r="W1880" s="108"/>
      <c r="X1880" s="108"/>
      <c r="Y1880" s="108"/>
      <c r="Z1880" s="108"/>
      <c r="AA1880" s="108"/>
      <c r="AB1880" s="108"/>
      <c r="AC1880" s="108"/>
      <c r="AD1880" s="108"/>
      <c r="AE1880" s="108"/>
      <c r="AF1880" s="108"/>
      <c r="AG1880" s="108"/>
      <c r="AH1880" s="108"/>
    </row>
    <row r="1881">
      <c r="A1881" s="108"/>
      <c r="B1881" s="108"/>
      <c r="C1881" s="108"/>
      <c r="D1881" s="115"/>
      <c r="E1881" s="108"/>
      <c r="F1881" s="108"/>
      <c r="G1881" s="108"/>
      <c r="H1881" s="108"/>
      <c r="I1881" s="108"/>
      <c r="J1881" s="108"/>
      <c r="K1881" s="108"/>
      <c r="L1881" s="108"/>
      <c r="M1881" s="111"/>
      <c r="N1881" s="112"/>
      <c r="O1881" s="111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/>
      <c r="AB1881" s="108"/>
      <c r="AC1881" s="108"/>
      <c r="AD1881" s="108"/>
      <c r="AE1881" s="108"/>
      <c r="AF1881" s="108"/>
      <c r="AG1881" s="108"/>
      <c r="AH1881" s="108"/>
    </row>
    <row r="1882">
      <c r="A1882" s="108"/>
      <c r="B1882" s="108"/>
      <c r="C1882" s="108"/>
      <c r="D1882" s="115"/>
      <c r="E1882" s="108"/>
      <c r="F1882" s="108"/>
      <c r="G1882" s="108"/>
      <c r="H1882" s="108"/>
      <c r="I1882" s="108"/>
      <c r="J1882" s="108"/>
      <c r="K1882" s="108"/>
      <c r="L1882" s="108"/>
      <c r="M1882" s="111"/>
      <c r="N1882" s="112"/>
      <c r="O1882" s="111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/>
      <c r="AC1882" s="108"/>
      <c r="AD1882" s="108"/>
      <c r="AE1882" s="108"/>
      <c r="AF1882" s="108"/>
      <c r="AG1882" s="108"/>
      <c r="AH1882" s="108"/>
    </row>
    <row r="1883">
      <c r="A1883" s="108"/>
      <c r="B1883" s="108"/>
      <c r="C1883" s="108"/>
      <c r="D1883" s="115"/>
      <c r="E1883" s="108"/>
      <c r="F1883" s="108"/>
      <c r="G1883" s="108"/>
      <c r="H1883" s="108"/>
      <c r="I1883" s="108"/>
      <c r="J1883" s="108"/>
      <c r="K1883" s="108"/>
      <c r="L1883" s="108"/>
      <c r="M1883" s="111"/>
      <c r="N1883" s="112"/>
      <c r="O1883" s="111"/>
      <c r="P1883" s="108"/>
      <c r="Q1883" s="108"/>
      <c r="R1883" s="108"/>
      <c r="S1883" s="108"/>
      <c r="T1883" s="108"/>
      <c r="U1883" s="108"/>
      <c r="V1883" s="108"/>
      <c r="W1883" s="108"/>
      <c r="X1883" s="108"/>
      <c r="Y1883" s="108"/>
      <c r="Z1883" s="108"/>
      <c r="AA1883" s="108"/>
      <c r="AB1883" s="108"/>
      <c r="AC1883" s="108"/>
      <c r="AD1883" s="108"/>
      <c r="AE1883" s="108"/>
      <c r="AF1883" s="108"/>
      <c r="AG1883" s="108"/>
      <c r="AH1883" s="108"/>
    </row>
    <row r="1884">
      <c r="A1884" s="108"/>
      <c r="B1884" s="108"/>
      <c r="C1884" s="108"/>
      <c r="D1884" s="115"/>
      <c r="E1884" s="108"/>
      <c r="F1884" s="108"/>
      <c r="G1884" s="108"/>
      <c r="H1884" s="108"/>
      <c r="I1884" s="108"/>
      <c r="J1884" s="108"/>
      <c r="K1884" s="108"/>
      <c r="L1884" s="108"/>
      <c r="M1884" s="111"/>
      <c r="N1884" s="112"/>
      <c r="O1884" s="111"/>
      <c r="P1884" s="108"/>
      <c r="Q1884" s="108"/>
      <c r="R1884" s="108"/>
      <c r="S1884" s="108"/>
      <c r="T1884" s="108"/>
      <c r="U1884" s="108"/>
      <c r="V1884" s="108"/>
      <c r="W1884" s="108"/>
      <c r="X1884" s="108"/>
      <c r="Y1884" s="108"/>
      <c r="Z1884" s="108"/>
      <c r="AA1884" s="108"/>
      <c r="AB1884" s="108"/>
      <c r="AC1884" s="108"/>
      <c r="AD1884" s="108"/>
      <c r="AE1884" s="108"/>
      <c r="AF1884" s="108"/>
      <c r="AG1884" s="108"/>
      <c r="AH1884" s="108"/>
    </row>
    <row r="1885">
      <c r="A1885" s="108"/>
      <c r="B1885" s="108"/>
      <c r="C1885" s="108"/>
      <c r="D1885" s="115"/>
      <c r="E1885" s="108"/>
      <c r="F1885" s="108"/>
      <c r="G1885" s="108"/>
      <c r="H1885" s="108"/>
      <c r="I1885" s="108"/>
      <c r="J1885" s="108"/>
      <c r="K1885" s="108"/>
      <c r="L1885" s="108"/>
      <c r="M1885" s="111"/>
      <c r="N1885" s="112"/>
      <c r="O1885" s="111"/>
      <c r="P1885" s="108"/>
      <c r="Q1885" s="108"/>
      <c r="R1885" s="108"/>
      <c r="S1885" s="108"/>
      <c r="T1885" s="108"/>
      <c r="U1885" s="108"/>
      <c r="V1885" s="108"/>
      <c r="W1885" s="108"/>
      <c r="X1885" s="108"/>
      <c r="Y1885" s="108"/>
      <c r="Z1885" s="108"/>
      <c r="AA1885" s="108"/>
      <c r="AB1885" s="108"/>
      <c r="AC1885" s="108"/>
      <c r="AD1885" s="108"/>
      <c r="AE1885" s="108"/>
      <c r="AF1885" s="108"/>
      <c r="AG1885" s="108"/>
      <c r="AH1885" s="108"/>
    </row>
    <row r="1886">
      <c r="A1886" s="108"/>
      <c r="B1886" s="108"/>
      <c r="C1886" s="108"/>
      <c r="D1886" s="115"/>
      <c r="E1886" s="108"/>
      <c r="F1886" s="108"/>
      <c r="G1886" s="108"/>
      <c r="H1886" s="108"/>
      <c r="I1886" s="108"/>
      <c r="J1886" s="108"/>
      <c r="K1886" s="108"/>
      <c r="L1886" s="108"/>
      <c r="M1886" s="111"/>
      <c r="N1886" s="112"/>
      <c r="O1886" s="111"/>
      <c r="P1886" s="108"/>
      <c r="Q1886" s="108"/>
      <c r="R1886" s="108"/>
      <c r="S1886" s="108"/>
      <c r="T1886" s="108"/>
      <c r="U1886" s="108"/>
      <c r="V1886" s="108"/>
      <c r="W1886" s="108"/>
      <c r="X1886" s="108"/>
      <c r="Y1886" s="108"/>
      <c r="Z1886" s="108"/>
      <c r="AA1886" s="108"/>
      <c r="AB1886" s="108"/>
      <c r="AC1886" s="108"/>
      <c r="AD1886" s="108"/>
      <c r="AE1886" s="108"/>
      <c r="AF1886" s="108"/>
      <c r="AG1886" s="108"/>
      <c r="AH1886" s="108"/>
    </row>
    <row r="1887">
      <c r="A1887" s="108"/>
      <c r="B1887" s="108"/>
      <c r="C1887" s="108"/>
      <c r="D1887" s="115"/>
      <c r="E1887" s="108"/>
      <c r="F1887" s="108"/>
      <c r="G1887" s="108"/>
      <c r="H1887" s="108"/>
      <c r="I1887" s="108"/>
      <c r="J1887" s="108"/>
      <c r="K1887" s="108"/>
      <c r="L1887" s="108"/>
      <c r="M1887" s="111"/>
      <c r="N1887" s="112"/>
      <c r="O1887" s="111"/>
      <c r="P1887" s="108"/>
      <c r="Q1887" s="108"/>
      <c r="R1887" s="108"/>
      <c r="S1887" s="108"/>
      <c r="T1887" s="108"/>
      <c r="U1887" s="108"/>
      <c r="V1887" s="108"/>
      <c r="W1887" s="108"/>
      <c r="X1887" s="108"/>
      <c r="Y1887" s="108"/>
      <c r="Z1887" s="108"/>
      <c r="AA1887" s="108"/>
      <c r="AB1887" s="108"/>
      <c r="AC1887" s="108"/>
      <c r="AD1887" s="108"/>
      <c r="AE1887" s="108"/>
      <c r="AF1887" s="108"/>
      <c r="AG1887" s="108"/>
      <c r="AH1887" s="108"/>
    </row>
    <row r="1888">
      <c r="A1888" s="108"/>
      <c r="B1888" s="108"/>
      <c r="C1888" s="108"/>
      <c r="D1888" s="115"/>
      <c r="E1888" s="108"/>
      <c r="F1888" s="108"/>
      <c r="G1888" s="108"/>
      <c r="H1888" s="108"/>
      <c r="I1888" s="108"/>
      <c r="J1888" s="108"/>
      <c r="K1888" s="108"/>
      <c r="L1888" s="108"/>
      <c r="M1888" s="111"/>
      <c r="N1888" s="112"/>
      <c r="O1888" s="111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/>
      <c r="AB1888" s="108"/>
      <c r="AC1888" s="108"/>
      <c r="AD1888" s="108"/>
      <c r="AE1888" s="108"/>
      <c r="AF1888" s="108"/>
      <c r="AG1888" s="108"/>
      <c r="AH1888" s="108"/>
    </row>
    <row r="1889">
      <c r="A1889" s="108"/>
      <c r="B1889" s="108"/>
      <c r="C1889" s="108"/>
      <c r="D1889" s="115"/>
      <c r="E1889" s="108"/>
      <c r="F1889" s="108"/>
      <c r="G1889" s="108"/>
      <c r="H1889" s="108"/>
      <c r="I1889" s="108"/>
      <c r="J1889" s="108"/>
      <c r="K1889" s="108"/>
      <c r="L1889" s="108"/>
      <c r="M1889" s="111"/>
      <c r="N1889" s="112"/>
      <c r="O1889" s="111"/>
      <c r="P1889" s="108"/>
      <c r="Q1889" s="108"/>
      <c r="R1889" s="108"/>
      <c r="S1889" s="108"/>
      <c r="T1889" s="108"/>
      <c r="U1889" s="108"/>
      <c r="V1889" s="108"/>
      <c r="W1889" s="108"/>
      <c r="X1889" s="108"/>
      <c r="Y1889" s="108"/>
      <c r="Z1889" s="108"/>
      <c r="AA1889" s="108"/>
      <c r="AB1889" s="108"/>
      <c r="AC1889" s="108"/>
      <c r="AD1889" s="108"/>
      <c r="AE1889" s="108"/>
      <c r="AF1889" s="108"/>
      <c r="AG1889" s="108"/>
      <c r="AH1889" s="108"/>
    </row>
    <row r="1890">
      <c r="A1890" s="108"/>
      <c r="B1890" s="108"/>
      <c r="C1890" s="108"/>
      <c r="D1890" s="115"/>
      <c r="E1890" s="108"/>
      <c r="F1890" s="108"/>
      <c r="G1890" s="108"/>
      <c r="H1890" s="108"/>
      <c r="I1890" s="108"/>
      <c r="J1890" s="108"/>
      <c r="K1890" s="108"/>
      <c r="L1890" s="108"/>
      <c r="M1890" s="111"/>
      <c r="N1890" s="112"/>
      <c r="O1890" s="111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/>
      <c r="AB1890" s="108"/>
      <c r="AC1890" s="108"/>
      <c r="AD1890" s="108"/>
      <c r="AE1890" s="108"/>
      <c r="AF1890" s="108"/>
      <c r="AG1890" s="108"/>
      <c r="AH1890" s="108"/>
    </row>
    <row r="1891">
      <c r="A1891" s="108"/>
      <c r="B1891" s="108"/>
      <c r="C1891" s="108"/>
      <c r="D1891" s="115"/>
      <c r="E1891" s="108"/>
      <c r="F1891" s="108"/>
      <c r="G1891" s="108"/>
      <c r="H1891" s="108"/>
      <c r="I1891" s="108"/>
      <c r="J1891" s="108"/>
      <c r="K1891" s="108"/>
      <c r="L1891" s="108"/>
      <c r="M1891" s="111"/>
      <c r="N1891" s="112"/>
      <c r="O1891" s="111"/>
      <c r="P1891" s="108"/>
      <c r="Q1891" s="108"/>
      <c r="R1891" s="108"/>
      <c r="S1891" s="108"/>
      <c r="T1891" s="108"/>
      <c r="U1891" s="108"/>
      <c r="V1891" s="108"/>
      <c r="W1891" s="108"/>
      <c r="X1891" s="108"/>
      <c r="Y1891" s="108"/>
      <c r="Z1891" s="108"/>
      <c r="AA1891" s="108"/>
      <c r="AB1891" s="108"/>
      <c r="AC1891" s="108"/>
      <c r="AD1891" s="108"/>
      <c r="AE1891" s="108"/>
      <c r="AF1891" s="108"/>
      <c r="AG1891" s="108"/>
      <c r="AH1891" s="108"/>
    </row>
    <row r="1892">
      <c r="A1892" s="108"/>
      <c r="B1892" s="108"/>
      <c r="C1892" s="108"/>
      <c r="D1892" s="115"/>
      <c r="E1892" s="108"/>
      <c r="F1892" s="108"/>
      <c r="G1892" s="108"/>
      <c r="H1892" s="108"/>
      <c r="I1892" s="108"/>
      <c r="J1892" s="108"/>
      <c r="K1892" s="108"/>
      <c r="L1892" s="108"/>
      <c r="M1892" s="111"/>
      <c r="N1892" s="112"/>
      <c r="O1892" s="111"/>
      <c r="P1892" s="108"/>
      <c r="Q1892" s="108"/>
      <c r="R1892" s="108"/>
      <c r="S1892" s="108"/>
      <c r="T1892" s="108"/>
      <c r="U1892" s="108"/>
      <c r="V1892" s="108"/>
      <c r="W1892" s="108"/>
      <c r="X1892" s="108"/>
      <c r="Y1892" s="108"/>
      <c r="Z1892" s="108"/>
      <c r="AA1892" s="108"/>
      <c r="AB1892" s="108"/>
      <c r="AC1892" s="108"/>
      <c r="AD1892" s="108"/>
      <c r="AE1892" s="108"/>
      <c r="AF1892" s="108"/>
      <c r="AG1892" s="108"/>
      <c r="AH1892" s="108"/>
    </row>
    <row r="1893">
      <c r="A1893" s="108"/>
      <c r="B1893" s="108"/>
      <c r="C1893" s="108"/>
      <c r="D1893" s="115"/>
      <c r="E1893" s="108"/>
      <c r="F1893" s="108"/>
      <c r="G1893" s="108"/>
      <c r="H1893" s="108"/>
      <c r="I1893" s="108"/>
      <c r="J1893" s="108"/>
      <c r="K1893" s="108"/>
      <c r="L1893" s="108"/>
      <c r="M1893" s="111"/>
      <c r="N1893" s="112"/>
      <c r="O1893" s="111"/>
      <c r="P1893" s="108"/>
      <c r="Q1893" s="108"/>
      <c r="R1893" s="108"/>
      <c r="S1893" s="108"/>
      <c r="T1893" s="108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AD1893" s="108"/>
      <c r="AE1893" s="108"/>
      <c r="AF1893" s="108"/>
      <c r="AG1893" s="108"/>
      <c r="AH1893" s="108"/>
    </row>
    <row r="1894">
      <c r="A1894" s="108"/>
      <c r="B1894" s="108"/>
      <c r="C1894" s="108"/>
      <c r="D1894" s="115"/>
      <c r="E1894" s="108"/>
      <c r="F1894" s="108"/>
      <c r="G1894" s="108"/>
      <c r="H1894" s="108"/>
      <c r="I1894" s="108"/>
      <c r="J1894" s="108"/>
      <c r="K1894" s="108"/>
      <c r="L1894" s="108"/>
      <c r="M1894" s="111"/>
      <c r="N1894" s="112"/>
      <c r="O1894" s="111"/>
      <c r="P1894" s="108"/>
      <c r="Q1894" s="108"/>
      <c r="R1894" s="108"/>
      <c r="S1894" s="108"/>
      <c r="T1894" s="108"/>
      <c r="U1894" s="108"/>
      <c r="V1894" s="108"/>
      <c r="W1894" s="108"/>
      <c r="X1894" s="108"/>
      <c r="Y1894" s="108"/>
      <c r="Z1894" s="108"/>
      <c r="AA1894" s="108"/>
      <c r="AB1894" s="108"/>
      <c r="AC1894" s="108"/>
      <c r="AD1894" s="108"/>
      <c r="AE1894" s="108"/>
      <c r="AF1894" s="108"/>
      <c r="AG1894" s="108"/>
      <c r="AH1894" s="108"/>
    </row>
    <row r="1895">
      <c r="A1895" s="108"/>
      <c r="B1895" s="108"/>
      <c r="C1895" s="108"/>
      <c r="D1895" s="115"/>
      <c r="E1895" s="108"/>
      <c r="F1895" s="108"/>
      <c r="G1895" s="108"/>
      <c r="H1895" s="108"/>
      <c r="I1895" s="108"/>
      <c r="J1895" s="108"/>
      <c r="K1895" s="108"/>
      <c r="L1895" s="108"/>
      <c r="M1895" s="111"/>
      <c r="N1895" s="112"/>
      <c r="O1895" s="111"/>
      <c r="P1895" s="108"/>
      <c r="Q1895" s="108"/>
      <c r="R1895" s="108"/>
      <c r="S1895" s="108"/>
      <c r="T1895" s="108"/>
      <c r="U1895" s="108"/>
      <c r="V1895" s="108"/>
      <c r="W1895" s="108"/>
      <c r="X1895" s="108"/>
      <c r="Y1895" s="108"/>
      <c r="Z1895" s="108"/>
      <c r="AA1895" s="108"/>
      <c r="AB1895" s="108"/>
      <c r="AC1895" s="108"/>
      <c r="AD1895" s="108"/>
      <c r="AE1895" s="108"/>
      <c r="AF1895" s="108"/>
      <c r="AG1895" s="108"/>
      <c r="AH1895" s="108"/>
    </row>
    <row r="1896">
      <c r="A1896" s="108"/>
      <c r="B1896" s="108"/>
      <c r="C1896" s="108"/>
      <c r="D1896" s="115"/>
      <c r="E1896" s="108"/>
      <c r="F1896" s="108"/>
      <c r="G1896" s="108"/>
      <c r="H1896" s="108"/>
      <c r="I1896" s="108"/>
      <c r="J1896" s="108"/>
      <c r="K1896" s="108"/>
      <c r="L1896" s="108"/>
      <c r="M1896" s="111"/>
      <c r="N1896" s="112"/>
      <c r="O1896" s="111"/>
      <c r="P1896" s="108"/>
      <c r="Q1896" s="108"/>
      <c r="R1896" s="108"/>
      <c r="S1896" s="108"/>
      <c r="T1896" s="108"/>
      <c r="U1896" s="108"/>
      <c r="V1896" s="108"/>
      <c r="W1896" s="108"/>
      <c r="X1896" s="108"/>
      <c r="Y1896" s="108"/>
      <c r="Z1896" s="108"/>
      <c r="AA1896" s="108"/>
      <c r="AB1896" s="108"/>
      <c r="AC1896" s="108"/>
      <c r="AD1896" s="108"/>
      <c r="AE1896" s="108"/>
      <c r="AF1896" s="108"/>
      <c r="AG1896" s="108"/>
      <c r="AH1896" s="108"/>
    </row>
    <row r="1897">
      <c r="A1897" s="108"/>
      <c r="B1897" s="108"/>
      <c r="C1897" s="108"/>
      <c r="D1897" s="115"/>
      <c r="E1897" s="108"/>
      <c r="F1897" s="108"/>
      <c r="G1897" s="108"/>
      <c r="H1897" s="108"/>
      <c r="I1897" s="108"/>
      <c r="J1897" s="108"/>
      <c r="K1897" s="108"/>
      <c r="L1897" s="108"/>
      <c r="M1897" s="111"/>
      <c r="N1897" s="112"/>
      <c r="O1897" s="111"/>
      <c r="P1897" s="108"/>
      <c r="Q1897" s="108"/>
      <c r="R1897" s="108"/>
      <c r="S1897" s="108"/>
      <c r="T1897" s="108"/>
      <c r="U1897" s="108"/>
      <c r="V1897" s="108"/>
      <c r="W1897" s="108"/>
      <c r="X1897" s="108"/>
      <c r="Y1897" s="108"/>
      <c r="Z1897" s="108"/>
      <c r="AA1897" s="108"/>
      <c r="AB1897" s="108"/>
      <c r="AC1897" s="108"/>
      <c r="AD1897" s="108"/>
      <c r="AE1897" s="108"/>
      <c r="AF1897" s="108"/>
      <c r="AG1897" s="108"/>
      <c r="AH1897" s="108"/>
    </row>
    <row r="1898">
      <c r="A1898" s="108"/>
      <c r="B1898" s="108"/>
      <c r="C1898" s="108"/>
      <c r="D1898" s="115"/>
      <c r="E1898" s="108"/>
      <c r="F1898" s="108"/>
      <c r="G1898" s="108"/>
      <c r="H1898" s="108"/>
      <c r="I1898" s="108"/>
      <c r="J1898" s="108"/>
      <c r="K1898" s="108"/>
      <c r="L1898" s="108"/>
      <c r="M1898" s="111"/>
      <c r="N1898" s="112"/>
      <c r="O1898" s="111"/>
      <c r="P1898" s="108"/>
      <c r="Q1898" s="108"/>
      <c r="R1898" s="108"/>
      <c r="S1898" s="108"/>
      <c r="T1898" s="108"/>
      <c r="U1898" s="108"/>
      <c r="V1898" s="108"/>
      <c r="W1898" s="108"/>
      <c r="X1898" s="108"/>
      <c r="Y1898" s="108"/>
      <c r="Z1898" s="108"/>
      <c r="AA1898" s="108"/>
      <c r="AB1898" s="108"/>
      <c r="AC1898" s="108"/>
      <c r="AD1898" s="108"/>
      <c r="AE1898" s="108"/>
      <c r="AF1898" s="108"/>
      <c r="AG1898" s="108"/>
      <c r="AH1898" s="108"/>
    </row>
    <row r="1899">
      <c r="A1899" s="108"/>
      <c r="B1899" s="108"/>
      <c r="C1899" s="108"/>
      <c r="D1899" s="115"/>
      <c r="E1899" s="108"/>
      <c r="F1899" s="108"/>
      <c r="G1899" s="108"/>
      <c r="H1899" s="108"/>
      <c r="I1899" s="108"/>
      <c r="J1899" s="108"/>
      <c r="K1899" s="108"/>
      <c r="L1899" s="108"/>
      <c r="M1899" s="111"/>
      <c r="N1899" s="112"/>
      <c r="O1899" s="111"/>
      <c r="P1899" s="108"/>
      <c r="Q1899" s="108"/>
      <c r="R1899" s="108"/>
      <c r="S1899" s="108"/>
      <c r="T1899" s="108"/>
      <c r="U1899" s="108"/>
      <c r="V1899" s="108"/>
      <c r="W1899" s="108"/>
      <c r="X1899" s="108"/>
      <c r="Y1899" s="108"/>
      <c r="Z1899" s="108"/>
      <c r="AA1899" s="108"/>
      <c r="AB1899" s="108"/>
      <c r="AC1899" s="108"/>
      <c r="AD1899" s="108"/>
      <c r="AE1899" s="108"/>
      <c r="AF1899" s="108"/>
      <c r="AG1899" s="108"/>
      <c r="AH1899" s="108"/>
    </row>
    <row r="1900">
      <c r="A1900" s="108"/>
      <c r="B1900" s="108"/>
      <c r="C1900" s="108"/>
      <c r="D1900" s="115"/>
      <c r="E1900" s="108"/>
      <c r="F1900" s="108"/>
      <c r="G1900" s="108"/>
      <c r="H1900" s="108"/>
      <c r="I1900" s="108"/>
      <c r="J1900" s="108"/>
      <c r="K1900" s="108"/>
      <c r="L1900" s="108"/>
      <c r="M1900" s="111"/>
      <c r="N1900" s="112"/>
      <c r="O1900" s="111"/>
      <c r="P1900" s="108"/>
      <c r="Q1900" s="108"/>
      <c r="R1900" s="108"/>
      <c r="S1900" s="108"/>
      <c r="T1900" s="108"/>
      <c r="U1900" s="108"/>
      <c r="V1900" s="108"/>
      <c r="W1900" s="108"/>
      <c r="X1900" s="108"/>
      <c r="Y1900" s="108"/>
      <c r="Z1900" s="108"/>
      <c r="AA1900" s="108"/>
      <c r="AB1900" s="108"/>
      <c r="AC1900" s="108"/>
      <c r="AD1900" s="108"/>
      <c r="AE1900" s="108"/>
      <c r="AF1900" s="108"/>
      <c r="AG1900" s="108"/>
      <c r="AH1900" s="108"/>
    </row>
    <row r="1901">
      <c r="A1901" s="108"/>
      <c r="B1901" s="108"/>
      <c r="C1901" s="108"/>
      <c r="D1901" s="115"/>
      <c r="E1901" s="108"/>
      <c r="F1901" s="108"/>
      <c r="G1901" s="108"/>
      <c r="H1901" s="108"/>
      <c r="I1901" s="108"/>
      <c r="J1901" s="108"/>
      <c r="K1901" s="108"/>
      <c r="L1901" s="108"/>
      <c r="M1901" s="111"/>
      <c r="N1901" s="112"/>
      <c r="O1901" s="111"/>
      <c r="P1901" s="108"/>
      <c r="Q1901" s="108"/>
      <c r="R1901" s="108"/>
      <c r="S1901" s="108"/>
      <c r="T1901" s="108"/>
      <c r="U1901" s="108"/>
      <c r="V1901" s="108"/>
      <c r="W1901" s="108"/>
      <c r="X1901" s="108"/>
      <c r="Y1901" s="108"/>
      <c r="Z1901" s="108"/>
      <c r="AA1901" s="108"/>
      <c r="AB1901" s="108"/>
      <c r="AC1901" s="108"/>
      <c r="AD1901" s="108"/>
      <c r="AE1901" s="108"/>
      <c r="AF1901" s="108"/>
      <c r="AG1901" s="108"/>
      <c r="AH1901" s="108"/>
    </row>
    <row r="1902">
      <c r="A1902" s="108"/>
      <c r="B1902" s="108"/>
      <c r="C1902" s="108"/>
      <c r="D1902" s="115"/>
      <c r="E1902" s="108"/>
      <c r="F1902" s="108"/>
      <c r="G1902" s="108"/>
      <c r="H1902" s="108"/>
      <c r="I1902" s="108"/>
      <c r="J1902" s="108"/>
      <c r="K1902" s="108"/>
      <c r="L1902" s="108"/>
      <c r="M1902" s="111"/>
      <c r="N1902" s="112"/>
      <c r="O1902" s="111"/>
      <c r="P1902" s="108"/>
      <c r="Q1902" s="108"/>
      <c r="R1902" s="108"/>
      <c r="S1902" s="108"/>
      <c r="T1902" s="108"/>
      <c r="U1902" s="108"/>
      <c r="V1902" s="108"/>
      <c r="W1902" s="108"/>
      <c r="X1902" s="108"/>
      <c r="Y1902" s="108"/>
      <c r="Z1902" s="108"/>
      <c r="AA1902" s="108"/>
      <c r="AB1902" s="108"/>
      <c r="AC1902" s="108"/>
      <c r="AD1902" s="108"/>
      <c r="AE1902" s="108"/>
      <c r="AF1902" s="108"/>
      <c r="AG1902" s="108"/>
      <c r="AH1902" s="108"/>
    </row>
    <row r="1903">
      <c r="A1903" s="108"/>
      <c r="B1903" s="108"/>
      <c r="C1903" s="108"/>
      <c r="D1903" s="115"/>
      <c r="E1903" s="108"/>
      <c r="F1903" s="108"/>
      <c r="G1903" s="108"/>
      <c r="H1903" s="108"/>
      <c r="I1903" s="108"/>
      <c r="J1903" s="108"/>
      <c r="K1903" s="108"/>
      <c r="L1903" s="108"/>
      <c r="M1903" s="111"/>
      <c r="N1903" s="112"/>
      <c r="O1903" s="111"/>
      <c r="P1903" s="108"/>
      <c r="Q1903" s="108"/>
      <c r="R1903" s="108"/>
      <c r="S1903" s="108"/>
      <c r="T1903" s="108"/>
      <c r="U1903" s="108"/>
      <c r="V1903" s="108"/>
      <c r="W1903" s="108"/>
      <c r="X1903" s="108"/>
      <c r="Y1903" s="108"/>
      <c r="Z1903" s="108"/>
      <c r="AA1903" s="108"/>
      <c r="AB1903" s="108"/>
      <c r="AC1903" s="108"/>
      <c r="AD1903" s="108"/>
      <c r="AE1903" s="108"/>
      <c r="AF1903" s="108"/>
      <c r="AG1903" s="108"/>
      <c r="AH1903" s="108"/>
    </row>
    <row r="1904">
      <c r="A1904" s="108"/>
      <c r="B1904" s="108"/>
      <c r="C1904" s="108"/>
      <c r="D1904" s="115"/>
      <c r="E1904" s="108"/>
      <c r="F1904" s="108"/>
      <c r="G1904" s="108"/>
      <c r="H1904" s="108"/>
      <c r="I1904" s="108"/>
      <c r="J1904" s="108"/>
      <c r="K1904" s="108"/>
      <c r="L1904" s="108"/>
      <c r="M1904" s="111"/>
      <c r="N1904" s="112"/>
      <c r="O1904" s="111"/>
      <c r="P1904" s="108"/>
      <c r="Q1904" s="108"/>
      <c r="R1904" s="108"/>
      <c r="S1904" s="108"/>
      <c r="T1904" s="108"/>
      <c r="U1904" s="108"/>
      <c r="V1904" s="108"/>
      <c r="W1904" s="108"/>
      <c r="X1904" s="108"/>
      <c r="Y1904" s="108"/>
      <c r="Z1904" s="108"/>
      <c r="AA1904" s="108"/>
      <c r="AB1904" s="108"/>
      <c r="AC1904" s="108"/>
      <c r="AD1904" s="108"/>
      <c r="AE1904" s="108"/>
      <c r="AF1904" s="108"/>
      <c r="AG1904" s="108"/>
      <c r="AH1904" s="108"/>
    </row>
    <row r="1905">
      <c r="A1905" s="108"/>
      <c r="B1905" s="108"/>
      <c r="C1905" s="108"/>
      <c r="D1905" s="115"/>
      <c r="E1905" s="108"/>
      <c r="F1905" s="108"/>
      <c r="G1905" s="108"/>
      <c r="H1905" s="108"/>
      <c r="I1905" s="108"/>
      <c r="J1905" s="108"/>
      <c r="K1905" s="108"/>
      <c r="L1905" s="108"/>
      <c r="M1905" s="111"/>
      <c r="N1905" s="112"/>
      <c r="O1905" s="111"/>
      <c r="P1905" s="108"/>
      <c r="Q1905" s="108"/>
      <c r="R1905" s="108"/>
      <c r="S1905" s="108"/>
      <c r="T1905" s="108"/>
      <c r="U1905" s="108"/>
      <c r="V1905" s="108"/>
      <c r="W1905" s="108"/>
      <c r="X1905" s="108"/>
      <c r="Y1905" s="108"/>
      <c r="Z1905" s="108"/>
      <c r="AA1905" s="108"/>
      <c r="AB1905" s="108"/>
      <c r="AC1905" s="108"/>
      <c r="AD1905" s="108"/>
      <c r="AE1905" s="108"/>
      <c r="AF1905" s="108"/>
      <c r="AG1905" s="108"/>
      <c r="AH1905" s="108"/>
    </row>
    <row r="1906">
      <c r="A1906" s="108"/>
      <c r="B1906" s="108"/>
      <c r="C1906" s="108"/>
      <c r="D1906" s="115"/>
      <c r="E1906" s="108"/>
      <c r="F1906" s="108"/>
      <c r="G1906" s="108"/>
      <c r="H1906" s="108"/>
      <c r="I1906" s="108"/>
      <c r="J1906" s="108"/>
      <c r="K1906" s="108"/>
      <c r="L1906" s="108"/>
      <c r="M1906" s="111"/>
      <c r="N1906" s="112"/>
      <c r="O1906" s="111"/>
      <c r="P1906" s="108"/>
      <c r="Q1906" s="108"/>
      <c r="R1906" s="108"/>
      <c r="S1906" s="108"/>
      <c r="T1906" s="108"/>
      <c r="U1906" s="108"/>
      <c r="V1906" s="108"/>
      <c r="W1906" s="108"/>
      <c r="X1906" s="108"/>
      <c r="Y1906" s="108"/>
      <c r="Z1906" s="108"/>
      <c r="AA1906" s="108"/>
      <c r="AB1906" s="108"/>
      <c r="AC1906" s="108"/>
      <c r="AD1906" s="108"/>
      <c r="AE1906" s="108"/>
      <c r="AF1906" s="108"/>
      <c r="AG1906" s="108"/>
      <c r="AH1906" s="108"/>
    </row>
    <row r="1907">
      <c r="A1907" s="108"/>
      <c r="B1907" s="108"/>
      <c r="C1907" s="108"/>
      <c r="D1907" s="115"/>
      <c r="E1907" s="108"/>
      <c r="F1907" s="108"/>
      <c r="G1907" s="108"/>
      <c r="H1907" s="108"/>
      <c r="I1907" s="108"/>
      <c r="J1907" s="108"/>
      <c r="K1907" s="108"/>
      <c r="L1907" s="108"/>
      <c r="M1907" s="111"/>
      <c r="N1907" s="112"/>
      <c r="O1907" s="111"/>
      <c r="P1907" s="108"/>
      <c r="Q1907" s="108"/>
      <c r="R1907" s="108"/>
      <c r="S1907" s="108"/>
      <c r="T1907" s="108"/>
      <c r="U1907" s="108"/>
      <c r="V1907" s="108"/>
      <c r="W1907" s="108"/>
      <c r="X1907" s="108"/>
      <c r="Y1907" s="108"/>
      <c r="Z1907" s="108"/>
      <c r="AA1907" s="108"/>
      <c r="AB1907" s="108"/>
      <c r="AC1907" s="108"/>
      <c r="AD1907" s="108"/>
      <c r="AE1907" s="108"/>
      <c r="AF1907" s="108"/>
      <c r="AG1907" s="108"/>
      <c r="AH1907" s="108"/>
    </row>
    <row r="1908">
      <c r="A1908" s="108"/>
      <c r="B1908" s="108"/>
      <c r="C1908" s="108"/>
      <c r="D1908" s="115"/>
      <c r="E1908" s="108"/>
      <c r="F1908" s="108"/>
      <c r="G1908" s="108"/>
      <c r="H1908" s="108"/>
      <c r="I1908" s="108"/>
      <c r="J1908" s="108"/>
      <c r="K1908" s="108"/>
      <c r="L1908" s="108"/>
      <c r="M1908" s="111"/>
      <c r="N1908" s="112"/>
      <c r="O1908" s="111"/>
      <c r="P1908" s="108"/>
      <c r="Q1908" s="108"/>
      <c r="R1908" s="108"/>
      <c r="S1908" s="108"/>
      <c r="T1908" s="108"/>
      <c r="U1908" s="108"/>
      <c r="V1908" s="108"/>
      <c r="W1908" s="108"/>
      <c r="X1908" s="108"/>
      <c r="Y1908" s="108"/>
      <c r="Z1908" s="108"/>
      <c r="AA1908" s="108"/>
      <c r="AB1908" s="108"/>
      <c r="AC1908" s="108"/>
      <c r="AD1908" s="108"/>
      <c r="AE1908" s="108"/>
      <c r="AF1908" s="108"/>
      <c r="AG1908" s="108"/>
      <c r="AH1908" s="108"/>
    </row>
    <row r="1909">
      <c r="A1909" s="108"/>
      <c r="B1909" s="108"/>
      <c r="C1909" s="108"/>
      <c r="D1909" s="115"/>
      <c r="E1909" s="108"/>
      <c r="F1909" s="108"/>
      <c r="G1909" s="108"/>
      <c r="H1909" s="108"/>
      <c r="I1909" s="108"/>
      <c r="J1909" s="108"/>
      <c r="K1909" s="108"/>
      <c r="L1909" s="108"/>
      <c r="M1909" s="111"/>
      <c r="N1909" s="112"/>
      <c r="O1909" s="111"/>
      <c r="P1909" s="108"/>
      <c r="Q1909" s="108"/>
      <c r="R1909" s="108"/>
      <c r="S1909" s="108"/>
      <c r="T1909" s="108"/>
      <c r="U1909" s="108"/>
      <c r="V1909" s="108"/>
      <c r="W1909" s="108"/>
      <c r="X1909" s="108"/>
      <c r="Y1909" s="108"/>
      <c r="Z1909" s="108"/>
      <c r="AA1909" s="108"/>
      <c r="AB1909" s="108"/>
      <c r="AC1909" s="108"/>
      <c r="AD1909" s="108"/>
      <c r="AE1909" s="108"/>
      <c r="AF1909" s="108"/>
      <c r="AG1909" s="108"/>
      <c r="AH1909" s="108"/>
    </row>
    <row r="1910">
      <c r="A1910" s="108"/>
      <c r="B1910" s="108"/>
      <c r="C1910" s="108"/>
      <c r="D1910" s="115"/>
      <c r="E1910" s="108"/>
      <c r="F1910" s="108"/>
      <c r="G1910" s="108"/>
      <c r="H1910" s="108"/>
      <c r="I1910" s="108"/>
      <c r="J1910" s="108"/>
      <c r="K1910" s="108"/>
      <c r="L1910" s="108"/>
      <c r="M1910" s="111"/>
      <c r="N1910" s="112"/>
      <c r="O1910" s="111"/>
      <c r="P1910" s="108"/>
      <c r="Q1910" s="108"/>
      <c r="R1910" s="108"/>
      <c r="S1910" s="108"/>
      <c r="T1910" s="108"/>
      <c r="U1910" s="108"/>
      <c r="V1910" s="108"/>
      <c r="W1910" s="108"/>
      <c r="X1910" s="108"/>
      <c r="Y1910" s="108"/>
      <c r="Z1910" s="108"/>
      <c r="AA1910" s="108"/>
      <c r="AB1910" s="108"/>
      <c r="AC1910" s="108"/>
      <c r="AD1910" s="108"/>
      <c r="AE1910" s="108"/>
      <c r="AF1910" s="108"/>
      <c r="AG1910" s="108"/>
      <c r="AH1910" s="108"/>
    </row>
    <row r="1911">
      <c r="A1911" s="108"/>
      <c r="B1911" s="108"/>
      <c r="C1911" s="108"/>
      <c r="D1911" s="115"/>
      <c r="E1911" s="108"/>
      <c r="F1911" s="108"/>
      <c r="G1911" s="108"/>
      <c r="H1911" s="108"/>
      <c r="I1911" s="108"/>
      <c r="J1911" s="108"/>
      <c r="K1911" s="108"/>
      <c r="L1911" s="108"/>
      <c r="M1911" s="111"/>
      <c r="N1911" s="112"/>
      <c r="O1911" s="111"/>
      <c r="P1911" s="108"/>
      <c r="Q1911" s="108"/>
      <c r="R1911" s="108"/>
      <c r="S1911" s="108"/>
      <c r="T1911" s="108"/>
      <c r="U1911" s="108"/>
      <c r="V1911" s="108"/>
      <c r="W1911" s="108"/>
      <c r="X1911" s="108"/>
      <c r="Y1911" s="108"/>
      <c r="Z1911" s="108"/>
      <c r="AA1911" s="108"/>
      <c r="AB1911" s="108"/>
      <c r="AC1911" s="108"/>
      <c r="AD1911" s="108"/>
      <c r="AE1911" s="108"/>
      <c r="AF1911" s="108"/>
      <c r="AG1911" s="108"/>
      <c r="AH1911" s="108"/>
    </row>
    <row r="1912">
      <c r="A1912" s="108"/>
      <c r="B1912" s="108"/>
      <c r="C1912" s="108"/>
      <c r="D1912" s="115"/>
      <c r="E1912" s="108"/>
      <c r="F1912" s="108"/>
      <c r="G1912" s="108"/>
      <c r="H1912" s="108"/>
      <c r="I1912" s="108"/>
      <c r="J1912" s="108"/>
      <c r="K1912" s="108"/>
      <c r="L1912" s="108"/>
      <c r="M1912" s="111"/>
      <c r="N1912" s="112"/>
      <c r="O1912" s="111"/>
      <c r="P1912" s="108"/>
      <c r="Q1912" s="108"/>
      <c r="R1912" s="108"/>
      <c r="S1912" s="108"/>
      <c r="T1912" s="108"/>
      <c r="U1912" s="108"/>
      <c r="V1912" s="108"/>
      <c r="W1912" s="108"/>
      <c r="X1912" s="108"/>
      <c r="Y1912" s="108"/>
      <c r="Z1912" s="108"/>
      <c r="AA1912" s="108"/>
      <c r="AB1912" s="108"/>
      <c r="AC1912" s="108"/>
      <c r="AD1912" s="108"/>
      <c r="AE1912" s="108"/>
      <c r="AF1912" s="108"/>
      <c r="AG1912" s="108"/>
      <c r="AH1912" s="108"/>
    </row>
    <row r="1913">
      <c r="A1913" s="108"/>
      <c r="B1913" s="108"/>
      <c r="C1913" s="108"/>
      <c r="D1913" s="115"/>
      <c r="E1913" s="108"/>
      <c r="F1913" s="108"/>
      <c r="G1913" s="108"/>
      <c r="H1913" s="108"/>
      <c r="I1913" s="108"/>
      <c r="J1913" s="108"/>
      <c r="K1913" s="108"/>
      <c r="L1913" s="108"/>
      <c r="M1913" s="111"/>
      <c r="N1913" s="112"/>
      <c r="O1913" s="111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/>
      <c r="AB1913" s="108"/>
      <c r="AC1913" s="108"/>
      <c r="AD1913" s="108"/>
      <c r="AE1913" s="108"/>
      <c r="AF1913" s="108"/>
      <c r="AG1913" s="108"/>
      <c r="AH1913" s="108"/>
    </row>
    <row r="1914">
      <c r="A1914" s="108"/>
      <c r="B1914" s="108"/>
      <c r="C1914" s="108"/>
      <c r="D1914" s="115"/>
      <c r="E1914" s="108"/>
      <c r="F1914" s="108"/>
      <c r="G1914" s="108"/>
      <c r="H1914" s="108"/>
      <c r="I1914" s="108"/>
      <c r="J1914" s="108"/>
      <c r="K1914" s="108"/>
      <c r="L1914" s="108"/>
      <c r="M1914" s="111"/>
      <c r="N1914" s="112"/>
      <c r="O1914" s="111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/>
      <c r="AB1914" s="108"/>
      <c r="AC1914" s="108"/>
      <c r="AD1914" s="108"/>
      <c r="AE1914" s="108"/>
      <c r="AF1914" s="108"/>
      <c r="AG1914" s="108"/>
      <c r="AH1914" s="108"/>
    </row>
    <row r="1915">
      <c r="A1915" s="108"/>
      <c r="B1915" s="108"/>
      <c r="C1915" s="108"/>
      <c r="D1915" s="115"/>
      <c r="E1915" s="108"/>
      <c r="F1915" s="108"/>
      <c r="G1915" s="108"/>
      <c r="H1915" s="108"/>
      <c r="I1915" s="108"/>
      <c r="J1915" s="108"/>
      <c r="K1915" s="108"/>
      <c r="L1915" s="108"/>
      <c r="M1915" s="111"/>
      <c r="N1915" s="112"/>
      <c r="O1915" s="111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/>
      <c r="AB1915" s="108"/>
      <c r="AC1915" s="108"/>
      <c r="AD1915" s="108"/>
      <c r="AE1915" s="108"/>
      <c r="AF1915" s="108"/>
      <c r="AG1915" s="108"/>
      <c r="AH1915" s="108"/>
    </row>
    <row r="1916">
      <c r="A1916" s="108"/>
      <c r="B1916" s="108"/>
      <c r="C1916" s="108"/>
      <c r="D1916" s="115"/>
      <c r="E1916" s="108"/>
      <c r="F1916" s="108"/>
      <c r="G1916" s="108"/>
      <c r="H1916" s="108"/>
      <c r="I1916" s="108"/>
      <c r="J1916" s="108"/>
      <c r="K1916" s="108"/>
      <c r="L1916" s="108"/>
      <c r="M1916" s="111"/>
      <c r="N1916" s="112"/>
      <c r="O1916" s="111"/>
      <c r="P1916" s="108"/>
      <c r="Q1916" s="108"/>
      <c r="R1916" s="108"/>
      <c r="S1916" s="108"/>
      <c r="T1916" s="108"/>
      <c r="U1916" s="108"/>
      <c r="V1916" s="108"/>
      <c r="W1916" s="108"/>
      <c r="X1916" s="108"/>
      <c r="Y1916" s="108"/>
      <c r="Z1916" s="108"/>
      <c r="AA1916" s="108"/>
      <c r="AB1916" s="108"/>
      <c r="AC1916" s="108"/>
      <c r="AD1916" s="108"/>
      <c r="AE1916" s="108"/>
      <c r="AF1916" s="108"/>
      <c r="AG1916" s="108"/>
      <c r="AH1916" s="108"/>
    </row>
    <row r="1917">
      <c r="A1917" s="108"/>
      <c r="B1917" s="108"/>
      <c r="C1917" s="108"/>
      <c r="D1917" s="115"/>
      <c r="E1917" s="108"/>
      <c r="F1917" s="108"/>
      <c r="G1917" s="108"/>
      <c r="H1917" s="108"/>
      <c r="I1917" s="108"/>
      <c r="J1917" s="108"/>
      <c r="K1917" s="108"/>
      <c r="L1917" s="108"/>
      <c r="M1917" s="111"/>
      <c r="N1917" s="112"/>
      <c r="O1917" s="111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/>
      <c r="AC1917" s="108"/>
      <c r="AD1917" s="108"/>
      <c r="AE1917" s="108"/>
      <c r="AF1917" s="108"/>
      <c r="AG1917" s="108"/>
      <c r="AH1917" s="108"/>
    </row>
    <row r="1918">
      <c r="A1918" s="108"/>
      <c r="B1918" s="108"/>
      <c r="C1918" s="108"/>
      <c r="D1918" s="115"/>
      <c r="E1918" s="108"/>
      <c r="F1918" s="108"/>
      <c r="G1918" s="108"/>
      <c r="H1918" s="108"/>
      <c r="I1918" s="108"/>
      <c r="J1918" s="108"/>
      <c r="K1918" s="108"/>
      <c r="L1918" s="108"/>
      <c r="M1918" s="111"/>
      <c r="N1918" s="112"/>
      <c r="O1918" s="111"/>
      <c r="P1918" s="108"/>
      <c r="Q1918" s="108"/>
      <c r="R1918" s="108"/>
      <c r="S1918" s="108"/>
      <c r="T1918" s="108"/>
      <c r="U1918" s="108"/>
      <c r="V1918" s="108"/>
      <c r="W1918" s="108"/>
      <c r="X1918" s="108"/>
      <c r="Y1918" s="108"/>
      <c r="Z1918" s="108"/>
      <c r="AA1918" s="108"/>
      <c r="AB1918" s="108"/>
      <c r="AC1918" s="108"/>
      <c r="AD1918" s="108"/>
      <c r="AE1918" s="108"/>
      <c r="AF1918" s="108"/>
      <c r="AG1918" s="108"/>
      <c r="AH1918" s="108"/>
    </row>
    <row r="1919">
      <c r="A1919" s="108"/>
      <c r="B1919" s="108"/>
      <c r="C1919" s="108"/>
      <c r="D1919" s="115"/>
      <c r="E1919" s="108"/>
      <c r="F1919" s="108"/>
      <c r="G1919" s="108"/>
      <c r="H1919" s="108"/>
      <c r="I1919" s="108"/>
      <c r="J1919" s="108"/>
      <c r="K1919" s="108"/>
      <c r="L1919" s="108"/>
      <c r="M1919" s="111"/>
      <c r="N1919" s="112"/>
      <c r="O1919" s="111"/>
      <c r="P1919" s="108"/>
      <c r="Q1919" s="108"/>
      <c r="R1919" s="108"/>
      <c r="S1919" s="108"/>
      <c r="T1919" s="108"/>
      <c r="U1919" s="108"/>
      <c r="V1919" s="108"/>
      <c r="W1919" s="108"/>
      <c r="X1919" s="108"/>
      <c r="Y1919" s="108"/>
      <c r="Z1919" s="108"/>
      <c r="AA1919" s="108"/>
      <c r="AB1919" s="108"/>
      <c r="AC1919" s="108"/>
      <c r="AD1919" s="108"/>
      <c r="AE1919" s="108"/>
      <c r="AF1919" s="108"/>
      <c r="AG1919" s="108"/>
      <c r="AH1919" s="108"/>
    </row>
    <row r="1920">
      <c r="A1920" s="108"/>
      <c r="B1920" s="108"/>
      <c r="C1920" s="108"/>
      <c r="D1920" s="115"/>
      <c r="E1920" s="108"/>
      <c r="F1920" s="108"/>
      <c r="G1920" s="108"/>
      <c r="H1920" s="108"/>
      <c r="I1920" s="108"/>
      <c r="J1920" s="108"/>
      <c r="K1920" s="108"/>
      <c r="L1920" s="108"/>
      <c r="M1920" s="111"/>
      <c r="N1920" s="112"/>
      <c r="O1920" s="111"/>
      <c r="P1920" s="108"/>
      <c r="Q1920" s="108"/>
      <c r="R1920" s="108"/>
      <c r="S1920" s="108"/>
      <c r="T1920" s="108"/>
      <c r="U1920" s="108"/>
      <c r="V1920" s="108"/>
      <c r="W1920" s="108"/>
      <c r="X1920" s="108"/>
      <c r="Y1920" s="108"/>
      <c r="Z1920" s="108"/>
      <c r="AA1920" s="108"/>
      <c r="AB1920" s="108"/>
      <c r="AC1920" s="108"/>
      <c r="AD1920" s="108"/>
      <c r="AE1920" s="108"/>
      <c r="AF1920" s="108"/>
      <c r="AG1920" s="108"/>
      <c r="AH1920" s="108"/>
    </row>
    <row r="1921">
      <c r="A1921" s="108"/>
      <c r="B1921" s="108"/>
      <c r="C1921" s="108"/>
      <c r="D1921" s="115"/>
      <c r="E1921" s="108"/>
      <c r="F1921" s="108"/>
      <c r="G1921" s="108"/>
      <c r="H1921" s="108"/>
      <c r="I1921" s="108"/>
      <c r="J1921" s="108"/>
      <c r="K1921" s="108"/>
      <c r="L1921" s="108"/>
      <c r="M1921" s="111"/>
      <c r="N1921" s="112"/>
      <c r="O1921" s="111"/>
      <c r="P1921" s="108"/>
      <c r="Q1921" s="108"/>
      <c r="R1921" s="108"/>
      <c r="S1921" s="108"/>
      <c r="T1921" s="108"/>
      <c r="U1921" s="108"/>
      <c r="V1921" s="108"/>
      <c r="W1921" s="108"/>
      <c r="X1921" s="108"/>
      <c r="Y1921" s="108"/>
      <c r="Z1921" s="108"/>
      <c r="AA1921" s="108"/>
      <c r="AB1921" s="108"/>
      <c r="AC1921" s="108"/>
      <c r="AD1921" s="108"/>
      <c r="AE1921" s="108"/>
      <c r="AF1921" s="108"/>
      <c r="AG1921" s="108"/>
      <c r="AH1921" s="108"/>
    </row>
    <row r="1922">
      <c r="A1922" s="108"/>
      <c r="B1922" s="108"/>
      <c r="C1922" s="108"/>
      <c r="D1922" s="115"/>
      <c r="E1922" s="108"/>
      <c r="F1922" s="108"/>
      <c r="G1922" s="108"/>
      <c r="H1922" s="108"/>
      <c r="I1922" s="108"/>
      <c r="J1922" s="108"/>
      <c r="K1922" s="108"/>
      <c r="L1922" s="108"/>
      <c r="M1922" s="111"/>
      <c r="N1922" s="112"/>
      <c r="O1922" s="111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/>
      <c r="AB1922" s="108"/>
      <c r="AC1922" s="108"/>
      <c r="AD1922" s="108"/>
      <c r="AE1922" s="108"/>
      <c r="AF1922" s="108"/>
      <c r="AG1922" s="108"/>
      <c r="AH1922" s="108"/>
    </row>
    <row r="1923">
      <c r="A1923" s="108"/>
      <c r="B1923" s="108"/>
      <c r="C1923" s="108"/>
      <c r="D1923" s="115"/>
      <c r="E1923" s="108"/>
      <c r="F1923" s="108"/>
      <c r="G1923" s="108"/>
      <c r="H1923" s="108"/>
      <c r="I1923" s="108"/>
      <c r="J1923" s="108"/>
      <c r="K1923" s="108"/>
      <c r="L1923" s="108"/>
      <c r="M1923" s="111"/>
      <c r="N1923" s="112"/>
      <c r="O1923" s="111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/>
      <c r="AC1923" s="108"/>
      <c r="AD1923" s="108"/>
      <c r="AE1923" s="108"/>
      <c r="AF1923" s="108"/>
      <c r="AG1923" s="108"/>
      <c r="AH1923" s="108"/>
    </row>
    <row r="1924">
      <c r="A1924" s="108"/>
      <c r="B1924" s="108"/>
      <c r="C1924" s="108"/>
      <c r="D1924" s="115"/>
      <c r="E1924" s="108"/>
      <c r="F1924" s="108"/>
      <c r="G1924" s="108"/>
      <c r="H1924" s="108"/>
      <c r="I1924" s="108"/>
      <c r="J1924" s="108"/>
      <c r="K1924" s="108"/>
      <c r="L1924" s="108"/>
      <c r="M1924" s="111"/>
      <c r="N1924" s="112"/>
      <c r="O1924" s="111"/>
      <c r="P1924" s="108"/>
      <c r="Q1924" s="108"/>
      <c r="R1924" s="108"/>
      <c r="S1924" s="108"/>
      <c r="T1924" s="108"/>
      <c r="U1924" s="108"/>
      <c r="V1924" s="108"/>
      <c r="W1924" s="108"/>
      <c r="X1924" s="108"/>
      <c r="Y1924" s="108"/>
      <c r="Z1924" s="108"/>
      <c r="AA1924" s="108"/>
      <c r="AB1924" s="108"/>
      <c r="AC1924" s="108"/>
      <c r="AD1924" s="108"/>
      <c r="AE1924" s="108"/>
      <c r="AF1924" s="108"/>
      <c r="AG1924" s="108"/>
      <c r="AH1924" s="108"/>
    </row>
    <row r="1925">
      <c r="A1925" s="108"/>
      <c r="B1925" s="108"/>
      <c r="C1925" s="108"/>
      <c r="D1925" s="115"/>
      <c r="E1925" s="108"/>
      <c r="F1925" s="108"/>
      <c r="G1925" s="108"/>
      <c r="H1925" s="108"/>
      <c r="I1925" s="108"/>
      <c r="J1925" s="108"/>
      <c r="K1925" s="108"/>
      <c r="L1925" s="108"/>
      <c r="M1925" s="111"/>
      <c r="N1925" s="112"/>
      <c r="O1925" s="111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/>
      <c r="AC1925" s="108"/>
      <c r="AD1925" s="108"/>
      <c r="AE1925" s="108"/>
      <c r="AF1925" s="108"/>
      <c r="AG1925" s="108"/>
      <c r="AH1925" s="108"/>
    </row>
    <row r="1926">
      <c r="A1926" s="108"/>
      <c r="B1926" s="108"/>
      <c r="C1926" s="108"/>
      <c r="D1926" s="115"/>
      <c r="E1926" s="108"/>
      <c r="F1926" s="108"/>
      <c r="G1926" s="108"/>
      <c r="H1926" s="108"/>
      <c r="I1926" s="108"/>
      <c r="J1926" s="108"/>
      <c r="K1926" s="108"/>
      <c r="L1926" s="108"/>
      <c r="M1926" s="111"/>
      <c r="N1926" s="112"/>
      <c r="O1926" s="111"/>
      <c r="P1926" s="108"/>
      <c r="Q1926" s="108"/>
      <c r="R1926" s="108"/>
      <c r="S1926" s="108"/>
      <c r="T1926" s="108"/>
      <c r="U1926" s="108"/>
      <c r="V1926" s="108"/>
      <c r="W1926" s="108"/>
      <c r="X1926" s="108"/>
      <c r="Y1926" s="108"/>
      <c r="Z1926" s="108"/>
      <c r="AA1926" s="108"/>
      <c r="AB1926" s="108"/>
      <c r="AC1926" s="108"/>
      <c r="AD1926" s="108"/>
      <c r="AE1926" s="108"/>
      <c r="AF1926" s="108"/>
      <c r="AG1926" s="108"/>
      <c r="AH1926" s="108"/>
    </row>
    <row r="1927">
      <c r="A1927" s="108"/>
      <c r="B1927" s="108"/>
      <c r="C1927" s="108"/>
      <c r="D1927" s="115"/>
      <c r="E1927" s="108"/>
      <c r="F1927" s="108"/>
      <c r="G1927" s="108"/>
      <c r="H1927" s="108"/>
      <c r="I1927" s="108"/>
      <c r="J1927" s="108"/>
      <c r="K1927" s="108"/>
      <c r="L1927" s="108"/>
      <c r="M1927" s="111"/>
      <c r="N1927" s="112"/>
      <c r="O1927" s="111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/>
      <c r="AB1927" s="108"/>
      <c r="AC1927" s="108"/>
      <c r="AD1927" s="108"/>
      <c r="AE1927" s="108"/>
      <c r="AF1927" s="108"/>
      <c r="AG1927" s="108"/>
      <c r="AH1927" s="108"/>
    </row>
    <row r="1928">
      <c r="A1928" s="108"/>
      <c r="B1928" s="108"/>
      <c r="C1928" s="108"/>
      <c r="D1928" s="115"/>
      <c r="E1928" s="108"/>
      <c r="F1928" s="108"/>
      <c r="G1928" s="108"/>
      <c r="H1928" s="108"/>
      <c r="I1928" s="108"/>
      <c r="J1928" s="108"/>
      <c r="K1928" s="108"/>
      <c r="L1928" s="108"/>
      <c r="M1928" s="111"/>
      <c r="N1928" s="112"/>
      <c r="O1928" s="111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/>
      <c r="AB1928" s="108"/>
      <c r="AC1928" s="108"/>
      <c r="AD1928" s="108"/>
      <c r="AE1928" s="108"/>
      <c r="AF1928" s="108"/>
      <c r="AG1928" s="108"/>
      <c r="AH1928" s="108"/>
    </row>
    <row r="1929">
      <c r="A1929" s="108"/>
      <c r="B1929" s="108"/>
      <c r="C1929" s="108"/>
      <c r="D1929" s="115"/>
      <c r="E1929" s="108"/>
      <c r="F1929" s="108"/>
      <c r="G1929" s="108"/>
      <c r="H1929" s="108"/>
      <c r="I1929" s="108"/>
      <c r="J1929" s="108"/>
      <c r="K1929" s="108"/>
      <c r="L1929" s="108"/>
      <c r="M1929" s="111"/>
      <c r="N1929" s="112"/>
      <c r="O1929" s="111"/>
      <c r="P1929" s="108"/>
      <c r="Q1929" s="108"/>
      <c r="R1929" s="108"/>
      <c r="S1929" s="108"/>
      <c r="T1929" s="108"/>
      <c r="U1929" s="108"/>
      <c r="V1929" s="108"/>
      <c r="W1929" s="108"/>
      <c r="X1929" s="108"/>
      <c r="Y1929" s="108"/>
      <c r="Z1929" s="108"/>
      <c r="AA1929" s="108"/>
      <c r="AB1929" s="108"/>
      <c r="AC1929" s="108"/>
      <c r="AD1929" s="108"/>
      <c r="AE1929" s="108"/>
      <c r="AF1929" s="108"/>
      <c r="AG1929" s="108"/>
      <c r="AH1929" s="108"/>
    </row>
    <row r="1930">
      <c r="A1930" s="108"/>
      <c r="B1930" s="108"/>
      <c r="C1930" s="108"/>
      <c r="D1930" s="115"/>
      <c r="E1930" s="108"/>
      <c r="F1930" s="108"/>
      <c r="G1930" s="108"/>
      <c r="H1930" s="108"/>
      <c r="I1930" s="108"/>
      <c r="J1930" s="108"/>
      <c r="K1930" s="108"/>
      <c r="L1930" s="108"/>
      <c r="M1930" s="111"/>
      <c r="N1930" s="112"/>
      <c r="O1930" s="111"/>
      <c r="P1930" s="108"/>
      <c r="Q1930" s="108"/>
      <c r="R1930" s="108"/>
      <c r="S1930" s="108"/>
      <c r="T1930" s="108"/>
      <c r="U1930" s="108"/>
      <c r="V1930" s="108"/>
      <c r="W1930" s="108"/>
      <c r="X1930" s="108"/>
      <c r="Y1930" s="108"/>
      <c r="Z1930" s="108"/>
      <c r="AA1930" s="108"/>
      <c r="AB1930" s="108"/>
      <c r="AC1930" s="108"/>
      <c r="AD1930" s="108"/>
      <c r="AE1930" s="108"/>
      <c r="AF1930" s="108"/>
      <c r="AG1930" s="108"/>
      <c r="AH1930" s="108"/>
    </row>
    <row r="1931">
      <c r="A1931" s="108"/>
      <c r="B1931" s="108"/>
      <c r="C1931" s="108"/>
      <c r="D1931" s="115"/>
      <c r="E1931" s="108"/>
      <c r="F1931" s="108"/>
      <c r="G1931" s="108"/>
      <c r="H1931" s="108"/>
      <c r="I1931" s="108"/>
      <c r="J1931" s="108"/>
      <c r="K1931" s="108"/>
      <c r="L1931" s="108"/>
      <c r="M1931" s="111"/>
      <c r="N1931" s="112"/>
      <c r="O1931" s="111"/>
      <c r="P1931" s="108"/>
      <c r="Q1931" s="108"/>
      <c r="R1931" s="108"/>
      <c r="S1931" s="108"/>
      <c r="T1931" s="108"/>
      <c r="U1931" s="108"/>
      <c r="V1931" s="108"/>
      <c r="W1931" s="108"/>
      <c r="X1931" s="108"/>
      <c r="Y1931" s="108"/>
      <c r="Z1931" s="108"/>
      <c r="AA1931" s="108"/>
      <c r="AB1931" s="108"/>
      <c r="AC1931" s="108"/>
      <c r="AD1931" s="108"/>
      <c r="AE1931" s="108"/>
      <c r="AF1931" s="108"/>
      <c r="AG1931" s="108"/>
      <c r="AH1931" s="108"/>
    </row>
    <row r="1932">
      <c r="A1932" s="108"/>
      <c r="B1932" s="108"/>
      <c r="C1932" s="108"/>
      <c r="D1932" s="115"/>
      <c r="E1932" s="108"/>
      <c r="F1932" s="108"/>
      <c r="G1932" s="108"/>
      <c r="H1932" s="108"/>
      <c r="I1932" s="108"/>
      <c r="J1932" s="108"/>
      <c r="K1932" s="108"/>
      <c r="L1932" s="108"/>
      <c r="M1932" s="111"/>
      <c r="N1932" s="112"/>
      <c r="O1932" s="111"/>
      <c r="P1932" s="108"/>
      <c r="Q1932" s="108"/>
      <c r="R1932" s="108"/>
      <c r="S1932" s="108"/>
      <c r="T1932" s="108"/>
      <c r="U1932" s="108"/>
      <c r="V1932" s="108"/>
      <c r="W1932" s="108"/>
      <c r="X1932" s="108"/>
      <c r="Y1932" s="108"/>
      <c r="Z1932" s="108"/>
      <c r="AA1932" s="108"/>
      <c r="AB1932" s="108"/>
      <c r="AC1932" s="108"/>
      <c r="AD1932" s="108"/>
      <c r="AE1932" s="108"/>
      <c r="AF1932" s="108"/>
      <c r="AG1932" s="108"/>
      <c r="AH1932" s="108"/>
    </row>
    <row r="1933">
      <c r="A1933" s="108"/>
      <c r="B1933" s="108"/>
      <c r="C1933" s="108"/>
      <c r="D1933" s="115"/>
      <c r="E1933" s="108"/>
      <c r="F1933" s="108"/>
      <c r="G1933" s="108"/>
      <c r="H1933" s="108"/>
      <c r="I1933" s="108"/>
      <c r="J1933" s="108"/>
      <c r="K1933" s="108"/>
      <c r="L1933" s="108"/>
      <c r="M1933" s="111"/>
      <c r="N1933" s="112"/>
      <c r="O1933" s="111"/>
      <c r="P1933" s="108"/>
      <c r="Q1933" s="108"/>
      <c r="R1933" s="108"/>
      <c r="S1933" s="108"/>
      <c r="T1933" s="108"/>
      <c r="U1933" s="108"/>
      <c r="V1933" s="108"/>
      <c r="W1933" s="108"/>
      <c r="X1933" s="108"/>
      <c r="Y1933" s="108"/>
      <c r="Z1933" s="108"/>
      <c r="AA1933" s="108"/>
      <c r="AB1933" s="108"/>
      <c r="AC1933" s="108"/>
      <c r="AD1933" s="108"/>
      <c r="AE1933" s="108"/>
      <c r="AF1933" s="108"/>
      <c r="AG1933" s="108"/>
      <c r="AH1933" s="108"/>
    </row>
    <row r="1934">
      <c r="A1934" s="108"/>
      <c r="B1934" s="108"/>
      <c r="C1934" s="108"/>
      <c r="D1934" s="115"/>
      <c r="E1934" s="108"/>
      <c r="F1934" s="108"/>
      <c r="G1934" s="108"/>
      <c r="H1934" s="108"/>
      <c r="I1934" s="108"/>
      <c r="J1934" s="108"/>
      <c r="K1934" s="108"/>
      <c r="L1934" s="108"/>
      <c r="M1934" s="111"/>
      <c r="N1934" s="112"/>
      <c r="O1934" s="111"/>
      <c r="P1934" s="108"/>
      <c r="Q1934" s="108"/>
      <c r="R1934" s="108"/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/>
      <c r="AC1934" s="108"/>
      <c r="AD1934" s="108"/>
      <c r="AE1934" s="108"/>
      <c r="AF1934" s="108"/>
      <c r="AG1934" s="108"/>
      <c r="AH1934" s="108"/>
    </row>
    <row r="1935">
      <c r="A1935" s="108"/>
      <c r="B1935" s="108"/>
      <c r="C1935" s="108"/>
      <c r="D1935" s="115"/>
      <c r="E1935" s="108"/>
      <c r="F1935" s="108"/>
      <c r="G1935" s="108"/>
      <c r="H1935" s="108"/>
      <c r="I1935" s="108"/>
      <c r="J1935" s="108"/>
      <c r="K1935" s="108"/>
      <c r="L1935" s="108"/>
      <c r="M1935" s="111"/>
      <c r="N1935" s="112"/>
      <c r="O1935" s="111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  <c r="AE1935" s="108"/>
      <c r="AF1935" s="108"/>
      <c r="AG1935" s="108"/>
      <c r="AH1935" s="108"/>
    </row>
    <row r="1936">
      <c r="A1936" s="108"/>
      <c r="B1936" s="108"/>
      <c r="C1936" s="108"/>
      <c r="D1936" s="115"/>
      <c r="E1936" s="108"/>
      <c r="F1936" s="108"/>
      <c r="G1936" s="108"/>
      <c r="H1936" s="108"/>
      <c r="I1936" s="108"/>
      <c r="J1936" s="108"/>
      <c r="K1936" s="108"/>
      <c r="L1936" s="108"/>
      <c r="M1936" s="111"/>
      <c r="N1936" s="112"/>
      <c r="O1936" s="111"/>
      <c r="P1936" s="108"/>
      <c r="Q1936" s="108"/>
      <c r="R1936" s="108"/>
      <c r="S1936" s="108"/>
      <c r="T1936" s="108"/>
      <c r="U1936" s="108"/>
      <c r="V1936" s="108"/>
      <c r="W1936" s="108"/>
      <c r="X1936" s="108"/>
      <c r="Y1936" s="108"/>
      <c r="Z1936" s="108"/>
      <c r="AA1936" s="108"/>
      <c r="AB1936" s="108"/>
      <c r="AC1936" s="108"/>
      <c r="AD1936" s="108"/>
      <c r="AE1936" s="108"/>
      <c r="AF1936" s="108"/>
      <c r="AG1936" s="108"/>
      <c r="AH1936" s="108"/>
    </row>
    <row r="1937">
      <c r="A1937" s="108"/>
      <c r="B1937" s="108"/>
      <c r="C1937" s="108"/>
      <c r="D1937" s="115"/>
      <c r="E1937" s="108"/>
      <c r="F1937" s="108"/>
      <c r="G1937" s="108"/>
      <c r="H1937" s="108"/>
      <c r="I1937" s="108"/>
      <c r="J1937" s="108"/>
      <c r="K1937" s="108"/>
      <c r="L1937" s="108"/>
      <c r="M1937" s="111"/>
      <c r="N1937" s="112"/>
      <c r="O1937" s="111"/>
      <c r="P1937" s="108"/>
      <c r="Q1937" s="108"/>
      <c r="R1937" s="108"/>
      <c r="S1937" s="108"/>
      <c r="T1937" s="108"/>
      <c r="U1937" s="108"/>
      <c r="V1937" s="108"/>
      <c r="W1937" s="108"/>
      <c r="X1937" s="108"/>
      <c r="Y1937" s="108"/>
      <c r="Z1937" s="108"/>
      <c r="AA1937" s="108"/>
      <c r="AB1937" s="108"/>
      <c r="AC1937" s="108"/>
      <c r="AD1937" s="108"/>
      <c r="AE1937" s="108"/>
      <c r="AF1937" s="108"/>
      <c r="AG1937" s="108"/>
      <c r="AH1937" s="108"/>
    </row>
    <row r="1938">
      <c r="A1938" s="108"/>
      <c r="B1938" s="108"/>
      <c r="C1938" s="108"/>
      <c r="D1938" s="115"/>
      <c r="E1938" s="108"/>
      <c r="F1938" s="108"/>
      <c r="G1938" s="108"/>
      <c r="H1938" s="108"/>
      <c r="I1938" s="108"/>
      <c r="J1938" s="108"/>
      <c r="K1938" s="108"/>
      <c r="L1938" s="108"/>
      <c r="M1938" s="111"/>
      <c r="N1938" s="112"/>
      <c r="O1938" s="111"/>
      <c r="P1938" s="108"/>
      <c r="Q1938" s="108"/>
      <c r="R1938" s="108"/>
      <c r="S1938" s="108"/>
      <c r="T1938" s="108"/>
      <c r="U1938" s="108"/>
      <c r="V1938" s="108"/>
      <c r="W1938" s="108"/>
      <c r="X1938" s="108"/>
      <c r="Y1938" s="108"/>
      <c r="Z1938" s="108"/>
      <c r="AA1938" s="108"/>
      <c r="AB1938" s="108"/>
      <c r="AC1938" s="108"/>
      <c r="AD1938" s="108"/>
      <c r="AE1938" s="108"/>
      <c r="AF1938" s="108"/>
      <c r="AG1938" s="108"/>
      <c r="AH1938" s="108"/>
    </row>
    <row r="1939">
      <c r="A1939" s="108"/>
      <c r="B1939" s="108"/>
      <c r="C1939" s="108"/>
      <c r="D1939" s="115"/>
      <c r="E1939" s="108"/>
      <c r="F1939" s="108"/>
      <c r="G1939" s="108"/>
      <c r="H1939" s="108"/>
      <c r="I1939" s="108"/>
      <c r="J1939" s="108"/>
      <c r="K1939" s="108"/>
      <c r="L1939" s="108"/>
      <c r="M1939" s="111"/>
      <c r="N1939" s="112"/>
      <c r="O1939" s="111"/>
      <c r="P1939" s="108"/>
      <c r="Q1939" s="108"/>
      <c r="R1939" s="108"/>
      <c r="S1939" s="108"/>
      <c r="T1939" s="108"/>
      <c r="U1939" s="108"/>
      <c r="V1939" s="108"/>
      <c r="W1939" s="108"/>
      <c r="X1939" s="108"/>
      <c r="Y1939" s="108"/>
      <c r="Z1939" s="108"/>
      <c r="AA1939" s="108"/>
      <c r="AB1939" s="108"/>
      <c r="AC1939" s="108"/>
      <c r="AD1939" s="108"/>
      <c r="AE1939" s="108"/>
      <c r="AF1939" s="108"/>
      <c r="AG1939" s="108"/>
      <c r="AH1939" s="108"/>
    </row>
    <row r="1940">
      <c r="A1940" s="108"/>
      <c r="B1940" s="108"/>
      <c r="C1940" s="108"/>
      <c r="D1940" s="115"/>
      <c r="E1940" s="108"/>
      <c r="F1940" s="108"/>
      <c r="G1940" s="108"/>
      <c r="H1940" s="108"/>
      <c r="I1940" s="108"/>
      <c r="J1940" s="108"/>
      <c r="K1940" s="108"/>
      <c r="L1940" s="108"/>
      <c r="M1940" s="111"/>
      <c r="N1940" s="112"/>
      <c r="O1940" s="111"/>
      <c r="P1940" s="108"/>
      <c r="Q1940" s="108"/>
      <c r="R1940" s="108"/>
      <c r="S1940" s="108"/>
      <c r="T1940" s="108"/>
      <c r="U1940" s="108"/>
      <c r="V1940" s="108"/>
      <c r="W1940" s="108"/>
      <c r="X1940" s="108"/>
      <c r="Y1940" s="108"/>
      <c r="Z1940" s="108"/>
      <c r="AA1940" s="108"/>
      <c r="AB1940" s="108"/>
      <c r="AC1940" s="108"/>
      <c r="AD1940" s="108"/>
      <c r="AE1940" s="108"/>
      <c r="AF1940" s="108"/>
      <c r="AG1940" s="108"/>
      <c r="AH1940" s="108"/>
    </row>
    <row r="1941">
      <c r="A1941" s="108"/>
      <c r="B1941" s="108"/>
      <c r="C1941" s="108"/>
      <c r="D1941" s="115"/>
      <c r="E1941" s="108"/>
      <c r="F1941" s="108"/>
      <c r="G1941" s="108"/>
      <c r="H1941" s="108"/>
      <c r="I1941" s="108"/>
      <c r="J1941" s="108"/>
      <c r="K1941" s="108"/>
      <c r="L1941" s="108"/>
      <c r="M1941" s="111"/>
      <c r="N1941" s="112"/>
      <c r="O1941" s="111"/>
      <c r="P1941" s="108"/>
      <c r="Q1941" s="108"/>
      <c r="R1941" s="108"/>
      <c r="S1941" s="108"/>
      <c r="T1941" s="108"/>
      <c r="U1941" s="108"/>
      <c r="V1941" s="108"/>
      <c r="W1941" s="108"/>
      <c r="X1941" s="108"/>
      <c r="Y1941" s="108"/>
      <c r="Z1941" s="108"/>
      <c r="AA1941" s="108"/>
      <c r="AB1941" s="108"/>
      <c r="AC1941" s="108"/>
      <c r="AD1941" s="108"/>
      <c r="AE1941" s="108"/>
      <c r="AF1941" s="108"/>
      <c r="AG1941" s="108"/>
      <c r="AH1941" s="108"/>
    </row>
    <row r="1942">
      <c r="A1942" s="108"/>
      <c r="B1942" s="108"/>
      <c r="C1942" s="108"/>
      <c r="D1942" s="115"/>
      <c r="E1942" s="108"/>
      <c r="F1942" s="108"/>
      <c r="G1942" s="108"/>
      <c r="H1942" s="108"/>
      <c r="I1942" s="108"/>
      <c r="J1942" s="108"/>
      <c r="K1942" s="108"/>
      <c r="L1942" s="108"/>
      <c r="M1942" s="111"/>
      <c r="N1942" s="112"/>
      <c r="O1942" s="111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/>
      <c r="AB1942" s="108"/>
      <c r="AC1942" s="108"/>
      <c r="AD1942" s="108"/>
      <c r="AE1942" s="108"/>
      <c r="AF1942" s="108"/>
      <c r="AG1942" s="108"/>
      <c r="AH1942" s="108"/>
    </row>
    <row r="1943">
      <c r="A1943" s="108"/>
      <c r="B1943" s="108"/>
      <c r="C1943" s="108"/>
      <c r="D1943" s="115"/>
      <c r="E1943" s="108"/>
      <c r="F1943" s="108"/>
      <c r="G1943" s="108"/>
      <c r="H1943" s="108"/>
      <c r="I1943" s="108"/>
      <c r="J1943" s="108"/>
      <c r="K1943" s="108"/>
      <c r="L1943" s="108"/>
      <c r="M1943" s="111"/>
      <c r="N1943" s="112"/>
      <c r="O1943" s="111"/>
      <c r="P1943" s="108"/>
      <c r="Q1943" s="108"/>
      <c r="R1943" s="108"/>
      <c r="S1943" s="108"/>
      <c r="T1943" s="108"/>
      <c r="U1943" s="108"/>
      <c r="V1943" s="108"/>
      <c r="W1943" s="108"/>
      <c r="X1943" s="108"/>
      <c r="Y1943" s="108"/>
      <c r="Z1943" s="108"/>
      <c r="AA1943" s="108"/>
      <c r="AB1943" s="108"/>
      <c r="AC1943" s="108"/>
      <c r="AD1943" s="108"/>
      <c r="AE1943" s="108"/>
      <c r="AF1943" s="108"/>
      <c r="AG1943" s="108"/>
      <c r="AH1943" s="108"/>
    </row>
    <row r="1944">
      <c r="A1944" s="108"/>
      <c r="B1944" s="108"/>
      <c r="C1944" s="108"/>
      <c r="D1944" s="115"/>
      <c r="E1944" s="108"/>
      <c r="F1944" s="108"/>
      <c r="G1944" s="108"/>
      <c r="H1944" s="108"/>
      <c r="I1944" s="108"/>
      <c r="J1944" s="108"/>
      <c r="K1944" s="108"/>
      <c r="L1944" s="108"/>
      <c r="M1944" s="111"/>
      <c r="N1944" s="112"/>
      <c r="O1944" s="111"/>
      <c r="P1944" s="108"/>
      <c r="Q1944" s="108"/>
      <c r="R1944" s="108"/>
      <c r="S1944" s="108"/>
      <c r="T1944" s="108"/>
      <c r="U1944" s="108"/>
      <c r="V1944" s="108"/>
      <c r="W1944" s="108"/>
      <c r="X1944" s="108"/>
      <c r="Y1944" s="108"/>
      <c r="Z1944" s="108"/>
      <c r="AA1944" s="108"/>
      <c r="AB1944" s="108"/>
      <c r="AC1944" s="108"/>
      <c r="AD1944" s="108"/>
      <c r="AE1944" s="108"/>
      <c r="AF1944" s="108"/>
      <c r="AG1944" s="108"/>
      <c r="AH1944" s="108"/>
    </row>
    <row r="1945">
      <c r="A1945" s="108"/>
      <c r="B1945" s="108"/>
      <c r="C1945" s="108"/>
      <c r="D1945" s="115"/>
      <c r="E1945" s="108"/>
      <c r="F1945" s="108"/>
      <c r="G1945" s="108"/>
      <c r="H1945" s="108"/>
      <c r="I1945" s="108"/>
      <c r="J1945" s="108"/>
      <c r="K1945" s="108"/>
      <c r="L1945" s="108"/>
      <c r="M1945" s="111"/>
      <c r="N1945" s="112"/>
      <c r="O1945" s="111"/>
      <c r="P1945" s="108"/>
      <c r="Q1945" s="108"/>
      <c r="R1945" s="108"/>
      <c r="S1945" s="108"/>
      <c r="T1945" s="108"/>
      <c r="U1945" s="108"/>
      <c r="V1945" s="108"/>
      <c r="W1945" s="108"/>
      <c r="X1945" s="108"/>
      <c r="Y1945" s="108"/>
      <c r="Z1945" s="108"/>
      <c r="AA1945" s="108"/>
      <c r="AB1945" s="108"/>
      <c r="AC1945" s="108"/>
      <c r="AD1945" s="108"/>
      <c r="AE1945" s="108"/>
      <c r="AF1945" s="108"/>
      <c r="AG1945" s="108"/>
      <c r="AH1945" s="108"/>
    </row>
    <row r="1946">
      <c r="A1946" s="108"/>
      <c r="B1946" s="108"/>
      <c r="C1946" s="108"/>
      <c r="D1946" s="115"/>
      <c r="E1946" s="108"/>
      <c r="F1946" s="108"/>
      <c r="G1946" s="108"/>
      <c r="H1946" s="108"/>
      <c r="I1946" s="108"/>
      <c r="J1946" s="108"/>
      <c r="K1946" s="108"/>
      <c r="L1946" s="108"/>
      <c r="M1946" s="111"/>
      <c r="N1946" s="112"/>
      <c r="O1946" s="111"/>
      <c r="P1946" s="108"/>
      <c r="Q1946" s="108"/>
      <c r="R1946" s="108"/>
      <c r="S1946" s="108"/>
      <c r="T1946" s="108"/>
      <c r="U1946" s="108"/>
      <c r="V1946" s="108"/>
      <c r="W1946" s="108"/>
      <c r="X1946" s="108"/>
      <c r="Y1946" s="108"/>
      <c r="Z1946" s="108"/>
      <c r="AA1946" s="108"/>
      <c r="AB1946" s="108"/>
      <c r="AC1946" s="108"/>
      <c r="AD1946" s="108"/>
      <c r="AE1946" s="108"/>
      <c r="AF1946" s="108"/>
      <c r="AG1946" s="108"/>
      <c r="AH1946" s="108"/>
    </row>
    <row r="1947">
      <c r="A1947" s="108"/>
      <c r="B1947" s="108"/>
      <c r="C1947" s="108"/>
      <c r="D1947" s="115"/>
      <c r="E1947" s="108"/>
      <c r="F1947" s="108"/>
      <c r="G1947" s="108"/>
      <c r="H1947" s="108"/>
      <c r="I1947" s="108"/>
      <c r="J1947" s="108"/>
      <c r="K1947" s="108"/>
      <c r="L1947" s="108"/>
      <c r="M1947" s="111"/>
      <c r="N1947" s="112"/>
      <c r="O1947" s="111"/>
      <c r="P1947" s="108"/>
      <c r="Q1947" s="108"/>
      <c r="R1947" s="108"/>
      <c r="S1947" s="108"/>
      <c r="T1947" s="108"/>
      <c r="U1947" s="108"/>
      <c r="V1947" s="108"/>
      <c r="W1947" s="108"/>
      <c r="X1947" s="108"/>
      <c r="Y1947" s="108"/>
      <c r="Z1947" s="108"/>
      <c r="AA1947" s="108"/>
      <c r="AB1947" s="108"/>
      <c r="AC1947" s="108"/>
      <c r="AD1947" s="108"/>
      <c r="AE1947" s="108"/>
      <c r="AF1947" s="108"/>
      <c r="AG1947" s="108"/>
      <c r="AH1947" s="108"/>
    </row>
    <row r="1948">
      <c r="A1948" s="108"/>
      <c r="B1948" s="108"/>
      <c r="C1948" s="108"/>
      <c r="D1948" s="115"/>
      <c r="E1948" s="108"/>
      <c r="F1948" s="108"/>
      <c r="G1948" s="108"/>
      <c r="H1948" s="108"/>
      <c r="I1948" s="108"/>
      <c r="J1948" s="108"/>
      <c r="K1948" s="108"/>
      <c r="L1948" s="108"/>
      <c r="M1948" s="111"/>
      <c r="N1948" s="112"/>
      <c r="O1948" s="111"/>
      <c r="P1948" s="108"/>
      <c r="Q1948" s="108"/>
      <c r="R1948" s="108"/>
      <c r="S1948" s="108"/>
      <c r="T1948" s="108"/>
      <c r="U1948" s="108"/>
      <c r="V1948" s="108"/>
      <c r="W1948" s="108"/>
      <c r="X1948" s="108"/>
      <c r="Y1948" s="108"/>
      <c r="Z1948" s="108"/>
      <c r="AA1948" s="108"/>
      <c r="AB1948" s="108"/>
      <c r="AC1948" s="108"/>
      <c r="AD1948" s="108"/>
      <c r="AE1948" s="108"/>
      <c r="AF1948" s="108"/>
      <c r="AG1948" s="108"/>
      <c r="AH1948" s="108"/>
    </row>
    <row r="1949">
      <c r="A1949" s="108"/>
      <c r="B1949" s="108"/>
      <c r="C1949" s="108"/>
      <c r="D1949" s="115"/>
      <c r="E1949" s="108"/>
      <c r="F1949" s="108"/>
      <c r="G1949" s="108"/>
      <c r="H1949" s="108"/>
      <c r="I1949" s="108"/>
      <c r="J1949" s="108"/>
      <c r="K1949" s="108"/>
      <c r="L1949" s="108"/>
      <c r="M1949" s="111"/>
      <c r="N1949" s="112"/>
      <c r="O1949" s="111"/>
      <c r="P1949" s="108"/>
      <c r="Q1949" s="108"/>
      <c r="R1949" s="108"/>
      <c r="S1949" s="108"/>
      <c r="T1949" s="108"/>
      <c r="U1949" s="108"/>
      <c r="V1949" s="108"/>
      <c r="W1949" s="108"/>
      <c r="X1949" s="108"/>
      <c r="Y1949" s="108"/>
      <c r="Z1949" s="108"/>
      <c r="AA1949" s="108"/>
      <c r="AB1949" s="108"/>
      <c r="AC1949" s="108"/>
      <c r="AD1949" s="108"/>
      <c r="AE1949" s="108"/>
      <c r="AF1949" s="108"/>
      <c r="AG1949" s="108"/>
      <c r="AH1949" s="108"/>
    </row>
    <row r="1950">
      <c r="A1950" s="108"/>
      <c r="B1950" s="108"/>
      <c r="C1950" s="108"/>
      <c r="D1950" s="115"/>
      <c r="E1950" s="108"/>
      <c r="F1950" s="108"/>
      <c r="G1950" s="108"/>
      <c r="H1950" s="108"/>
      <c r="I1950" s="108"/>
      <c r="J1950" s="108"/>
      <c r="K1950" s="108"/>
      <c r="L1950" s="108"/>
      <c r="M1950" s="111"/>
      <c r="N1950" s="112"/>
      <c r="O1950" s="111"/>
      <c r="P1950" s="108"/>
      <c r="Q1950" s="108"/>
      <c r="R1950" s="108"/>
      <c r="S1950" s="108"/>
      <c r="T1950" s="108"/>
      <c r="U1950" s="108"/>
      <c r="V1950" s="108"/>
      <c r="W1950" s="108"/>
      <c r="X1950" s="108"/>
      <c r="Y1950" s="108"/>
      <c r="Z1950" s="108"/>
      <c r="AA1950" s="108"/>
      <c r="AB1950" s="108"/>
      <c r="AC1950" s="108"/>
      <c r="AD1950" s="108"/>
      <c r="AE1950" s="108"/>
      <c r="AF1950" s="108"/>
      <c r="AG1950" s="108"/>
      <c r="AH1950" s="108"/>
    </row>
    <row r="1951">
      <c r="A1951" s="108"/>
      <c r="B1951" s="108"/>
      <c r="C1951" s="108"/>
      <c r="D1951" s="115"/>
      <c r="E1951" s="108"/>
      <c r="F1951" s="108"/>
      <c r="G1951" s="108"/>
      <c r="H1951" s="108"/>
      <c r="I1951" s="108"/>
      <c r="J1951" s="108"/>
      <c r="K1951" s="108"/>
      <c r="L1951" s="108"/>
      <c r="M1951" s="111"/>
      <c r="N1951" s="112"/>
      <c r="O1951" s="111"/>
      <c r="P1951" s="108"/>
      <c r="Q1951" s="108"/>
      <c r="R1951" s="108"/>
      <c r="S1951" s="108"/>
      <c r="T1951" s="108"/>
      <c r="U1951" s="108"/>
      <c r="V1951" s="108"/>
      <c r="W1951" s="108"/>
      <c r="X1951" s="108"/>
      <c r="Y1951" s="108"/>
      <c r="Z1951" s="108"/>
      <c r="AA1951" s="108"/>
      <c r="AB1951" s="108"/>
      <c r="AC1951" s="108"/>
      <c r="AD1951" s="108"/>
      <c r="AE1951" s="108"/>
      <c r="AF1951" s="108"/>
      <c r="AG1951" s="108"/>
      <c r="AH1951" s="108"/>
    </row>
    <row r="1952">
      <c r="A1952" s="108"/>
      <c r="B1952" s="108"/>
      <c r="C1952" s="108"/>
      <c r="D1952" s="115"/>
      <c r="E1952" s="108"/>
      <c r="F1952" s="108"/>
      <c r="G1952" s="108"/>
      <c r="H1952" s="108"/>
      <c r="I1952" s="108"/>
      <c r="J1952" s="108"/>
      <c r="K1952" s="108"/>
      <c r="L1952" s="108"/>
      <c r="M1952" s="111"/>
      <c r="N1952" s="112"/>
      <c r="O1952" s="111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/>
      <c r="AC1952" s="108"/>
      <c r="AD1952" s="108"/>
      <c r="AE1952" s="108"/>
      <c r="AF1952" s="108"/>
      <c r="AG1952" s="108"/>
      <c r="AH1952" s="108"/>
    </row>
    <row r="1953">
      <c r="A1953" s="108"/>
      <c r="B1953" s="108"/>
      <c r="C1953" s="108"/>
      <c r="D1953" s="115"/>
      <c r="E1953" s="108"/>
      <c r="F1953" s="108"/>
      <c r="G1953" s="108"/>
      <c r="H1953" s="108"/>
      <c r="I1953" s="108"/>
      <c r="J1953" s="108"/>
      <c r="K1953" s="108"/>
      <c r="L1953" s="108"/>
      <c r="M1953" s="111"/>
      <c r="N1953" s="112"/>
      <c r="O1953" s="111"/>
      <c r="P1953" s="108"/>
      <c r="Q1953" s="108"/>
      <c r="R1953" s="108"/>
      <c r="S1953" s="108"/>
      <c r="T1953" s="108"/>
      <c r="U1953" s="108"/>
      <c r="V1953" s="108"/>
      <c r="W1953" s="108"/>
      <c r="X1953" s="108"/>
      <c r="Y1953" s="108"/>
      <c r="Z1953" s="108"/>
      <c r="AA1953" s="108"/>
      <c r="AB1953" s="108"/>
      <c r="AC1953" s="108"/>
      <c r="AD1953" s="108"/>
      <c r="AE1953" s="108"/>
      <c r="AF1953" s="108"/>
      <c r="AG1953" s="108"/>
      <c r="AH1953" s="108"/>
    </row>
    <row r="1954">
      <c r="A1954" s="108"/>
      <c r="B1954" s="108"/>
      <c r="C1954" s="108"/>
      <c r="D1954" s="115"/>
      <c r="E1954" s="108"/>
      <c r="F1954" s="108"/>
      <c r="G1954" s="108"/>
      <c r="H1954" s="108"/>
      <c r="I1954" s="108"/>
      <c r="J1954" s="108"/>
      <c r="K1954" s="108"/>
      <c r="L1954" s="108"/>
      <c r="M1954" s="111"/>
      <c r="N1954" s="112"/>
      <c r="O1954" s="111"/>
      <c r="P1954" s="108"/>
      <c r="Q1954" s="108"/>
      <c r="R1954" s="108"/>
      <c r="S1954" s="108"/>
      <c r="T1954" s="108"/>
      <c r="U1954" s="108"/>
      <c r="V1954" s="108"/>
      <c r="W1954" s="108"/>
      <c r="X1954" s="108"/>
      <c r="Y1954" s="108"/>
      <c r="Z1954" s="108"/>
      <c r="AA1954" s="108"/>
      <c r="AB1954" s="108"/>
      <c r="AC1954" s="108"/>
      <c r="AD1954" s="108"/>
      <c r="AE1954" s="108"/>
      <c r="AF1954" s="108"/>
      <c r="AG1954" s="108"/>
      <c r="AH1954" s="108"/>
    </row>
    <row r="1955">
      <c r="A1955" s="108"/>
      <c r="B1955" s="108"/>
      <c r="C1955" s="108"/>
      <c r="D1955" s="115"/>
      <c r="E1955" s="108"/>
      <c r="F1955" s="108"/>
      <c r="G1955" s="108"/>
      <c r="H1955" s="108"/>
      <c r="I1955" s="108"/>
      <c r="J1955" s="108"/>
      <c r="K1955" s="108"/>
      <c r="L1955" s="108"/>
      <c r="M1955" s="111"/>
      <c r="N1955" s="112"/>
      <c r="O1955" s="111"/>
      <c r="P1955" s="108"/>
      <c r="Q1955" s="108"/>
      <c r="R1955" s="108"/>
      <c r="S1955" s="108"/>
      <c r="T1955" s="108"/>
      <c r="U1955" s="108"/>
      <c r="V1955" s="108"/>
      <c r="W1955" s="108"/>
      <c r="X1955" s="108"/>
      <c r="Y1955" s="108"/>
      <c r="Z1955" s="108"/>
      <c r="AA1955" s="108"/>
      <c r="AB1955" s="108"/>
      <c r="AC1955" s="108"/>
      <c r="AD1955" s="108"/>
      <c r="AE1955" s="108"/>
      <c r="AF1955" s="108"/>
      <c r="AG1955" s="108"/>
      <c r="AH1955" s="108"/>
    </row>
    <row r="1956">
      <c r="A1956" s="108"/>
      <c r="B1956" s="108"/>
      <c r="C1956" s="108"/>
      <c r="D1956" s="115"/>
      <c r="E1956" s="108"/>
      <c r="F1956" s="108"/>
      <c r="G1956" s="108"/>
      <c r="H1956" s="108"/>
      <c r="I1956" s="108"/>
      <c r="J1956" s="108"/>
      <c r="K1956" s="108"/>
      <c r="L1956" s="108"/>
      <c r="M1956" s="111"/>
      <c r="N1956" s="112"/>
      <c r="O1956" s="111"/>
      <c r="P1956" s="108"/>
      <c r="Q1956" s="108"/>
      <c r="R1956" s="108"/>
      <c r="S1956" s="108"/>
      <c r="T1956" s="108"/>
      <c r="U1956" s="108"/>
      <c r="V1956" s="108"/>
      <c r="W1956" s="108"/>
      <c r="X1956" s="108"/>
      <c r="Y1956" s="108"/>
      <c r="Z1956" s="108"/>
      <c r="AA1956" s="108"/>
      <c r="AB1956" s="108"/>
      <c r="AC1956" s="108"/>
      <c r="AD1956" s="108"/>
      <c r="AE1956" s="108"/>
      <c r="AF1956" s="108"/>
      <c r="AG1956" s="108"/>
      <c r="AH1956" s="108"/>
    </row>
    <row r="1957">
      <c r="A1957" s="108"/>
      <c r="B1957" s="108"/>
      <c r="C1957" s="108"/>
      <c r="D1957" s="115"/>
      <c r="E1957" s="108"/>
      <c r="F1957" s="108"/>
      <c r="G1957" s="108"/>
      <c r="H1957" s="108"/>
      <c r="I1957" s="108"/>
      <c r="J1957" s="108"/>
      <c r="K1957" s="108"/>
      <c r="L1957" s="108"/>
      <c r="M1957" s="111"/>
      <c r="N1957" s="112"/>
      <c r="O1957" s="111"/>
      <c r="P1957" s="108"/>
      <c r="Q1957" s="108"/>
      <c r="R1957" s="108"/>
      <c r="S1957" s="108"/>
      <c r="T1957" s="108"/>
      <c r="U1957" s="108"/>
      <c r="V1957" s="108"/>
      <c r="W1957" s="108"/>
      <c r="X1957" s="108"/>
      <c r="Y1957" s="108"/>
      <c r="Z1957" s="108"/>
      <c r="AA1957" s="108"/>
      <c r="AB1957" s="108"/>
      <c r="AC1957" s="108"/>
      <c r="AD1957" s="108"/>
      <c r="AE1957" s="108"/>
      <c r="AF1957" s="108"/>
      <c r="AG1957" s="108"/>
      <c r="AH1957" s="108"/>
    </row>
    <row r="1958">
      <c r="A1958" s="108"/>
      <c r="B1958" s="108"/>
      <c r="C1958" s="108"/>
      <c r="D1958" s="115"/>
      <c r="E1958" s="108"/>
      <c r="F1958" s="108"/>
      <c r="G1958" s="108"/>
      <c r="H1958" s="108"/>
      <c r="I1958" s="108"/>
      <c r="J1958" s="108"/>
      <c r="K1958" s="108"/>
      <c r="L1958" s="108"/>
      <c r="M1958" s="111"/>
      <c r="N1958" s="112"/>
      <c r="O1958" s="111"/>
      <c r="P1958" s="108"/>
      <c r="Q1958" s="108"/>
      <c r="R1958" s="108"/>
      <c r="S1958" s="108"/>
      <c r="T1958" s="108"/>
      <c r="U1958" s="108"/>
      <c r="V1958" s="108"/>
      <c r="W1958" s="108"/>
      <c r="X1958" s="108"/>
      <c r="Y1958" s="108"/>
      <c r="Z1958" s="108"/>
      <c r="AA1958" s="108"/>
      <c r="AB1958" s="108"/>
      <c r="AC1958" s="108"/>
      <c r="AD1958" s="108"/>
      <c r="AE1958" s="108"/>
      <c r="AF1958" s="108"/>
      <c r="AG1958" s="108"/>
      <c r="AH1958" s="108"/>
    </row>
    <row r="1959">
      <c r="A1959" s="108"/>
      <c r="B1959" s="108"/>
      <c r="C1959" s="108"/>
      <c r="D1959" s="115"/>
      <c r="E1959" s="108"/>
      <c r="F1959" s="108"/>
      <c r="G1959" s="108"/>
      <c r="H1959" s="108"/>
      <c r="I1959" s="108"/>
      <c r="J1959" s="108"/>
      <c r="K1959" s="108"/>
      <c r="L1959" s="108"/>
      <c r="M1959" s="111"/>
      <c r="N1959" s="112"/>
      <c r="O1959" s="111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/>
      <c r="AC1959" s="108"/>
      <c r="AD1959" s="108"/>
      <c r="AE1959" s="108"/>
      <c r="AF1959" s="108"/>
      <c r="AG1959" s="108"/>
      <c r="AH1959" s="108"/>
    </row>
    <row r="1960">
      <c r="A1960" s="108"/>
      <c r="B1960" s="108"/>
      <c r="C1960" s="108"/>
      <c r="D1960" s="115"/>
      <c r="E1960" s="108"/>
      <c r="F1960" s="108"/>
      <c r="G1960" s="108"/>
      <c r="H1960" s="108"/>
      <c r="I1960" s="108"/>
      <c r="J1960" s="108"/>
      <c r="K1960" s="108"/>
      <c r="L1960" s="108"/>
      <c r="M1960" s="111"/>
      <c r="N1960" s="112"/>
      <c r="O1960" s="111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/>
      <c r="AB1960" s="108"/>
      <c r="AC1960" s="108"/>
      <c r="AD1960" s="108"/>
      <c r="AE1960" s="108"/>
      <c r="AF1960" s="108"/>
      <c r="AG1960" s="108"/>
      <c r="AH1960" s="108"/>
    </row>
    <row r="1961">
      <c r="A1961" s="108"/>
      <c r="B1961" s="108"/>
      <c r="C1961" s="108"/>
      <c r="D1961" s="115"/>
      <c r="E1961" s="108"/>
      <c r="F1961" s="108"/>
      <c r="G1961" s="108"/>
      <c r="H1961" s="108"/>
      <c r="I1961" s="108"/>
      <c r="J1961" s="108"/>
      <c r="K1961" s="108"/>
      <c r="L1961" s="108"/>
      <c r="M1961" s="111"/>
      <c r="N1961" s="112"/>
      <c r="O1961" s="111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/>
      <c r="AC1961" s="108"/>
      <c r="AD1961" s="108"/>
      <c r="AE1961" s="108"/>
      <c r="AF1961" s="108"/>
      <c r="AG1961" s="108"/>
      <c r="AH1961" s="108"/>
    </row>
    <row r="1962">
      <c r="A1962" s="108"/>
      <c r="B1962" s="108"/>
      <c r="C1962" s="108"/>
      <c r="D1962" s="115"/>
      <c r="E1962" s="108"/>
      <c r="F1962" s="108"/>
      <c r="G1962" s="108"/>
      <c r="H1962" s="108"/>
      <c r="I1962" s="108"/>
      <c r="J1962" s="108"/>
      <c r="K1962" s="108"/>
      <c r="L1962" s="108"/>
      <c r="M1962" s="111"/>
      <c r="N1962" s="112"/>
      <c r="O1962" s="111"/>
      <c r="P1962" s="108"/>
      <c r="Q1962" s="108"/>
      <c r="R1962" s="108"/>
      <c r="S1962" s="108"/>
      <c r="T1962" s="108"/>
      <c r="U1962" s="108"/>
      <c r="V1962" s="108"/>
      <c r="W1962" s="108"/>
      <c r="X1962" s="108"/>
      <c r="Y1962" s="108"/>
      <c r="Z1962" s="108"/>
      <c r="AA1962" s="108"/>
      <c r="AB1962" s="108"/>
      <c r="AC1962" s="108"/>
      <c r="AD1962" s="108"/>
      <c r="AE1962" s="108"/>
      <c r="AF1962" s="108"/>
      <c r="AG1962" s="108"/>
      <c r="AH1962" s="108"/>
    </row>
    <row r="1963">
      <c r="A1963" s="108"/>
      <c r="B1963" s="108"/>
      <c r="C1963" s="108"/>
      <c r="D1963" s="115"/>
      <c r="E1963" s="108"/>
      <c r="F1963" s="108"/>
      <c r="G1963" s="108"/>
      <c r="H1963" s="108"/>
      <c r="I1963" s="108"/>
      <c r="J1963" s="108"/>
      <c r="K1963" s="108"/>
      <c r="L1963" s="108"/>
      <c r="M1963" s="111"/>
      <c r="N1963" s="112"/>
      <c r="O1963" s="111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/>
      <c r="AC1963" s="108"/>
      <c r="AD1963" s="108"/>
      <c r="AE1963" s="108"/>
      <c r="AF1963" s="108"/>
      <c r="AG1963" s="108"/>
      <c r="AH1963" s="108"/>
    </row>
    <row r="1964">
      <c r="A1964" s="108"/>
      <c r="B1964" s="108"/>
      <c r="C1964" s="108"/>
      <c r="D1964" s="115"/>
      <c r="E1964" s="108"/>
      <c r="F1964" s="108"/>
      <c r="G1964" s="108"/>
      <c r="H1964" s="108"/>
      <c r="I1964" s="108"/>
      <c r="J1964" s="108"/>
      <c r="K1964" s="108"/>
      <c r="L1964" s="108"/>
      <c r="M1964" s="111"/>
      <c r="N1964" s="112"/>
      <c r="O1964" s="111"/>
      <c r="P1964" s="108"/>
      <c r="Q1964" s="108"/>
      <c r="R1964" s="108"/>
      <c r="S1964" s="108"/>
      <c r="T1964" s="108"/>
      <c r="U1964" s="108"/>
      <c r="V1964" s="108"/>
      <c r="W1964" s="108"/>
      <c r="X1964" s="108"/>
      <c r="Y1964" s="108"/>
      <c r="Z1964" s="108"/>
      <c r="AA1964" s="108"/>
      <c r="AB1964" s="108"/>
      <c r="AC1964" s="108"/>
      <c r="AD1964" s="108"/>
      <c r="AE1964" s="108"/>
      <c r="AF1964" s="108"/>
      <c r="AG1964" s="108"/>
      <c r="AH1964" s="108"/>
    </row>
    <row r="1965">
      <c r="A1965" s="108"/>
      <c r="B1965" s="108"/>
      <c r="C1965" s="108"/>
      <c r="D1965" s="115"/>
      <c r="E1965" s="108"/>
      <c r="F1965" s="108"/>
      <c r="G1965" s="108"/>
      <c r="H1965" s="108"/>
      <c r="I1965" s="108"/>
      <c r="J1965" s="108"/>
      <c r="K1965" s="108"/>
      <c r="L1965" s="108"/>
      <c r="M1965" s="111"/>
      <c r="N1965" s="112"/>
      <c r="O1965" s="111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/>
      <c r="AC1965" s="108"/>
      <c r="AD1965" s="108"/>
      <c r="AE1965" s="108"/>
      <c r="AF1965" s="108"/>
      <c r="AG1965" s="108"/>
      <c r="AH1965" s="108"/>
    </row>
    <row r="1966">
      <c r="A1966" s="108"/>
      <c r="B1966" s="108"/>
      <c r="C1966" s="108"/>
      <c r="D1966" s="115"/>
      <c r="E1966" s="108"/>
      <c r="F1966" s="108"/>
      <c r="G1966" s="108"/>
      <c r="H1966" s="108"/>
      <c r="I1966" s="108"/>
      <c r="J1966" s="108"/>
      <c r="K1966" s="108"/>
      <c r="L1966" s="108"/>
      <c r="M1966" s="111"/>
      <c r="N1966" s="112"/>
      <c r="O1966" s="111"/>
      <c r="P1966" s="108"/>
      <c r="Q1966" s="108"/>
      <c r="R1966" s="108"/>
      <c r="S1966" s="108"/>
      <c r="T1966" s="108"/>
      <c r="U1966" s="108"/>
      <c r="V1966" s="108"/>
      <c r="W1966" s="108"/>
      <c r="X1966" s="108"/>
      <c r="Y1966" s="108"/>
      <c r="Z1966" s="108"/>
      <c r="AA1966" s="108"/>
      <c r="AB1966" s="108"/>
      <c r="AC1966" s="108"/>
      <c r="AD1966" s="108"/>
      <c r="AE1966" s="108"/>
      <c r="AF1966" s="108"/>
      <c r="AG1966" s="108"/>
      <c r="AH1966" s="108"/>
    </row>
    <row r="1967">
      <c r="A1967" s="108"/>
      <c r="B1967" s="108"/>
      <c r="C1967" s="108"/>
      <c r="D1967" s="115"/>
      <c r="E1967" s="108"/>
      <c r="F1967" s="108"/>
      <c r="G1967" s="108"/>
      <c r="H1967" s="108"/>
      <c r="I1967" s="108"/>
      <c r="J1967" s="108"/>
      <c r="K1967" s="108"/>
      <c r="L1967" s="108"/>
      <c r="M1967" s="111"/>
      <c r="N1967" s="112"/>
      <c r="O1967" s="111"/>
      <c r="P1967" s="108"/>
      <c r="Q1967" s="108"/>
      <c r="R1967" s="108"/>
      <c r="S1967" s="108"/>
      <c r="T1967" s="108"/>
      <c r="U1967" s="108"/>
      <c r="V1967" s="108"/>
      <c r="W1967" s="108"/>
      <c r="X1967" s="108"/>
      <c r="Y1967" s="108"/>
      <c r="Z1967" s="108"/>
      <c r="AA1967" s="108"/>
      <c r="AB1967" s="108"/>
      <c r="AC1967" s="108"/>
      <c r="AD1967" s="108"/>
      <c r="AE1967" s="108"/>
      <c r="AF1967" s="108"/>
      <c r="AG1967" s="108"/>
      <c r="AH1967" s="108"/>
    </row>
    <row r="1968">
      <c r="A1968" s="108"/>
      <c r="B1968" s="108"/>
      <c r="C1968" s="108"/>
      <c r="D1968" s="115"/>
      <c r="E1968" s="108"/>
      <c r="F1968" s="108"/>
      <c r="G1968" s="108"/>
      <c r="H1968" s="108"/>
      <c r="I1968" s="108"/>
      <c r="J1968" s="108"/>
      <c r="K1968" s="108"/>
      <c r="L1968" s="108"/>
      <c r="M1968" s="111"/>
      <c r="N1968" s="112"/>
      <c r="O1968" s="111"/>
      <c r="P1968" s="108"/>
      <c r="Q1968" s="108"/>
      <c r="R1968" s="108"/>
      <c r="S1968" s="108"/>
      <c r="T1968" s="108"/>
      <c r="U1968" s="108"/>
      <c r="V1968" s="108"/>
      <c r="W1968" s="108"/>
      <c r="X1968" s="108"/>
      <c r="Y1968" s="108"/>
      <c r="Z1968" s="108"/>
      <c r="AA1968" s="108"/>
      <c r="AB1968" s="108"/>
      <c r="AC1968" s="108"/>
      <c r="AD1968" s="108"/>
      <c r="AE1968" s="108"/>
      <c r="AF1968" s="108"/>
      <c r="AG1968" s="108"/>
      <c r="AH1968" s="108"/>
    </row>
    <row r="1969">
      <c r="A1969" s="108"/>
      <c r="B1969" s="108"/>
      <c r="C1969" s="108"/>
      <c r="D1969" s="115"/>
      <c r="E1969" s="108"/>
      <c r="F1969" s="108"/>
      <c r="G1969" s="108"/>
      <c r="H1969" s="108"/>
      <c r="I1969" s="108"/>
      <c r="J1969" s="108"/>
      <c r="K1969" s="108"/>
      <c r="L1969" s="108"/>
      <c r="M1969" s="111"/>
      <c r="N1969" s="112"/>
      <c r="O1969" s="111"/>
      <c r="P1969" s="108"/>
      <c r="Q1969" s="108"/>
      <c r="R1969" s="108"/>
      <c r="S1969" s="108"/>
      <c r="T1969" s="108"/>
      <c r="U1969" s="108"/>
      <c r="V1969" s="108"/>
      <c r="W1969" s="108"/>
      <c r="X1969" s="108"/>
      <c r="Y1969" s="108"/>
      <c r="Z1969" s="108"/>
      <c r="AA1969" s="108"/>
      <c r="AB1969" s="108"/>
      <c r="AC1969" s="108"/>
      <c r="AD1969" s="108"/>
      <c r="AE1969" s="108"/>
      <c r="AF1969" s="108"/>
      <c r="AG1969" s="108"/>
      <c r="AH1969" s="108"/>
    </row>
    <row r="1970">
      <c r="A1970" s="108"/>
      <c r="B1970" s="108"/>
      <c r="C1970" s="108"/>
      <c r="D1970" s="115"/>
      <c r="E1970" s="108"/>
      <c r="F1970" s="108"/>
      <c r="G1970" s="108"/>
      <c r="H1970" s="108"/>
      <c r="I1970" s="108"/>
      <c r="J1970" s="108"/>
      <c r="K1970" s="108"/>
      <c r="L1970" s="108"/>
      <c r="M1970" s="111"/>
      <c r="N1970" s="112"/>
      <c r="O1970" s="111"/>
      <c r="P1970" s="108"/>
      <c r="Q1970" s="108"/>
      <c r="R1970" s="108"/>
      <c r="S1970" s="108"/>
      <c r="T1970" s="108"/>
      <c r="U1970" s="108"/>
      <c r="V1970" s="108"/>
      <c r="W1970" s="108"/>
      <c r="X1970" s="108"/>
      <c r="Y1970" s="108"/>
      <c r="Z1970" s="108"/>
      <c r="AA1970" s="108"/>
      <c r="AB1970" s="108"/>
      <c r="AC1970" s="108"/>
      <c r="AD1970" s="108"/>
      <c r="AE1970" s="108"/>
      <c r="AF1970" s="108"/>
      <c r="AG1970" s="108"/>
      <c r="AH1970" s="108"/>
    </row>
    <row r="1971">
      <c r="A1971" s="108"/>
      <c r="B1971" s="108"/>
      <c r="C1971" s="108"/>
      <c r="D1971" s="115"/>
      <c r="E1971" s="108"/>
      <c r="F1971" s="108"/>
      <c r="G1971" s="108"/>
      <c r="H1971" s="108"/>
      <c r="I1971" s="108"/>
      <c r="J1971" s="108"/>
      <c r="K1971" s="108"/>
      <c r="L1971" s="108"/>
      <c r="M1971" s="111"/>
      <c r="N1971" s="112"/>
      <c r="O1971" s="111"/>
      <c r="P1971" s="108"/>
      <c r="Q1971" s="108"/>
      <c r="R1971" s="108"/>
      <c r="S1971" s="108"/>
      <c r="T1971" s="108"/>
      <c r="U1971" s="108"/>
      <c r="V1971" s="108"/>
      <c r="W1971" s="108"/>
      <c r="X1971" s="108"/>
      <c r="Y1971" s="108"/>
      <c r="Z1971" s="108"/>
      <c r="AA1971" s="108"/>
      <c r="AB1971" s="108"/>
      <c r="AC1971" s="108"/>
      <c r="AD1971" s="108"/>
      <c r="AE1971" s="108"/>
      <c r="AF1971" s="108"/>
      <c r="AG1971" s="108"/>
      <c r="AH1971" s="108"/>
    </row>
    <row r="1972">
      <c r="A1972" s="108"/>
      <c r="B1972" s="108"/>
      <c r="C1972" s="108"/>
      <c r="D1972" s="115"/>
      <c r="E1972" s="108"/>
      <c r="F1972" s="108"/>
      <c r="G1972" s="108"/>
      <c r="H1972" s="108"/>
      <c r="I1972" s="108"/>
      <c r="J1972" s="108"/>
      <c r="K1972" s="108"/>
      <c r="L1972" s="108"/>
      <c r="M1972" s="111"/>
      <c r="N1972" s="112"/>
      <c r="O1972" s="111"/>
      <c r="P1972" s="108"/>
      <c r="Q1972" s="108"/>
      <c r="R1972" s="108"/>
      <c r="S1972" s="108"/>
      <c r="T1972" s="108"/>
      <c r="U1972" s="108"/>
      <c r="V1972" s="108"/>
      <c r="W1972" s="108"/>
      <c r="X1972" s="108"/>
      <c r="Y1972" s="108"/>
      <c r="Z1972" s="108"/>
      <c r="AA1972" s="108"/>
      <c r="AB1972" s="108"/>
      <c r="AC1972" s="108"/>
      <c r="AD1972" s="108"/>
      <c r="AE1972" s="108"/>
      <c r="AF1972" s="108"/>
      <c r="AG1972" s="108"/>
      <c r="AH1972" s="108"/>
    </row>
    <row r="1973">
      <c r="A1973" s="108"/>
      <c r="B1973" s="108"/>
      <c r="C1973" s="108"/>
      <c r="D1973" s="115"/>
      <c r="E1973" s="108"/>
      <c r="F1973" s="108"/>
      <c r="G1973" s="108"/>
      <c r="H1973" s="108"/>
      <c r="I1973" s="108"/>
      <c r="J1973" s="108"/>
      <c r="K1973" s="108"/>
      <c r="L1973" s="108"/>
      <c r="M1973" s="111"/>
      <c r="N1973" s="112"/>
      <c r="O1973" s="111"/>
      <c r="P1973" s="108"/>
      <c r="Q1973" s="108"/>
      <c r="R1973" s="108"/>
      <c r="S1973" s="108"/>
      <c r="T1973" s="108"/>
      <c r="U1973" s="108"/>
      <c r="V1973" s="108"/>
      <c r="W1973" s="108"/>
      <c r="X1973" s="108"/>
      <c r="Y1973" s="108"/>
      <c r="Z1973" s="108"/>
      <c r="AA1973" s="108"/>
      <c r="AB1973" s="108"/>
      <c r="AC1973" s="108"/>
      <c r="AD1973" s="108"/>
      <c r="AE1973" s="108"/>
      <c r="AF1973" s="108"/>
      <c r="AG1973" s="108"/>
      <c r="AH1973" s="108"/>
    </row>
    <row r="1974">
      <c r="A1974" s="108"/>
      <c r="B1974" s="108"/>
      <c r="C1974" s="108"/>
      <c r="D1974" s="115"/>
      <c r="E1974" s="108"/>
      <c r="F1974" s="108"/>
      <c r="G1974" s="108"/>
      <c r="H1974" s="108"/>
      <c r="I1974" s="108"/>
      <c r="J1974" s="108"/>
      <c r="K1974" s="108"/>
      <c r="L1974" s="108"/>
      <c r="M1974" s="111"/>
      <c r="N1974" s="112"/>
      <c r="O1974" s="111"/>
      <c r="P1974" s="108"/>
      <c r="Q1974" s="108"/>
      <c r="R1974" s="108"/>
      <c r="S1974" s="108"/>
      <c r="T1974" s="108"/>
      <c r="U1974" s="108"/>
      <c r="V1974" s="108"/>
      <c r="W1974" s="108"/>
      <c r="X1974" s="108"/>
      <c r="Y1974" s="108"/>
      <c r="Z1974" s="108"/>
      <c r="AA1974" s="108"/>
      <c r="AB1974" s="108"/>
      <c r="AC1974" s="108"/>
      <c r="AD1974" s="108"/>
      <c r="AE1974" s="108"/>
      <c r="AF1974" s="108"/>
      <c r="AG1974" s="108"/>
      <c r="AH1974" s="108"/>
    </row>
    <row r="1975">
      <c r="A1975" s="108"/>
      <c r="B1975" s="108"/>
      <c r="C1975" s="108"/>
      <c r="D1975" s="115"/>
      <c r="E1975" s="108"/>
      <c r="F1975" s="108"/>
      <c r="G1975" s="108"/>
      <c r="H1975" s="108"/>
      <c r="I1975" s="108"/>
      <c r="J1975" s="108"/>
      <c r="K1975" s="108"/>
      <c r="L1975" s="108"/>
      <c r="M1975" s="111"/>
      <c r="N1975" s="112"/>
      <c r="O1975" s="111"/>
      <c r="P1975" s="108"/>
      <c r="Q1975" s="108"/>
      <c r="R1975" s="108"/>
      <c r="S1975" s="108"/>
      <c r="T1975" s="108"/>
      <c r="U1975" s="108"/>
      <c r="V1975" s="108"/>
      <c r="W1975" s="108"/>
      <c r="X1975" s="108"/>
      <c r="Y1975" s="108"/>
      <c r="Z1975" s="108"/>
      <c r="AA1975" s="108"/>
      <c r="AB1975" s="108"/>
      <c r="AC1975" s="108"/>
      <c r="AD1975" s="108"/>
      <c r="AE1975" s="108"/>
      <c r="AF1975" s="108"/>
      <c r="AG1975" s="108"/>
      <c r="AH1975" s="108"/>
    </row>
    <row r="1976">
      <c r="A1976" s="108"/>
      <c r="B1976" s="108"/>
      <c r="C1976" s="108"/>
      <c r="D1976" s="115"/>
      <c r="E1976" s="108"/>
      <c r="F1976" s="108"/>
      <c r="G1976" s="108"/>
      <c r="H1976" s="108"/>
      <c r="I1976" s="108"/>
      <c r="J1976" s="108"/>
      <c r="K1976" s="108"/>
      <c r="L1976" s="108"/>
      <c r="M1976" s="111"/>
      <c r="N1976" s="112"/>
      <c r="O1976" s="111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/>
      <c r="AB1976" s="108"/>
      <c r="AC1976" s="108"/>
      <c r="AD1976" s="108"/>
      <c r="AE1976" s="108"/>
      <c r="AF1976" s="108"/>
      <c r="AG1976" s="108"/>
      <c r="AH1976" s="108"/>
    </row>
    <row r="1977">
      <c r="A1977" s="108"/>
      <c r="B1977" s="108"/>
      <c r="C1977" s="108"/>
      <c r="D1977" s="115"/>
      <c r="E1977" s="108"/>
      <c r="F1977" s="108"/>
      <c r="G1977" s="108"/>
      <c r="H1977" s="108"/>
      <c r="I1977" s="108"/>
      <c r="J1977" s="108"/>
      <c r="K1977" s="108"/>
      <c r="L1977" s="108"/>
      <c r="M1977" s="111"/>
      <c r="N1977" s="112"/>
      <c r="O1977" s="111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/>
      <c r="AC1977" s="108"/>
      <c r="AD1977" s="108"/>
      <c r="AE1977" s="108"/>
      <c r="AF1977" s="108"/>
      <c r="AG1977" s="108"/>
      <c r="AH1977" s="108"/>
    </row>
    <row r="1978">
      <c r="A1978" s="108"/>
      <c r="B1978" s="108"/>
      <c r="C1978" s="108"/>
      <c r="D1978" s="115"/>
      <c r="E1978" s="108"/>
      <c r="F1978" s="108"/>
      <c r="G1978" s="108"/>
      <c r="H1978" s="108"/>
      <c r="I1978" s="108"/>
      <c r="J1978" s="108"/>
      <c r="K1978" s="108"/>
      <c r="L1978" s="108"/>
      <c r="M1978" s="111"/>
      <c r="N1978" s="112"/>
      <c r="O1978" s="111"/>
      <c r="P1978" s="108"/>
      <c r="Q1978" s="108"/>
      <c r="R1978" s="108"/>
      <c r="S1978" s="108"/>
      <c r="T1978" s="108"/>
      <c r="U1978" s="108"/>
      <c r="V1978" s="108"/>
      <c r="W1978" s="108"/>
      <c r="X1978" s="108"/>
      <c r="Y1978" s="108"/>
      <c r="Z1978" s="108"/>
      <c r="AA1978" s="108"/>
      <c r="AB1978" s="108"/>
      <c r="AC1978" s="108"/>
      <c r="AD1978" s="108"/>
      <c r="AE1978" s="108"/>
      <c r="AF1978" s="108"/>
      <c r="AG1978" s="108"/>
      <c r="AH1978" s="108"/>
    </row>
    <row r="1979">
      <c r="A1979" s="108"/>
      <c r="B1979" s="108"/>
      <c r="C1979" s="108"/>
      <c r="D1979" s="115"/>
      <c r="E1979" s="108"/>
      <c r="F1979" s="108"/>
      <c r="G1979" s="108"/>
      <c r="H1979" s="108"/>
      <c r="I1979" s="108"/>
      <c r="J1979" s="108"/>
      <c r="K1979" s="108"/>
      <c r="L1979" s="108"/>
      <c r="M1979" s="111"/>
      <c r="N1979" s="112"/>
      <c r="O1979" s="111"/>
      <c r="P1979" s="108"/>
      <c r="Q1979" s="108"/>
      <c r="R1979" s="108"/>
      <c r="S1979" s="108"/>
      <c r="T1979" s="108"/>
      <c r="U1979" s="108"/>
      <c r="V1979" s="108"/>
      <c r="W1979" s="108"/>
      <c r="X1979" s="108"/>
      <c r="Y1979" s="108"/>
      <c r="Z1979" s="108"/>
      <c r="AA1979" s="108"/>
      <c r="AB1979" s="108"/>
      <c r="AC1979" s="108"/>
      <c r="AD1979" s="108"/>
      <c r="AE1979" s="108"/>
      <c r="AF1979" s="108"/>
      <c r="AG1979" s="108"/>
      <c r="AH1979" s="108"/>
    </row>
    <row r="1980">
      <c r="A1980" s="108"/>
      <c r="B1980" s="108"/>
      <c r="C1980" s="108"/>
      <c r="D1980" s="115"/>
      <c r="E1980" s="108"/>
      <c r="F1980" s="108"/>
      <c r="G1980" s="108"/>
      <c r="H1980" s="108"/>
      <c r="I1980" s="108"/>
      <c r="J1980" s="108"/>
      <c r="K1980" s="108"/>
      <c r="L1980" s="108"/>
      <c r="M1980" s="111"/>
      <c r="N1980" s="112"/>
      <c r="O1980" s="111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/>
      <c r="AB1980" s="108"/>
      <c r="AC1980" s="108"/>
      <c r="AD1980" s="108"/>
      <c r="AE1980" s="108"/>
      <c r="AF1980" s="108"/>
      <c r="AG1980" s="108"/>
      <c r="AH1980" s="108"/>
    </row>
    <row r="1981">
      <c r="A1981" s="108"/>
      <c r="B1981" s="108"/>
      <c r="C1981" s="108"/>
      <c r="D1981" s="115"/>
      <c r="E1981" s="108"/>
      <c r="F1981" s="108"/>
      <c r="G1981" s="108"/>
      <c r="H1981" s="108"/>
      <c r="I1981" s="108"/>
      <c r="J1981" s="108"/>
      <c r="K1981" s="108"/>
      <c r="L1981" s="108"/>
      <c r="M1981" s="111"/>
      <c r="N1981" s="112"/>
      <c r="O1981" s="111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/>
      <c r="AB1981" s="108"/>
      <c r="AC1981" s="108"/>
      <c r="AD1981" s="108"/>
      <c r="AE1981" s="108"/>
      <c r="AF1981" s="108"/>
      <c r="AG1981" s="108"/>
      <c r="AH1981" s="108"/>
    </row>
    <row r="1982">
      <c r="A1982" s="108"/>
      <c r="B1982" s="108"/>
      <c r="C1982" s="108"/>
      <c r="D1982" s="115"/>
      <c r="E1982" s="108"/>
      <c r="F1982" s="108"/>
      <c r="G1982" s="108"/>
      <c r="H1982" s="108"/>
      <c r="I1982" s="108"/>
      <c r="J1982" s="108"/>
      <c r="K1982" s="108"/>
      <c r="L1982" s="108"/>
      <c r="M1982" s="111"/>
      <c r="N1982" s="112"/>
      <c r="O1982" s="111"/>
      <c r="P1982" s="108"/>
      <c r="Q1982" s="108"/>
      <c r="R1982" s="108"/>
      <c r="S1982" s="108"/>
      <c r="T1982" s="108"/>
      <c r="U1982" s="108"/>
      <c r="V1982" s="108"/>
      <c r="W1982" s="108"/>
      <c r="X1982" s="108"/>
      <c r="Y1982" s="108"/>
      <c r="Z1982" s="108"/>
      <c r="AA1982" s="108"/>
      <c r="AB1982" s="108"/>
      <c r="AC1982" s="108"/>
      <c r="AD1982" s="108"/>
      <c r="AE1982" s="108"/>
      <c r="AF1982" s="108"/>
      <c r="AG1982" s="108"/>
      <c r="AH1982" s="108"/>
    </row>
    <row r="1983">
      <c r="A1983" s="108"/>
      <c r="B1983" s="108"/>
      <c r="C1983" s="108"/>
      <c r="D1983" s="115"/>
      <c r="E1983" s="108"/>
      <c r="F1983" s="108"/>
      <c r="G1983" s="108"/>
      <c r="H1983" s="108"/>
      <c r="I1983" s="108"/>
      <c r="J1983" s="108"/>
      <c r="K1983" s="108"/>
      <c r="L1983" s="108"/>
      <c r="M1983" s="111"/>
      <c r="N1983" s="112"/>
      <c r="O1983" s="111"/>
      <c r="P1983" s="108"/>
      <c r="Q1983" s="108"/>
      <c r="R1983" s="108"/>
      <c r="S1983" s="108"/>
      <c r="T1983" s="108"/>
      <c r="U1983" s="108"/>
      <c r="V1983" s="108"/>
      <c r="W1983" s="108"/>
      <c r="X1983" s="108"/>
      <c r="Y1983" s="108"/>
      <c r="Z1983" s="108"/>
      <c r="AA1983" s="108"/>
      <c r="AB1983" s="108"/>
      <c r="AC1983" s="108"/>
      <c r="AD1983" s="108"/>
      <c r="AE1983" s="108"/>
      <c r="AF1983" s="108"/>
      <c r="AG1983" s="108"/>
      <c r="AH1983" s="108"/>
    </row>
    <row r="1984">
      <c r="A1984" s="108"/>
      <c r="B1984" s="108"/>
      <c r="C1984" s="108"/>
      <c r="D1984" s="115"/>
      <c r="E1984" s="108"/>
      <c r="F1984" s="108"/>
      <c r="G1984" s="108"/>
      <c r="H1984" s="108"/>
      <c r="I1984" s="108"/>
      <c r="J1984" s="108"/>
      <c r="K1984" s="108"/>
      <c r="L1984" s="108"/>
      <c r="M1984" s="111"/>
      <c r="N1984" s="112"/>
      <c r="O1984" s="111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  <c r="AH1984" s="108"/>
    </row>
    <row r="1985">
      <c r="A1985" s="108"/>
      <c r="B1985" s="108"/>
      <c r="C1985" s="108"/>
      <c r="D1985" s="115"/>
      <c r="E1985" s="108"/>
      <c r="F1985" s="108"/>
      <c r="G1985" s="108"/>
      <c r="H1985" s="108"/>
      <c r="I1985" s="108"/>
      <c r="J1985" s="108"/>
      <c r="K1985" s="108"/>
      <c r="L1985" s="108"/>
      <c r="M1985" s="111"/>
      <c r="N1985" s="112"/>
      <c r="O1985" s="111"/>
      <c r="P1985" s="108"/>
      <c r="Q1985" s="108"/>
      <c r="R1985" s="108"/>
      <c r="S1985" s="108"/>
      <c r="T1985" s="108"/>
      <c r="U1985" s="108"/>
      <c r="V1985" s="108"/>
      <c r="W1985" s="108"/>
      <c r="X1985" s="108"/>
      <c r="Y1985" s="108"/>
      <c r="Z1985" s="108"/>
      <c r="AA1985" s="108"/>
      <c r="AB1985" s="108"/>
      <c r="AC1985" s="108"/>
      <c r="AD1985" s="108"/>
      <c r="AE1985" s="108"/>
      <c r="AF1985" s="108"/>
      <c r="AG1985" s="108"/>
      <c r="AH1985" s="108"/>
    </row>
    <row r="1986">
      <c r="A1986" s="108"/>
      <c r="B1986" s="108"/>
      <c r="C1986" s="108"/>
      <c r="D1986" s="115"/>
      <c r="E1986" s="108"/>
      <c r="F1986" s="108"/>
      <c r="G1986" s="108"/>
      <c r="H1986" s="108"/>
      <c r="I1986" s="108"/>
      <c r="J1986" s="108"/>
      <c r="K1986" s="108"/>
      <c r="L1986" s="108"/>
      <c r="M1986" s="111"/>
      <c r="N1986" s="112"/>
      <c r="O1986" s="111"/>
      <c r="P1986" s="108"/>
      <c r="Q1986" s="108"/>
      <c r="R1986" s="108"/>
      <c r="S1986" s="108"/>
      <c r="T1986" s="108"/>
      <c r="U1986" s="108"/>
      <c r="V1986" s="108"/>
      <c r="W1986" s="108"/>
      <c r="X1986" s="108"/>
      <c r="Y1986" s="108"/>
      <c r="Z1986" s="108"/>
      <c r="AA1986" s="108"/>
      <c r="AB1986" s="108"/>
      <c r="AC1986" s="108"/>
      <c r="AD1986" s="108"/>
      <c r="AE1986" s="108"/>
      <c r="AF1986" s="108"/>
      <c r="AG1986" s="108"/>
      <c r="AH1986" s="108"/>
    </row>
    <row r="1987">
      <c r="A1987" s="108"/>
      <c r="B1987" s="108"/>
      <c r="C1987" s="108"/>
      <c r="D1987" s="115"/>
      <c r="E1987" s="108"/>
      <c r="F1987" s="108"/>
      <c r="G1987" s="108"/>
      <c r="H1987" s="108"/>
      <c r="I1987" s="108"/>
      <c r="J1987" s="108"/>
      <c r="K1987" s="108"/>
      <c r="L1987" s="108"/>
      <c r="M1987" s="111"/>
      <c r="N1987" s="112"/>
      <c r="O1987" s="111"/>
      <c r="P1987" s="108"/>
      <c r="Q1987" s="108"/>
      <c r="R1987" s="108"/>
      <c r="S1987" s="108"/>
      <c r="T1987" s="108"/>
      <c r="U1987" s="108"/>
      <c r="V1987" s="108"/>
      <c r="W1987" s="108"/>
      <c r="X1987" s="108"/>
      <c r="Y1987" s="108"/>
      <c r="Z1987" s="108"/>
      <c r="AA1987" s="108"/>
      <c r="AB1987" s="108"/>
      <c r="AC1987" s="108"/>
      <c r="AD1987" s="108"/>
      <c r="AE1987" s="108"/>
      <c r="AF1987" s="108"/>
      <c r="AG1987" s="108"/>
      <c r="AH1987" s="108"/>
    </row>
    <row r="1988">
      <c r="A1988" s="108"/>
      <c r="B1988" s="108"/>
      <c r="C1988" s="108"/>
      <c r="D1988" s="115"/>
      <c r="E1988" s="108"/>
      <c r="F1988" s="108"/>
      <c r="G1988" s="108"/>
      <c r="H1988" s="108"/>
      <c r="I1988" s="108"/>
      <c r="J1988" s="108"/>
      <c r="K1988" s="108"/>
      <c r="L1988" s="108"/>
      <c r="M1988" s="111"/>
      <c r="N1988" s="112"/>
      <c r="O1988" s="111"/>
      <c r="P1988" s="108"/>
      <c r="Q1988" s="108"/>
      <c r="R1988" s="108"/>
      <c r="S1988" s="108"/>
      <c r="T1988" s="108"/>
      <c r="U1988" s="108"/>
      <c r="V1988" s="108"/>
      <c r="W1988" s="108"/>
      <c r="X1988" s="108"/>
      <c r="Y1988" s="108"/>
      <c r="Z1988" s="108"/>
      <c r="AA1988" s="108"/>
      <c r="AB1988" s="108"/>
      <c r="AC1988" s="108"/>
      <c r="AD1988" s="108"/>
      <c r="AE1988" s="108"/>
      <c r="AF1988" s="108"/>
      <c r="AG1988" s="108"/>
      <c r="AH1988" s="108"/>
    </row>
    <row r="1989">
      <c r="A1989" s="108"/>
      <c r="B1989" s="108"/>
      <c r="C1989" s="108"/>
      <c r="D1989" s="115"/>
      <c r="E1989" s="108"/>
      <c r="F1989" s="108"/>
      <c r="G1989" s="108"/>
      <c r="H1989" s="108"/>
      <c r="I1989" s="108"/>
      <c r="J1989" s="108"/>
      <c r="K1989" s="108"/>
      <c r="L1989" s="108"/>
      <c r="M1989" s="111"/>
      <c r="N1989" s="112"/>
      <c r="O1989" s="111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/>
      <c r="AB1989" s="108"/>
      <c r="AC1989" s="108"/>
      <c r="AD1989" s="108"/>
      <c r="AE1989" s="108"/>
      <c r="AF1989" s="108"/>
      <c r="AG1989" s="108"/>
      <c r="AH1989" s="108"/>
    </row>
    <row r="1990">
      <c r="A1990" s="108"/>
      <c r="B1990" s="108"/>
      <c r="C1990" s="108"/>
      <c r="D1990" s="115"/>
      <c r="E1990" s="108"/>
      <c r="F1990" s="108"/>
      <c r="G1990" s="108"/>
      <c r="H1990" s="108"/>
      <c r="I1990" s="108"/>
      <c r="J1990" s="108"/>
      <c r="K1990" s="108"/>
      <c r="L1990" s="108"/>
      <c r="M1990" s="111"/>
      <c r="N1990" s="112"/>
      <c r="O1990" s="111"/>
      <c r="P1990" s="108"/>
      <c r="Q1990" s="108"/>
      <c r="R1990" s="108"/>
      <c r="S1990" s="108"/>
      <c r="T1990" s="108"/>
      <c r="U1990" s="108"/>
      <c r="V1990" s="108"/>
      <c r="W1990" s="108"/>
      <c r="X1990" s="108"/>
      <c r="Y1990" s="108"/>
      <c r="Z1990" s="108"/>
      <c r="AA1990" s="108"/>
      <c r="AB1990" s="108"/>
      <c r="AC1990" s="108"/>
      <c r="AD1990" s="108"/>
      <c r="AE1990" s="108"/>
      <c r="AF1990" s="108"/>
      <c r="AG1990" s="108"/>
      <c r="AH1990" s="108"/>
    </row>
    <row r="1991">
      <c r="A1991" s="108"/>
      <c r="B1991" s="108"/>
      <c r="C1991" s="108"/>
      <c r="D1991" s="115"/>
      <c r="E1991" s="108"/>
      <c r="F1991" s="108"/>
      <c r="G1991" s="108"/>
      <c r="H1991" s="108"/>
      <c r="I1991" s="108"/>
      <c r="J1991" s="108"/>
      <c r="K1991" s="108"/>
      <c r="L1991" s="108"/>
      <c r="M1991" s="111"/>
      <c r="N1991" s="112"/>
      <c r="O1991" s="111"/>
      <c r="P1991" s="108"/>
      <c r="Q1991" s="108"/>
      <c r="R1991" s="108"/>
      <c r="S1991" s="108"/>
      <c r="T1991" s="108"/>
      <c r="U1991" s="108"/>
      <c r="V1991" s="108"/>
      <c r="W1991" s="108"/>
      <c r="X1991" s="108"/>
      <c r="Y1991" s="108"/>
      <c r="Z1991" s="108"/>
      <c r="AA1991" s="108"/>
      <c r="AB1991" s="108"/>
      <c r="AC1991" s="108"/>
      <c r="AD1991" s="108"/>
      <c r="AE1991" s="108"/>
      <c r="AF1991" s="108"/>
      <c r="AG1991" s="108"/>
      <c r="AH1991" s="108"/>
    </row>
    <row r="1992">
      <c r="A1992" s="108"/>
      <c r="B1992" s="108"/>
      <c r="C1992" s="108"/>
      <c r="D1992" s="115"/>
      <c r="E1992" s="108"/>
      <c r="F1992" s="108"/>
      <c r="G1992" s="108"/>
      <c r="H1992" s="108"/>
      <c r="I1992" s="108"/>
      <c r="J1992" s="108"/>
      <c r="K1992" s="108"/>
      <c r="L1992" s="108"/>
      <c r="M1992" s="111"/>
      <c r="N1992" s="112"/>
      <c r="O1992" s="111"/>
      <c r="P1992" s="108"/>
      <c r="Q1992" s="108"/>
      <c r="R1992" s="108"/>
      <c r="S1992" s="108"/>
      <c r="T1992" s="108"/>
      <c r="U1992" s="108"/>
      <c r="V1992" s="108"/>
      <c r="W1992" s="108"/>
      <c r="X1992" s="108"/>
      <c r="Y1992" s="108"/>
      <c r="Z1992" s="108"/>
      <c r="AA1992" s="108"/>
      <c r="AB1992" s="108"/>
      <c r="AC1992" s="108"/>
      <c r="AD1992" s="108"/>
      <c r="AE1992" s="108"/>
      <c r="AF1992" s="108"/>
      <c r="AG1992" s="108"/>
      <c r="AH1992" s="108"/>
    </row>
    <row r="1993">
      <c r="A1993" s="108"/>
      <c r="B1993" s="108"/>
      <c r="C1993" s="108"/>
      <c r="D1993" s="115"/>
      <c r="E1993" s="108"/>
      <c r="F1993" s="108"/>
      <c r="G1993" s="108"/>
      <c r="H1993" s="108"/>
      <c r="I1993" s="108"/>
      <c r="J1993" s="108"/>
      <c r="K1993" s="108"/>
      <c r="L1993" s="108"/>
      <c r="M1993" s="111"/>
      <c r="N1993" s="112"/>
      <c r="O1993" s="111"/>
      <c r="P1993" s="108"/>
      <c r="Q1993" s="108"/>
      <c r="R1993" s="108"/>
      <c r="S1993" s="108"/>
      <c r="T1993" s="108"/>
      <c r="U1993" s="108"/>
      <c r="V1993" s="108"/>
      <c r="W1993" s="108"/>
      <c r="X1993" s="108"/>
      <c r="Y1993" s="108"/>
      <c r="Z1993" s="108"/>
      <c r="AA1993" s="108"/>
      <c r="AB1993" s="108"/>
      <c r="AC1993" s="108"/>
      <c r="AD1993" s="108"/>
      <c r="AE1993" s="108"/>
      <c r="AF1993" s="108"/>
      <c r="AG1993" s="108"/>
      <c r="AH1993" s="108"/>
    </row>
    <row r="1994">
      <c r="A1994" s="108"/>
      <c r="B1994" s="108"/>
      <c r="C1994" s="108"/>
      <c r="D1994" s="115"/>
      <c r="E1994" s="108"/>
      <c r="F1994" s="108"/>
      <c r="G1994" s="108"/>
      <c r="H1994" s="108"/>
      <c r="I1994" s="108"/>
      <c r="J1994" s="108"/>
      <c r="K1994" s="108"/>
      <c r="L1994" s="108"/>
      <c r="M1994" s="111"/>
      <c r="N1994" s="112"/>
      <c r="O1994" s="111"/>
      <c r="P1994" s="108"/>
      <c r="Q1994" s="108"/>
      <c r="R1994" s="108"/>
      <c r="S1994" s="108"/>
      <c r="T1994" s="108"/>
      <c r="U1994" s="108"/>
      <c r="V1994" s="108"/>
      <c r="W1994" s="108"/>
      <c r="X1994" s="108"/>
      <c r="Y1994" s="108"/>
      <c r="Z1994" s="108"/>
      <c r="AA1994" s="108"/>
      <c r="AB1994" s="108"/>
      <c r="AC1994" s="108"/>
      <c r="AD1994" s="108"/>
      <c r="AE1994" s="108"/>
      <c r="AF1994" s="108"/>
      <c r="AG1994" s="108"/>
      <c r="AH1994" s="108"/>
    </row>
    <row r="1995">
      <c r="A1995" s="108"/>
      <c r="B1995" s="108"/>
      <c r="C1995" s="108"/>
      <c r="D1995" s="115"/>
      <c r="E1995" s="108"/>
      <c r="F1995" s="108"/>
      <c r="G1995" s="108"/>
      <c r="H1995" s="108"/>
      <c r="I1995" s="108"/>
      <c r="J1995" s="108"/>
      <c r="K1995" s="108"/>
      <c r="L1995" s="108"/>
      <c r="M1995" s="111"/>
      <c r="N1995" s="112"/>
      <c r="O1995" s="111"/>
      <c r="P1995" s="108"/>
      <c r="Q1995" s="108"/>
      <c r="R1995" s="108"/>
      <c r="S1995" s="108"/>
      <c r="T1995" s="108"/>
      <c r="U1995" s="108"/>
      <c r="V1995" s="108"/>
      <c r="W1995" s="108"/>
      <c r="X1995" s="108"/>
      <c r="Y1995" s="108"/>
      <c r="Z1995" s="108"/>
      <c r="AA1995" s="108"/>
      <c r="AB1995" s="108"/>
      <c r="AC1995" s="108"/>
      <c r="AD1995" s="108"/>
      <c r="AE1995" s="108"/>
      <c r="AF1995" s="108"/>
      <c r="AG1995" s="108"/>
      <c r="AH1995" s="108"/>
    </row>
    <row r="1996">
      <c r="A1996" s="108"/>
      <c r="B1996" s="108"/>
      <c r="C1996" s="108"/>
      <c r="D1996" s="115"/>
      <c r="E1996" s="108"/>
      <c r="F1996" s="108"/>
      <c r="G1996" s="108"/>
      <c r="H1996" s="108"/>
      <c r="I1996" s="108"/>
      <c r="J1996" s="108"/>
      <c r="K1996" s="108"/>
      <c r="L1996" s="108"/>
      <c r="M1996" s="111"/>
      <c r="N1996" s="112"/>
      <c r="O1996" s="111"/>
      <c r="P1996" s="108"/>
      <c r="Q1996" s="108"/>
      <c r="R1996" s="108"/>
      <c r="S1996" s="108"/>
      <c r="T1996" s="108"/>
      <c r="U1996" s="108"/>
      <c r="V1996" s="108"/>
      <c r="W1996" s="108"/>
      <c r="X1996" s="108"/>
      <c r="Y1996" s="108"/>
      <c r="Z1996" s="108"/>
      <c r="AA1996" s="108"/>
      <c r="AB1996" s="108"/>
      <c r="AC1996" s="108"/>
      <c r="AD1996" s="108"/>
      <c r="AE1996" s="108"/>
      <c r="AF1996" s="108"/>
      <c r="AG1996" s="108"/>
      <c r="AH1996" s="108"/>
    </row>
    <row r="1997">
      <c r="A1997" s="108"/>
      <c r="B1997" s="108"/>
      <c r="C1997" s="108"/>
      <c r="D1997" s="115"/>
      <c r="E1997" s="108"/>
      <c r="F1997" s="108"/>
      <c r="G1997" s="108"/>
      <c r="H1997" s="108"/>
      <c r="I1997" s="108"/>
      <c r="J1997" s="108"/>
      <c r="K1997" s="108"/>
      <c r="L1997" s="108"/>
      <c r="M1997" s="111"/>
      <c r="N1997" s="112"/>
      <c r="O1997" s="111"/>
      <c r="P1997" s="108"/>
      <c r="Q1997" s="108"/>
      <c r="R1997" s="108"/>
      <c r="S1997" s="108"/>
      <c r="T1997" s="108"/>
      <c r="U1997" s="108"/>
      <c r="V1997" s="108"/>
      <c r="W1997" s="108"/>
      <c r="X1997" s="108"/>
      <c r="Y1997" s="108"/>
      <c r="Z1997" s="108"/>
      <c r="AA1997" s="108"/>
      <c r="AB1997" s="108"/>
      <c r="AC1997" s="108"/>
      <c r="AD1997" s="108"/>
      <c r="AE1997" s="108"/>
      <c r="AF1997" s="108"/>
      <c r="AG1997" s="108"/>
      <c r="AH1997" s="108"/>
    </row>
    <row r="1998">
      <c r="A1998" s="108"/>
      <c r="B1998" s="108"/>
      <c r="C1998" s="108"/>
      <c r="D1998" s="115"/>
      <c r="E1998" s="108"/>
      <c r="F1998" s="108"/>
      <c r="G1998" s="108"/>
      <c r="H1998" s="108"/>
      <c r="I1998" s="108"/>
      <c r="J1998" s="108"/>
      <c r="K1998" s="108"/>
      <c r="L1998" s="108"/>
      <c r="M1998" s="111"/>
      <c r="N1998" s="112"/>
      <c r="O1998" s="111"/>
      <c r="P1998" s="108"/>
      <c r="Q1998" s="108"/>
      <c r="R1998" s="108"/>
      <c r="S1998" s="108"/>
      <c r="T1998" s="108"/>
      <c r="U1998" s="108"/>
      <c r="V1998" s="108"/>
      <c r="W1998" s="108"/>
      <c r="X1998" s="108"/>
      <c r="Y1998" s="108"/>
      <c r="Z1998" s="108"/>
      <c r="AA1998" s="108"/>
      <c r="AB1998" s="108"/>
      <c r="AC1998" s="108"/>
      <c r="AD1998" s="108"/>
      <c r="AE1998" s="108"/>
      <c r="AF1998" s="108"/>
      <c r="AG1998" s="108"/>
      <c r="AH1998" s="108"/>
    </row>
    <row r="1999">
      <c r="A1999" s="108"/>
      <c r="B1999" s="108"/>
      <c r="C1999" s="108"/>
      <c r="D1999" s="115"/>
      <c r="E1999" s="108"/>
      <c r="F1999" s="108"/>
      <c r="G1999" s="108"/>
      <c r="H1999" s="108"/>
      <c r="I1999" s="108"/>
      <c r="J1999" s="108"/>
      <c r="K1999" s="108"/>
      <c r="L1999" s="108"/>
      <c r="M1999" s="111"/>
      <c r="N1999" s="112"/>
      <c r="O1999" s="111"/>
      <c r="P1999" s="108"/>
      <c r="Q1999" s="108"/>
      <c r="R1999" s="108"/>
      <c r="S1999" s="108"/>
      <c r="T1999" s="108"/>
      <c r="U1999" s="108"/>
      <c r="V1999" s="108"/>
      <c r="W1999" s="108"/>
      <c r="X1999" s="108"/>
      <c r="Y1999" s="108"/>
      <c r="Z1999" s="108"/>
      <c r="AA1999" s="108"/>
      <c r="AB1999" s="108"/>
      <c r="AC1999" s="108"/>
      <c r="AD1999" s="108"/>
      <c r="AE1999" s="108"/>
      <c r="AF1999" s="108"/>
      <c r="AG1999" s="108"/>
      <c r="AH1999" s="108"/>
    </row>
    <row r="2000">
      <c r="A2000" s="108"/>
      <c r="B2000" s="108"/>
      <c r="C2000" s="108"/>
      <c r="D2000" s="115"/>
      <c r="E2000" s="108"/>
      <c r="F2000" s="108"/>
      <c r="G2000" s="108"/>
      <c r="H2000" s="108"/>
      <c r="I2000" s="108"/>
      <c r="J2000" s="108"/>
      <c r="K2000" s="108"/>
      <c r="L2000" s="108"/>
      <c r="M2000" s="111"/>
      <c r="N2000" s="112"/>
      <c r="O2000" s="111"/>
      <c r="P2000" s="108"/>
      <c r="Q2000" s="108"/>
      <c r="R2000" s="108"/>
      <c r="S2000" s="108"/>
      <c r="T2000" s="108"/>
      <c r="U2000" s="108"/>
      <c r="V2000" s="108"/>
      <c r="W2000" s="108"/>
      <c r="X2000" s="108"/>
      <c r="Y2000" s="108"/>
      <c r="Z2000" s="108"/>
      <c r="AA2000" s="108"/>
      <c r="AB2000" s="108"/>
      <c r="AC2000" s="108"/>
      <c r="AD2000" s="108"/>
      <c r="AE2000" s="108"/>
      <c r="AF2000" s="108"/>
      <c r="AG2000" s="108"/>
      <c r="AH2000" s="108"/>
    </row>
    <row r="2001">
      <c r="A2001" s="108"/>
      <c r="B2001" s="108"/>
      <c r="C2001" s="108"/>
      <c r="D2001" s="115"/>
      <c r="E2001" s="108"/>
      <c r="F2001" s="108"/>
      <c r="G2001" s="108"/>
      <c r="H2001" s="108"/>
      <c r="I2001" s="108"/>
      <c r="J2001" s="108"/>
      <c r="K2001" s="108"/>
      <c r="L2001" s="108"/>
      <c r="M2001" s="111"/>
      <c r="N2001" s="112"/>
      <c r="O2001" s="111"/>
      <c r="P2001" s="108"/>
      <c r="Q2001" s="108"/>
      <c r="R2001" s="108"/>
      <c r="S2001" s="108"/>
      <c r="T2001" s="108"/>
      <c r="U2001" s="108"/>
      <c r="V2001" s="108"/>
      <c r="W2001" s="108"/>
      <c r="X2001" s="108"/>
      <c r="Y2001" s="108"/>
      <c r="Z2001" s="108"/>
      <c r="AA2001" s="108"/>
      <c r="AB2001" s="108"/>
      <c r="AC2001" s="108"/>
      <c r="AD2001" s="108"/>
      <c r="AE2001" s="108"/>
      <c r="AF2001" s="108"/>
      <c r="AG2001" s="108"/>
      <c r="AH2001" s="108"/>
    </row>
    <row r="2002">
      <c r="A2002" s="108"/>
      <c r="B2002" s="108"/>
      <c r="C2002" s="108"/>
      <c r="D2002" s="115"/>
      <c r="E2002" s="108"/>
      <c r="F2002" s="108"/>
      <c r="G2002" s="108"/>
      <c r="H2002" s="108"/>
      <c r="I2002" s="108"/>
      <c r="J2002" s="108"/>
      <c r="K2002" s="108"/>
      <c r="L2002" s="108"/>
      <c r="M2002" s="111"/>
      <c r="N2002" s="112"/>
      <c r="O2002" s="111"/>
      <c r="P2002" s="108"/>
      <c r="Q2002" s="108"/>
      <c r="R2002" s="108"/>
      <c r="S2002" s="108"/>
      <c r="T2002" s="108"/>
      <c r="U2002" s="108"/>
      <c r="V2002" s="108"/>
      <c r="W2002" s="108"/>
      <c r="X2002" s="108"/>
      <c r="Y2002" s="108"/>
      <c r="Z2002" s="108"/>
      <c r="AA2002" s="108"/>
      <c r="AB2002" s="108"/>
      <c r="AC2002" s="108"/>
      <c r="AD2002" s="108"/>
      <c r="AE2002" s="108"/>
      <c r="AF2002" s="108"/>
      <c r="AG2002" s="108"/>
      <c r="AH2002" s="108"/>
    </row>
    <row r="2003">
      <c r="A2003" s="108"/>
      <c r="B2003" s="108"/>
      <c r="C2003" s="108"/>
      <c r="D2003" s="115"/>
      <c r="E2003" s="108"/>
      <c r="F2003" s="108"/>
      <c r="G2003" s="108"/>
      <c r="H2003" s="108"/>
      <c r="I2003" s="108"/>
      <c r="J2003" s="108"/>
      <c r="K2003" s="108"/>
      <c r="L2003" s="108"/>
      <c r="M2003" s="111"/>
      <c r="N2003" s="112"/>
      <c r="O2003" s="111"/>
      <c r="P2003" s="108"/>
      <c r="Q2003" s="108"/>
      <c r="R2003" s="108"/>
      <c r="S2003" s="108"/>
      <c r="T2003" s="108"/>
      <c r="U2003" s="108"/>
      <c r="V2003" s="108"/>
      <c r="W2003" s="108"/>
      <c r="X2003" s="108"/>
      <c r="Y2003" s="108"/>
      <c r="Z2003" s="108"/>
      <c r="AA2003" s="108"/>
      <c r="AB2003" s="108"/>
      <c r="AC2003" s="108"/>
      <c r="AD2003" s="108"/>
      <c r="AE2003" s="108"/>
      <c r="AF2003" s="108"/>
      <c r="AG2003" s="108"/>
      <c r="AH2003" s="108"/>
    </row>
  </sheetData>
  <mergeCells count="6">
    <mergeCell ref="A1:A4"/>
    <mergeCell ref="B1:D4"/>
    <mergeCell ref="A5:AH5"/>
    <mergeCell ref="B8:L8"/>
    <mergeCell ref="E15:G15"/>
    <mergeCell ref="C18:D18"/>
  </mergeCells>
  <conditionalFormatting sqref="A21:AH2003">
    <cfRule type="containsBlanks" dxfId="0" priority="1">
      <formula>LEN(TRIM(A21))=0</formula>
    </cfRule>
  </conditionalFormatting>
  <dataValidations>
    <dataValidation type="list" allowBlank="1" showErrorMessage="1" sqref="D10:D14">
      <formula1>teste!$W$8:$W2003</formula1>
    </dataValidation>
    <dataValidation type="custom" allowBlank="1" showDropDown="1" showErrorMessage="1" sqref="K10:K14">
      <formula1>IF(I10="Parcelamento",K10&gt;=1,K10="")</formula1>
    </dataValidation>
    <dataValidation type="custom" allowBlank="1" showDropDown="1" sqref="C10:C14">
      <formula1>OR(NOT(ISERROR(DATEVALUE(C10))), AND(ISNUMBER(C10), LEFT(CELL("format", C10))="D"))</formula1>
    </dataValidation>
    <dataValidation type="list" allowBlank="1" sqref="I10:I14 D20">
      <formula1>"Parcelamento,À vista"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0.63"/>
    <col customWidth="1" min="3" max="3" width="30.38"/>
    <col customWidth="1" min="4" max="4" width="16.38"/>
    <col customWidth="1" min="5" max="5" width="16.75"/>
    <col customWidth="1" min="6" max="6" width="20.13"/>
    <col customWidth="1" min="7" max="7" width="16.88"/>
    <col customWidth="1" min="8" max="9" width="24.63"/>
    <col customWidth="1" min="10" max="10" width="14.25"/>
  </cols>
  <sheetData>
    <row r="1">
      <c r="A1" s="1"/>
      <c r="B1" s="59" t="s">
        <v>1990</v>
      </c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</row>
    <row r="3" ht="15.75" customHeight="1"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</row>
    <row r="4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1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>
      <c r="A8" s="32"/>
      <c r="B8" s="215" t="s">
        <v>1990</v>
      </c>
      <c r="C8" s="216"/>
      <c r="D8" s="217"/>
      <c r="E8" s="218"/>
      <c r="F8" s="218"/>
      <c r="G8" s="218"/>
      <c r="H8" s="219"/>
      <c r="I8" s="219"/>
      <c r="J8" s="220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>
      <c r="A9" s="32"/>
      <c r="B9" s="221"/>
      <c r="C9" s="222"/>
      <c r="D9" s="223"/>
      <c r="E9" s="218"/>
      <c r="F9" s="218"/>
      <c r="G9" s="219"/>
      <c r="H9" s="219"/>
      <c r="I9" s="219"/>
      <c r="J9" s="219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>
      <c r="A10" s="32"/>
      <c r="B10" s="224" t="s">
        <v>1947</v>
      </c>
      <c r="C10" s="225"/>
      <c r="D10" s="226" t="s">
        <v>1991</v>
      </c>
      <c r="E10" s="218"/>
      <c r="F10" s="218"/>
      <c r="G10" s="219"/>
      <c r="H10" s="219"/>
      <c r="I10" s="219"/>
      <c r="J10" s="219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>
      <c r="A11" s="32"/>
      <c r="B11" s="227" t="s">
        <v>1992</v>
      </c>
      <c r="C11" s="228"/>
      <c r="D11" s="229">
        <f>SUM(F15:F35)</f>
        <v>0</v>
      </c>
      <c r="E11" s="218"/>
      <c r="F11" s="218"/>
      <c r="G11" s="219"/>
      <c r="H11" s="219"/>
      <c r="I11" s="219"/>
      <c r="J11" s="230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>
      <c r="A12" s="32"/>
      <c r="B12" s="218"/>
      <c r="C12" s="218"/>
      <c r="D12" s="218"/>
      <c r="E12" s="231"/>
      <c r="F12" s="218"/>
      <c r="G12" s="218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>
      <c r="A13" s="32"/>
      <c r="B13" s="218"/>
      <c r="C13" s="218"/>
      <c r="D13" s="218"/>
      <c r="E13" s="218"/>
      <c r="F13" s="218"/>
      <c r="G13" s="218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ht="19.5" customHeight="1">
      <c r="A14" s="32"/>
      <c r="B14" s="232" t="s">
        <v>1993</v>
      </c>
      <c r="C14" s="233" t="s">
        <v>1994</v>
      </c>
      <c r="D14" s="233" t="s">
        <v>44</v>
      </c>
      <c r="E14" s="233" t="s">
        <v>1995</v>
      </c>
      <c r="F14" s="234" t="s">
        <v>1996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32"/>
      <c r="B15" s="235"/>
      <c r="C15" s="236"/>
      <c r="D15" s="237"/>
      <c r="E15" s="238"/>
      <c r="F15" s="239">
        <f t="array" ref="F15">XLOOKUP($B15,'Registro de Insumos'!$D:$D,'Registro de Insumos'!$H:$H,) * $C15</f>
        <v>0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>
      <c r="A16" s="32"/>
      <c r="B16" s="235"/>
      <c r="C16" s="240"/>
      <c r="D16" s="237"/>
      <c r="E16" s="238"/>
      <c r="F16" s="239">
        <f t="array" ref="F16">XLOOKUP($B16,'Registro de Insumos'!$D:$D,'Registro de Insumos'!$H:$H,) * $C16</f>
        <v>0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>
      <c r="A17" s="32"/>
      <c r="B17" s="235"/>
      <c r="C17" s="240"/>
      <c r="D17" s="237"/>
      <c r="E17" s="238"/>
      <c r="F17" s="239">
        <f t="array" ref="F17">XLOOKUP($B17,'Registro de Insumos'!$D:$D,'Registro de Insumos'!$H:$H,) * $C17</f>
        <v>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>
      <c r="A18" s="32"/>
      <c r="B18" s="235"/>
      <c r="C18" s="241"/>
      <c r="D18" s="237"/>
      <c r="E18" s="238"/>
      <c r="F18" s="239">
        <f t="array" ref="F18">XLOOKUP($B18,'Registro de Insumos'!$D:$D,'Registro de Insumos'!$H:$H,) * $C18</f>
        <v>0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>
      <c r="A19" s="32"/>
      <c r="B19" s="235"/>
      <c r="C19" s="242"/>
      <c r="D19" s="237"/>
      <c r="E19" s="238"/>
      <c r="F19" s="239">
        <f t="array" ref="F19">XLOOKUP($B19,'Registro de Insumos'!$D:$D,'Registro de Insumos'!$H:$H,) * $C19</f>
        <v>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>
      <c r="A20" s="32"/>
      <c r="B20" s="235"/>
      <c r="C20" s="243"/>
      <c r="D20" s="237"/>
      <c r="E20" s="237"/>
      <c r="F20" s="239">
        <f t="array" ref="F20">XLOOKUP($B20,'Registro de Insumos'!$D:$D,'Registro de Insumos'!$H:$H,) * $C20</f>
        <v>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>
      <c r="A21" s="32"/>
      <c r="B21" s="235"/>
      <c r="C21" s="244"/>
      <c r="D21" s="237"/>
      <c r="E21" s="237"/>
      <c r="F21" s="239">
        <f t="array" ref="F21">XLOOKUP($B21,'Registro de Insumos'!$D:$D,'Registro de Insumos'!$H:$H,) * $C21</f>
        <v>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>
      <c r="A22" s="32"/>
      <c r="B22" s="235"/>
      <c r="C22" s="236"/>
      <c r="D22" s="237"/>
      <c r="E22" s="237"/>
      <c r="F22" s="239">
        <f t="array" ref="F22">XLOOKUP($B22,'Registro de Insumos'!$D:$D,'Registro de Insumos'!$H:$H,) * $C22</f>
        <v>0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>
      <c r="A23" s="32"/>
      <c r="B23" s="235"/>
      <c r="C23" s="236"/>
      <c r="D23" s="237"/>
      <c r="E23" s="237"/>
      <c r="F23" s="239">
        <f t="array" ref="F23">XLOOKUP($B23,'Registro de Insumos'!$D:$D,'Registro de Insumos'!$H:$H,) * $C23</f>
        <v>0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>
      <c r="A24" s="32"/>
      <c r="B24" s="235"/>
      <c r="C24" s="236"/>
      <c r="D24" s="237"/>
      <c r="E24" s="237"/>
      <c r="F24" s="239">
        <f t="array" ref="F24">XLOOKUP($B24,'Registro de Insumos'!$D:$D,'Registro de Insumos'!$H:$H,) * $C24</f>
        <v>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245"/>
      <c r="T24" s="32"/>
      <c r="U24" s="32"/>
      <c r="V24" s="32"/>
      <c r="W24" s="32"/>
      <c r="X24" s="32"/>
      <c r="Y24" s="32"/>
    </row>
    <row r="25">
      <c r="A25" s="32"/>
      <c r="B25" s="235"/>
      <c r="C25" s="244"/>
      <c r="D25" s="237"/>
      <c r="E25" s="237"/>
      <c r="F25" s="239">
        <f t="array" ref="F25">XLOOKUP($B25,'Registro de Insumos'!$D:$D,'Registro de Insumos'!$H:$H,) * $C25</f>
        <v>0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>
      <c r="A26" s="32"/>
      <c r="B26" s="235"/>
      <c r="C26" s="244"/>
      <c r="D26" s="237"/>
      <c r="E26" s="237"/>
      <c r="F26" s="239">
        <f t="array" ref="F26">XLOOKUP($B26,'Registro de Insumos'!$D:$D,'Registro de Insumos'!$H:$H,) * $C26</f>
        <v>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>
      <c r="A27" s="32"/>
      <c r="B27" s="235"/>
      <c r="C27" s="244"/>
      <c r="D27" s="237"/>
      <c r="E27" s="237"/>
      <c r="F27" s="239">
        <f t="array" ref="F27">XLOOKUP($B27,'Registro de Insumos'!$D:$D,'Registro de Insumos'!$H:$H,) * $C27</f>
        <v>0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>
      <c r="A28" s="32"/>
      <c r="B28" s="235"/>
      <c r="C28" s="244"/>
      <c r="D28" s="237"/>
      <c r="E28" s="237"/>
      <c r="F28" s="239">
        <f t="array" ref="F28">XLOOKUP($B28,'Registro de Insumos'!$D:$D,'Registro de Insumos'!$H:$H,) * $C28</f>
        <v>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>
      <c r="A29" s="32"/>
      <c r="B29" s="235"/>
      <c r="C29" s="244"/>
      <c r="D29" s="237"/>
      <c r="E29" s="237"/>
      <c r="F29" s="239">
        <f t="array" ref="F29">XLOOKUP($B29,'Registro de Insumos'!$D:$D,'Registro de Insumos'!$H:$H,) * $C29</f>
        <v>0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>
      <c r="A30" s="32"/>
      <c r="B30" s="235"/>
      <c r="C30" s="244"/>
      <c r="D30" s="237"/>
      <c r="E30" s="237"/>
      <c r="F30" s="239">
        <f t="array" ref="F30">XLOOKUP($B30,'Registro de Insumos'!$D:$D,'Registro de Insumos'!$H:$H,) * $C30</f>
        <v>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>
      <c r="A31" s="32"/>
      <c r="B31" s="235"/>
      <c r="C31" s="244"/>
      <c r="D31" s="237"/>
      <c r="E31" s="237"/>
      <c r="F31" s="239">
        <f t="array" ref="F31">XLOOKUP($B31,'Registro de Insumos'!$D:$D,'Registro de Insumos'!$H:$H,) * $C31</f>
        <v>0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>
      <c r="A32" s="32"/>
      <c r="B32" s="235"/>
      <c r="C32" s="244"/>
      <c r="D32" s="237"/>
      <c r="E32" s="237"/>
      <c r="F32" s="239">
        <f t="array" ref="F32">XLOOKUP($B32,'Registro de Insumos'!$D:$D,'Registro de Insumos'!$H:$H,) * $C32</f>
        <v>0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32"/>
      <c r="B33" s="235"/>
      <c r="C33" s="244"/>
      <c r="D33" s="237"/>
      <c r="E33" s="237"/>
      <c r="F33" s="239">
        <f t="array" ref="F33">XLOOKUP($B33,'Registro de Insumos'!$D:$D,'Registro de Insumos'!$H:$H,) * $C33</f>
        <v>0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>
      <c r="A34" s="32"/>
      <c r="B34" s="235"/>
      <c r="C34" s="244"/>
      <c r="D34" s="237"/>
      <c r="E34" s="237"/>
      <c r="F34" s="239">
        <f t="array" ref="F34">XLOOKUP($B34,'Registro de Insumos'!$D:$D,'Registro de Insumos'!$H:$H,) * $C34</f>
        <v>0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>
      <c r="A35" s="32"/>
      <c r="B35" s="246"/>
      <c r="C35" s="247"/>
      <c r="D35" s="248"/>
      <c r="E35" s="248"/>
      <c r="F35" s="249">
        <f t="array" ref="F35">XLOOKUP($B35,'Registro de Insumos'!$D:$D,'Registro de Insumos'!$H:$H,) * $C35</f>
        <v>0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ht="21.0" customHeight="1">
      <c r="A39" s="32"/>
      <c r="B39" s="250" t="s">
        <v>1997</v>
      </c>
      <c r="C39" s="250" t="s">
        <v>1947</v>
      </c>
      <c r="D39" s="250" t="s">
        <v>1993</v>
      </c>
      <c r="E39" s="250" t="s">
        <v>1994</v>
      </c>
      <c r="F39" s="250" t="s">
        <v>44</v>
      </c>
      <c r="G39" s="251" t="s">
        <v>1995</v>
      </c>
      <c r="H39" s="251" t="s">
        <v>1996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>
      <c r="A40" s="32"/>
      <c r="B40" s="252"/>
      <c r="C40" s="253"/>
      <c r="D40" s="252"/>
      <c r="E40" s="254"/>
      <c r="F40" s="255"/>
      <c r="G40" s="32"/>
      <c r="H40" s="254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>
      <c r="A41" s="32"/>
      <c r="B41" s="252"/>
      <c r="C41" s="253"/>
      <c r="D41" s="252"/>
      <c r="E41" s="254"/>
      <c r="F41" s="255"/>
      <c r="G41" s="32"/>
      <c r="H41" s="254"/>
      <c r="I41" s="32"/>
      <c r="J41" s="25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>
      <c r="A42" s="32"/>
      <c r="B42" s="252"/>
      <c r="C42" s="253"/>
      <c r="D42" s="252"/>
      <c r="E42" s="254"/>
      <c r="F42" s="255"/>
      <c r="G42" s="32"/>
      <c r="H42" s="254"/>
      <c r="I42" s="32"/>
      <c r="J42" s="25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>
      <c r="A43" s="32"/>
      <c r="B43" s="252"/>
      <c r="C43" s="253"/>
      <c r="D43" s="252"/>
      <c r="E43" s="252"/>
      <c r="F43" s="255"/>
      <c r="G43" s="254"/>
      <c r="H43" s="254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32"/>
      <c r="B44" s="252"/>
      <c r="C44" s="253"/>
      <c r="D44" s="252"/>
      <c r="E44" s="252"/>
      <c r="F44" s="255"/>
      <c r="G44" s="254"/>
      <c r="H44" s="254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>
      <c r="A45" s="32"/>
      <c r="B45" s="252"/>
      <c r="C45" s="253"/>
      <c r="D45" s="252"/>
      <c r="E45" s="252"/>
      <c r="F45" s="255"/>
      <c r="G45" s="254"/>
      <c r="H45" s="254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>
      <c r="A46" s="32"/>
      <c r="B46" s="252"/>
      <c r="C46" s="253"/>
      <c r="D46" s="252"/>
      <c r="E46" s="252"/>
      <c r="F46" s="255"/>
      <c r="G46" s="254"/>
      <c r="H46" s="254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>
      <c r="A47" s="32"/>
      <c r="B47" s="252"/>
      <c r="C47" s="253"/>
      <c r="D47" s="252"/>
      <c r="E47" s="252"/>
      <c r="F47" s="255"/>
      <c r="G47" s="254"/>
      <c r="H47" s="254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>
      <c r="A48" s="32"/>
      <c r="B48" s="252"/>
      <c r="C48" s="253"/>
      <c r="D48" s="252"/>
      <c r="E48" s="254"/>
      <c r="F48" s="255"/>
      <c r="G48" s="32"/>
      <c r="H48" s="254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>
      <c r="A49" s="32"/>
      <c r="B49" s="252"/>
      <c r="C49" s="253"/>
      <c r="D49" s="252"/>
      <c r="E49" s="254"/>
      <c r="F49" s="255"/>
      <c r="G49" s="32"/>
      <c r="H49" s="254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>
      <c r="A50" s="32"/>
      <c r="B50" s="252"/>
      <c r="C50" s="253"/>
      <c r="D50" s="252"/>
      <c r="E50" s="254"/>
      <c r="F50" s="255"/>
      <c r="G50" s="32"/>
      <c r="H50" s="254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>
      <c r="A51" s="32"/>
      <c r="B51" s="32"/>
      <c r="C51" s="256"/>
      <c r="D51" s="32"/>
      <c r="E51" s="32"/>
      <c r="F51" s="257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>
      <c r="A52" s="32"/>
      <c r="B52" s="32"/>
      <c r="C52" s="256"/>
      <c r="D52" s="32"/>
      <c r="E52" s="32"/>
      <c r="F52" s="257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>
      <c r="A53" s="32"/>
      <c r="B53" s="32"/>
      <c r="C53" s="256"/>
      <c r="D53" s="32"/>
      <c r="E53" s="32"/>
      <c r="F53" s="257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>
      <c r="A54" s="32"/>
      <c r="B54" s="32"/>
      <c r="C54" s="256"/>
      <c r="D54" s="32"/>
      <c r="E54" s="32"/>
      <c r="F54" s="257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>
      <c r="A55" s="32"/>
      <c r="B55" s="32"/>
      <c r="C55" s="256"/>
      <c r="D55" s="32"/>
      <c r="E55" s="32"/>
      <c r="F55" s="257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>
      <c r="A56" s="32"/>
      <c r="B56" s="32"/>
      <c r="C56" s="256"/>
      <c r="D56" s="32"/>
      <c r="E56" s="32"/>
      <c r="F56" s="257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>
      <c r="A57" s="32"/>
      <c r="B57" s="32"/>
      <c r="C57" s="256"/>
      <c r="D57" s="32"/>
      <c r="E57" s="32"/>
      <c r="F57" s="257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>
      <c r="A58" s="32"/>
      <c r="B58" s="32"/>
      <c r="C58" s="256"/>
      <c r="D58" s="32"/>
      <c r="E58" s="32"/>
      <c r="F58" s="257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>
      <c r="A59" s="32"/>
      <c r="B59" s="32"/>
      <c r="C59" s="256"/>
      <c r="D59" s="32"/>
      <c r="E59" s="32"/>
      <c r="F59" s="257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>
      <c r="A60" s="32"/>
      <c r="B60" s="32"/>
      <c r="C60" s="256"/>
      <c r="D60" s="32"/>
      <c r="E60" s="32"/>
      <c r="F60" s="257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>
      <c r="A61" s="32"/>
      <c r="B61" s="32"/>
      <c r="C61" s="256"/>
      <c r="D61" s="32"/>
      <c r="E61" s="32"/>
      <c r="F61" s="257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>
      <c r="A62" s="32"/>
      <c r="B62" s="32"/>
      <c r="C62" s="256"/>
      <c r="D62" s="32"/>
      <c r="E62" s="32"/>
      <c r="F62" s="257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>
      <c r="A63" s="32"/>
      <c r="B63" s="32"/>
      <c r="C63" s="256"/>
      <c r="D63" s="32"/>
      <c r="E63" s="32"/>
      <c r="F63" s="257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>
      <c r="A64" s="32"/>
      <c r="B64" s="32"/>
      <c r="C64" s="256"/>
      <c r="D64" s="32"/>
      <c r="E64" s="32"/>
      <c r="F64" s="257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>
      <c r="A65" s="32"/>
      <c r="B65" s="32"/>
      <c r="C65" s="256"/>
      <c r="D65" s="32"/>
      <c r="E65" s="32"/>
      <c r="F65" s="257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>
      <c r="A66" s="32"/>
      <c r="B66" s="32"/>
      <c r="C66" s="256"/>
      <c r="D66" s="32"/>
      <c r="E66" s="32"/>
      <c r="F66" s="257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>
      <c r="A67" s="32"/>
      <c r="B67" s="32"/>
      <c r="C67" s="256"/>
      <c r="D67" s="32"/>
      <c r="E67" s="32"/>
      <c r="F67" s="257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>
      <c r="A68" s="32"/>
      <c r="B68" s="32"/>
      <c r="C68" s="256"/>
      <c r="D68" s="32"/>
      <c r="E68" s="32"/>
      <c r="F68" s="257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>
      <c r="A69" s="32"/>
      <c r="B69" s="32"/>
      <c r="C69" s="256"/>
      <c r="D69" s="32"/>
      <c r="E69" s="32"/>
      <c r="F69" s="257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>
      <c r="A70" s="32"/>
      <c r="B70" s="32"/>
      <c r="C70" s="256"/>
      <c r="D70" s="32"/>
      <c r="E70" s="32"/>
      <c r="F70" s="257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>
      <c r="A71" s="32"/>
      <c r="B71" s="32"/>
      <c r="C71" s="256"/>
      <c r="D71" s="32"/>
      <c r="E71" s="32"/>
      <c r="F71" s="257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>
      <c r="A72" s="32"/>
      <c r="B72" s="32"/>
      <c r="C72" s="256"/>
      <c r="D72" s="32"/>
      <c r="E72" s="32"/>
      <c r="F72" s="257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>
      <c r="A73" s="32"/>
      <c r="B73" s="32"/>
      <c r="C73" s="256"/>
      <c r="D73" s="32"/>
      <c r="E73" s="32"/>
      <c r="F73" s="257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>
      <c r="A74" s="32"/>
      <c r="B74" s="32"/>
      <c r="C74" s="256"/>
      <c r="D74" s="32"/>
      <c r="E74" s="32"/>
      <c r="F74" s="257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>
      <c r="A75" s="32"/>
      <c r="B75" s="32"/>
      <c r="C75" s="256"/>
      <c r="D75" s="32"/>
      <c r="E75" s="32"/>
      <c r="F75" s="257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>
      <c r="A76" s="32"/>
      <c r="B76" s="32"/>
      <c r="C76" s="256"/>
      <c r="D76" s="32"/>
      <c r="E76" s="32"/>
      <c r="F76" s="257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>
      <c r="A77" s="32"/>
      <c r="B77" s="32"/>
      <c r="C77" s="256"/>
      <c r="D77" s="32"/>
      <c r="E77" s="32"/>
      <c r="F77" s="257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>
      <c r="A78" s="32"/>
      <c r="B78" s="32"/>
      <c r="C78" s="256"/>
      <c r="D78" s="32"/>
      <c r="E78" s="32"/>
      <c r="F78" s="257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>
      <c r="A79" s="32"/>
      <c r="B79" s="32"/>
      <c r="C79" s="256"/>
      <c r="D79" s="32"/>
      <c r="E79" s="32"/>
      <c r="F79" s="257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>
      <c r="A80" s="32"/>
      <c r="B80" s="32"/>
      <c r="C80" s="256"/>
      <c r="D80" s="32"/>
      <c r="E80" s="32"/>
      <c r="F80" s="257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>
      <c r="A81" s="32"/>
      <c r="B81" s="32"/>
      <c r="C81" s="256"/>
      <c r="D81" s="32"/>
      <c r="E81" s="32"/>
      <c r="F81" s="257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>
      <c r="A82" s="32"/>
      <c r="B82" s="32"/>
      <c r="C82" s="256"/>
      <c r="D82" s="32"/>
      <c r="E82" s="32"/>
      <c r="F82" s="257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>
      <c r="A83" s="32"/>
      <c r="B83" s="32"/>
      <c r="C83" s="256"/>
      <c r="D83" s="32"/>
      <c r="E83" s="32"/>
      <c r="F83" s="257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>
      <c r="A84" s="32"/>
      <c r="B84" s="32"/>
      <c r="C84" s="256"/>
      <c r="D84" s="32"/>
      <c r="E84" s="32"/>
      <c r="F84" s="257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>
      <c r="A85" s="32"/>
      <c r="B85" s="32"/>
      <c r="C85" s="256"/>
      <c r="D85" s="32"/>
      <c r="E85" s="32"/>
      <c r="F85" s="257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>
      <c r="A86" s="32"/>
      <c r="B86" s="32"/>
      <c r="C86" s="256"/>
      <c r="D86" s="32"/>
      <c r="E86" s="32"/>
      <c r="F86" s="257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>
      <c r="A87" s="32"/>
      <c r="B87" s="32"/>
      <c r="C87" s="256"/>
      <c r="D87" s="32"/>
      <c r="E87" s="32"/>
      <c r="F87" s="257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>
      <c r="A88" s="32"/>
      <c r="B88" s="32"/>
      <c r="C88" s="256"/>
      <c r="D88" s="32"/>
      <c r="E88" s="32"/>
      <c r="F88" s="257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>
      <c r="A89" s="32"/>
      <c r="B89" s="32"/>
      <c r="C89" s="256"/>
      <c r="D89" s="32"/>
      <c r="E89" s="32"/>
      <c r="F89" s="257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>
      <c r="A90" s="32"/>
      <c r="B90" s="32"/>
      <c r="C90" s="256"/>
      <c r="D90" s="32"/>
      <c r="E90" s="32"/>
      <c r="F90" s="257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>
      <c r="A91" s="32"/>
      <c r="B91" s="32"/>
      <c r="C91" s="256"/>
      <c r="D91" s="32"/>
      <c r="E91" s="32"/>
      <c r="F91" s="257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>
      <c r="A92" s="32"/>
      <c r="B92" s="32"/>
      <c r="C92" s="256"/>
      <c r="D92" s="32"/>
      <c r="E92" s="32"/>
      <c r="F92" s="257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>
      <c r="A93" s="32"/>
      <c r="B93" s="32"/>
      <c r="C93" s="256"/>
      <c r="D93" s="32"/>
      <c r="E93" s="32"/>
      <c r="F93" s="257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>
      <c r="A94" s="32"/>
      <c r="B94" s="32"/>
      <c r="C94" s="256"/>
      <c r="D94" s="32"/>
      <c r="E94" s="32"/>
      <c r="F94" s="257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>
      <c r="A95" s="32"/>
      <c r="B95" s="32"/>
      <c r="C95" s="256"/>
      <c r="D95" s="32"/>
      <c r="E95" s="32"/>
      <c r="F95" s="257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>
      <c r="A96" s="32"/>
      <c r="B96" s="32"/>
      <c r="C96" s="256"/>
      <c r="D96" s="32"/>
      <c r="E96" s="32"/>
      <c r="F96" s="257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>
      <c r="A97" s="32"/>
      <c r="B97" s="32"/>
      <c r="C97" s="256"/>
      <c r="D97" s="32"/>
      <c r="E97" s="32"/>
      <c r="F97" s="257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>
      <c r="A98" s="32"/>
      <c r="B98" s="32"/>
      <c r="C98" s="256"/>
      <c r="D98" s="32"/>
      <c r="E98" s="32"/>
      <c r="F98" s="257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>
      <c r="A99" s="32"/>
      <c r="B99" s="32"/>
      <c r="C99" s="256"/>
      <c r="D99" s="32"/>
      <c r="E99" s="32"/>
      <c r="F99" s="257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>
      <c r="A100" s="32"/>
      <c r="B100" s="32"/>
      <c r="C100" s="256"/>
      <c r="D100" s="32"/>
      <c r="E100" s="32"/>
      <c r="F100" s="257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>
      <c r="A101" s="32"/>
      <c r="B101" s="32"/>
      <c r="C101" s="256"/>
      <c r="D101" s="32"/>
      <c r="E101" s="32"/>
      <c r="F101" s="257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>
      <c r="A102" s="32"/>
      <c r="B102" s="32"/>
      <c r="C102" s="256"/>
      <c r="D102" s="32"/>
      <c r="E102" s="32"/>
      <c r="F102" s="257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>
      <c r="A103" s="32"/>
      <c r="B103" s="32"/>
      <c r="C103" s="256"/>
      <c r="D103" s="32"/>
      <c r="E103" s="32"/>
      <c r="F103" s="257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>
      <c r="A104" s="32"/>
      <c r="B104" s="32"/>
      <c r="C104" s="256"/>
      <c r="D104" s="32"/>
      <c r="E104" s="32"/>
      <c r="F104" s="257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>
      <c r="A105" s="32"/>
      <c r="B105" s="32"/>
      <c r="C105" s="256"/>
      <c r="D105" s="32"/>
      <c r="E105" s="32"/>
      <c r="F105" s="257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>
      <c r="A106" s="32"/>
      <c r="B106" s="32"/>
      <c r="C106" s="256"/>
      <c r="D106" s="32"/>
      <c r="E106" s="32"/>
      <c r="F106" s="257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>
      <c r="A107" s="32"/>
      <c r="B107" s="32"/>
      <c r="C107" s="256"/>
      <c r="D107" s="32"/>
      <c r="E107" s="32"/>
      <c r="F107" s="257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>
      <c r="A108" s="32"/>
      <c r="B108" s="32"/>
      <c r="C108" s="256"/>
      <c r="D108" s="32"/>
      <c r="E108" s="32"/>
      <c r="F108" s="257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>
      <c r="A109" s="32"/>
      <c r="B109" s="32"/>
      <c r="C109" s="256"/>
      <c r="D109" s="32"/>
      <c r="E109" s="32"/>
      <c r="F109" s="257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>
      <c r="A110" s="32"/>
      <c r="B110" s="32"/>
      <c r="C110" s="256"/>
      <c r="D110" s="32"/>
      <c r="E110" s="32"/>
      <c r="F110" s="257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>
      <c r="A111" s="32"/>
      <c r="B111" s="32"/>
      <c r="C111" s="256"/>
      <c r="D111" s="32"/>
      <c r="E111" s="32"/>
      <c r="F111" s="257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>
      <c r="A112" s="32"/>
      <c r="B112" s="32"/>
      <c r="C112" s="256"/>
      <c r="D112" s="32"/>
      <c r="E112" s="32"/>
      <c r="F112" s="257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>
      <c r="A113" s="32"/>
      <c r="B113" s="32"/>
      <c r="C113" s="256"/>
      <c r="D113" s="32"/>
      <c r="E113" s="32"/>
      <c r="F113" s="257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>
      <c r="A114" s="32"/>
      <c r="B114" s="32"/>
      <c r="C114" s="256"/>
      <c r="D114" s="32"/>
      <c r="E114" s="32"/>
      <c r="F114" s="257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>
      <c r="A115" s="32"/>
      <c r="B115" s="32"/>
      <c r="C115" s="256"/>
      <c r="D115" s="32"/>
      <c r="E115" s="32"/>
      <c r="F115" s="257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>
      <c r="A116" s="32"/>
      <c r="B116" s="32"/>
      <c r="C116" s="256"/>
      <c r="D116" s="32"/>
      <c r="E116" s="32"/>
      <c r="F116" s="257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>
      <c r="A117" s="32"/>
      <c r="B117" s="32"/>
      <c r="C117" s="256"/>
      <c r="D117" s="32"/>
      <c r="E117" s="32"/>
      <c r="F117" s="257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>
      <c r="A118" s="32"/>
      <c r="B118" s="32"/>
      <c r="C118" s="256"/>
      <c r="D118" s="32"/>
      <c r="E118" s="32"/>
      <c r="F118" s="257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>
      <c r="A119" s="32"/>
      <c r="B119" s="32"/>
      <c r="C119" s="256"/>
      <c r="D119" s="32"/>
      <c r="E119" s="32"/>
      <c r="F119" s="257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>
      <c r="A120" s="32"/>
      <c r="B120" s="32"/>
      <c r="C120" s="256"/>
      <c r="D120" s="32"/>
      <c r="E120" s="32"/>
      <c r="F120" s="257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>
      <c r="A121" s="32"/>
      <c r="B121" s="32"/>
      <c r="C121" s="256"/>
      <c r="D121" s="32"/>
      <c r="E121" s="32"/>
      <c r="F121" s="257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>
      <c r="A122" s="32"/>
      <c r="B122" s="32"/>
      <c r="C122" s="256"/>
      <c r="D122" s="32"/>
      <c r="E122" s="32"/>
      <c r="F122" s="257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>
      <c r="A123" s="32"/>
      <c r="B123" s="32"/>
      <c r="C123" s="256"/>
      <c r="D123" s="32"/>
      <c r="E123" s="32"/>
      <c r="F123" s="257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>
      <c r="A124" s="32"/>
      <c r="B124" s="32"/>
      <c r="C124" s="256"/>
      <c r="D124" s="32"/>
      <c r="E124" s="32"/>
      <c r="F124" s="257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>
      <c r="A125" s="32"/>
      <c r="B125" s="32"/>
      <c r="C125" s="256"/>
      <c r="D125" s="32"/>
      <c r="E125" s="32"/>
      <c r="F125" s="257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>
      <c r="A126" s="32"/>
      <c r="B126" s="32"/>
      <c r="C126" s="256"/>
      <c r="D126" s="32"/>
      <c r="E126" s="32"/>
      <c r="F126" s="257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>
      <c r="A127" s="32"/>
      <c r="B127" s="32"/>
      <c r="C127" s="256"/>
      <c r="D127" s="32"/>
      <c r="E127" s="32"/>
      <c r="F127" s="257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>
      <c r="A128" s="32"/>
      <c r="B128" s="32"/>
      <c r="C128" s="256"/>
      <c r="D128" s="32"/>
      <c r="E128" s="32"/>
      <c r="F128" s="257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>
      <c r="A129" s="32"/>
      <c r="B129" s="32"/>
      <c r="C129" s="256"/>
      <c r="D129" s="32"/>
      <c r="E129" s="32"/>
      <c r="F129" s="257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>
      <c r="A130" s="32"/>
      <c r="B130" s="32"/>
      <c r="C130" s="256"/>
      <c r="D130" s="32"/>
      <c r="E130" s="32"/>
      <c r="F130" s="257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>
      <c r="A131" s="32"/>
      <c r="B131" s="32"/>
      <c r="C131" s="256"/>
      <c r="D131" s="32"/>
      <c r="E131" s="32"/>
      <c r="F131" s="257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>
      <c r="A132" s="32"/>
      <c r="B132" s="32"/>
      <c r="C132" s="256"/>
      <c r="D132" s="32"/>
      <c r="E132" s="32"/>
      <c r="F132" s="257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>
      <c r="A133" s="32"/>
      <c r="B133" s="32"/>
      <c r="C133" s="256"/>
      <c r="D133" s="32"/>
      <c r="E133" s="32"/>
      <c r="F133" s="257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>
      <c r="A134" s="32"/>
      <c r="B134" s="32"/>
      <c r="C134" s="256"/>
      <c r="D134" s="32"/>
      <c r="E134" s="32"/>
      <c r="F134" s="257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>
      <c r="A135" s="32"/>
      <c r="B135" s="32"/>
      <c r="C135" s="256"/>
      <c r="D135" s="32"/>
      <c r="E135" s="32"/>
      <c r="F135" s="257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>
      <c r="A136" s="32"/>
      <c r="B136" s="32"/>
      <c r="C136" s="256"/>
      <c r="D136" s="32"/>
      <c r="E136" s="32"/>
      <c r="F136" s="257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>
      <c r="A137" s="32"/>
      <c r="B137" s="32"/>
      <c r="C137" s="256"/>
      <c r="D137" s="32"/>
      <c r="E137" s="32"/>
      <c r="F137" s="257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>
      <c r="A138" s="32"/>
      <c r="B138" s="32"/>
      <c r="C138" s="256"/>
      <c r="D138" s="32"/>
      <c r="E138" s="32"/>
      <c r="F138" s="257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>
      <c r="A139" s="32"/>
      <c r="B139" s="32"/>
      <c r="C139" s="256"/>
      <c r="D139" s="32"/>
      <c r="E139" s="32"/>
      <c r="F139" s="257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>
      <c r="A140" s="32"/>
      <c r="B140" s="32"/>
      <c r="C140" s="256"/>
      <c r="D140" s="32"/>
      <c r="E140" s="32"/>
      <c r="F140" s="257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>
      <c r="A141" s="32"/>
      <c r="B141" s="32"/>
      <c r="C141" s="256"/>
      <c r="D141" s="32"/>
      <c r="E141" s="32"/>
      <c r="F141" s="257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>
      <c r="A142" s="32"/>
      <c r="B142" s="32"/>
      <c r="C142" s="256"/>
      <c r="D142" s="32"/>
      <c r="E142" s="32"/>
      <c r="F142" s="257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>
      <c r="A143" s="32"/>
      <c r="B143" s="32"/>
      <c r="C143" s="256"/>
      <c r="D143" s="32"/>
      <c r="E143" s="32"/>
      <c r="F143" s="257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>
      <c r="A144" s="32"/>
      <c r="B144" s="32"/>
      <c r="C144" s="256"/>
      <c r="D144" s="32"/>
      <c r="E144" s="32"/>
      <c r="F144" s="257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>
      <c r="A145" s="32"/>
      <c r="B145" s="32"/>
      <c r="C145" s="256"/>
      <c r="D145" s="32"/>
      <c r="E145" s="32"/>
      <c r="F145" s="257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>
      <c r="A146" s="32"/>
      <c r="B146" s="32"/>
      <c r="C146" s="256"/>
      <c r="D146" s="32"/>
      <c r="E146" s="32"/>
      <c r="F146" s="257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>
      <c r="A147" s="32"/>
      <c r="B147" s="32"/>
      <c r="C147" s="256"/>
      <c r="D147" s="32"/>
      <c r="E147" s="32"/>
      <c r="F147" s="257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>
      <c r="A148" s="32"/>
      <c r="B148" s="32"/>
      <c r="C148" s="256"/>
      <c r="D148" s="32"/>
      <c r="E148" s="32"/>
      <c r="F148" s="257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>
      <c r="A149" s="32"/>
      <c r="B149" s="32"/>
      <c r="C149" s="256"/>
      <c r="D149" s="32"/>
      <c r="E149" s="32"/>
      <c r="F149" s="257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>
      <c r="A150" s="32"/>
      <c r="B150" s="32"/>
      <c r="C150" s="256"/>
      <c r="D150" s="32"/>
      <c r="E150" s="32"/>
      <c r="F150" s="257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>
      <c r="A151" s="32"/>
      <c r="B151" s="32"/>
      <c r="C151" s="256"/>
      <c r="D151" s="32"/>
      <c r="E151" s="32"/>
      <c r="F151" s="257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>
      <c r="A152" s="32"/>
      <c r="B152" s="32"/>
      <c r="C152" s="256"/>
      <c r="D152" s="32"/>
      <c r="E152" s="32"/>
      <c r="F152" s="257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>
      <c r="A153" s="32"/>
      <c r="B153" s="32"/>
      <c r="C153" s="256"/>
      <c r="D153" s="32"/>
      <c r="E153" s="32"/>
      <c r="F153" s="257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>
      <c r="A154" s="32"/>
      <c r="B154" s="32"/>
      <c r="C154" s="256"/>
      <c r="D154" s="32"/>
      <c r="E154" s="32"/>
      <c r="F154" s="257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>
      <c r="A155" s="32"/>
      <c r="B155" s="32"/>
      <c r="C155" s="256"/>
      <c r="D155" s="32"/>
      <c r="E155" s="32"/>
      <c r="F155" s="257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>
      <c r="A156" s="32"/>
      <c r="B156" s="32"/>
      <c r="C156" s="256"/>
      <c r="D156" s="32"/>
      <c r="E156" s="32"/>
      <c r="F156" s="257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>
      <c r="A157" s="32"/>
      <c r="B157" s="32"/>
      <c r="C157" s="256"/>
      <c r="D157" s="32"/>
      <c r="E157" s="32"/>
      <c r="F157" s="257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>
      <c r="A158" s="32"/>
      <c r="B158" s="32"/>
      <c r="C158" s="256"/>
      <c r="D158" s="32"/>
      <c r="E158" s="32"/>
      <c r="F158" s="257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>
      <c r="A159" s="32"/>
      <c r="B159" s="32"/>
      <c r="C159" s="256"/>
      <c r="D159" s="32"/>
      <c r="E159" s="32"/>
      <c r="F159" s="257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>
      <c r="A160" s="32"/>
      <c r="B160" s="32"/>
      <c r="C160" s="256"/>
      <c r="D160" s="32"/>
      <c r="E160" s="32"/>
      <c r="F160" s="257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>
      <c r="A161" s="32"/>
      <c r="B161" s="32"/>
      <c r="C161" s="256"/>
      <c r="D161" s="32"/>
      <c r="E161" s="32"/>
      <c r="F161" s="257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>
      <c r="A162" s="32"/>
      <c r="B162" s="32"/>
      <c r="C162" s="256"/>
      <c r="D162" s="32"/>
      <c r="E162" s="32"/>
      <c r="F162" s="257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>
      <c r="A163" s="32"/>
      <c r="B163" s="32"/>
      <c r="C163" s="256"/>
      <c r="D163" s="32"/>
      <c r="E163" s="32"/>
      <c r="F163" s="257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>
      <c r="A164" s="32"/>
      <c r="B164" s="32"/>
      <c r="C164" s="256"/>
      <c r="D164" s="32"/>
      <c r="E164" s="32"/>
      <c r="F164" s="257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>
      <c r="A165" s="32"/>
      <c r="B165" s="32"/>
      <c r="C165" s="256"/>
      <c r="D165" s="32"/>
      <c r="E165" s="32"/>
      <c r="F165" s="257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>
      <c r="A166" s="32"/>
      <c r="B166" s="32"/>
      <c r="C166" s="256"/>
      <c r="D166" s="32"/>
      <c r="E166" s="32"/>
      <c r="F166" s="257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>
      <c r="A167" s="32"/>
      <c r="B167" s="32"/>
      <c r="C167" s="256"/>
      <c r="D167" s="32"/>
      <c r="E167" s="32"/>
      <c r="F167" s="257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>
      <c r="A168" s="32"/>
      <c r="B168" s="32"/>
      <c r="C168" s="256"/>
      <c r="D168" s="32"/>
      <c r="E168" s="32"/>
      <c r="F168" s="257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>
      <c r="A169" s="32"/>
      <c r="B169" s="32"/>
      <c r="C169" s="256"/>
      <c r="D169" s="32"/>
      <c r="E169" s="32"/>
      <c r="F169" s="257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>
      <c r="A170" s="32"/>
      <c r="B170" s="32"/>
      <c r="C170" s="256"/>
      <c r="D170" s="32"/>
      <c r="E170" s="32"/>
      <c r="F170" s="257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>
      <c r="A171" s="32"/>
      <c r="B171" s="32"/>
      <c r="C171" s="256"/>
      <c r="D171" s="32"/>
      <c r="E171" s="32"/>
      <c r="F171" s="257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>
      <c r="A172" s="32"/>
      <c r="B172" s="32"/>
      <c r="C172" s="256"/>
      <c r="D172" s="32"/>
      <c r="E172" s="32"/>
      <c r="F172" s="257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>
      <c r="A173" s="32"/>
      <c r="B173" s="32"/>
      <c r="C173" s="256"/>
      <c r="D173" s="32"/>
      <c r="E173" s="32"/>
      <c r="F173" s="257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>
      <c r="A174" s="32"/>
      <c r="B174" s="32"/>
      <c r="C174" s="256"/>
      <c r="D174" s="32"/>
      <c r="E174" s="32"/>
      <c r="F174" s="257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>
      <c r="A175" s="32"/>
      <c r="B175" s="32"/>
      <c r="C175" s="256"/>
      <c r="D175" s="32"/>
      <c r="E175" s="32"/>
      <c r="F175" s="257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>
      <c r="A176" s="32"/>
      <c r="B176" s="32"/>
      <c r="C176" s="256"/>
      <c r="D176" s="32"/>
      <c r="E176" s="32"/>
      <c r="F176" s="257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>
      <c r="A177" s="32"/>
      <c r="B177" s="32"/>
      <c r="C177" s="256"/>
      <c r="D177" s="32"/>
      <c r="E177" s="32"/>
      <c r="F177" s="257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>
      <c r="A178" s="32"/>
      <c r="B178" s="32"/>
      <c r="C178" s="256"/>
      <c r="D178" s="32"/>
      <c r="E178" s="32"/>
      <c r="F178" s="257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>
      <c r="A179" s="32"/>
      <c r="B179" s="32"/>
      <c r="C179" s="256"/>
      <c r="D179" s="32"/>
      <c r="E179" s="32"/>
      <c r="F179" s="257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>
      <c r="A180" s="32"/>
      <c r="B180" s="32"/>
      <c r="C180" s="256"/>
      <c r="D180" s="32"/>
      <c r="E180" s="32"/>
      <c r="F180" s="257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>
      <c r="A181" s="32"/>
      <c r="B181" s="32"/>
      <c r="C181" s="256"/>
      <c r="D181" s="32"/>
      <c r="E181" s="32"/>
      <c r="F181" s="257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>
      <c r="A182" s="32"/>
      <c r="B182" s="32"/>
      <c r="C182" s="256"/>
      <c r="D182" s="32"/>
      <c r="E182" s="32"/>
      <c r="F182" s="257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>
      <c r="A183" s="32"/>
      <c r="B183" s="32"/>
      <c r="C183" s="256"/>
      <c r="D183" s="32"/>
      <c r="E183" s="32"/>
      <c r="F183" s="257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>
      <c r="A184" s="32"/>
      <c r="B184" s="32"/>
      <c r="C184" s="256"/>
      <c r="D184" s="32"/>
      <c r="E184" s="32"/>
      <c r="F184" s="257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>
      <c r="A185" s="32"/>
      <c r="B185" s="32"/>
      <c r="C185" s="256"/>
      <c r="D185" s="32"/>
      <c r="E185" s="32"/>
      <c r="F185" s="257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>
      <c r="A186" s="32"/>
      <c r="B186" s="32"/>
      <c r="C186" s="256"/>
      <c r="D186" s="32"/>
      <c r="E186" s="32"/>
      <c r="F186" s="257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>
      <c r="A187" s="32"/>
      <c r="B187" s="32"/>
      <c r="C187" s="256"/>
      <c r="D187" s="32"/>
      <c r="E187" s="32"/>
      <c r="F187" s="257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>
      <c r="A188" s="32"/>
      <c r="B188" s="32"/>
      <c r="C188" s="256"/>
      <c r="D188" s="32"/>
      <c r="E188" s="32"/>
      <c r="F188" s="257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>
      <c r="A189" s="32"/>
      <c r="B189" s="32"/>
      <c r="C189" s="256"/>
      <c r="D189" s="32"/>
      <c r="E189" s="32"/>
      <c r="F189" s="257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>
      <c r="A190" s="32"/>
      <c r="B190" s="32"/>
      <c r="C190" s="256"/>
      <c r="D190" s="32"/>
      <c r="E190" s="32"/>
      <c r="F190" s="257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>
      <c r="A191" s="32"/>
      <c r="B191" s="32"/>
      <c r="C191" s="256"/>
      <c r="D191" s="32"/>
      <c r="E191" s="32"/>
      <c r="F191" s="257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>
      <c r="A192" s="32"/>
      <c r="B192" s="32"/>
      <c r="C192" s="256"/>
      <c r="D192" s="32"/>
      <c r="E192" s="32"/>
      <c r="F192" s="257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>
      <c r="A193" s="32"/>
      <c r="B193" s="32"/>
      <c r="C193" s="256"/>
      <c r="D193" s="32"/>
      <c r="E193" s="32"/>
      <c r="F193" s="257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>
      <c r="A194" s="32"/>
      <c r="B194" s="32"/>
      <c r="C194" s="256"/>
      <c r="D194" s="32"/>
      <c r="E194" s="32"/>
      <c r="F194" s="257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>
      <c r="A195" s="32"/>
      <c r="B195" s="32"/>
      <c r="C195" s="256"/>
      <c r="D195" s="32"/>
      <c r="E195" s="32"/>
      <c r="F195" s="257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>
      <c r="A196" s="32"/>
      <c r="B196" s="32"/>
      <c r="C196" s="256"/>
      <c r="D196" s="32"/>
      <c r="E196" s="32"/>
      <c r="F196" s="257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>
      <c r="A197" s="32"/>
      <c r="B197" s="32"/>
      <c r="C197" s="256"/>
      <c r="D197" s="32"/>
      <c r="E197" s="32"/>
      <c r="F197" s="257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>
      <c r="A198" s="32"/>
      <c r="B198" s="32"/>
      <c r="C198" s="256"/>
      <c r="D198" s="32"/>
      <c r="E198" s="32"/>
      <c r="F198" s="257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>
      <c r="A199" s="32"/>
      <c r="B199" s="32"/>
      <c r="C199" s="256"/>
      <c r="D199" s="32"/>
      <c r="E199" s="32"/>
      <c r="F199" s="257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>
      <c r="A200" s="32"/>
      <c r="B200" s="32"/>
      <c r="C200" s="256"/>
      <c r="D200" s="32"/>
      <c r="E200" s="32"/>
      <c r="F200" s="257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>
      <c r="A201" s="32"/>
      <c r="B201" s="32"/>
      <c r="C201" s="256"/>
      <c r="D201" s="32"/>
      <c r="E201" s="32"/>
      <c r="F201" s="257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>
      <c r="A202" s="32"/>
      <c r="B202" s="32"/>
      <c r="C202" s="256"/>
      <c r="D202" s="32"/>
      <c r="E202" s="32"/>
      <c r="F202" s="257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>
      <c r="A203" s="32"/>
      <c r="B203" s="32"/>
      <c r="C203" s="256"/>
      <c r="D203" s="32"/>
      <c r="E203" s="32"/>
      <c r="F203" s="257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>
      <c r="A204" s="32"/>
      <c r="B204" s="32"/>
      <c r="C204" s="256"/>
      <c r="D204" s="32"/>
      <c r="E204" s="32"/>
      <c r="F204" s="257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>
      <c r="A205" s="32"/>
      <c r="B205" s="32"/>
      <c r="C205" s="256"/>
      <c r="D205" s="32"/>
      <c r="E205" s="32"/>
      <c r="F205" s="257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>
      <c r="A206" s="32"/>
      <c r="B206" s="32"/>
      <c r="C206" s="256"/>
      <c r="D206" s="32"/>
      <c r="E206" s="32"/>
      <c r="F206" s="257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>
      <c r="A207" s="32"/>
      <c r="B207" s="32"/>
      <c r="C207" s="256"/>
      <c r="D207" s="32"/>
      <c r="E207" s="32"/>
      <c r="F207" s="257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>
      <c r="A208" s="32"/>
      <c r="B208" s="32"/>
      <c r="C208" s="256"/>
      <c r="D208" s="32"/>
      <c r="E208" s="32"/>
      <c r="F208" s="257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>
      <c r="A209" s="32"/>
      <c r="B209" s="32"/>
      <c r="C209" s="256"/>
      <c r="D209" s="32"/>
      <c r="E209" s="32"/>
      <c r="F209" s="257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>
      <c r="A210" s="32"/>
      <c r="B210" s="32"/>
      <c r="C210" s="256"/>
      <c r="D210" s="32"/>
      <c r="E210" s="32"/>
      <c r="F210" s="257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>
      <c r="A211" s="32"/>
      <c r="B211" s="32"/>
      <c r="C211" s="256"/>
      <c r="D211" s="32"/>
      <c r="E211" s="32"/>
      <c r="F211" s="257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>
      <c r="A212" s="32"/>
      <c r="B212" s="32"/>
      <c r="C212" s="256"/>
      <c r="D212" s="32"/>
      <c r="E212" s="32"/>
      <c r="F212" s="257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>
      <c r="A213" s="32"/>
      <c r="B213" s="32"/>
      <c r="C213" s="256"/>
      <c r="D213" s="32"/>
      <c r="E213" s="32"/>
      <c r="F213" s="257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>
      <c r="A214" s="32"/>
      <c r="B214" s="32"/>
      <c r="C214" s="256"/>
      <c r="D214" s="32"/>
      <c r="E214" s="32"/>
      <c r="F214" s="257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>
      <c r="A215" s="32"/>
      <c r="B215" s="32"/>
      <c r="C215" s="256"/>
      <c r="D215" s="32"/>
      <c r="E215" s="32"/>
      <c r="F215" s="257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>
      <c r="A216" s="32"/>
      <c r="B216" s="32"/>
      <c r="C216" s="256"/>
      <c r="D216" s="32"/>
      <c r="E216" s="32"/>
      <c r="F216" s="257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>
      <c r="A217" s="32"/>
      <c r="B217" s="32"/>
      <c r="C217" s="256"/>
      <c r="D217" s="32"/>
      <c r="E217" s="32"/>
      <c r="F217" s="257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>
      <c r="A218" s="32"/>
      <c r="B218" s="32"/>
      <c r="C218" s="256"/>
      <c r="D218" s="32"/>
      <c r="E218" s="32"/>
      <c r="F218" s="257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>
      <c r="A219" s="32"/>
      <c r="B219" s="32"/>
      <c r="C219" s="256"/>
      <c r="D219" s="32"/>
      <c r="E219" s="32"/>
      <c r="F219" s="257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>
      <c r="A220" s="32"/>
      <c r="B220" s="32"/>
      <c r="C220" s="256"/>
      <c r="D220" s="32"/>
      <c r="E220" s="32"/>
      <c r="F220" s="257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>
      <c r="A221" s="32"/>
      <c r="B221" s="32"/>
      <c r="C221" s="256"/>
      <c r="D221" s="32"/>
      <c r="E221" s="32"/>
      <c r="F221" s="257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>
      <c r="A222" s="32"/>
      <c r="B222" s="32"/>
      <c r="C222" s="256"/>
      <c r="D222" s="32"/>
      <c r="E222" s="32"/>
      <c r="F222" s="257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>
      <c r="A223" s="32"/>
      <c r="B223" s="32"/>
      <c r="C223" s="256"/>
      <c r="D223" s="32"/>
      <c r="E223" s="32"/>
      <c r="F223" s="257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>
      <c r="A224" s="32"/>
      <c r="B224" s="32"/>
      <c r="C224" s="256"/>
      <c r="D224" s="32"/>
      <c r="E224" s="32"/>
      <c r="F224" s="257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>
      <c r="A225" s="32"/>
      <c r="B225" s="32"/>
      <c r="C225" s="256"/>
      <c r="D225" s="32"/>
      <c r="E225" s="32"/>
      <c r="F225" s="257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>
      <c r="A226" s="32"/>
      <c r="B226" s="32"/>
      <c r="C226" s="256"/>
      <c r="D226" s="32"/>
      <c r="E226" s="32"/>
      <c r="F226" s="257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>
      <c r="A227" s="32"/>
      <c r="B227" s="32"/>
      <c r="C227" s="256"/>
      <c r="D227" s="32"/>
      <c r="E227" s="32"/>
      <c r="F227" s="257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>
      <c r="A228" s="32"/>
      <c r="B228" s="32"/>
      <c r="C228" s="256"/>
      <c r="D228" s="32"/>
      <c r="E228" s="32"/>
      <c r="F228" s="257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>
      <c r="A229" s="32"/>
      <c r="B229" s="32"/>
      <c r="C229" s="256"/>
      <c r="D229" s="32"/>
      <c r="E229" s="32"/>
      <c r="F229" s="257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>
      <c r="A230" s="32"/>
      <c r="B230" s="32"/>
      <c r="C230" s="256"/>
      <c r="D230" s="32"/>
      <c r="E230" s="32"/>
      <c r="F230" s="257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>
      <c r="A231" s="32"/>
      <c r="B231" s="32"/>
      <c r="C231" s="256"/>
      <c r="D231" s="32"/>
      <c r="E231" s="32"/>
      <c r="F231" s="257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>
      <c r="A232" s="32"/>
      <c r="B232" s="32"/>
      <c r="C232" s="256"/>
      <c r="D232" s="32"/>
      <c r="E232" s="32"/>
      <c r="F232" s="257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>
      <c r="A233" s="32"/>
      <c r="B233" s="32"/>
      <c r="C233" s="256"/>
      <c r="D233" s="32"/>
      <c r="E233" s="32"/>
      <c r="F233" s="257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>
      <c r="A234" s="32"/>
      <c r="B234" s="32"/>
      <c r="C234" s="256"/>
      <c r="D234" s="32"/>
      <c r="E234" s="32"/>
      <c r="F234" s="257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>
      <c r="A235" s="32"/>
      <c r="B235" s="32"/>
      <c r="C235" s="256"/>
      <c r="D235" s="32"/>
      <c r="E235" s="32"/>
      <c r="F235" s="257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>
      <c r="A236" s="32"/>
      <c r="B236" s="32"/>
      <c r="C236" s="256"/>
      <c r="D236" s="32"/>
      <c r="E236" s="32"/>
      <c r="F236" s="257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>
      <c r="A237" s="32"/>
      <c r="B237" s="32"/>
      <c r="C237" s="256"/>
      <c r="D237" s="32"/>
      <c r="E237" s="32"/>
      <c r="F237" s="257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>
      <c r="A238" s="32"/>
      <c r="B238" s="32"/>
      <c r="C238" s="256"/>
      <c r="D238" s="32"/>
      <c r="E238" s="32"/>
      <c r="F238" s="257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>
      <c r="A239" s="32"/>
      <c r="B239" s="32"/>
      <c r="C239" s="256"/>
      <c r="D239" s="32"/>
      <c r="E239" s="32"/>
      <c r="F239" s="257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>
      <c r="A240" s="32"/>
      <c r="B240" s="32"/>
      <c r="C240" s="256"/>
      <c r="D240" s="32"/>
      <c r="E240" s="32"/>
      <c r="F240" s="257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>
      <c r="A241" s="32"/>
      <c r="B241" s="32"/>
      <c r="C241" s="256"/>
      <c r="D241" s="32"/>
      <c r="E241" s="32"/>
      <c r="F241" s="257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>
      <c r="A242" s="32"/>
      <c r="B242" s="32"/>
      <c r="C242" s="256"/>
      <c r="D242" s="32"/>
      <c r="E242" s="32"/>
      <c r="F242" s="257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>
      <c r="A243" s="32"/>
      <c r="B243" s="32"/>
      <c r="C243" s="256"/>
      <c r="D243" s="32"/>
      <c r="E243" s="32"/>
      <c r="F243" s="257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>
      <c r="A244" s="32"/>
      <c r="B244" s="32"/>
      <c r="C244" s="256"/>
      <c r="D244" s="32"/>
      <c r="E244" s="32"/>
      <c r="F244" s="257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>
      <c r="A245" s="32"/>
      <c r="B245" s="32"/>
      <c r="C245" s="256"/>
      <c r="D245" s="32"/>
      <c r="E245" s="32"/>
      <c r="F245" s="257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>
      <c r="A246" s="32"/>
      <c r="B246" s="32"/>
      <c r="C246" s="256"/>
      <c r="D246" s="32"/>
      <c r="E246" s="32"/>
      <c r="F246" s="257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>
      <c r="A247" s="32"/>
      <c r="B247" s="32"/>
      <c r="C247" s="256"/>
      <c r="D247" s="32"/>
      <c r="E247" s="32"/>
      <c r="F247" s="257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>
      <c r="A248" s="32"/>
      <c r="B248" s="32"/>
      <c r="C248" s="256"/>
      <c r="D248" s="32"/>
      <c r="E248" s="32"/>
      <c r="F248" s="257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>
      <c r="A249" s="32"/>
      <c r="B249" s="32"/>
      <c r="C249" s="256"/>
      <c r="D249" s="32"/>
      <c r="E249" s="32"/>
      <c r="F249" s="257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>
      <c r="A250" s="32"/>
      <c r="B250" s="32"/>
      <c r="C250" s="256"/>
      <c r="D250" s="32"/>
      <c r="E250" s="32"/>
      <c r="F250" s="257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>
      <c r="A251" s="32"/>
      <c r="B251" s="32"/>
      <c r="C251" s="256"/>
      <c r="D251" s="32"/>
      <c r="E251" s="32"/>
      <c r="F251" s="257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>
      <c r="A252" s="32"/>
      <c r="B252" s="32"/>
      <c r="C252" s="256"/>
      <c r="D252" s="32"/>
      <c r="E252" s="32"/>
      <c r="F252" s="257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>
      <c r="A253" s="32"/>
      <c r="B253" s="32"/>
      <c r="C253" s="256"/>
      <c r="D253" s="32"/>
      <c r="E253" s="32"/>
      <c r="F253" s="257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>
      <c r="A254" s="32"/>
      <c r="B254" s="32"/>
      <c r="C254" s="256"/>
      <c r="D254" s="32"/>
      <c r="E254" s="32"/>
      <c r="F254" s="257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>
      <c r="A255" s="32"/>
      <c r="B255" s="32"/>
      <c r="C255" s="256"/>
      <c r="D255" s="32"/>
      <c r="E255" s="32"/>
      <c r="F255" s="257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>
      <c r="A256" s="32"/>
      <c r="B256" s="32"/>
      <c r="C256" s="256"/>
      <c r="D256" s="32"/>
      <c r="E256" s="32"/>
      <c r="F256" s="257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>
      <c r="A257" s="32"/>
      <c r="B257" s="32"/>
      <c r="C257" s="256"/>
      <c r="D257" s="32"/>
      <c r="E257" s="32"/>
      <c r="F257" s="257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>
      <c r="A258" s="32"/>
      <c r="B258" s="32"/>
      <c r="C258" s="256"/>
      <c r="D258" s="32"/>
      <c r="E258" s="32"/>
      <c r="F258" s="257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>
      <c r="A259" s="32"/>
      <c r="B259" s="32"/>
      <c r="C259" s="256"/>
      <c r="D259" s="32"/>
      <c r="E259" s="32"/>
      <c r="F259" s="257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>
      <c r="A260" s="32"/>
      <c r="B260" s="32"/>
      <c r="C260" s="256"/>
      <c r="D260" s="32"/>
      <c r="E260" s="32"/>
      <c r="F260" s="257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>
      <c r="A261" s="32"/>
      <c r="B261" s="32"/>
      <c r="C261" s="256"/>
      <c r="D261" s="32"/>
      <c r="E261" s="32"/>
      <c r="F261" s="257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>
      <c r="A262" s="32"/>
      <c r="B262" s="32"/>
      <c r="C262" s="256"/>
      <c r="D262" s="32"/>
      <c r="E262" s="32"/>
      <c r="F262" s="257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>
      <c r="A263" s="32"/>
      <c r="B263" s="32"/>
      <c r="C263" s="256"/>
      <c r="D263" s="32"/>
      <c r="E263" s="32"/>
      <c r="F263" s="257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>
      <c r="A264" s="32"/>
      <c r="B264" s="32"/>
      <c r="C264" s="256"/>
      <c r="D264" s="32"/>
      <c r="E264" s="32"/>
      <c r="F264" s="257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>
      <c r="A265" s="32"/>
      <c r="B265" s="32"/>
      <c r="C265" s="256"/>
      <c r="D265" s="32"/>
      <c r="E265" s="32"/>
      <c r="F265" s="257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>
      <c r="A266" s="32"/>
      <c r="B266" s="32"/>
      <c r="C266" s="256"/>
      <c r="D266" s="32"/>
      <c r="E266" s="32"/>
      <c r="F266" s="257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>
      <c r="A267" s="32"/>
      <c r="B267" s="32"/>
      <c r="C267" s="256"/>
      <c r="D267" s="32"/>
      <c r="E267" s="32"/>
      <c r="F267" s="257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>
      <c r="A268" s="32"/>
      <c r="B268" s="32"/>
      <c r="C268" s="256"/>
      <c r="D268" s="32"/>
      <c r="E268" s="32"/>
      <c r="F268" s="257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>
      <c r="A269" s="32"/>
      <c r="B269" s="32"/>
      <c r="C269" s="256"/>
      <c r="D269" s="32"/>
      <c r="E269" s="32"/>
      <c r="F269" s="257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>
      <c r="A270" s="32"/>
      <c r="B270" s="32"/>
      <c r="C270" s="256"/>
      <c r="D270" s="32"/>
      <c r="E270" s="32"/>
      <c r="F270" s="257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>
      <c r="A271" s="32"/>
      <c r="B271" s="32"/>
      <c r="C271" s="256"/>
      <c r="D271" s="32"/>
      <c r="E271" s="32"/>
      <c r="F271" s="257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>
      <c r="A272" s="32"/>
      <c r="B272" s="32"/>
      <c r="C272" s="256"/>
      <c r="D272" s="32"/>
      <c r="E272" s="32"/>
      <c r="F272" s="257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>
      <c r="A273" s="32"/>
      <c r="B273" s="32"/>
      <c r="C273" s="256"/>
      <c r="D273" s="32"/>
      <c r="E273" s="32"/>
      <c r="F273" s="257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>
      <c r="A274" s="32"/>
      <c r="B274" s="32"/>
      <c r="C274" s="256"/>
      <c r="D274" s="32"/>
      <c r="E274" s="32"/>
      <c r="F274" s="257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>
      <c r="A275" s="32"/>
      <c r="B275" s="32"/>
      <c r="C275" s="256"/>
      <c r="D275" s="32"/>
      <c r="E275" s="32"/>
      <c r="F275" s="257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>
      <c r="A276" s="32"/>
      <c r="B276" s="32"/>
      <c r="C276" s="256"/>
      <c r="D276" s="32"/>
      <c r="E276" s="32"/>
      <c r="F276" s="257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>
      <c r="A277" s="32"/>
      <c r="B277" s="32"/>
      <c r="C277" s="256"/>
      <c r="D277" s="32"/>
      <c r="E277" s="32"/>
      <c r="F277" s="257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>
      <c r="A278" s="32"/>
      <c r="B278" s="32"/>
      <c r="C278" s="256"/>
      <c r="D278" s="32"/>
      <c r="E278" s="32"/>
      <c r="F278" s="257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>
      <c r="A279" s="32"/>
      <c r="B279" s="32"/>
      <c r="C279" s="256"/>
      <c r="D279" s="32"/>
      <c r="E279" s="32"/>
      <c r="F279" s="257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>
      <c r="A280" s="32"/>
      <c r="B280" s="32"/>
      <c r="C280" s="256"/>
      <c r="D280" s="32"/>
      <c r="E280" s="32"/>
      <c r="F280" s="257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>
      <c r="A281" s="32"/>
      <c r="B281" s="32"/>
      <c r="C281" s="256"/>
      <c r="D281" s="32"/>
      <c r="E281" s="32"/>
      <c r="F281" s="257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>
      <c r="A282" s="32"/>
      <c r="B282" s="32"/>
      <c r="C282" s="256"/>
      <c r="D282" s="32"/>
      <c r="E282" s="32"/>
      <c r="F282" s="257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>
      <c r="A283" s="32"/>
      <c r="B283" s="32"/>
      <c r="C283" s="256"/>
      <c r="D283" s="32"/>
      <c r="E283" s="32"/>
      <c r="F283" s="257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>
      <c r="A284" s="32"/>
      <c r="B284" s="32"/>
      <c r="C284" s="256"/>
      <c r="D284" s="32"/>
      <c r="E284" s="32"/>
      <c r="F284" s="257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>
      <c r="A285" s="32"/>
      <c r="B285" s="32"/>
      <c r="C285" s="256"/>
      <c r="D285" s="32"/>
      <c r="E285" s="32"/>
      <c r="F285" s="257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>
      <c r="A286" s="32"/>
      <c r="B286" s="32"/>
      <c r="C286" s="256"/>
      <c r="D286" s="32"/>
      <c r="E286" s="32"/>
      <c r="F286" s="257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>
      <c r="A287" s="32"/>
      <c r="B287" s="32"/>
      <c r="C287" s="256"/>
      <c r="D287" s="32"/>
      <c r="E287" s="32"/>
      <c r="F287" s="257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>
      <c r="A288" s="32"/>
      <c r="B288" s="32"/>
      <c r="C288" s="256"/>
      <c r="D288" s="32"/>
      <c r="E288" s="32"/>
      <c r="F288" s="257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>
      <c r="A289" s="32"/>
      <c r="B289" s="32"/>
      <c r="C289" s="256"/>
      <c r="D289" s="32"/>
      <c r="E289" s="32"/>
      <c r="F289" s="257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>
      <c r="A290" s="32"/>
      <c r="B290" s="32"/>
      <c r="C290" s="256"/>
      <c r="D290" s="32"/>
      <c r="E290" s="32"/>
      <c r="F290" s="257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>
      <c r="A291" s="32"/>
      <c r="B291" s="32"/>
      <c r="C291" s="256"/>
      <c r="D291" s="32"/>
      <c r="E291" s="32"/>
      <c r="F291" s="257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>
      <c r="A292" s="32"/>
      <c r="B292" s="32"/>
      <c r="C292" s="256"/>
      <c r="D292" s="32"/>
      <c r="E292" s="32"/>
      <c r="F292" s="257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>
      <c r="A293" s="32"/>
      <c r="B293" s="32"/>
      <c r="C293" s="256"/>
      <c r="D293" s="32"/>
      <c r="E293" s="32"/>
      <c r="F293" s="257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>
      <c r="A294" s="32"/>
      <c r="B294" s="32"/>
      <c r="C294" s="256"/>
      <c r="D294" s="32"/>
      <c r="E294" s="32"/>
      <c r="F294" s="257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>
      <c r="A295" s="32"/>
      <c r="B295" s="32"/>
      <c r="C295" s="256"/>
      <c r="D295" s="32"/>
      <c r="E295" s="32"/>
      <c r="F295" s="257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>
      <c r="A296" s="32"/>
      <c r="B296" s="32"/>
      <c r="C296" s="256"/>
      <c r="D296" s="32"/>
      <c r="E296" s="32"/>
      <c r="F296" s="257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>
      <c r="A297" s="32"/>
      <c r="B297" s="32"/>
      <c r="C297" s="256"/>
      <c r="D297" s="32"/>
      <c r="E297" s="32"/>
      <c r="F297" s="257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>
      <c r="A298" s="32"/>
      <c r="B298" s="32"/>
      <c r="C298" s="256"/>
      <c r="D298" s="32"/>
      <c r="E298" s="32"/>
      <c r="F298" s="257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>
      <c r="A299" s="32"/>
      <c r="B299" s="32"/>
      <c r="C299" s="256"/>
      <c r="D299" s="32"/>
      <c r="E299" s="32"/>
      <c r="F299" s="257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>
      <c r="A300" s="32"/>
      <c r="B300" s="32"/>
      <c r="C300" s="256"/>
      <c r="D300" s="32"/>
      <c r="E300" s="32"/>
      <c r="F300" s="257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>
      <c r="A301" s="32"/>
      <c r="B301" s="32"/>
      <c r="C301" s="256"/>
      <c r="D301" s="32"/>
      <c r="E301" s="32"/>
      <c r="F301" s="257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>
      <c r="A302" s="32"/>
      <c r="B302" s="32"/>
      <c r="C302" s="256"/>
      <c r="D302" s="32"/>
      <c r="E302" s="32"/>
      <c r="F302" s="257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>
      <c r="A303" s="32"/>
      <c r="B303" s="32"/>
      <c r="C303" s="256"/>
      <c r="D303" s="32"/>
      <c r="E303" s="32"/>
      <c r="F303" s="257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>
      <c r="A304" s="32"/>
      <c r="B304" s="32"/>
      <c r="C304" s="256"/>
      <c r="D304" s="32"/>
      <c r="E304" s="32"/>
      <c r="F304" s="257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>
      <c r="A305" s="32"/>
      <c r="B305" s="32"/>
      <c r="C305" s="256"/>
      <c r="D305" s="32"/>
      <c r="E305" s="32"/>
      <c r="F305" s="257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>
      <c r="A306" s="32"/>
      <c r="B306" s="32"/>
      <c r="C306" s="256"/>
      <c r="D306" s="32"/>
      <c r="E306" s="32"/>
      <c r="F306" s="257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>
      <c r="A307" s="32"/>
      <c r="B307" s="32"/>
      <c r="C307" s="256"/>
      <c r="D307" s="32"/>
      <c r="E307" s="32"/>
      <c r="F307" s="257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>
      <c r="A308" s="32"/>
      <c r="B308" s="32"/>
      <c r="C308" s="256"/>
      <c r="D308" s="32"/>
      <c r="E308" s="32"/>
      <c r="F308" s="257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>
      <c r="A309" s="32"/>
      <c r="B309" s="32"/>
      <c r="C309" s="256"/>
      <c r="D309" s="32"/>
      <c r="E309" s="32"/>
      <c r="F309" s="257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>
      <c r="A310" s="32"/>
      <c r="B310" s="32"/>
      <c r="C310" s="256"/>
      <c r="D310" s="32"/>
      <c r="E310" s="32"/>
      <c r="F310" s="257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>
      <c r="A311" s="32"/>
      <c r="B311" s="32"/>
      <c r="C311" s="256"/>
      <c r="D311" s="32"/>
      <c r="E311" s="32"/>
      <c r="F311" s="257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>
      <c r="A312" s="32"/>
      <c r="B312" s="32"/>
      <c r="C312" s="256"/>
      <c r="D312" s="32"/>
      <c r="E312" s="32"/>
      <c r="F312" s="257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>
      <c r="A313" s="32"/>
      <c r="B313" s="32"/>
      <c r="C313" s="256"/>
      <c r="D313" s="32"/>
      <c r="E313" s="32"/>
      <c r="F313" s="257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>
      <c r="A314" s="32"/>
      <c r="B314" s="32"/>
      <c r="C314" s="256"/>
      <c r="D314" s="32"/>
      <c r="E314" s="32"/>
      <c r="F314" s="257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>
      <c r="A315" s="32"/>
      <c r="B315" s="32"/>
      <c r="C315" s="256"/>
      <c r="D315" s="32"/>
      <c r="E315" s="32"/>
      <c r="F315" s="257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>
      <c r="A316" s="32"/>
      <c r="B316" s="32"/>
      <c r="C316" s="256"/>
      <c r="D316" s="32"/>
      <c r="E316" s="32"/>
      <c r="F316" s="257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>
      <c r="A317" s="32"/>
      <c r="B317" s="32"/>
      <c r="C317" s="256"/>
      <c r="D317" s="32"/>
      <c r="E317" s="32"/>
      <c r="F317" s="257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>
      <c r="A318" s="32"/>
      <c r="B318" s="32"/>
      <c r="C318" s="256"/>
      <c r="D318" s="32"/>
      <c r="E318" s="32"/>
      <c r="F318" s="257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>
      <c r="A319" s="32"/>
      <c r="B319" s="32"/>
      <c r="C319" s="256"/>
      <c r="D319" s="32"/>
      <c r="E319" s="32"/>
      <c r="F319" s="257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>
      <c r="A320" s="32"/>
      <c r="B320" s="32"/>
      <c r="C320" s="256"/>
      <c r="D320" s="32"/>
      <c r="E320" s="32"/>
      <c r="F320" s="257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>
      <c r="A321" s="32"/>
      <c r="B321" s="32"/>
      <c r="C321" s="256"/>
      <c r="D321" s="32"/>
      <c r="E321" s="32"/>
      <c r="F321" s="257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>
      <c r="A322" s="32"/>
      <c r="B322" s="32"/>
      <c r="C322" s="256"/>
      <c r="D322" s="32"/>
      <c r="E322" s="32"/>
      <c r="F322" s="257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>
      <c r="A323" s="32"/>
      <c r="B323" s="32"/>
      <c r="C323" s="256"/>
      <c r="D323" s="32"/>
      <c r="E323" s="32"/>
      <c r="F323" s="257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>
      <c r="A324" s="32"/>
      <c r="B324" s="32"/>
      <c r="C324" s="256"/>
      <c r="D324" s="32"/>
      <c r="E324" s="32"/>
      <c r="F324" s="257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>
      <c r="A325" s="32"/>
      <c r="B325" s="32"/>
      <c r="C325" s="256"/>
      <c r="D325" s="32"/>
      <c r="E325" s="32"/>
      <c r="F325" s="257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>
      <c r="A326" s="32"/>
      <c r="B326" s="32"/>
      <c r="C326" s="256"/>
      <c r="D326" s="32"/>
      <c r="E326" s="32"/>
      <c r="F326" s="257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>
      <c r="A327" s="32"/>
      <c r="B327" s="32"/>
      <c r="C327" s="256"/>
      <c r="D327" s="32"/>
      <c r="E327" s="32"/>
      <c r="F327" s="257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>
      <c r="A328" s="32"/>
      <c r="B328" s="32"/>
      <c r="C328" s="256"/>
      <c r="D328" s="32"/>
      <c r="E328" s="32"/>
      <c r="F328" s="257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>
      <c r="A329" s="32"/>
      <c r="B329" s="32"/>
      <c r="C329" s="256"/>
      <c r="D329" s="32"/>
      <c r="E329" s="32"/>
      <c r="F329" s="257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>
      <c r="A330" s="32"/>
      <c r="B330" s="32"/>
      <c r="C330" s="256"/>
      <c r="D330" s="32"/>
      <c r="E330" s="32"/>
      <c r="F330" s="257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>
      <c r="A331" s="32"/>
      <c r="B331" s="32"/>
      <c r="C331" s="256"/>
      <c r="D331" s="32"/>
      <c r="E331" s="32"/>
      <c r="F331" s="257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>
      <c r="A332" s="32"/>
      <c r="B332" s="32"/>
      <c r="C332" s="256"/>
      <c r="D332" s="32"/>
      <c r="E332" s="32"/>
      <c r="F332" s="257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>
      <c r="A333" s="32"/>
      <c r="B333" s="32"/>
      <c r="C333" s="256"/>
      <c r="D333" s="32"/>
      <c r="E333" s="32"/>
      <c r="F333" s="257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>
      <c r="A334" s="32"/>
      <c r="B334" s="32"/>
      <c r="C334" s="256"/>
      <c r="D334" s="32"/>
      <c r="E334" s="32"/>
      <c r="F334" s="257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>
      <c r="A335" s="32"/>
      <c r="B335" s="32"/>
      <c r="C335" s="256"/>
      <c r="D335" s="32"/>
      <c r="E335" s="32"/>
      <c r="F335" s="257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>
      <c r="A336" s="32"/>
      <c r="B336" s="32"/>
      <c r="C336" s="256"/>
      <c r="D336" s="32"/>
      <c r="E336" s="32"/>
      <c r="F336" s="257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>
      <c r="A337" s="32"/>
      <c r="B337" s="32"/>
      <c r="C337" s="256"/>
      <c r="D337" s="32"/>
      <c r="E337" s="32"/>
      <c r="F337" s="257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>
      <c r="A338" s="32"/>
      <c r="B338" s="32"/>
      <c r="C338" s="256"/>
      <c r="D338" s="32"/>
      <c r="E338" s="32"/>
      <c r="F338" s="257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>
      <c r="A339" s="32"/>
      <c r="B339" s="32"/>
      <c r="C339" s="256"/>
      <c r="D339" s="32"/>
      <c r="E339" s="32"/>
      <c r="F339" s="257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>
      <c r="A340" s="32"/>
      <c r="B340" s="32"/>
      <c r="C340" s="256"/>
      <c r="D340" s="32"/>
      <c r="E340" s="32"/>
      <c r="F340" s="257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>
      <c r="A341" s="32"/>
      <c r="B341" s="32"/>
      <c r="C341" s="256"/>
      <c r="D341" s="32"/>
      <c r="E341" s="32"/>
      <c r="F341" s="257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>
      <c r="A342" s="32"/>
      <c r="B342" s="32"/>
      <c r="C342" s="256"/>
      <c r="D342" s="32"/>
      <c r="E342" s="32"/>
      <c r="F342" s="257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>
      <c r="A343" s="32"/>
      <c r="B343" s="32"/>
      <c r="C343" s="256"/>
      <c r="D343" s="32"/>
      <c r="E343" s="32"/>
      <c r="F343" s="257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>
      <c r="A344" s="32"/>
      <c r="B344" s="32"/>
      <c r="C344" s="256"/>
      <c r="D344" s="32"/>
      <c r="E344" s="32"/>
      <c r="F344" s="257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>
      <c r="A345" s="32"/>
      <c r="B345" s="32"/>
      <c r="C345" s="256"/>
      <c r="D345" s="32"/>
      <c r="E345" s="32"/>
      <c r="F345" s="257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>
      <c r="A346" s="32"/>
      <c r="B346" s="32"/>
      <c r="C346" s="256"/>
      <c r="D346" s="32"/>
      <c r="E346" s="32"/>
      <c r="F346" s="257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>
      <c r="A347" s="32"/>
      <c r="B347" s="32"/>
      <c r="C347" s="256"/>
      <c r="D347" s="32"/>
      <c r="E347" s="32"/>
      <c r="F347" s="257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>
      <c r="A348" s="32"/>
      <c r="B348" s="32"/>
      <c r="C348" s="256"/>
      <c r="D348" s="32"/>
      <c r="E348" s="32"/>
      <c r="F348" s="257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>
      <c r="A349" s="32"/>
      <c r="B349" s="32"/>
      <c r="C349" s="256"/>
      <c r="D349" s="32"/>
      <c r="E349" s="32"/>
      <c r="F349" s="257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>
      <c r="A350" s="32"/>
      <c r="B350" s="32"/>
      <c r="C350" s="256"/>
      <c r="D350" s="32"/>
      <c r="E350" s="32"/>
      <c r="F350" s="257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>
      <c r="A351" s="32"/>
      <c r="B351" s="32"/>
      <c r="C351" s="256"/>
      <c r="D351" s="32"/>
      <c r="E351" s="32"/>
      <c r="F351" s="257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>
      <c r="A352" s="32"/>
      <c r="B352" s="32"/>
      <c r="C352" s="256"/>
      <c r="D352" s="32"/>
      <c r="E352" s="32"/>
      <c r="F352" s="257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>
      <c r="A353" s="32"/>
      <c r="B353" s="32"/>
      <c r="C353" s="256"/>
      <c r="D353" s="32"/>
      <c r="E353" s="32"/>
      <c r="F353" s="257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>
      <c r="A354" s="32"/>
      <c r="B354" s="32"/>
      <c r="C354" s="256"/>
      <c r="D354" s="32"/>
      <c r="E354" s="32"/>
      <c r="F354" s="257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>
      <c r="A355" s="32"/>
      <c r="B355" s="32"/>
      <c r="C355" s="256"/>
      <c r="D355" s="32"/>
      <c r="E355" s="32"/>
      <c r="F355" s="257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>
      <c r="A356" s="32"/>
      <c r="B356" s="32"/>
      <c r="C356" s="256"/>
      <c r="D356" s="32"/>
      <c r="E356" s="32"/>
      <c r="F356" s="257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>
      <c r="A357" s="32"/>
      <c r="B357" s="32"/>
      <c r="C357" s="256"/>
      <c r="D357" s="32"/>
      <c r="E357" s="32"/>
      <c r="F357" s="257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>
      <c r="A358" s="32"/>
      <c r="B358" s="32"/>
      <c r="C358" s="256"/>
      <c r="D358" s="32"/>
      <c r="E358" s="32"/>
      <c r="F358" s="257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>
      <c r="A359" s="32"/>
      <c r="B359" s="32"/>
      <c r="C359" s="256"/>
      <c r="D359" s="32"/>
      <c r="E359" s="32"/>
      <c r="F359" s="257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>
      <c r="A360" s="32"/>
      <c r="B360" s="32"/>
      <c r="C360" s="256"/>
      <c r="D360" s="32"/>
      <c r="E360" s="32"/>
      <c r="F360" s="257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>
      <c r="A361" s="32"/>
      <c r="B361" s="32"/>
      <c r="C361" s="256"/>
      <c r="D361" s="32"/>
      <c r="E361" s="32"/>
      <c r="F361" s="257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>
      <c r="A362" s="32"/>
      <c r="B362" s="32"/>
      <c r="C362" s="256"/>
      <c r="D362" s="32"/>
      <c r="E362" s="32"/>
      <c r="F362" s="257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>
      <c r="A363" s="32"/>
      <c r="B363" s="32"/>
      <c r="C363" s="256"/>
      <c r="D363" s="32"/>
      <c r="E363" s="32"/>
      <c r="F363" s="257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>
      <c r="A364" s="32"/>
      <c r="B364" s="32"/>
      <c r="C364" s="256"/>
      <c r="D364" s="32"/>
      <c r="E364" s="32"/>
      <c r="F364" s="257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>
      <c r="A365" s="32"/>
      <c r="B365" s="32"/>
      <c r="C365" s="256"/>
      <c r="D365" s="32"/>
      <c r="E365" s="32"/>
      <c r="F365" s="257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>
      <c r="A366" s="32"/>
      <c r="B366" s="32"/>
      <c r="C366" s="256"/>
      <c r="D366" s="32"/>
      <c r="E366" s="32"/>
      <c r="F366" s="257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>
      <c r="A367" s="32"/>
      <c r="B367" s="32"/>
      <c r="C367" s="256"/>
      <c r="D367" s="32"/>
      <c r="E367" s="32"/>
      <c r="F367" s="257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>
      <c r="A368" s="32"/>
      <c r="B368" s="32"/>
      <c r="C368" s="256"/>
      <c r="D368" s="32"/>
      <c r="E368" s="32"/>
      <c r="F368" s="257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>
      <c r="A369" s="32"/>
      <c r="B369" s="32"/>
      <c r="C369" s="256"/>
      <c r="D369" s="32"/>
      <c r="E369" s="32"/>
      <c r="F369" s="257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>
      <c r="A370" s="32"/>
      <c r="B370" s="32"/>
      <c r="C370" s="256"/>
      <c r="D370" s="32"/>
      <c r="E370" s="32"/>
      <c r="F370" s="257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>
      <c r="A371" s="32"/>
      <c r="B371" s="32"/>
      <c r="C371" s="256"/>
      <c r="D371" s="32"/>
      <c r="E371" s="32"/>
      <c r="F371" s="257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>
      <c r="A372" s="32"/>
      <c r="B372" s="32"/>
      <c r="C372" s="256"/>
      <c r="D372" s="32"/>
      <c r="E372" s="32"/>
      <c r="F372" s="257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>
      <c r="A373" s="32"/>
      <c r="B373" s="32"/>
      <c r="C373" s="256"/>
      <c r="D373" s="32"/>
      <c r="E373" s="32"/>
      <c r="F373" s="257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>
      <c r="A374" s="32"/>
      <c r="B374" s="32"/>
      <c r="C374" s="256"/>
      <c r="D374" s="32"/>
      <c r="E374" s="32"/>
      <c r="F374" s="257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>
      <c r="A375" s="32"/>
      <c r="B375" s="32"/>
      <c r="C375" s="256"/>
      <c r="D375" s="32"/>
      <c r="E375" s="32"/>
      <c r="F375" s="257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>
      <c r="A376" s="32"/>
      <c r="B376" s="32"/>
      <c r="C376" s="256"/>
      <c r="D376" s="32"/>
      <c r="E376" s="32"/>
      <c r="F376" s="257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>
      <c r="A377" s="32"/>
      <c r="B377" s="32"/>
      <c r="C377" s="256"/>
      <c r="D377" s="32"/>
      <c r="E377" s="32"/>
      <c r="F377" s="257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>
      <c r="A378" s="32"/>
      <c r="B378" s="32"/>
      <c r="C378" s="256"/>
      <c r="D378" s="32"/>
      <c r="E378" s="32"/>
      <c r="F378" s="257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>
      <c r="A379" s="32"/>
      <c r="B379" s="32"/>
      <c r="C379" s="256"/>
      <c r="D379" s="32"/>
      <c r="E379" s="32"/>
      <c r="F379" s="257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>
      <c r="A380" s="32"/>
      <c r="B380" s="32"/>
      <c r="C380" s="256"/>
      <c r="D380" s="32"/>
      <c r="E380" s="32"/>
      <c r="F380" s="257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>
      <c r="A381" s="32"/>
      <c r="B381" s="32"/>
      <c r="C381" s="256"/>
      <c r="D381" s="32"/>
      <c r="E381" s="32"/>
      <c r="F381" s="257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>
      <c r="A382" s="32"/>
      <c r="B382" s="32"/>
      <c r="C382" s="256"/>
      <c r="D382" s="32"/>
      <c r="E382" s="32"/>
      <c r="F382" s="257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>
      <c r="A383" s="32"/>
      <c r="B383" s="32"/>
      <c r="C383" s="256"/>
      <c r="D383" s="32"/>
      <c r="E383" s="32"/>
      <c r="F383" s="257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>
      <c r="A384" s="32"/>
      <c r="B384" s="32"/>
      <c r="C384" s="256"/>
      <c r="D384" s="32"/>
      <c r="E384" s="32"/>
      <c r="F384" s="257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>
      <c r="A385" s="32"/>
      <c r="B385" s="32"/>
      <c r="C385" s="256"/>
      <c r="D385" s="32"/>
      <c r="E385" s="32"/>
      <c r="F385" s="257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>
      <c r="A386" s="32"/>
      <c r="B386" s="32"/>
      <c r="C386" s="256"/>
      <c r="D386" s="32"/>
      <c r="E386" s="32"/>
      <c r="F386" s="257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>
      <c r="A387" s="32"/>
      <c r="B387" s="32"/>
      <c r="C387" s="256"/>
      <c r="D387" s="32"/>
      <c r="E387" s="32"/>
      <c r="F387" s="257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>
      <c r="A388" s="32"/>
      <c r="B388" s="32"/>
      <c r="C388" s="256"/>
      <c r="D388" s="32"/>
      <c r="E388" s="32"/>
      <c r="F388" s="257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>
      <c r="A389" s="32"/>
      <c r="B389" s="32"/>
      <c r="C389" s="256"/>
      <c r="D389" s="32"/>
      <c r="E389" s="32"/>
      <c r="F389" s="257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>
      <c r="A390" s="32"/>
      <c r="B390" s="32"/>
      <c r="C390" s="256"/>
      <c r="D390" s="32"/>
      <c r="E390" s="32"/>
      <c r="F390" s="257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>
      <c r="A391" s="32"/>
      <c r="B391" s="32"/>
      <c r="C391" s="256"/>
      <c r="D391" s="32"/>
      <c r="E391" s="32"/>
      <c r="F391" s="257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>
      <c r="A392" s="32"/>
      <c r="B392" s="32"/>
      <c r="C392" s="256"/>
      <c r="D392" s="32"/>
      <c r="E392" s="32"/>
      <c r="F392" s="257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>
      <c r="A393" s="32"/>
      <c r="B393" s="32"/>
      <c r="C393" s="256"/>
      <c r="D393" s="32"/>
      <c r="E393" s="32"/>
      <c r="F393" s="257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>
      <c r="A394" s="32"/>
      <c r="B394" s="32"/>
      <c r="C394" s="256"/>
      <c r="D394" s="32"/>
      <c r="E394" s="32"/>
      <c r="F394" s="257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>
      <c r="A395" s="32"/>
      <c r="B395" s="32"/>
      <c r="C395" s="256"/>
      <c r="D395" s="32"/>
      <c r="E395" s="32"/>
      <c r="F395" s="257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  <row r="396">
      <c r="A396" s="32"/>
      <c r="B396" s="32"/>
      <c r="C396" s="256"/>
      <c r="D396" s="32"/>
      <c r="E396" s="32"/>
      <c r="F396" s="257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</row>
    <row r="397">
      <c r="A397" s="32"/>
      <c r="B397" s="32"/>
      <c r="C397" s="256"/>
      <c r="D397" s="32"/>
      <c r="E397" s="32"/>
      <c r="F397" s="257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</row>
    <row r="398">
      <c r="A398" s="32"/>
      <c r="B398" s="32"/>
      <c r="C398" s="256"/>
      <c r="D398" s="32"/>
      <c r="E398" s="32"/>
      <c r="F398" s="257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</row>
    <row r="399">
      <c r="A399" s="32"/>
      <c r="B399" s="32"/>
      <c r="C399" s="256"/>
      <c r="D399" s="32"/>
      <c r="E399" s="32"/>
      <c r="F399" s="257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</row>
    <row r="400">
      <c r="A400" s="32"/>
      <c r="B400" s="32"/>
      <c r="C400" s="256"/>
      <c r="D400" s="32"/>
      <c r="E400" s="32"/>
      <c r="F400" s="257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</row>
    <row r="401">
      <c r="A401" s="32"/>
      <c r="B401" s="32"/>
      <c r="C401" s="256"/>
      <c r="D401" s="32"/>
      <c r="E401" s="32"/>
      <c r="F401" s="257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</row>
    <row r="402">
      <c r="A402" s="32"/>
      <c r="B402" s="32"/>
      <c r="C402" s="256"/>
      <c r="D402" s="32"/>
      <c r="E402" s="32"/>
      <c r="F402" s="257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</row>
    <row r="403">
      <c r="A403" s="32"/>
      <c r="B403" s="32"/>
      <c r="C403" s="256"/>
      <c r="D403" s="32"/>
      <c r="E403" s="32"/>
      <c r="F403" s="257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>
      <c r="A404" s="32"/>
      <c r="B404" s="32"/>
      <c r="C404" s="256"/>
      <c r="D404" s="32"/>
      <c r="E404" s="32"/>
      <c r="F404" s="257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</row>
    <row r="405">
      <c r="A405" s="32"/>
      <c r="B405" s="32"/>
      <c r="C405" s="256"/>
      <c r="D405" s="32"/>
      <c r="E405" s="32"/>
      <c r="F405" s="257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</row>
    <row r="406">
      <c r="A406" s="32"/>
      <c r="B406" s="32"/>
      <c r="C406" s="256"/>
      <c r="D406" s="32"/>
      <c r="E406" s="32"/>
      <c r="F406" s="257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</row>
    <row r="407">
      <c r="A407" s="32"/>
      <c r="B407" s="32"/>
      <c r="C407" s="256"/>
      <c r="D407" s="32"/>
      <c r="E407" s="32"/>
      <c r="F407" s="257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</row>
    <row r="408">
      <c r="A408" s="32"/>
      <c r="B408" s="32"/>
      <c r="C408" s="256"/>
      <c r="D408" s="32"/>
      <c r="E408" s="32"/>
      <c r="F408" s="257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</row>
    <row r="409">
      <c r="A409" s="32"/>
      <c r="B409" s="32"/>
      <c r="C409" s="256"/>
      <c r="D409" s="32"/>
      <c r="E409" s="32"/>
      <c r="F409" s="257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</row>
    <row r="410">
      <c r="A410" s="32"/>
      <c r="B410" s="32"/>
      <c r="C410" s="256"/>
      <c r="D410" s="32"/>
      <c r="E410" s="32"/>
      <c r="F410" s="257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</row>
    <row r="411">
      <c r="A411" s="32"/>
      <c r="B411" s="32"/>
      <c r="C411" s="256"/>
      <c r="D411" s="32"/>
      <c r="E411" s="32"/>
      <c r="F411" s="257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</row>
    <row r="412">
      <c r="A412" s="32"/>
      <c r="B412" s="32"/>
      <c r="C412" s="256"/>
      <c r="D412" s="32"/>
      <c r="E412" s="32"/>
      <c r="F412" s="257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</row>
    <row r="413">
      <c r="A413" s="32"/>
      <c r="B413" s="32"/>
      <c r="C413" s="256"/>
      <c r="D413" s="32"/>
      <c r="E413" s="32"/>
      <c r="F413" s="257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</row>
    <row r="414">
      <c r="A414" s="32"/>
      <c r="B414" s="32"/>
      <c r="C414" s="256"/>
      <c r="D414" s="32"/>
      <c r="E414" s="32"/>
      <c r="F414" s="257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</row>
    <row r="415">
      <c r="A415" s="32"/>
      <c r="B415" s="32"/>
      <c r="C415" s="256"/>
      <c r="D415" s="32"/>
      <c r="E415" s="32"/>
      <c r="F415" s="257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</row>
    <row r="416">
      <c r="A416" s="32"/>
      <c r="B416" s="32"/>
      <c r="C416" s="256"/>
      <c r="D416" s="32"/>
      <c r="E416" s="32"/>
      <c r="F416" s="257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</row>
    <row r="417">
      <c r="A417" s="32"/>
      <c r="B417" s="32"/>
      <c r="C417" s="256"/>
      <c r="D417" s="32"/>
      <c r="E417" s="32"/>
      <c r="F417" s="257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</row>
    <row r="418">
      <c r="A418" s="32"/>
      <c r="B418" s="32"/>
      <c r="C418" s="256"/>
      <c r="D418" s="32"/>
      <c r="E418" s="32"/>
      <c r="F418" s="257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</row>
    <row r="419">
      <c r="A419" s="32"/>
      <c r="B419" s="32"/>
      <c r="C419" s="256"/>
      <c r="D419" s="32"/>
      <c r="E419" s="32"/>
      <c r="F419" s="257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</row>
    <row r="420">
      <c r="A420" s="32"/>
      <c r="B420" s="32"/>
      <c r="C420" s="256"/>
      <c r="D420" s="32"/>
      <c r="E420" s="32"/>
      <c r="F420" s="257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</row>
    <row r="421">
      <c r="A421" s="32"/>
      <c r="B421" s="32"/>
      <c r="C421" s="256"/>
      <c r="D421" s="32"/>
      <c r="E421" s="32"/>
      <c r="F421" s="257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</row>
    <row r="422">
      <c r="A422" s="32"/>
      <c r="B422" s="32"/>
      <c r="C422" s="256"/>
      <c r="D422" s="32"/>
      <c r="E422" s="32"/>
      <c r="F422" s="257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>
      <c r="A423" s="32"/>
      <c r="B423" s="32"/>
      <c r="C423" s="256"/>
      <c r="D423" s="32"/>
      <c r="E423" s="32"/>
      <c r="F423" s="257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</row>
    <row r="424">
      <c r="A424" s="32"/>
      <c r="B424" s="32"/>
      <c r="C424" s="256"/>
      <c r="D424" s="32"/>
      <c r="E424" s="32"/>
      <c r="F424" s="257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</row>
    <row r="425">
      <c r="A425" s="32"/>
      <c r="B425" s="32"/>
      <c r="C425" s="256"/>
      <c r="D425" s="32"/>
      <c r="E425" s="32"/>
      <c r="F425" s="257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</row>
    <row r="426">
      <c r="A426" s="32"/>
      <c r="B426" s="32"/>
      <c r="C426" s="256"/>
      <c r="D426" s="32"/>
      <c r="E426" s="32"/>
      <c r="F426" s="257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</row>
    <row r="427">
      <c r="A427" s="32"/>
      <c r="B427" s="32"/>
      <c r="C427" s="256"/>
      <c r="D427" s="32"/>
      <c r="E427" s="32"/>
      <c r="F427" s="257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</row>
    <row r="428">
      <c r="A428" s="32"/>
      <c r="B428" s="32"/>
      <c r="C428" s="256"/>
      <c r="D428" s="32"/>
      <c r="E428" s="32"/>
      <c r="F428" s="257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</row>
    <row r="429">
      <c r="A429" s="32"/>
      <c r="B429" s="32"/>
      <c r="C429" s="256"/>
      <c r="D429" s="32"/>
      <c r="E429" s="32"/>
      <c r="F429" s="257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</row>
    <row r="430">
      <c r="A430" s="32"/>
      <c r="B430" s="32"/>
      <c r="C430" s="256"/>
      <c r="D430" s="32"/>
      <c r="E430" s="32"/>
      <c r="F430" s="257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</row>
    <row r="431">
      <c r="A431" s="32"/>
      <c r="B431" s="32"/>
      <c r="C431" s="256"/>
      <c r="D431" s="32"/>
      <c r="E431" s="32"/>
      <c r="F431" s="257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</row>
    <row r="432">
      <c r="A432" s="32"/>
      <c r="B432" s="32"/>
      <c r="C432" s="256"/>
      <c r="D432" s="32"/>
      <c r="E432" s="32"/>
      <c r="F432" s="257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</row>
    <row r="433">
      <c r="A433" s="32"/>
      <c r="B433" s="32"/>
      <c r="C433" s="256"/>
      <c r="D433" s="32"/>
      <c r="E433" s="32"/>
      <c r="F433" s="257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</row>
    <row r="434">
      <c r="A434" s="32"/>
      <c r="B434" s="32"/>
      <c r="C434" s="256"/>
      <c r="D434" s="32"/>
      <c r="E434" s="32"/>
      <c r="F434" s="257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</row>
    <row r="435">
      <c r="A435" s="32"/>
      <c r="B435" s="32"/>
      <c r="C435" s="256"/>
      <c r="D435" s="32"/>
      <c r="E435" s="32"/>
      <c r="F435" s="257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</row>
    <row r="436">
      <c r="A436" s="32"/>
      <c r="B436" s="32"/>
      <c r="C436" s="256"/>
      <c r="D436" s="32"/>
      <c r="E436" s="32"/>
      <c r="F436" s="257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</row>
    <row r="437">
      <c r="A437" s="32"/>
      <c r="B437" s="32"/>
      <c r="C437" s="256"/>
      <c r="D437" s="32"/>
      <c r="E437" s="32"/>
      <c r="F437" s="257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</row>
    <row r="438">
      <c r="A438" s="32"/>
      <c r="B438" s="32"/>
      <c r="C438" s="256"/>
      <c r="D438" s="32"/>
      <c r="E438" s="32"/>
      <c r="F438" s="257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</row>
    <row r="439">
      <c r="A439" s="32"/>
      <c r="B439" s="32"/>
      <c r="C439" s="256"/>
      <c r="D439" s="32"/>
      <c r="E439" s="32"/>
      <c r="F439" s="257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</row>
    <row r="440">
      <c r="A440" s="32"/>
      <c r="B440" s="32"/>
      <c r="C440" s="256"/>
      <c r="D440" s="32"/>
      <c r="E440" s="32"/>
      <c r="F440" s="257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</row>
    <row r="441">
      <c r="A441" s="32"/>
      <c r="B441" s="32"/>
      <c r="C441" s="256"/>
      <c r="D441" s="32"/>
      <c r="E441" s="32"/>
      <c r="F441" s="257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>
      <c r="A442" s="32"/>
      <c r="B442" s="32"/>
      <c r="C442" s="256"/>
      <c r="D442" s="32"/>
      <c r="E442" s="32"/>
      <c r="F442" s="257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</row>
    <row r="443">
      <c r="A443" s="32"/>
      <c r="B443" s="32"/>
      <c r="C443" s="256"/>
      <c r="D443" s="32"/>
      <c r="E443" s="32"/>
      <c r="F443" s="257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</row>
    <row r="444">
      <c r="A444" s="32"/>
      <c r="B444" s="32"/>
      <c r="C444" s="256"/>
      <c r="D444" s="32"/>
      <c r="E444" s="32"/>
      <c r="F444" s="257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</row>
    <row r="445">
      <c r="A445" s="32"/>
      <c r="B445" s="32"/>
      <c r="C445" s="256"/>
      <c r="D445" s="32"/>
      <c r="E445" s="32"/>
      <c r="F445" s="257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</row>
    <row r="446">
      <c r="A446" s="32"/>
      <c r="B446" s="32"/>
      <c r="C446" s="256"/>
      <c r="D446" s="32"/>
      <c r="E446" s="32"/>
      <c r="F446" s="257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</row>
    <row r="447">
      <c r="A447" s="32"/>
      <c r="B447" s="32"/>
      <c r="C447" s="256"/>
      <c r="D447" s="32"/>
      <c r="E447" s="32"/>
      <c r="F447" s="257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</row>
    <row r="448">
      <c r="A448" s="32"/>
      <c r="B448" s="32"/>
      <c r="C448" s="256"/>
      <c r="D448" s="32"/>
      <c r="E448" s="32"/>
      <c r="F448" s="257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</row>
    <row r="449">
      <c r="A449" s="32"/>
      <c r="B449" s="32"/>
      <c r="C449" s="256"/>
      <c r="D449" s="32"/>
      <c r="E449" s="32"/>
      <c r="F449" s="257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</row>
    <row r="450">
      <c r="A450" s="32"/>
      <c r="B450" s="32"/>
      <c r="C450" s="256"/>
      <c r="D450" s="32"/>
      <c r="E450" s="32"/>
      <c r="F450" s="257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</row>
    <row r="451">
      <c r="A451" s="32"/>
      <c r="B451" s="32"/>
      <c r="C451" s="256"/>
      <c r="D451" s="32"/>
      <c r="E451" s="32"/>
      <c r="F451" s="257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</row>
    <row r="452">
      <c r="A452" s="32"/>
      <c r="B452" s="32"/>
      <c r="C452" s="256"/>
      <c r="D452" s="32"/>
      <c r="E452" s="32"/>
      <c r="F452" s="257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</row>
    <row r="453">
      <c r="A453" s="32"/>
      <c r="B453" s="32"/>
      <c r="C453" s="256"/>
      <c r="D453" s="32"/>
      <c r="E453" s="32"/>
      <c r="F453" s="257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</row>
    <row r="454">
      <c r="A454" s="32"/>
      <c r="B454" s="32"/>
      <c r="C454" s="256"/>
      <c r="D454" s="32"/>
      <c r="E454" s="32"/>
      <c r="F454" s="257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</row>
    <row r="455">
      <c r="A455" s="32"/>
      <c r="B455" s="32"/>
      <c r="C455" s="256"/>
      <c r="D455" s="32"/>
      <c r="E455" s="32"/>
      <c r="F455" s="257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</row>
    <row r="456">
      <c r="A456" s="32"/>
      <c r="B456" s="32"/>
      <c r="C456" s="256"/>
      <c r="D456" s="32"/>
      <c r="E456" s="32"/>
      <c r="F456" s="257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</row>
    <row r="457">
      <c r="A457" s="32"/>
      <c r="B457" s="32"/>
      <c r="C457" s="256"/>
      <c r="D457" s="32"/>
      <c r="E457" s="32"/>
      <c r="F457" s="257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</row>
    <row r="458">
      <c r="A458" s="32"/>
      <c r="B458" s="32"/>
      <c r="C458" s="256"/>
      <c r="D458" s="32"/>
      <c r="E458" s="32"/>
      <c r="F458" s="257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</row>
    <row r="459">
      <c r="A459" s="32"/>
      <c r="B459" s="32"/>
      <c r="C459" s="256"/>
      <c r="D459" s="32"/>
      <c r="E459" s="32"/>
      <c r="F459" s="257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</row>
    <row r="460">
      <c r="A460" s="32"/>
      <c r="B460" s="32"/>
      <c r="C460" s="256"/>
      <c r="D460" s="32"/>
      <c r="E460" s="32"/>
      <c r="F460" s="257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</row>
    <row r="461">
      <c r="A461" s="32"/>
      <c r="B461" s="32"/>
      <c r="C461" s="256"/>
      <c r="D461" s="32"/>
      <c r="E461" s="32"/>
      <c r="F461" s="257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</row>
    <row r="462">
      <c r="A462" s="32"/>
      <c r="B462" s="32"/>
      <c r="C462" s="256"/>
      <c r="D462" s="32"/>
      <c r="E462" s="32"/>
      <c r="F462" s="257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</row>
    <row r="463">
      <c r="A463" s="32"/>
      <c r="B463" s="32"/>
      <c r="C463" s="256"/>
      <c r="D463" s="32"/>
      <c r="E463" s="32"/>
      <c r="F463" s="257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</row>
    <row r="464">
      <c r="A464" s="32"/>
      <c r="B464" s="32"/>
      <c r="C464" s="256"/>
      <c r="D464" s="32"/>
      <c r="E464" s="32"/>
      <c r="F464" s="257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</row>
    <row r="465">
      <c r="A465" s="32"/>
      <c r="B465" s="32"/>
      <c r="C465" s="256"/>
      <c r="D465" s="32"/>
      <c r="E465" s="32"/>
      <c r="F465" s="257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</row>
    <row r="466">
      <c r="A466" s="32"/>
      <c r="B466" s="32"/>
      <c r="C466" s="256"/>
      <c r="D466" s="32"/>
      <c r="E466" s="32"/>
      <c r="F466" s="257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</row>
    <row r="467">
      <c r="A467" s="32"/>
      <c r="B467" s="32"/>
      <c r="C467" s="256"/>
      <c r="D467" s="32"/>
      <c r="E467" s="32"/>
      <c r="F467" s="257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</row>
    <row r="468">
      <c r="A468" s="32"/>
      <c r="B468" s="32"/>
      <c r="C468" s="256"/>
      <c r="D468" s="32"/>
      <c r="E468" s="32"/>
      <c r="F468" s="257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</row>
    <row r="469">
      <c r="A469" s="32"/>
      <c r="B469" s="32"/>
      <c r="C469" s="256"/>
      <c r="D469" s="32"/>
      <c r="E469" s="32"/>
      <c r="F469" s="257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</row>
    <row r="470">
      <c r="A470" s="32"/>
      <c r="B470" s="32"/>
      <c r="C470" s="256"/>
      <c r="D470" s="32"/>
      <c r="E470" s="32"/>
      <c r="F470" s="257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</row>
    <row r="471">
      <c r="A471" s="32"/>
      <c r="B471" s="32"/>
      <c r="C471" s="256"/>
      <c r="D471" s="32"/>
      <c r="E471" s="32"/>
      <c r="F471" s="257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</row>
    <row r="472">
      <c r="A472" s="32"/>
      <c r="B472" s="32"/>
      <c r="C472" s="256"/>
      <c r="D472" s="32"/>
      <c r="E472" s="32"/>
      <c r="F472" s="257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</row>
    <row r="473">
      <c r="A473" s="32"/>
      <c r="B473" s="32"/>
      <c r="C473" s="256"/>
      <c r="D473" s="32"/>
      <c r="E473" s="32"/>
      <c r="F473" s="257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</row>
    <row r="474">
      <c r="A474" s="32"/>
      <c r="B474" s="32"/>
      <c r="C474" s="256"/>
      <c r="D474" s="32"/>
      <c r="E474" s="32"/>
      <c r="F474" s="257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</row>
    <row r="475">
      <c r="A475" s="32"/>
      <c r="B475" s="32"/>
      <c r="C475" s="256"/>
      <c r="D475" s="32"/>
      <c r="E475" s="32"/>
      <c r="F475" s="257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</row>
    <row r="476">
      <c r="A476" s="32"/>
      <c r="B476" s="32"/>
      <c r="C476" s="256"/>
      <c r="D476" s="32"/>
      <c r="E476" s="32"/>
      <c r="F476" s="257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</row>
    <row r="477">
      <c r="A477" s="32"/>
      <c r="B477" s="32"/>
      <c r="C477" s="256"/>
      <c r="D477" s="32"/>
      <c r="E477" s="32"/>
      <c r="F477" s="257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</row>
    <row r="478">
      <c r="A478" s="32"/>
      <c r="B478" s="32"/>
      <c r="C478" s="256"/>
      <c r="D478" s="32"/>
      <c r="E478" s="32"/>
      <c r="F478" s="257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</row>
    <row r="479">
      <c r="A479" s="32"/>
      <c r="B479" s="32"/>
      <c r="C479" s="256"/>
      <c r="D479" s="32"/>
      <c r="E479" s="32"/>
      <c r="F479" s="257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</row>
    <row r="480">
      <c r="A480" s="32"/>
      <c r="B480" s="32"/>
      <c r="C480" s="256"/>
      <c r="D480" s="32"/>
      <c r="E480" s="32"/>
      <c r="F480" s="257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</row>
    <row r="481">
      <c r="A481" s="32"/>
      <c r="B481" s="32"/>
      <c r="C481" s="256"/>
      <c r="D481" s="32"/>
      <c r="E481" s="32"/>
      <c r="F481" s="257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</row>
    <row r="482">
      <c r="A482" s="32"/>
      <c r="B482" s="32"/>
      <c r="C482" s="256"/>
      <c r="D482" s="32"/>
      <c r="E482" s="32"/>
      <c r="F482" s="257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</row>
    <row r="483">
      <c r="A483" s="32"/>
      <c r="B483" s="32"/>
      <c r="C483" s="256"/>
      <c r="D483" s="32"/>
      <c r="E483" s="32"/>
      <c r="F483" s="257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</row>
    <row r="484">
      <c r="A484" s="32"/>
      <c r="B484" s="32"/>
      <c r="C484" s="256"/>
      <c r="D484" s="32"/>
      <c r="E484" s="32"/>
      <c r="F484" s="257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</row>
    <row r="485">
      <c r="A485" s="32"/>
      <c r="B485" s="32"/>
      <c r="C485" s="256"/>
      <c r="D485" s="32"/>
      <c r="E485" s="32"/>
      <c r="F485" s="257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</row>
    <row r="486">
      <c r="A486" s="32"/>
      <c r="B486" s="32"/>
      <c r="C486" s="256"/>
      <c r="D486" s="32"/>
      <c r="E486" s="32"/>
      <c r="F486" s="257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</row>
    <row r="487">
      <c r="A487" s="32"/>
      <c r="B487" s="32"/>
      <c r="C487" s="256"/>
      <c r="D487" s="32"/>
      <c r="E487" s="32"/>
      <c r="F487" s="257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</row>
    <row r="488">
      <c r="A488" s="32"/>
      <c r="B488" s="32"/>
      <c r="C488" s="256"/>
      <c r="D488" s="32"/>
      <c r="E488" s="32"/>
      <c r="F488" s="257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</row>
    <row r="489">
      <c r="A489" s="32"/>
      <c r="B489" s="32"/>
      <c r="C489" s="256"/>
      <c r="D489" s="32"/>
      <c r="E489" s="32"/>
      <c r="F489" s="257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</row>
    <row r="490">
      <c r="A490" s="32"/>
      <c r="B490" s="32"/>
      <c r="C490" s="256"/>
      <c r="D490" s="32"/>
      <c r="E490" s="32"/>
      <c r="F490" s="257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</row>
    <row r="491">
      <c r="A491" s="32"/>
      <c r="B491" s="32"/>
      <c r="C491" s="256"/>
      <c r="D491" s="32"/>
      <c r="E491" s="32"/>
      <c r="F491" s="257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</row>
    <row r="492">
      <c r="A492" s="32"/>
      <c r="B492" s="32"/>
      <c r="C492" s="256"/>
      <c r="D492" s="32"/>
      <c r="E492" s="32"/>
      <c r="F492" s="257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</row>
    <row r="493">
      <c r="A493" s="32"/>
      <c r="B493" s="32"/>
      <c r="C493" s="256"/>
      <c r="D493" s="32"/>
      <c r="E493" s="32"/>
      <c r="F493" s="257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</row>
    <row r="494">
      <c r="A494" s="32"/>
      <c r="B494" s="32"/>
      <c r="C494" s="256"/>
      <c r="D494" s="32"/>
      <c r="E494" s="32"/>
      <c r="F494" s="257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</row>
    <row r="495">
      <c r="A495" s="32"/>
      <c r="B495" s="32"/>
      <c r="C495" s="256"/>
      <c r="D495" s="32"/>
      <c r="E495" s="32"/>
      <c r="F495" s="257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</row>
    <row r="496">
      <c r="A496" s="32"/>
      <c r="B496" s="32"/>
      <c r="C496" s="256"/>
      <c r="D496" s="32"/>
      <c r="E496" s="32"/>
      <c r="F496" s="257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</row>
    <row r="497">
      <c r="A497" s="32"/>
      <c r="B497" s="32"/>
      <c r="C497" s="256"/>
      <c r="D497" s="32"/>
      <c r="E497" s="32"/>
      <c r="F497" s="257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</row>
    <row r="498">
      <c r="A498" s="32"/>
      <c r="B498" s="32"/>
      <c r="C498" s="256"/>
      <c r="D498" s="32"/>
      <c r="E498" s="32"/>
      <c r="F498" s="257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</row>
    <row r="499">
      <c r="A499" s="32"/>
      <c r="B499" s="32"/>
      <c r="C499" s="256"/>
      <c r="D499" s="32"/>
      <c r="E499" s="32"/>
      <c r="F499" s="257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</row>
    <row r="500">
      <c r="A500" s="32"/>
      <c r="B500" s="32"/>
      <c r="C500" s="256"/>
      <c r="D500" s="32"/>
      <c r="E500" s="32"/>
      <c r="F500" s="257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</row>
    <row r="501">
      <c r="A501" s="32"/>
      <c r="B501" s="32"/>
      <c r="C501" s="256"/>
      <c r="D501" s="32"/>
      <c r="E501" s="32"/>
      <c r="F501" s="257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</row>
    <row r="502">
      <c r="A502" s="32"/>
      <c r="B502" s="32"/>
      <c r="C502" s="256"/>
      <c r="D502" s="32"/>
      <c r="E502" s="32"/>
      <c r="F502" s="257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</row>
    <row r="503">
      <c r="A503" s="32"/>
      <c r="B503" s="32"/>
      <c r="C503" s="256"/>
      <c r="D503" s="32"/>
      <c r="E503" s="32"/>
      <c r="F503" s="257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</row>
    <row r="504">
      <c r="A504" s="32"/>
      <c r="B504" s="32"/>
      <c r="C504" s="256"/>
      <c r="D504" s="32"/>
      <c r="E504" s="32"/>
      <c r="F504" s="257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</row>
    <row r="505">
      <c r="A505" s="32"/>
      <c r="B505" s="32"/>
      <c r="C505" s="256"/>
      <c r="D505" s="32"/>
      <c r="E505" s="32"/>
      <c r="F505" s="257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</row>
    <row r="506">
      <c r="A506" s="32"/>
      <c r="B506" s="32"/>
      <c r="C506" s="256"/>
      <c r="D506" s="32"/>
      <c r="E506" s="32"/>
      <c r="F506" s="257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</row>
    <row r="507">
      <c r="A507" s="32"/>
      <c r="B507" s="32"/>
      <c r="C507" s="256"/>
      <c r="D507" s="32"/>
      <c r="E507" s="32"/>
      <c r="F507" s="257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</row>
    <row r="508">
      <c r="A508" s="32"/>
      <c r="B508" s="32"/>
      <c r="C508" s="256"/>
      <c r="D508" s="32"/>
      <c r="E508" s="32"/>
      <c r="F508" s="257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</row>
    <row r="509">
      <c r="A509" s="32"/>
      <c r="B509" s="32"/>
      <c r="C509" s="256"/>
      <c r="D509" s="32"/>
      <c r="E509" s="32"/>
      <c r="F509" s="257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</row>
    <row r="510">
      <c r="A510" s="32"/>
      <c r="B510" s="32"/>
      <c r="C510" s="256"/>
      <c r="D510" s="32"/>
      <c r="E510" s="32"/>
      <c r="F510" s="257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</row>
    <row r="511">
      <c r="A511" s="32"/>
      <c r="B511" s="32"/>
      <c r="C511" s="256"/>
      <c r="D511" s="32"/>
      <c r="E511" s="32"/>
      <c r="F511" s="257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>
      <c r="A512" s="32"/>
      <c r="B512" s="32"/>
      <c r="C512" s="256"/>
      <c r="D512" s="32"/>
      <c r="E512" s="32"/>
      <c r="F512" s="257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</row>
    <row r="513">
      <c r="A513" s="32"/>
      <c r="B513" s="32"/>
      <c r="C513" s="256"/>
      <c r="D513" s="32"/>
      <c r="E513" s="32"/>
      <c r="F513" s="257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</row>
    <row r="514">
      <c r="A514" s="32"/>
      <c r="B514" s="32"/>
      <c r="C514" s="256"/>
      <c r="D514" s="32"/>
      <c r="E514" s="32"/>
      <c r="F514" s="257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>
      <c r="A515" s="32"/>
      <c r="B515" s="32"/>
      <c r="C515" s="256"/>
      <c r="D515" s="32"/>
      <c r="E515" s="32"/>
      <c r="F515" s="257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</row>
    <row r="516">
      <c r="A516" s="32"/>
      <c r="B516" s="32"/>
      <c r="C516" s="256"/>
      <c r="D516" s="32"/>
      <c r="E516" s="32"/>
      <c r="F516" s="257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</row>
    <row r="517">
      <c r="A517" s="32"/>
      <c r="B517" s="32"/>
      <c r="C517" s="256"/>
      <c r="D517" s="32"/>
      <c r="E517" s="32"/>
      <c r="F517" s="257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</row>
    <row r="518">
      <c r="A518" s="32"/>
      <c r="B518" s="32"/>
      <c r="C518" s="256"/>
      <c r="D518" s="32"/>
      <c r="E518" s="32"/>
      <c r="F518" s="257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>
      <c r="A519" s="32"/>
      <c r="B519" s="32"/>
      <c r="C519" s="256"/>
      <c r="D519" s="32"/>
      <c r="E519" s="32"/>
      <c r="F519" s="257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</row>
    <row r="520">
      <c r="A520" s="32"/>
      <c r="B520" s="32"/>
      <c r="C520" s="256"/>
      <c r="D520" s="32"/>
      <c r="E520" s="32"/>
      <c r="F520" s="257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</row>
    <row r="521">
      <c r="A521" s="32"/>
      <c r="B521" s="32"/>
      <c r="C521" s="256"/>
      <c r="D521" s="32"/>
      <c r="E521" s="32"/>
      <c r="F521" s="257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</row>
    <row r="522">
      <c r="A522" s="32"/>
      <c r="B522" s="32"/>
      <c r="C522" s="256"/>
      <c r="D522" s="32"/>
      <c r="E522" s="32"/>
      <c r="F522" s="257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</row>
    <row r="523">
      <c r="A523" s="32"/>
      <c r="B523" s="32"/>
      <c r="C523" s="256"/>
      <c r="D523" s="32"/>
      <c r="E523" s="32"/>
      <c r="F523" s="257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</row>
    <row r="524">
      <c r="A524" s="32"/>
      <c r="B524" s="32"/>
      <c r="C524" s="256"/>
      <c r="D524" s="32"/>
      <c r="E524" s="32"/>
      <c r="F524" s="257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</row>
    <row r="525">
      <c r="A525" s="32"/>
      <c r="B525" s="32"/>
      <c r="C525" s="256"/>
      <c r="D525" s="32"/>
      <c r="E525" s="32"/>
      <c r="F525" s="257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</row>
    <row r="526">
      <c r="A526" s="32"/>
      <c r="B526" s="32"/>
      <c r="C526" s="256"/>
      <c r="D526" s="32"/>
      <c r="E526" s="32"/>
      <c r="F526" s="257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</row>
    <row r="527">
      <c r="A527" s="32"/>
      <c r="B527" s="32"/>
      <c r="C527" s="256"/>
      <c r="D527" s="32"/>
      <c r="E527" s="32"/>
      <c r="F527" s="257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</row>
    <row r="528">
      <c r="A528" s="32"/>
      <c r="B528" s="32"/>
      <c r="C528" s="256"/>
      <c r="D528" s="32"/>
      <c r="E528" s="32"/>
      <c r="F528" s="257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</row>
    <row r="529">
      <c r="A529" s="32"/>
      <c r="B529" s="32"/>
      <c r="C529" s="256"/>
      <c r="D529" s="32"/>
      <c r="E529" s="32"/>
      <c r="F529" s="257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</row>
    <row r="530">
      <c r="A530" s="32"/>
      <c r="B530" s="32"/>
      <c r="C530" s="256"/>
      <c r="D530" s="32"/>
      <c r="E530" s="32"/>
      <c r="F530" s="257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</row>
    <row r="531">
      <c r="A531" s="32"/>
      <c r="B531" s="32"/>
      <c r="C531" s="256"/>
      <c r="D531" s="32"/>
      <c r="E531" s="32"/>
      <c r="F531" s="257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</row>
    <row r="532">
      <c r="A532" s="32"/>
      <c r="B532" s="32"/>
      <c r="C532" s="256"/>
      <c r="D532" s="32"/>
      <c r="E532" s="32"/>
      <c r="F532" s="257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</row>
    <row r="533">
      <c r="A533" s="32"/>
      <c r="B533" s="32"/>
      <c r="C533" s="256"/>
      <c r="D533" s="32"/>
      <c r="E533" s="32"/>
      <c r="F533" s="257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</row>
    <row r="534">
      <c r="A534" s="32"/>
      <c r="B534" s="32"/>
      <c r="C534" s="256"/>
      <c r="D534" s="32"/>
      <c r="E534" s="32"/>
      <c r="F534" s="257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</row>
    <row r="535">
      <c r="A535" s="32"/>
      <c r="B535" s="32"/>
      <c r="C535" s="256"/>
      <c r="D535" s="32"/>
      <c r="E535" s="32"/>
      <c r="F535" s="257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</row>
    <row r="536">
      <c r="A536" s="32"/>
      <c r="B536" s="32"/>
      <c r="C536" s="256"/>
      <c r="D536" s="32"/>
      <c r="E536" s="32"/>
      <c r="F536" s="257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</row>
    <row r="537">
      <c r="A537" s="32"/>
      <c r="B537" s="32"/>
      <c r="C537" s="256"/>
      <c r="D537" s="32"/>
      <c r="E537" s="32"/>
      <c r="F537" s="257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</row>
    <row r="538">
      <c r="A538" s="32"/>
      <c r="B538" s="32"/>
      <c r="C538" s="256"/>
      <c r="D538" s="32"/>
      <c r="E538" s="32"/>
      <c r="F538" s="257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</row>
    <row r="539">
      <c r="A539" s="32"/>
      <c r="B539" s="32"/>
      <c r="C539" s="256"/>
      <c r="D539" s="32"/>
      <c r="E539" s="32"/>
      <c r="F539" s="257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</row>
    <row r="540">
      <c r="A540" s="32"/>
      <c r="B540" s="32"/>
      <c r="C540" s="256"/>
      <c r="D540" s="32"/>
      <c r="E540" s="32"/>
      <c r="F540" s="257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</row>
    <row r="541">
      <c r="A541" s="32"/>
      <c r="B541" s="32"/>
      <c r="C541" s="256"/>
      <c r="D541" s="32"/>
      <c r="E541" s="32"/>
      <c r="F541" s="257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</row>
    <row r="542">
      <c r="A542" s="32"/>
      <c r="B542" s="32"/>
      <c r="C542" s="256"/>
      <c r="D542" s="32"/>
      <c r="E542" s="32"/>
      <c r="F542" s="257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</row>
    <row r="543">
      <c r="A543" s="32"/>
      <c r="B543" s="32"/>
      <c r="C543" s="256"/>
      <c r="D543" s="32"/>
      <c r="E543" s="32"/>
      <c r="F543" s="257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</row>
    <row r="544">
      <c r="A544" s="32"/>
      <c r="B544" s="32"/>
      <c r="C544" s="256"/>
      <c r="D544" s="32"/>
      <c r="E544" s="32"/>
      <c r="F544" s="257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</row>
    <row r="545">
      <c r="A545" s="32"/>
      <c r="B545" s="32"/>
      <c r="C545" s="256"/>
      <c r="D545" s="32"/>
      <c r="E545" s="32"/>
      <c r="F545" s="257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</row>
    <row r="546">
      <c r="A546" s="32"/>
      <c r="B546" s="32"/>
      <c r="C546" s="256"/>
      <c r="D546" s="32"/>
      <c r="E546" s="32"/>
      <c r="F546" s="257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>
      <c r="A547" s="32"/>
      <c r="B547" s="32"/>
      <c r="C547" s="256"/>
      <c r="D547" s="32"/>
      <c r="E547" s="32"/>
      <c r="F547" s="257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</row>
    <row r="548">
      <c r="A548" s="32"/>
      <c r="B548" s="32"/>
      <c r="C548" s="256"/>
      <c r="D548" s="32"/>
      <c r="E548" s="32"/>
      <c r="F548" s="257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>
      <c r="A549" s="32"/>
      <c r="B549" s="32"/>
      <c r="C549" s="256"/>
      <c r="D549" s="32"/>
      <c r="E549" s="32"/>
      <c r="F549" s="257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</row>
    <row r="550">
      <c r="A550" s="32"/>
      <c r="B550" s="32"/>
      <c r="C550" s="256"/>
      <c r="D550" s="32"/>
      <c r="E550" s="32"/>
      <c r="F550" s="257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</row>
    <row r="551">
      <c r="A551" s="32"/>
      <c r="B551" s="32"/>
      <c r="C551" s="256"/>
      <c r="D551" s="32"/>
      <c r="E551" s="32"/>
      <c r="F551" s="257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</row>
    <row r="552">
      <c r="A552" s="32"/>
      <c r="B552" s="32"/>
      <c r="C552" s="256"/>
      <c r="D552" s="32"/>
      <c r="E552" s="32"/>
      <c r="F552" s="257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</row>
    <row r="553">
      <c r="A553" s="32"/>
      <c r="B553" s="32"/>
      <c r="C553" s="256"/>
      <c r="D553" s="32"/>
      <c r="E553" s="32"/>
      <c r="F553" s="257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</row>
    <row r="554">
      <c r="A554" s="32"/>
      <c r="B554" s="32"/>
      <c r="C554" s="256"/>
      <c r="D554" s="32"/>
      <c r="E554" s="32"/>
      <c r="F554" s="257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</row>
    <row r="555">
      <c r="A555" s="32"/>
      <c r="B555" s="32"/>
      <c r="C555" s="256"/>
      <c r="D555" s="32"/>
      <c r="E555" s="32"/>
      <c r="F555" s="257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</row>
    <row r="556">
      <c r="A556" s="32"/>
      <c r="B556" s="32"/>
      <c r="C556" s="256"/>
      <c r="D556" s="32"/>
      <c r="E556" s="32"/>
      <c r="F556" s="257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</row>
    <row r="557">
      <c r="A557" s="32"/>
      <c r="B557" s="32"/>
      <c r="C557" s="256"/>
      <c r="D557" s="32"/>
      <c r="E557" s="32"/>
      <c r="F557" s="257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</row>
    <row r="558">
      <c r="A558" s="32"/>
      <c r="B558" s="32"/>
      <c r="C558" s="256"/>
      <c r="D558" s="32"/>
      <c r="E558" s="32"/>
      <c r="F558" s="257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</row>
    <row r="559">
      <c r="A559" s="32"/>
      <c r="B559" s="32"/>
      <c r="C559" s="256"/>
      <c r="D559" s="32"/>
      <c r="E559" s="32"/>
      <c r="F559" s="257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</row>
    <row r="560">
      <c r="A560" s="32"/>
      <c r="B560" s="32"/>
      <c r="C560" s="256"/>
      <c r="D560" s="32"/>
      <c r="E560" s="32"/>
      <c r="F560" s="257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</row>
    <row r="561">
      <c r="A561" s="32"/>
      <c r="B561" s="32"/>
      <c r="C561" s="256"/>
      <c r="D561" s="32"/>
      <c r="E561" s="32"/>
      <c r="F561" s="257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</row>
    <row r="562">
      <c r="A562" s="32"/>
      <c r="B562" s="32"/>
      <c r="C562" s="256"/>
      <c r="D562" s="32"/>
      <c r="E562" s="32"/>
      <c r="F562" s="257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</row>
    <row r="563">
      <c r="A563" s="32"/>
      <c r="B563" s="32"/>
      <c r="C563" s="256"/>
      <c r="D563" s="32"/>
      <c r="E563" s="32"/>
      <c r="F563" s="257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</row>
    <row r="564">
      <c r="A564" s="32"/>
      <c r="B564" s="32"/>
      <c r="C564" s="256"/>
      <c r="D564" s="32"/>
      <c r="E564" s="32"/>
      <c r="F564" s="257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</row>
    <row r="565">
      <c r="A565" s="32"/>
      <c r="B565" s="32"/>
      <c r="C565" s="256"/>
      <c r="D565" s="32"/>
      <c r="E565" s="32"/>
      <c r="F565" s="257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</row>
    <row r="566">
      <c r="A566" s="32"/>
      <c r="B566" s="32"/>
      <c r="C566" s="256"/>
      <c r="D566" s="32"/>
      <c r="E566" s="32"/>
      <c r="F566" s="257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</row>
    <row r="567">
      <c r="A567" s="32"/>
      <c r="B567" s="32"/>
      <c r="C567" s="256"/>
      <c r="D567" s="32"/>
      <c r="E567" s="32"/>
      <c r="F567" s="257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</row>
    <row r="568">
      <c r="A568" s="32"/>
      <c r="B568" s="32"/>
      <c r="C568" s="256"/>
      <c r="D568" s="32"/>
      <c r="E568" s="32"/>
      <c r="F568" s="257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</row>
    <row r="569">
      <c r="A569" s="32"/>
      <c r="B569" s="32"/>
      <c r="C569" s="256"/>
      <c r="D569" s="32"/>
      <c r="E569" s="32"/>
      <c r="F569" s="257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</row>
    <row r="570">
      <c r="A570" s="32"/>
      <c r="B570" s="32"/>
      <c r="C570" s="256"/>
      <c r="D570" s="32"/>
      <c r="E570" s="32"/>
      <c r="F570" s="257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>
      <c r="A571" s="32"/>
      <c r="B571" s="32"/>
      <c r="C571" s="256"/>
      <c r="D571" s="32"/>
      <c r="E571" s="32"/>
      <c r="F571" s="257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</row>
    <row r="572">
      <c r="A572" s="32"/>
      <c r="B572" s="32"/>
      <c r="C572" s="256"/>
      <c r="D572" s="32"/>
      <c r="E572" s="32"/>
      <c r="F572" s="257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</row>
    <row r="573">
      <c r="A573" s="32"/>
      <c r="B573" s="32"/>
      <c r="C573" s="256"/>
      <c r="D573" s="32"/>
      <c r="E573" s="32"/>
      <c r="F573" s="257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</row>
    <row r="574">
      <c r="A574" s="32"/>
      <c r="B574" s="32"/>
      <c r="C574" s="256"/>
      <c r="D574" s="32"/>
      <c r="E574" s="32"/>
      <c r="F574" s="257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</row>
    <row r="575">
      <c r="A575" s="32"/>
      <c r="B575" s="32"/>
      <c r="C575" s="256"/>
      <c r="D575" s="32"/>
      <c r="E575" s="32"/>
      <c r="F575" s="257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</row>
    <row r="576">
      <c r="A576" s="32"/>
      <c r="B576" s="32"/>
      <c r="C576" s="256"/>
      <c r="D576" s="32"/>
      <c r="E576" s="32"/>
      <c r="F576" s="257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</row>
    <row r="577">
      <c r="A577" s="32"/>
      <c r="B577" s="32"/>
      <c r="C577" s="256"/>
      <c r="D577" s="32"/>
      <c r="E577" s="32"/>
      <c r="F577" s="257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</row>
    <row r="578">
      <c r="A578" s="32"/>
      <c r="B578" s="32"/>
      <c r="C578" s="256"/>
      <c r="D578" s="32"/>
      <c r="E578" s="32"/>
      <c r="F578" s="257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</row>
    <row r="579">
      <c r="A579" s="32"/>
      <c r="B579" s="32"/>
      <c r="C579" s="256"/>
      <c r="D579" s="32"/>
      <c r="E579" s="32"/>
      <c r="F579" s="257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</row>
    <row r="580">
      <c r="A580" s="32"/>
      <c r="B580" s="32"/>
      <c r="C580" s="256"/>
      <c r="D580" s="32"/>
      <c r="E580" s="32"/>
      <c r="F580" s="257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</row>
    <row r="581">
      <c r="A581" s="32"/>
      <c r="B581" s="32"/>
      <c r="C581" s="256"/>
      <c r="D581" s="32"/>
      <c r="E581" s="32"/>
      <c r="F581" s="257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</row>
    <row r="582">
      <c r="A582" s="32"/>
      <c r="B582" s="32"/>
      <c r="C582" s="256"/>
      <c r="D582" s="32"/>
      <c r="E582" s="32"/>
      <c r="F582" s="257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</row>
    <row r="583">
      <c r="A583" s="32"/>
      <c r="B583" s="32"/>
      <c r="C583" s="256"/>
      <c r="D583" s="32"/>
      <c r="E583" s="32"/>
      <c r="F583" s="257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</row>
    <row r="584">
      <c r="A584" s="32"/>
      <c r="B584" s="32"/>
      <c r="C584" s="256"/>
      <c r="D584" s="32"/>
      <c r="E584" s="32"/>
      <c r="F584" s="257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</row>
    <row r="585">
      <c r="A585" s="32"/>
      <c r="B585" s="32"/>
      <c r="C585" s="256"/>
      <c r="D585" s="32"/>
      <c r="E585" s="32"/>
      <c r="F585" s="257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</row>
    <row r="586">
      <c r="A586" s="32"/>
      <c r="B586" s="32"/>
      <c r="C586" s="256"/>
      <c r="D586" s="32"/>
      <c r="E586" s="32"/>
      <c r="F586" s="257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</row>
    <row r="587">
      <c r="A587" s="32"/>
      <c r="B587" s="32"/>
      <c r="C587" s="256"/>
      <c r="D587" s="32"/>
      <c r="E587" s="32"/>
      <c r="F587" s="257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</row>
    <row r="588">
      <c r="A588" s="32"/>
      <c r="B588" s="32"/>
      <c r="C588" s="256"/>
      <c r="D588" s="32"/>
      <c r="E588" s="32"/>
      <c r="F588" s="257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</row>
    <row r="589">
      <c r="A589" s="32"/>
      <c r="B589" s="32"/>
      <c r="C589" s="256"/>
      <c r="D589" s="32"/>
      <c r="E589" s="32"/>
      <c r="F589" s="257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</row>
    <row r="590">
      <c r="A590" s="32"/>
      <c r="B590" s="32"/>
      <c r="C590" s="256"/>
      <c r="D590" s="32"/>
      <c r="E590" s="32"/>
      <c r="F590" s="257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</row>
    <row r="591">
      <c r="A591" s="32"/>
      <c r="B591" s="32"/>
      <c r="C591" s="256"/>
      <c r="D591" s="32"/>
      <c r="E591" s="32"/>
      <c r="F591" s="257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</row>
    <row r="592">
      <c r="A592" s="32"/>
      <c r="B592" s="32"/>
      <c r="C592" s="256"/>
      <c r="D592" s="32"/>
      <c r="E592" s="32"/>
      <c r="F592" s="257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</row>
    <row r="593">
      <c r="A593" s="32"/>
      <c r="B593" s="32"/>
      <c r="C593" s="256"/>
      <c r="D593" s="32"/>
      <c r="E593" s="32"/>
      <c r="F593" s="257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</row>
    <row r="594">
      <c r="A594" s="32"/>
      <c r="B594" s="32"/>
      <c r="C594" s="256"/>
      <c r="D594" s="32"/>
      <c r="E594" s="32"/>
      <c r="F594" s="257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</row>
    <row r="595">
      <c r="A595" s="32"/>
      <c r="B595" s="32"/>
      <c r="C595" s="256"/>
      <c r="D595" s="32"/>
      <c r="E595" s="32"/>
      <c r="F595" s="257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</row>
    <row r="596">
      <c r="A596" s="32"/>
      <c r="B596" s="32"/>
      <c r="C596" s="256"/>
      <c r="D596" s="32"/>
      <c r="E596" s="32"/>
      <c r="F596" s="257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</row>
    <row r="597">
      <c r="A597" s="32"/>
      <c r="B597" s="32"/>
      <c r="C597" s="256"/>
      <c r="D597" s="32"/>
      <c r="E597" s="32"/>
      <c r="F597" s="257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</row>
    <row r="598">
      <c r="A598" s="32"/>
      <c r="B598" s="32"/>
      <c r="C598" s="256"/>
      <c r="D598" s="32"/>
      <c r="E598" s="32"/>
      <c r="F598" s="257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</row>
    <row r="599">
      <c r="A599" s="32"/>
      <c r="B599" s="32"/>
      <c r="C599" s="256"/>
      <c r="D599" s="32"/>
      <c r="E599" s="32"/>
      <c r="F599" s="257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</row>
    <row r="600">
      <c r="A600" s="32"/>
      <c r="B600" s="32"/>
      <c r="C600" s="256"/>
      <c r="D600" s="32"/>
      <c r="E600" s="32"/>
      <c r="F600" s="257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</row>
    <row r="601">
      <c r="A601" s="32"/>
      <c r="B601" s="32"/>
      <c r="C601" s="256"/>
      <c r="D601" s="32"/>
      <c r="E601" s="32"/>
      <c r="F601" s="257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</row>
    <row r="602">
      <c r="A602" s="32"/>
      <c r="B602" s="32"/>
      <c r="C602" s="256"/>
      <c r="D602" s="32"/>
      <c r="E602" s="32"/>
      <c r="F602" s="257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</row>
    <row r="603">
      <c r="A603" s="32"/>
      <c r="B603" s="32"/>
      <c r="C603" s="256"/>
      <c r="D603" s="32"/>
      <c r="E603" s="32"/>
      <c r="F603" s="257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</row>
    <row r="604">
      <c r="A604" s="32"/>
      <c r="B604" s="32"/>
      <c r="C604" s="256"/>
      <c r="D604" s="32"/>
      <c r="E604" s="32"/>
      <c r="F604" s="257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</row>
    <row r="605">
      <c r="A605" s="32"/>
      <c r="B605" s="32"/>
      <c r="C605" s="256"/>
      <c r="D605" s="32"/>
      <c r="E605" s="32"/>
      <c r="F605" s="257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</row>
    <row r="606">
      <c r="A606" s="32"/>
      <c r="B606" s="32"/>
      <c r="C606" s="256"/>
      <c r="D606" s="32"/>
      <c r="E606" s="32"/>
      <c r="F606" s="257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</row>
    <row r="607">
      <c r="A607" s="32"/>
      <c r="B607" s="32"/>
      <c r="C607" s="256"/>
      <c r="D607" s="32"/>
      <c r="E607" s="32"/>
      <c r="F607" s="257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>
      <c r="A608" s="32"/>
      <c r="B608" s="32"/>
      <c r="C608" s="256"/>
      <c r="D608" s="32"/>
      <c r="E608" s="32"/>
      <c r="F608" s="257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>
      <c r="A609" s="32"/>
      <c r="B609" s="32"/>
      <c r="C609" s="256"/>
      <c r="D609" s="32"/>
      <c r="E609" s="32"/>
      <c r="F609" s="257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</row>
    <row r="610">
      <c r="A610" s="32"/>
      <c r="B610" s="32"/>
      <c r="C610" s="256"/>
      <c r="D610" s="32"/>
      <c r="E610" s="32"/>
      <c r="F610" s="257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</row>
    <row r="611">
      <c r="A611" s="32"/>
      <c r="B611" s="32"/>
      <c r="C611" s="256"/>
      <c r="D611" s="32"/>
      <c r="E611" s="32"/>
      <c r="F611" s="257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</row>
    <row r="612">
      <c r="A612" s="32"/>
      <c r="B612" s="32"/>
      <c r="C612" s="256"/>
      <c r="D612" s="32"/>
      <c r="E612" s="32"/>
      <c r="F612" s="257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</row>
    <row r="613">
      <c r="A613" s="32"/>
      <c r="B613" s="32"/>
      <c r="C613" s="256"/>
      <c r="D613" s="32"/>
      <c r="E613" s="32"/>
      <c r="F613" s="257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</row>
    <row r="614">
      <c r="A614" s="32"/>
      <c r="B614" s="32"/>
      <c r="C614" s="256"/>
      <c r="D614" s="32"/>
      <c r="E614" s="32"/>
      <c r="F614" s="257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</row>
    <row r="615">
      <c r="A615" s="32"/>
      <c r="B615" s="32"/>
      <c r="C615" s="256"/>
      <c r="D615" s="32"/>
      <c r="E615" s="32"/>
      <c r="F615" s="257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>
      <c r="A616" s="32"/>
      <c r="B616" s="32"/>
      <c r="C616" s="256"/>
      <c r="D616" s="32"/>
      <c r="E616" s="32"/>
      <c r="F616" s="257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</row>
    <row r="617">
      <c r="A617" s="32"/>
      <c r="B617" s="32"/>
      <c r="C617" s="256"/>
      <c r="D617" s="32"/>
      <c r="E617" s="32"/>
      <c r="F617" s="257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</row>
    <row r="618">
      <c r="A618" s="32"/>
      <c r="B618" s="32"/>
      <c r="C618" s="256"/>
      <c r="D618" s="32"/>
      <c r="E618" s="32"/>
      <c r="F618" s="257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</row>
    <row r="619">
      <c r="A619" s="32"/>
      <c r="B619" s="32"/>
      <c r="C619" s="256"/>
      <c r="D619" s="32"/>
      <c r="E619" s="32"/>
      <c r="F619" s="257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</row>
    <row r="620">
      <c r="A620" s="32"/>
      <c r="B620" s="32"/>
      <c r="C620" s="256"/>
      <c r="D620" s="32"/>
      <c r="E620" s="32"/>
      <c r="F620" s="257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</row>
    <row r="621">
      <c r="A621" s="32"/>
      <c r="B621" s="32"/>
      <c r="C621" s="256"/>
      <c r="D621" s="32"/>
      <c r="E621" s="32"/>
      <c r="F621" s="257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</row>
    <row r="622">
      <c r="A622" s="32"/>
      <c r="B622" s="32"/>
      <c r="C622" s="256"/>
      <c r="D622" s="32"/>
      <c r="E622" s="32"/>
      <c r="F622" s="257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</row>
    <row r="623">
      <c r="A623" s="32"/>
      <c r="B623" s="32"/>
      <c r="C623" s="256"/>
      <c r="D623" s="32"/>
      <c r="E623" s="32"/>
      <c r="F623" s="257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</row>
    <row r="624">
      <c r="A624" s="32"/>
      <c r="B624" s="32"/>
      <c r="C624" s="256"/>
      <c r="D624" s="32"/>
      <c r="E624" s="32"/>
      <c r="F624" s="257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</row>
    <row r="625">
      <c r="A625" s="32"/>
      <c r="B625" s="32"/>
      <c r="C625" s="256"/>
      <c r="D625" s="32"/>
      <c r="E625" s="32"/>
      <c r="F625" s="257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</row>
    <row r="626">
      <c r="A626" s="32"/>
      <c r="B626" s="32"/>
      <c r="C626" s="256"/>
      <c r="D626" s="32"/>
      <c r="E626" s="32"/>
      <c r="F626" s="257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</row>
    <row r="627">
      <c r="A627" s="32"/>
      <c r="B627" s="32"/>
      <c r="C627" s="256"/>
      <c r="D627" s="32"/>
      <c r="E627" s="32"/>
      <c r="F627" s="257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>
      <c r="A628" s="32"/>
      <c r="B628" s="32"/>
      <c r="C628" s="256"/>
      <c r="D628" s="32"/>
      <c r="E628" s="32"/>
      <c r="F628" s="257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</row>
    <row r="629">
      <c r="A629" s="32"/>
      <c r="B629" s="32"/>
      <c r="C629" s="256"/>
      <c r="D629" s="32"/>
      <c r="E629" s="32"/>
      <c r="F629" s="257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</row>
    <row r="630">
      <c r="A630" s="32"/>
      <c r="B630" s="32"/>
      <c r="C630" s="256"/>
      <c r="D630" s="32"/>
      <c r="E630" s="32"/>
      <c r="F630" s="257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</row>
    <row r="631">
      <c r="A631" s="32"/>
      <c r="B631" s="32"/>
      <c r="C631" s="256"/>
      <c r="D631" s="32"/>
      <c r="E631" s="32"/>
      <c r="F631" s="257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</row>
    <row r="632">
      <c r="A632" s="32"/>
      <c r="B632" s="32"/>
      <c r="C632" s="256"/>
      <c r="D632" s="32"/>
      <c r="E632" s="32"/>
      <c r="F632" s="257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</row>
    <row r="633">
      <c r="A633" s="32"/>
      <c r="B633" s="32"/>
      <c r="C633" s="256"/>
      <c r="D633" s="32"/>
      <c r="E633" s="32"/>
      <c r="F633" s="257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</row>
    <row r="634">
      <c r="A634" s="32"/>
      <c r="B634" s="32"/>
      <c r="C634" s="256"/>
      <c r="D634" s="32"/>
      <c r="E634" s="32"/>
      <c r="F634" s="257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</row>
    <row r="635">
      <c r="A635" s="32"/>
      <c r="B635" s="32"/>
      <c r="C635" s="256"/>
      <c r="D635" s="32"/>
      <c r="E635" s="32"/>
      <c r="F635" s="257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</row>
    <row r="636">
      <c r="A636" s="32"/>
      <c r="B636" s="32"/>
      <c r="C636" s="256"/>
      <c r="D636" s="32"/>
      <c r="E636" s="32"/>
      <c r="F636" s="257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</row>
    <row r="637">
      <c r="A637" s="32"/>
      <c r="B637" s="32"/>
      <c r="C637" s="256"/>
      <c r="D637" s="32"/>
      <c r="E637" s="32"/>
      <c r="F637" s="257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</row>
    <row r="638">
      <c r="A638" s="32"/>
      <c r="B638" s="32"/>
      <c r="C638" s="256"/>
      <c r="D638" s="32"/>
      <c r="E638" s="32"/>
      <c r="F638" s="257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</row>
    <row r="639">
      <c r="A639" s="32"/>
      <c r="B639" s="32"/>
      <c r="C639" s="256"/>
      <c r="D639" s="32"/>
      <c r="E639" s="32"/>
      <c r="F639" s="257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</row>
    <row r="640">
      <c r="A640" s="32"/>
      <c r="B640" s="32"/>
      <c r="C640" s="256"/>
      <c r="D640" s="32"/>
      <c r="E640" s="32"/>
      <c r="F640" s="257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</row>
    <row r="641">
      <c r="A641" s="32"/>
      <c r="B641" s="32"/>
      <c r="C641" s="256"/>
      <c r="D641" s="32"/>
      <c r="E641" s="32"/>
      <c r="F641" s="257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</row>
    <row r="642">
      <c r="A642" s="32"/>
      <c r="B642" s="32"/>
      <c r="C642" s="256"/>
      <c r="D642" s="32"/>
      <c r="E642" s="32"/>
      <c r="F642" s="257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</row>
    <row r="643">
      <c r="A643" s="32"/>
      <c r="B643" s="32"/>
      <c r="C643" s="256"/>
      <c r="D643" s="32"/>
      <c r="E643" s="32"/>
      <c r="F643" s="257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</row>
    <row r="644">
      <c r="A644" s="32"/>
      <c r="B644" s="32"/>
      <c r="C644" s="256"/>
      <c r="D644" s="32"/>
      <c r="E644" s="32"/>
      <c r="F644" s="257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</row>
    <row r="645">
      <c r="A645" s="32"/>
      <c r="B645" s="32"/>
      <c r="C645" s="256"/>
      <c r="D645" s="32"/>
      <c r="E645" s="32"/>
      <c r="F645" s="257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</row>
    <row r="646">
      <c r="A646" s="32"/>
      <c r="B646" s="32"/>
      <c r="C646" s="256"/>
      <c r="D646" s="32"/>
      <c r="E646" s="32"/>
      <c r="F646" s="257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>
      <c r="A647" s="32"/>
      <c r="B647" s="32"/>
      <c r="C647" s="256"/>
      <c r="D647" s="32"/>
      <c r="E647" s="32"/>
      <c r="F647" s="257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</row>
    <row r="648">
      <c r="A648" s="32"/>
      <c r="B648" s="32"/>
      <c r="C648" s="256"/>
      <c r="D648" s="32"/>
      <c r="E648" s="32"/>
      <c r="F648" s="257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</row>
    <row r="649">
      <c r="A649" s="32"/>
      <c r="B649" s="32"/>
      <c r="C649" s="256"/>
      <c r="D649" s="32"/>
      <c r="E649" s="32"/>
      <c r="F649" s="257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</row>
    <row r="650">
      <c r="A650" s="32"/>
      <c r="B650" s="32"/>
      <c r="C650" s="256"/>
      <c r="D650" s="32"/>
      <c r="E650" s="32"/>
      <c r="F650" s="257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>
      <c r="A651" s="32"/>
      <c r="B651" s="32"/>
      <c r="C651" s="256"/>
      <c r="D651" s="32"/>
      <c r="E651" s="32"/>
      <c r="F651" s="257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</row>
    <row r="652">
      <c r="A652" s="32"/>
      <c r="B652" s="32"/>
      <c r="C652" s="256"/>
      <c r="D652" s="32"/>
      <c r="E652" s="32"/>
      <c r="F652" s="257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</row>
    <row r="653">
      <c r="A653" s="32"/>
      <c r="B653" s="32"/>
      <c r="C653" s="256"/>
      <c r="D653" s="32"/>
      <c r="E653" s="32"/>
      <c r="F653" s="257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</row>
    <row r="654">
      <c r="A654" s="32"/>
      <c r="B654" s="32"/>
      <c r="C654" s="256"/>
      <c r="D654" s="32"/>
      <c r="E654" s="32"/>
      <c r="F654" s="257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</row>
    <row r="655">
      <c r="A655" s="32"/>
      <c r="B655" s="32"/>
      <c r="C655" s="256"/>
      <c r="D655" s="32"/>
      <c r="E655" s="32"/>
      <c r="F655" s="257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</row>
    <row r="656">
      <c r="A656" s="32"/>
      <c r="B656" s="32"/>
      <c r="C656" s="256"/>
      <c r="D656" s="32"/>
      <c r="E656" s="32"/>
      <c r="F656" s="257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</row>
    <row r="657">
      <c r="A657" s="32"/>
      <c r="B657" s="32"/>
      <c r="C657" s="256"/>
      <c r="D657" s="32"/>
      <c r="E657" s="32"/>
      <c r="F657" s="257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</row>
    <row r="658">
      <c r="A658" s="32"/>
      <c r="B658" s="32"/>
      <c r="C658" s="256"/>
      <c r="D658" s="32"/>
      <c r="E658" s="32"/>
      <c r="F658" s="257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</row>
    <row r="659">
      <c r="A659" s="32"/>
      <c r="B659" s="32"/>
      <c r="C659" s="256"/>
      <c r="D659" s="32"/>
      <c r="E659" s="32"/>
      <c r="F659" s="257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>
      <c r="A660" s="32"/>
      <c r="B660" s="32"/>
      <c r="C660" s="256"/>
      <c r="D660" s="32"/>
      <c r="E660" s="32"/>
      <c r="F660" s="257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</row>
    <row r="661">
      <c r="A661" s="32"/>
      <c r="B661" s="32"/>
      <c r="C661" s="256"/>
      <c r="D661" s="32"/>
      <c r="E661" s="32"/>
      <c r="F661" s="257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</row>
    <row r="662">
      <c r="A662" s="32"/>
      <c r="B662" s="32"/>
      <c r="C662" s="256"/>
      <c r="D662" s="32"/>
      <c r="E662" s="32"/>
      <c r="F662" s="257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</row>
    <row r="663">
      <c r="A663" s="32"/>
      <c r="B663" s="32"/>
      <c r="C663" s="256"/>
      <c r="D663" s="32"/>
      <c r="E663" s="32"/>
      <c r="F663" s="257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</row>
    <row r="664">
      <c r="A664" s="32"/>
      <c r="B664" s="32"/>
      <c r="C664" s="256"/>
      <c r="D664" s="32"/>
      <c r="E664" s="32"/>
      <c r="F664" s="257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</row>
    <row r="665">
      <c r="A665" s="32"/>
      <c r="B665" s="32"/>
      <c r="C665" s="256"/>
      <c r="D665" s="32"/>
      <c r="E665" s="32"/>
      <c r="F665" s="257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</row>
    <row r="666">
      <c r="A666" s="32"/>
      <c r="B666" s="32"/>
      <c r="C666" s="256"/>
      <c r="D666" s="32"/>
      <c r="E666" s="32"/>
      <c r="F666" s="257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</row>
    <row r="667">
      <c r="A667" s="32"/>
      <c r="B667" s="32"/>
      <c r="C667" s="256"/>
      <c r="D667" s="32"/>
      <c r="E667" s="32"/>
      <c r="F667" s="257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</row>
    <row r="668">
      <c r="A668" s="32"/>
      <c r="B668" s="32"/>
      <c r="C668" s="256"/>
      <c r="D668" s="32"/>
      <c r="E668" s="32"/>
      <c r="F668" s="257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</row>
    <row r="669">
      <c r="A669" s="32"/>
      <c r="B669" s="32"/>
      <c r="C669" s="256"/>
      <c r="D669" s="32"/>
      <c r="E669" s="32"/>
      <c r="F669" s="257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</row>
    <row r="670">
      <c r="A670" s="32"/>
      <c r="B670" s="32"/>
      <c r="C670" s="256"/>
      <c r="D670" s="32"/>
      <c r="E670" s="32"/>
      <c r="F670" s="257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</row>
    <row r="671">
      <c r="A671" s="32"/>
      <c r="B671" s="32"/>
      <c r="C671" s="256"/>
      <c r="D671" s="32"/>
      <c r="E671" s="32"/>
      <c r="F671" s="257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</row>
    <row r="672">
      <c r="A672" s="32"/>
      <c r="B672" s="32"/>
      <c r="C672" s="256"/>
      <c r="D672" s="32"/>
      <c r="E672" s="32"/>
      <c r="F672" s="257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</row>
    <row r="673">
      <c r="A673" s="32"/>
      <c r="B673" s="32"/>
      <c r="C673" s="256"/>
      <c r="D673" s="32"/>
      <c r="E673" s="32"/>
      <c r="F673" s="257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</row>
    <row r="674">
      <c r="A674" s="32"/>
      <c r="B674" s="32"/>
      <c r="C674" s="256"/>
      <c r="D674" s="32"/>
      <c r="E674" s="32"/>
      <c r="F674" s="257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</row>
    <row r="675">
      <c r="A675" s="32"/>
      <c r="B675" s="32"/>
      <c r="C675" s="256"/>
      <c r="D675" s="32"/>
      <c r="E675" s="32"/>
      <c r="F675" s="257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</row>
    <row r="676">
      <c r="A676" s="32"/>
      <c r="B676" s="32"/>
      <c r="C676" s="256"/>
      <c r="D676" s="32"/>
      <c r="E676" s="32"/>
      <c r="F676" s="257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</row>
    <row r="677">
      <c r="A677" s="32"/>
      <c r="B677" s="32"/>
      <c r="C677" s="256"/>
      <c r="D677" s="32"/>
      <c r="E677" s="32"/>
      <c r="F677" s="257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</row>
    <row r="678">
      <c r="A678" s="32"/>
      <c r="B678" s="32"/>
      <c r="C678" s="256"/>
      <c r="D678" s="32"/>
      <c r="E678" s="32"/>
      <c r="F678" s="257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</row>
    <row r="679">
      <c r="A679" s="32"/>
      <c r="B679" s="32"/>
      <c r="C679" s="256"/>
      <c r="D679" s="32"/>
      <c r="E679" s="32"/>
      <c r="F679" s="257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</row>
    <row r="680">
      <c r="A680" s="32"/>
      <c r="B680" s="32"/>
      <c r="C680" s="256"/>
      <c r="D680" s="32"/>
      <c r="E680" s="32"/>
      <c r="F680" s="257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>
      <c r="A681" s="32"/>
      <c r="B681" s="32"/>
      <c r="C681" s="256"/>
      <c r="D681" s="32"/>
      <c r="E681" s="32"/>
      <c r="F681" s="257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</row>
    <row r="682">
      <c r="A682" s="32"/>
      <c r="B682" s="32"/>
      <c r="C682" s="256"/>
      <c r="D682" s="32"/>
      <c r="E682" s="32"/>
      <c r="F682" s="257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</row>
    <row r="683">
      <c r="A683" s="32"/>
      <c r="B683" s="32"/>
      <c r="C683" s="256"/>
      <c r="D683" s="32"/>
      <c r="E683" s="32"/>
      <c r="F683" s="257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</row>
    <row r="684">
      <c r="A684" s="32"/>
      <c r="B684" s="32"/>
      <c r="C684" s="256"/>
      <c r="D684" s="32"/>
      <c r="E684" s="32"/>
      <c r="F684" s="257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>
      <c r="A685" s="32"/>
      <c r="B685" s="32"/>
      <c r="C685" s="256"/>
      <c r="D685" s="32"/>
      <c r="E685" s="32"/>
      <c r="F685" s="257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</row>
    <row r="686">
      <c r="A686" s="32"/>
      <c r="B686" s="32"/>
      <c r="C686" s="256"/>
      <c r="D686" s="32"/>
      <c r="E686" s="32"/>
      <c r="F686" s="257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</row>
    <row r="687">
      <c r="A687" s="32"/>
      <c r="B687" s="32"/>
      <c r="C687" s="256"/>
      <c r="D687" s="32"/>
      <c r="E687" s="32"/>
      <c r="F687" s="257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</row>
    <row r="688">
      <c r="A688" s="32"/>
      <c r="B688" s="32"/>
      <c r="C688" s="256"/>
      <c r="D688" s="32"/>
      <c r="E688" s="32"/>
      <c r="F688" s="257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</row>
    <row r="689">
      <c r="A689" s="32"/>
      <c r="B689" s="32"/>
      <c r="C689" s="256"/>
      <c r="D689" s="32"/>
      <c r="E689" s="32"/>
      <c r="F689" s="257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</row>
    <row r="690">
      <c r="A690" s="32"/>
      <c r="B690" s="32"/>
      <c r="C690" s="256"/>
      <c r="D690" s="32"/>
      <c r="E690" s="32"/>
      <c r="F690" s="257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</row>
    <row r="691">
      <c r="A691" s="32"/>
      <c r="B691" s="32"/>
      <c r="C691" s="256"/>
      <c r="D691" s="32"/>
      <c r="E691" s="32"/>
      <c r="F691" s="257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</row>
    <row r="692">
      <c r="A692" s="32"/>
      <c r="B692" s="32"/>
      <c r="C692" s="256"/>
      <c r="D692" s="32"/>
      <c r="E692" s="32"/>
      <c r="F692" s="257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</row>
    <row r="693">
      <c r="A693" s="32"/>
      <c r="B693" s="32"/>
      <c r="C693" s="256"/>
      <c r="D693" s="32"/>
      <c r="E693" s="32"/>
      <c r="F693" s="257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</row>
    <row r="694">
      <c r="A694" s="32"/>
      <c r="B694" s="32"/>
      <c r="C694" s="256"/>
      <c r="D694" s="32"/>
      <c r="E694" s="32"/>
      <c r="F694" s="257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</row>
    <row r="695">
      <c r="A695" s="32"/>
      <c r="B695" s="32"/>
      <c r="C695" s="256"/>
      <c r="D695" s="32"/>
      <c r="E695" s="32"/>
      <c r="F695" s="257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</row>
    <row r="696">
      <c r="A696" s="32"/>
      <c r="B696" s="32"/>
      <c r="C696" s="256"/>
      <c r="D696" s="32"/>
      <c r="E696" s="32"/>
      <c r="F696" s="257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</row>
    <row r="697">
      <c r="A697" s="32"/>
      <c r="B697" s="32"/>
      <c r="C697" s="256"/>
      <c r="D697" s="32"/>
      <c r="E697" s="32"/>
      <c r="F697" s="257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</row>
    <row r="698">
      <c r="A698" s="32"/>
      <c r="B698" s="32"/>
      <c r="C698" s="256"/>
      <c r="D698" s="32"/>
      <c r="E698" s="32"/>
      <c r="F698" s="257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>
      <c r="A699" s="32"/>
      <c r="B699" s="32"/>
      <c r="C699" s="256"/>
      <c r="D699" s="32"/>
      <c r="E699" s="32"/>
      <c r="F699" s="257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</row>
    <row r="700">
      <c r="A700" s="32"/>
      <c r="B700" s="32"/>
      <c r="C700" s="256"/>
      <c r="D700" s="32"/>
      <c r="E700" s="32"/>
      <c r="F700" s="257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</row>
    <row r="701">
      <c r="A701" s="32"/>
      <c r="B701" s="32"/>
      <c r="C701" s="256"/>
      <c r="D701" s="32"/>
      <c r="E701" s="32"/>
      <c r="F701" s="257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</row>
    <row r="702">
      <c r="A702" s="32"/>
      <c r="B702" s="32"/>
      <c r="C702" s="256"/>
      <c r="D702" s="32"/>
      <c r="E702" s="32"/>
      <c r="F702" s="257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</row>
    <row r="703">
      <c r="A703" s="32"/>
      <c r="B703" s="32"/>
      <c r="C703" s="256"/>
      <c r="D703" s="32"/>
      <c r="E703" s="32"/>
      <c r="F703" s="257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</row>
    <row r="704">
      <c r="A704" s="32"/>
      <c r="B704" s="32"/>
      <c r="C704" s="256"/>
      <c r="D704" s="32"/>
      <c r="E704" s="32"/>
      <c r="F704" s="257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</row>
    <row r="705">
      <c r="A705" s="32"/>
      <c r="B705" s="32"/>
      <c r="C705" s="256"/>
      <c r="D705" s="32"/>
      <c r="E705" s="32"/>
      <c r="F705" s="257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</row>
    <row r="706">
      <c r="A706" s="32"/>
      <c r="B706" s="32"/>
      <c r="C706" s="256"/>
      <c r="D706" s="32"/>
      <c r="E706" s="32"/>
      <c r="F706" s="257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</row>
    <row r="707">
      <c r="A707" s="32"/>
      <c r="B707" s="32"/>
      <c r="C707" s="256"/>
      <c r="D707" s="32"/>
      <c r="E707" s="32"/>
      <c r="F707" s="257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</row>
    <row r="708">
      <c r="A708" s="32"/>
      <c r="B708" s="32"/>
      <c r="C708" s="256"/>
      <c r="D708" s="32"/>
      <c r="E708" s="32"/>
      <c r="F708" s="257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</row>
    <row r="709">
      <c r="A709" s="32"/>
      <c r="B709" s="32"/>
      <c r="C709" s="256"/>
      <c r="D709" s="32"/>
      <c r="E709" s="32"/>
      <c r="F709" s="257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>
      <c r="A710" s="32"/>
      <c r="B710" s="32"/>
      <c r="C710" s="256"/>
      <c r="D710" s="32"/>
      <c r="E710" s="32"/>
      <c r="F710" s="257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</row>
    <row r="711">
      <c r="A711" s="32"/>
      <c r="B711" s="32"/>
      <c r="C711" s="256"/>
      <c r="D711" s="32"/>
      <c r="E711" s="32"/>
      <c r="F711" s="257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</row>
    <row r="712">
      <c r="A712" s="32"/>
      <c r="B712" s="32"/>
      <c r="C712" s="256"/>
      <c r="D712" s="32"/>
      <c r="E712" s="32"/>
      <c r="F712" s="257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</row>
    <row r="713">
      <c r="A713" s="32"/>
      <c r="B713" s="32"/>
      <c r="C713" s="256"/>
      <c r="D713" s="32"/>
      <c r="E713" s="32"/>
      <c r="F713" s="257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</row>
    <row r="714">
      <c r="A714" s="32"/>
      <c r="B714" s="32"/>
      <c r="C714" s="256"/>
      <c r="D714" s="32"/>
      <c r="E714" s="32"/>
      <c r="F714" s="257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</row>
    <row r="715">
      <c r="A715" s="32"/>
      <c r="B715" s="32"/>
      <c r="C715" s="256"/>
      <c r="D715" s="32"/>
      <c r="E715" s="32"/>
      <c r="F715" s="257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</row>
    <row r="716">
      <c r="A716" s="32"/>
      <c r="B716" s="32"/>
      <c r="C716" s="256"/>
      <c r="D716" s="32"/>
      <c r="E716" s="32"/>
      <c r="F716" s="257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</row>
    <row r="717">
      <c r="A717" s="32"/>
      <c r="B717" s="32"/>
      <c r="C717" s="256"/>
      <c r="D717" s="32"/>
      <c r="E717" s="32"/>
      <c r="F717" s="257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</row>
    <row r="718">
      <c r="A718" s="32"/>
      <c r="B718" s="32"/>
      <c r="C718" s="256"/>
      <c r="D718" s="32"/>
      <c r="E718" s="32"/>
      <c r="F718" s="257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</row>
    <row r="719">
      <c r="A719" s="32"/>
      <c r="B719" s="32"/>
      <c r="C719" s="256"/>
      <c r="D719" s="32"/>
      <c r="E719" s="32"/>
      <c r="F719" s="257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</row>
    <row r="720">
      <c r="A720" s="32"/>
      <c r="B720" s="32"/>
      <c r="C720" s="256"/>
      <c r="D720" s="32"/>
      <c r="E720" s="32"/>
      <c r="F720" s="257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</row>
    <row r="721">
      <c r="A721" s="32"/>
      <c r="B721" s="32"/>
      <c r="C721" s="256"/>
      <c r="D721" s="32"/>
      <c r="E721" s="32"/>
      <c r="F721" s="257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</row>
    <row r="722">
      <c r="A722" s="32"/>
      <c r="B722" s="32"/>
      <c r="C722" s="256"/>
      <c r="D722" s="32"/>
      <c r="E722" s="32"/>
      <c r="F722" s="257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</row>
    <row r="723">
      <c r="A723" s="32"/>
      <c r="B723" s="32"/>
      <c r="C723" s="256"/>
      <c r="D723" s="32"/>
      <c r="E723" s="32"/>
      <c r="F723" s="257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</row>
    <row r="724">
      <c r="A724" s="32"/>
      <c r="B724" s="32"/>
      <c r="C724" s="256"/>
      <c r="D724" s="32"/>
      <c r="E724" s="32"/>
      <c r="F724" s="257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</row>
    <row r="725">
      <c r="A725" s="32"/>
      <c r="B725" s="32"/>
      <c r="C725" s="256"/>
      <c r="D725" s="32"/>
      <c r="E725" s="32"/>
      <c r="F725" s="257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</row>
    <row r="726">
      <c r="A726" s="32"/>
      <c r="B726" s="32"/>
      <c r="C726" s="256"/>
      <c r="D726" s="32"/>
      <c r="E726" s="32"/>
      <c r="F726" s="257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</row>
    <row r="727">
      <c r="A727" s="32"/>
      <c r="B727" s="32"/>
      <c r="C727" s="256"/>
      <c r="D727" s="32"/>
      <c r="E727" s="32"/>
      <c r="F727" s="257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</row>
    <row r="728">
      <c r="A728" s="32"/>
      <c r="B728" s="32"/>
      <c r="C728" s="256"/>
      <c r="D728" s="32"/>
      <c r="E728" s="32"/>
      <c r="F728" s="257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</row>
    <row r="729">
      <c r="A729" s="32"/>
      <c r="B729" s="32"/>
      <c r="C729" s="256"/>
      <c r="D729" s="32"/>
      <c r="E729" s="32"/>
      <c r="F729" s="257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</row>
    <row r="730">
      <c r="A730" s="32"/>
      <c r="B730" s="32"/>
      <c r="C730" s="256"/>
      <c r="D730" s="32"/>
      <c r="E730" s="32"/>
      <c r="F730" s="257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</row>
    <row r="731">
      <c r="A731" s="32"/>
      <c r="B731" s="32"/>
      <c r="C731" s="256"/>
      <c r="D731" s="32"/>
      <c r="E731" s="32"/>
      <c r="F731" s="257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>
      <c r="A732" s="32"/>
      <c r="B732" s="32"/>
      <c r="C732" s="256"/>
      <c r="D732" s="32"/>
      <c r="E732" s="32"/>
      <c r="F732" s="257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</row>
    <row r="733">
      <c r="A733" s="32"/>
      <c r="B733" s="32"/>
      <c r="C733" s="256"/>
      <c r="D733" s="32"/>
      <c r="E733" s="32"/>
      <c r="F733" s="257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</row>
    <row r="734">
      <c r="A734" s="32"/>
      <c r="B734" s="32"/>
      <c r="C734" s="256"/>
      <c r="D734" s="32"/>
      <c r="E734" s="32"/>
      <c r="F734" s="257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>
      <c r="A735" s="32"/>
      <c r="B735" s="32"/>
      <c r="C735" s="256"/>
      <c r="D735" s="32"/>
      <c r="E735" s="32"/>
      <c r="F735" s="257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</row>
    <row r="736">
      <c r="A736" s="32"/>
      <c r="B736" s="32"/>
      <c r="C736" s="256"/>
      <c r="D736" s="32"/>
      <c r="E736" s="32"/>
      <c r="F736" s="257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</row>
    <row r="737">
      <c r="A737" s="32"/>
      <c r="B737" s="32"/>
      <c r="C737" s="256"/>
      <c r="D737" s="32"/>
      <c r="E737" s="32"/>
      <c r="F737" s="257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</row>
    <row r="738">
      <c r="A738" s="32"/>
      <c r="B738" s="32"/>
      <c r="C738" s="256"/>
      <c r="D738" s="32"/>
      <c r="E738" s="32"/>
      <c r="F738" s="257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</row>
    <row r="739">
      <c r="A739" s="32"/>
      <c r="B739" s="32"/>
      <c r="C739" s="256"/>
      <c r="D739" s="32"/>
      <c r="E739" s="32"/>
      <c r="F739" s="257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</row>
    <row r="740">
      <c r="A740" s="32"/>
      <c r="B740" s="32"/>
      <c r="C740" s="256"/>
      <c r="D740" s="32"/>
      <c r="E740" s="32"/>
      <c r="F740" s="257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</row>
    <row r="741">
      <c r="A741" s="32"/>
      <c r="B741" s="32"/>
      <c r="C741" s="256"/>
      <c r="D741" s="32"/>
      <c r="E741" s="32"/>
      <c r="F741" s="257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</row>
    <row r="742">
      <c r="A742" s="32"/>
      <c r="B742" s="32"/>
      <c r="C742" s="256"/>
      <c r="D742" s="32"/>
      <c r="E742" s="32"/>
      <c r="F742" s="257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</row>
    <row r="743">
      <c r="A743" s="32"/>
      <c r="B743" s="32"/>
      <c r="C743" s="256"/>
      <c r="D743" s="32"/>
      <c r="E743" s="32"/>
      <c r="F743" s="257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</row>
    <row r="744">
      <c r="A744" s="32"/>
      <c r="B744" s="32"/>
      <c r="C744" s="256"/>
      <c r="D744" s="32"/>
      <c r="E744" s="32"/>
      <c r="F744" s="257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</row>
    <row r="745">
      <c r="A745" s="32"/>
      <c r="B745" s="32"/>
      <c r="C745" s="256"/>
      <c r="D745" s="32"/>
      <c r="E745" s="32"/>
      <c r="F745" s="257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</row>
    <row r="746">
      <c r="A746" s="32"/>
      <c r="B746" s="32"/>
      <c r="C746" s="256"/>
      <c r="D746" s="32"/>
      <c r="E746" s="32"/>
      <c r="F746" s="257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</row>
    <row r="747">
      <c r="A747" s="32"/>
      <c r="B747" s="32"/>
      <c r="C747" s="256"/>
      <c r="D747" s="32"/>
      <c r="E747" s="32"/>
      <c r="F747" s="257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</row>
    <row r="748">
      <c r="A748" s="32"/>
      <c r="B748" s="32"/>
      <c r="C748" s="256"/>
      <c r="D748" s="32"/>
      <c r="E748" s="32"/>
      <c r="F748" s="257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</row>
    <row r="749">
      <c r="A749" s="32"/>
      <c r="B749" s="32"/>
      <c r="C749" s="256"/>
      <c r="D749" s="32"/>
      <c r="E749" s="32"/>
      <c r="F749" s="257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</row>
    <row r="750">
      <c r="A750" s="32"/>
      <c r="B750" s="32"/>
      <c r="C750" s="256"/>
      <c r="D750" s="32"/>
      <c r="E750" s="32"/>
      <c r="F750" s="257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</row>
    <row r="751">
      <c r="A751" s="32"/>
      <c r="B751" s="32"/>
      <c r="C751" s="256"/>
      <c r="D751" s="32"/>
      <c r="E751" s="32"/>
      <c r="F751" s="257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</row>
    <row r="752">
      <c r="A752" s="32"/>
      <c r="B752" s="32"/>
      <c r="C752" s="256"/>
      <c r="D752" s="32"/>
      <c r="E752" s="32"/>
      <c r="F752" s="257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</row>
    <row r="753">
      <c r="A753" s="32"/>
      <c r="B753" s="32"/>
      <c r="C753" s="256"/>
      <c r="D753" s="32"/>
      <c r="E753" s="32"/>
      <c r="F753" s="257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</row>
    <row r="754">
      <c r="A754" s="32"/>
      <c r="B754" s="32"/>
      <c r="C754" s="256"/>
      <c r="D754" s="32"/>
      <c r="E754" s="32"/>
      <c r="F754" s="257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</row>
    <row r="755">
      <c r="A755" s="32"/>
      <c r="B755" s="32"/>
      <c r="C755" s="256"/>
      <c r="D755" s="32"/>
      <c r="E755" s="32"/>
      <c r="F755" s="257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</row>
    <row r="756">
      <c r="A756" s="32"/>
      <c r="B756" s="32"/>
      <c r="C756" s="256"/>
      <c r="D756" s="32"/>
      <c r="E756" s="32"/>
      <c r="F756" s="257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</row>
    <row r="757">
      <c r="A757" s="32"/>
      <c r="B757" s="32"/>
      <c r="C757" s="256"/>
      <c r="D757" s="32"/>
      <c r="E757" s="32"/>
      <c r="F757" s="257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</row>
    <row r="758">
      <c r="A758" s="32"/>
      <c r="B758" s="32"/>
      <c r="C758" s="256"/>
      <c r="D758" s="32"/>
      <c r="E758" s="32"/>
      <c r="F758" s="257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</row>
    <row r="759">
      <c r="A759" s="32"/>
      <c r="B759" s="32"/>
      <c r="C759" s="256"/>
      <c r="D759" s="32"/>
      <c r="E759" s="32"/>
      <c r="F759" s="257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</row>
    <row r="760">
      <c r="A760" s="32"/>
      <c r="B760" s="32"/>
      <c r="C760" s="256"/>
      <c r="D760" s="32"/>
      <c r="E760" s="32"/>
      <c r="F760" s="257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</row>
    <row r="761">
      <c r="A761" s="32"/>
      <c r="B761" s="32"/>
      <c r="C761" s="256"/>
      <c r="D761" s="32"/>
      <c r="E761" s="32"/>
      <c r="F761" s="257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</row>
    <row r="762">
      <c r="A762" s="32"/>
      <c r="B762" s="32"/>
      <c r="C762" s="256"/>
      <c r="D762" s="32"/>
      <c r="E762" s="32"/>
      <c r="F762" s="257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</row>
    <row r="763">
      <c r="A763" s="32"/>
      <c r="B763" s="32"/>
      <c r="C763" s="256"/>
      <c r="D763" s="32"/>
      <c r="E763" s="32"/>
      <c r="F763" s="257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</row>
    <row r="764">
      <c r="A764" s="32"/>
      <c r="B764" s="32"/>
      <c r="C764" s="256"/>
      <c r="D764" s="32"/>
      <c r="E764" s="32"/>
      <c r="F764" s="257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</row>
    <row r="765">
      <c r="A765" s="32"/>
      <c r="B765" s="32"/>
      <c r="C765" s="256"/>
      <c r="D765" s="32"/>
      <c r="E765" s="32"/>
      <c r="F765" s="257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>
      <c r="A766" s="32"/>
      <c r="B766" s="32"/>
      <c r="C766" s="256"/>
      <c r="D766" s="32"/>
      <c r="E766" s="32"/>
      <c r="F766" s="257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</row>
    <row r="767">
      <c r="A767" s="32"/>
      <c r="B767" s="32"/>
      <c r="C767" s="256"/>
      <c r="D767" s="32"/>
      <c r="E767" s="32"/>
      <c r="F767" s="257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</row>
    <row r="768">
      <c r="A768" s="32"/>
      <c r="B768" s="32"/>
      <c r="C768" s="256"/>
      <c r="D768" s="32"/>
      <c r="E768" s="32"/>
      <c r="F768" s="257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</row>
    <row r="769">
      <c r="A769" s="32"/>
      <c r="B769" s="32"/>
      <c r="C769" s="256"/>
      <c r="D769" s="32"/>
      <c r="E769" s="32"/>
      <c r="F769" s="257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</row>
    <row r="770">
      <c r="A770" s="32"/>
      <c r="B770" s="32"/>
      <c r="C770" s="256"/>
      <c r="D770" s="32"/>
      <c r="E770" s="32"/>
      <c r="F770" s="257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</row>
    <row r="771">
      <c r="A771" s="32"/>
      <c r="B771" s="32"/>
      <c r="C771" s="256"/>
      <c r="D771" s="32"/>
      <c r="E771" s="32"/>
      <c r="F771" s="257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</row>
    <row r="772">
      <c r="A772" s="32"/>
      <c r="B772" s="32"/>
      <c r="C772" s="256"/>
      <c r="D772" s="32"/>
      <c r="E772" s="32"/>
      <c r="F772" s="257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</row>
    <row r="773">
      <c r="A773" s="32"/>
      <c r="B773" s="32"/>
      <c r="C773" s="256"/>
      <c r="D773" s="32"/>
      <c r="E773" s="32"/>
      <c r="F773" s="257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</row>
    <row r="774">
      <c r="A774" s="32"/>
      <c r="B774" s="32"/>
      <c r="C774" s="256"/>
      <c r="D774" s="32"/>
      <c r="E774" s="32"/>
      <c r="F774" s="257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</row>
    <row r="775">
      <c r="A775" s="32"/>
      <c r="B775" s="32"/>
      <c r="C775" s="256"/>
      <c r="D775" s="32"/>
      <c r="E775" s="32"/>
      <c r="F775" s="257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</row>
    <row r="776">
      <c r="A776" s="32"/>
      <c r="B776" s="32"/>
      <c r="C776" s="256"/>
      <c r="D776" s="32"/>
      <c r="E776" s="32"/>
      <c r="F776" s="257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</row>
    <row r="777">
      <c r="A777" s="32"/>
      <c r="B777" s="32"/>
      <c r="C777" s="256"/>
      <c r="D777" s="32"/>
      <c r="E777" s="32"/>
      <c r="F777" s="257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</row>
    <row r="778">
      <c r="A778" s="32"/>
      <c r="B778" s="32"/>
      <c r="C778" s="256"/>
      <c r="D778" s="32"/>
      <c r="E778" s="32"/>
      <c r="F778" s="257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</row>
    <row r="779">
      <c r="A779" s="32"/>
      <c r="B779" s="32"/>
      <c r="C779" s="256"/>
      <c r="D779" s="32"/>
      <c r="E779" s="32"/>
      <c r="F779" s="257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</row>
    <row r="780">
      <c r="A780" s="32"/>
      <c r="B780" s="32"/>
      <c r="C780" s="256"/>
      <c r="D780" s="32"/>
      <c r="E780" s="32"/>
      <c r="F780" s="257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</row>
    <row r="781">
      <c r="A781" s="32"/>
      <c r="B781" s="32"/>
      <c r="C781" s="256"/>
      <c r="D781" s="32"/>
      <c r="E781" s="32"/>
      <c r="F781" s="257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</row>
    <row r="782">
      <c r="A782" s="32"/>
      <c r="B782" s="32"/>
      <c r="C782" s="256"/>
      <c r="D782" s="32"/>
      <c r="E782" s="32"/>
      <c r="F782" s="257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</row>
    <row r="783">
      <c r="A783" s="32"/>
      <c r="B783" s="32"/>
      <c r="C783" s="256"/>
      <c r="D783" s="32"/>
      <c r="E783" s="32"/>
      <c r="F783" s="257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</row>
    <row r="784">
      <c r="A784" s="32"/>
      <c r="B784" s="32"/>
      <c r="C784" s="256"/>
      <c r="D784" s="32"/>
      <c r="E784" s="32"/>
      <c r="F784" s="257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</row>
    <row r="785">
      <c r="A785" s="32"/>
      <c r="B785" s="32"/>
      <c r="C785" s="256"/>
      <c r="D785" s="32"/>
      <c r="E785" s="32"/>
      <c r="F785" s="257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</row>
    <row r="786">
      <c r="A786" s="32"/>
      <c r="B786" s="32"/>
      <c r="C786" s="256"/>
      <c r="D786" s="32"/>
      <c r="E786" s="32"/>
      <c r="F786" s="257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</row>
    <row r="787">
      <c r="A787" s="32"/>
      <c r="B787" s="32"/>
      <c r="C787" s="256"/>
      <c r="D787" s="32"/>
      <c r="E787" s="32"/>
      <c r="F787" s="257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</row>
    <row r="788">
      <c r="A788" s="32"/>
      <c r="B788" s="32"/>
      <c r="C788" s="256"/>
      <c r="D788" s="32"/>
      <c r="E788" s="32"/>
      <c r="F788" s="257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</row>
    <row r="789">
      <c r="A789" s="32"/>
      <c r="B789" s="32"/>
      <c r="C789" s="256"/>
      <c r="D789" s="32"/>
      <c r="E789" s="32"/>
      <c r="F789" s="257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</row>
    <row r="790">
      <c r="A790" s="32"/>
      <c r="B790" s="32"/>
      <c r="C790" s="256"/>
      <c r="D790" s="32"/>
      <c r="E790" s="32"/>
      <c r="F790" s="257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</row>
    <row r="791">
      <c r="A791" s="32"/>
      <c r="B791" s="32"/>
      <c r="C791" s="256"/>
      <c r="D791" s="32"/>
      <c r="E791" s="32"/>
      <c r="F791" s="257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</row>
    <row r="792">
      <c r="A792" s="32"/>
      <c r="B792" s="32"/>
      <c r="C792" s="256"/>
      <c r="D792" s="32"/>
      <c r="E792" s="32"/>
      <c r="F792" s="257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</row>
    <row r="793">
      <c r="A793" s="32"/>
      <c r="B793" s="32"/>
      <c r="C793" s="256"/>
      <c r="D793" s="32"/>
      <c r="E793" s="32"/>
      <c r="F793" s="257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</row>
    <row r="794">
      <c r="A794" s="32"/>
      <c r="B794" s="32"/>
      <c r="C794" s="256"/>
      <c r="D794" s="32"/>
      <c r="E794" s="32"/>
      <c r="F794" s="257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</row>
    <row r="795">
      <c r="A795" s="32"/>
      <c r="B795" s="32"/>
      <c r="C795" s="256"/>
      <c r="D795" s="32"/>
      <c r="E795" s="32"/>
      <c r="F795" s="257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</row>
    <row r="796">
      <c r="A796" s="32"/>
      <c r="B796" s="32"/>
      <c r="C796" s="256"/>
      <c r="D796" s="32"/>
      <c r="E796" s="32"/>
      <c r="F796" s="257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</row>
    <row r="797">
      <c r="A797" s="32"/>
      <c r="B797" s="32"/>
      <c r="C797" s="256"/>
      <c r="D797" s="32"/>
      <c r="E797" s="32"/>
      <c r="F797" s="257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</row>
    <row r="798">
      <c r="A798" s="32"/>
      <c r="B798" s="32"/>
      <c r="C798" s="256"/>
      <c r="D798" s="32"/>
      <c r="E798" s="32"/>
      <c r="F798" s="257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</row>
    <row r="799">
      <c r="A799" s="32"/>
      <c r="B799" s="32"/>
      <c r="C799" s="256"/>
      <c r="D799" s="32"/>
      <c r="E799" s="32"/>
      <c r="F799" s="257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</row>
    <row r="800">
      <c r="A800" s="32"/>
      <c r="B800" s="32"/>
      <c r="C800" s="256"/>
      <c r="D800" s="32"/>
      <c r="E800" s="32"/>
      <c r="F800" s="257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</row>
    <row r="801">
      <c r="A801" s="32"/>
      <c r="B801" s="32"/>
      <c r="C801" s="256"/>
      <c r="D801" s="32"/>
      <c r="E801" s="32"/>
      <c r="F801" s="257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</row>
    <row r="802">
      <c r="A802" s="32"/>
      <c r="B802" s="32"/>
      <c r="C802" s="256"/>
      <c r="D802" s="32"/>
      <c r="E802" s="32"/>
      <c r="F802" s="257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</row>
    <row r="803">
      <c r="A803" s="32"/>
      <c r="B803" s="32"/>
      <c r="C803" s="256"/>
      <c r="D803" s="32"/>
      <c r="E803" s="32"/>
      <c r="F803" s="257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</row>
    <row r="804">
      <c r="A804" s="32"/>
      <c r="B804" s="32"/>
      <c r="C804" s="256"/>
      <c r="D804" s="32"/>
      <c r="E804" s="32"/>
      <c r="F804" s="257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</row>
    <row r="805">
      <c r="A805" s="32"/>
      <c r="B805" s="32"/>
      <c r="C805" s="256"/>
      <c r="D805" s="32"/>
      <c r="E805" s="32"/>
      <c r="F805" s="257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</row>
    <row r="806">
      <c r="A806" s="32"/>
      <c r="B806" s="32"/>
      <c r="C806" s="256"/>
      <c r="D806" s="32"/>
      <c r="E806" s="32"/>
      <c r="F806" s="257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</row>
    <row r="807">
      <c r="A807" s="32"/>
      <c r="B807" s="32"/>
      <c r="C807" s="256"/>
      <c r="D807" s="32"/>
      <c r="E807" s="32"/>
      <c r="F807" s="257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</row>
    <row r="808">
      <c r="A808" s="32"/>
      <c r="B808" s="32"/>
      <c r="C808" s="256"/>
      <c r="D808" s="32"/>
      <c r="E808" s="32"/>
      <c r="F808" s="257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</row>
    <row r="809">
      <c r="A809" s="32"/>
      <c r="B809" s="32"/>
      <c r="C809" s="256"/>
      <c r="D809" s="32"/>
      <c r="E809" s="32"/>
      <c r="F809" s="257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</row>
    <row r="810">
      <c r="A810" s="32"/>
      <c r="B810" s="32"/>
      <c r="C810" s="256"/>
      <c r="D810" s="32"/>
      <c r="E810" s="32"/>
      <c r="F810" s="257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</row>
    <row r="811">
      <c r="A811" s="32"/>
      <c r="B811" s="32"/>
      <c r="C811" s="256"/>
      <c r="D811" s="32"/>
      <c r="E811" s="32"/>
      <c r="F811" s="257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</row>
    <row r="812">
      <c r="A812" s="32"/>
      <c r="B812" s="32"/>
      <c r="C812" s="256"/>
      <c r="D812" s="32"/>
      <c r="E812" s="32"/>
      <c r="F812" s="257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</row>
    <row r="813">
      <c r="A813" s="32"/>
      <c r="B813" s="32"/>
      <c r="C813" s="256"/>
      <c r="D813" s="32"/>
      <c r="E813" s="32"/>
      <c r="F813" s="257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</row>
    <row r="814">
      <c r="A814" s="32"/>
      <c r="B814" s="32"/>
      <c r="C814" s="256"/>
      <c r="D814" s="32"/>
      <c r="E814" s="32"/>
      <c r="F814" s="257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</row>
    <row r="815">
      <c r="A815" s="32"/>
      <c r="B815" s="32"/>
      <c r="C815" s="256"/>
      <c r="D815" s="32"/>
      <c r="E815" s="32"/>
      <c r="F815" s="257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</row>
    <row r="816">
      <c r="A816" s="32"/>
      <c r="B816" s="32"/>
      <c r="C816" s="256"/>
      <c r="D816" s="32"/>
      <c r="E816" s="32"/>
      <c r="F816" s="257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</row>
    <row r="817">
      <c r="A817" s="32"/>
      <c r="B817" s="32"/>
      <c r="C817" s="256"/>
      <c r="D817" s="32"/>
      <c r="E817" s="32"/>
      <c r="F817" s="257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>
      <c r="A818" s="32"/>
      <c r="B818" s="32"/>
      <c r="C818" s="256"/>
      <c r="D818" s="32"/>
      <c r="E818" s="32"/>
      <c r="F818" s="257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</row>
    <row r="819">
      <c r="A819" s="32"/>
      <c r="B819" s="32"/>
      <c r="C819" s="256"/>
      <c r="D819" s="32"/>
      <c r="E819" s="32"/>
      <c r="F819" s="257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</row>
    <row r="820">
      <c r="A820" s="32"/>
      <c r="B820" s="32"/>
      <c r="C820" s="256"/>
      <c r="D820" s="32"/>
      <c r="E820" s="32"/>
      <c r="F820" s="257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</row>
    <row r="821">
      <c r="A821" s="32"/>
      <c r="B821" s="32"/>
      <c r="C821" s="256"/>
      <c r="D821" s="32"/>
      <c r="E821" s="32"/>
      <c r="F821" s="257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</row>
    <row r="822">
      <c r="A822" s="32"/>
      <c r="B822" s="32"/>
      <c r="C822" s="256"/>
      <c r="D822" s="32"/>
      <c r="E822" s="32"/>
      <c r="F822" s="257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</row>
    <row r="823">
      <c r="A823" s="32"/>
      <c r="B823" s="32"/>
      <c r="C823" s="256"/>
      <c r="D823" s="32"/>
      <c r="E823" s="32"/>
      <c r="F823" s="257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</row>
    <row r="824">
      <c r="A824" s="32"/>
      <c r="B824" s="32"/>
      <c r="C824" s="256"/>
      <c r="D824" s="32"/>
      <c r="E824" s="32"/>
      <c r="F824" s="257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</row>
    <row r="825">
      <c r="A825" s="32"/>
      <c r="B825" s="32"/>
      <c r="C825" s="256"/>
      <c r="D825" s="32"/>
      <c r="E825" s="32"/>
      <c r="F825" s="257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>
      <c r="A826" s="32"/>
      <c r="B826" s="32"/>
      <c r="C826" s="256"/>
      <c r="D826" s="32"/>
      <c r="E826" s="32"/>
      <c r="F826" s="257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>
      <c r="A827" s="32"/>
      <c r="B827" s="32"/>
      <c r="C827" s="256"/>
      <c r="D827" s="32"/>
      <c r="E827" s="32"/>
      <c r="F827" s="257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</row>
    <row r="828">
      <c r="A828" s="32"/>
      <c r="B828" s="32"/>
      <c r="C828" s="256"/>
      <c r="D828" s="32"/>
      <c r="E828" s="32"/>
      <c r="F828" s="257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</row>
    <row r="829">
      <c r="A829" s="32"/>
      <c r="B829" s="32"/>
      <c r="C829" s="256"/>
      <c r="D829" s="32"/>
      <c r="E829" s="32"/>
      <c r="F829" s="257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</row>
    <row r="830">
      <c r="A830" s="32"/>
      <c r="B830" s="32"/>
      <c r="C830" s="256"/>
      <c r="D830" s="32"/>
      <c r="E830" s="32"/>
      <c r="F830" s="257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</row>
    <row r="831">
      <c r="A831" s="32"/>
      <c r="B831" s="32"/>
      <c r="C831" s="256"/>
      <c r="D831" s="32"/>
      <c r="E831" s="32"/>
      <c r="F831" s="257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</row>
    <row r="832">
      <c r="A832" s="32"/>
      <c r="B832" s="32"/>
      <c r="C832" s="256"/>
      <c r="D832" s="32"/>
      <c r="E832" s="32"/>
      <c r="F832" s="257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</row>
    <row r="833">
      <c r="A833" s="32"/>
      <c r="B833" s="32"/>
      <c r="C833" s="256"/>
      <c r="D833" s="32"/>
      <c r="E833" s="32"/>
      <c r="F833" s="257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>
      <c r="A834" s="32"/>
      <c r="B834" s="32"/>
      <c r="C834" s="256"/>
      <c r="D834" s="32"/>
      <c r="E834" s="32"/>
      <c r="F834" s="257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</row>
    <row r="835">
      <c r="A835" s="32"/>
      <c r="B835" s="32"/>
      <c r="C835" s="256"/>
      <c r="D835" s="32"/>
      <c r="E835" s="32"/>
      <c r="F835" s="257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</row>
    <row r="836">
      <c r="A836" s="32"/>
      <c r="B836" s="32"/>
      <c r="C836" s="256"/>
      <c r="D836" s="32"/>
      <c r="E836" s="32"/>
      <c r="F836" s="257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</row>
    <row r="837">
      <c r="A837" s="32"/>
      <c r="B837" s="32"/>
      <c r="C837" s="256"/>
      <c r="D837" s="32"/>
      <c r="E837" s="32"/>
      <c r="F837" s="257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</row>
    <row r="838">
      <c r="A838" s="32"/>
      <c r="B838" s="32"/>
      <c r="C838" s="256"/>
      <c r="D838" s="32"/>
      <c r="E838" s="32"/>
      <c r="F838" s="257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</row>
    <row r="839">
      <c r="A839" s="32"/>
      <c r="B839" s="32"/>
      <c r="C839" s="256"/>
      <c r="D839" s="32"/>
      <c r="E839" s="32"/>
      <c r="F839" s="257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</row>
    <row r="840">
      <c r="A840" s="32"/>
      <c r="B840" s="32"/>
      <c r="C840" s="256"/>
      <c r="D840" s="32"/>
      <c r="E840" s="32"/>
      <c r="F840" s="257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</row>
    <row r="841">
      <c r="A841" s="32"/>
      <c r="B841" s="32"/>
      <c r="C841" s="256"/>
      <c r="D841" s="32"/>
      <c r="E841" s="32"/>
      <c r="F841" s="257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</row>
    <row r="842">
      <c r="A842" s="32"/>
      <c r="B842" s="32"/>
      <c r="C842" s="256"/>
      <c r="D842" s="32"/>
      <c r="E842" s="32"/>
      <c r="F842" s="257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</row>
    <row r="843">
      <c r="A843" s="32"/>
      <c r="B843" s="32"/>
      <c r="C843" s="256"/>
      <c r="D843" s="32"/>
      <c r="E843" s="32"/>
      <c r="F843" s="257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</row>
    <row r="844">
      <c r="A844" s="32"/>
      <c r="B844" s="32"/>
      <c r="C844" s="256"/>
      <c r="D844" s="32"/>
      <c r="E844" s="32"/>
      <c r="F844" s="257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</row>
    <row r="845">
      <c r="A845" s="32"/>
      <c r="B845" s="32"/>
      <c r="C845" s="256"/>
      <c r="D845" s="32"/>
      <c r="E845" s="32"/>
      <c r="F845" s="257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</row>
    <row r="846">
      <c r="A846" s="32"/>
      <c r="B846" s="32"/>
      <c r="C846" s="256"/>
      <c r="D846" s="32"/>
      <c r="E846" s="32"/>
      <c r="F846" s="257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</row>
    <row r="847">
      <c r="A847" s="32"/>
      <c r="B847" s="32"/>
      <c r="C847" s="256"/>
      <c r="D847" s="32"/>
      <c r="E847" s="32"/>
      <c r="F847" s="257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</row>
    <row r="848">
      <c r="A848" s="32"/>
      <c r="B848" s="32"/>
      <c r="C848" s="256"/>
      <c r="D848" s="32"/>
      <c r="E848" s="32"/>
      <c r="F848" s="257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</row>
    <row r="849">
      <c r="A849" s="32"/>
      <c r="B849" s="32"/>
      <c r="C849" s="256"/>
      <c r="D849" s="32"/>
      <c r="E849" s="32"/>
      <c r="F849" s="257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</row>
    <row r="850">
      <c r="A850" s="32"/>
      <c r="B850" s="32"/>
      <c r="C850" s="256"/>
      <c r="D850" s="32"/>
      <c r="E850" s="32"/>
      <c r="F850" s="257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</row>
    <row r="851">
      <c r="A851" s="32"/>
      <c r="B851" s="32"/>
      <c r="C851" s="256"/>
      <c r="D851" s="32"/>
      <c r="E851" s="32"/>
      <c r="F851" s="257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</row>
    <row r="852">
      <c r="A852" s="32"/>
      <c r="B852" s="32"/>
      <c r="C852" s="256"/>
      <c r="D852" s="32"/>
      <c r="E852" s="32"/>
      <c r="F852" s="257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</row>
    <row r="853">
      <c r="A853" s="32"/>
      <c r="B853" s="32"/>
      <c r="C853" s="256"/>
      <c r="D853" s="32"/>
      <c r="E853" s="32"/>
      <c r="F853" s="257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</row>
    <row r="854">
      <c r="A854" s="32"/>
      <c r="B854" s="32"/>
      <c r="C854" s="256"/>
      <c r="D854" s="32"/>
      <c r="E854" s="32"/>
      <c r="F854" s="257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</row>
    <row r="855">
      <c r="A855" s="32"/>
      <c r="B855" s="32"/>
      <c r="C855" s="256"/>
      <c r="D855" s="32"/>
      <c r="E855" s="32"/>
      <c r="F855" s="257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</row>
    <row r="856">
      <c r="A856" s="32"/>
      <c r="B856" s="32"/>
      <c r="C856" s="256"/>
      <c r="D856" s="32"/>
      <c r="E856" s="32"/>
      <c r="F856" s="257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</row>
    <row r="857">
      <c r="A857" s="32"/>
      <c r="B857" s="32"/>
      <c r="C857" s="256"/>
      <c r="D857" s="32"/>
      <c r="E857" s="32"/>
      <c r="F857" s="257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</row>
    <row r="858">
      <c r="A858" s="32"/>
      <c r="B858" s="32"/>
      <c r="C858" s="256"/>
      <c r="D858" s="32"/>
      <c r="E858" s="32"/>
      <c r="F858" s="257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</row>
    <row r="859">
      <c r="A859" s="32"/>
      <c r="B859" s="32"/>
      <c r="C859" s="256"/>
      <c r="D859" s="32"/>
      <c r="E859" s="32"/>
      <c r="F859" s="257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</row>
    <row r="860">
      <c r="A860" s="32"/>
      <c r="B860" s="32"/>
      <c r="C860" s="256"/>
      <c r="D860" s="32"/>
      <c r="E860" s="32"/>
      <c r="F860" s="257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</row>
    <row r="861">
      <c r="A861" s="32"/>
      <c r="B861" s="32"/>
      <c r="C861" s="256"/>
      <c r="D861" s="32"/>
      <c r="E861" s="32"/>
      <c r="F861" s="257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</row>
    <row r="862">
      <c r="A862" s="32"/>
      <c r="B862" s="32"/>
      <c r="C862" s="256"/>
      <c r="D862" s="32"/>
      <c r="E862" s="32"/>
      <c r="F862" s="257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</row>
    <row r="863">
      <c r="A863" s="32"/>
      <c r="B863" s="32"/>
      <c r="C863" s="256"/>
      <c r="D863" s="32"/>
      <c r="E863" s="32"/>
      <c r="F863" s="257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</row>
    <row r="864">
      <c r="A864" s="32"/>
      <c r="B864" s="32"/>
      <c r="C864" s="256"/>
      <c r="D864" s="32"/>
      <c r="E864" s="32"/>
      <c r="F864" s="257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</row>
    <row r="865">
      <c r="A865" s="32"/>
      <c r="B865" s="32"/>
      <c r="C865" s="256"/>
      <c r="D865" s="32"/>
      <c r="E865" s="32"/>
      <c r="F865" s="257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</row>
    <row r="866">
      <c r="A866" s="32"/>
      <c r="B866" s="32"/>
      <c r="C866" s="256"/>
      <c r="D866" s="32"/>
      <c r="E866" s="32"/>
      <c r="F866" s="257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</row>
    <row r="867">
      <c r="A867" s="32"/>
      <c r="B867" s="32"/>
      <c r="C867" s="256"/>
      <c r="D867" s="32"/>
      <c r="E867" s="32"/>
      <c r="F867" s="257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</row>
    <row r="868">
      <c r="A868" s="32"/>
      <c r="B868" s="32"/>
      <c r="C868" s="256"/>
      <c r="D868" s="32"/>
      <c r="E868" s="32"/>
      <c r="F868" s="257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</row>
    <row r="869">
      <c r="A869" s="32"/>
      <c r="B869" s="32"/>
      <c r="C869" s="256"/>
      <c r="D869" s="32"/>
      <c r="E869" s="32"/>
      <c r="F869" s="257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</row>
    <row r="870">
      <c r="A870" s="32"/>
      <c r="B870" s="32"/>
      <c r="C870" s="256"/>
      <c r="D870" s="32"/>
      <c r="E870" s="32"/>
      <c r="F870" s="257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</row>
    <row r="871">
      <c r="A871" s="32"/>
      <c r="B871" s="32"/>
      <c r="C871" s="256"/>
      <c r="D871" s="32"/>
      <c r="E871" s="32"/>
      <c r="F871" s="257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</row>
    <row r="872">
      <c r="A872" s="32"/>
      <c r="B872" s="32"/>
      <c r="C872" s="256"/>
      <c r="D872" s="32"/>
      <c r="E872" s="32"/>
      <c r="F872" s="257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</row>
    <row r="873">
      <c r="A873" s="32"/>
      <c r="B873" s="32"/>
      <c r="C873" s="256"/>
      <c r="D873" s="32"/>
      <c r="E873" s="32"/>
      <c r="F873" s="257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</row>
    <row r="874">
      <c r="A874" s="32"/>
      <c r="B874" s="32"/>
      <c r="C874" s="256"/>
      <c r="D874" s="32"/>
      <c r="E874" s="32"/>
      <c r="F874" s="257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</row>
    <row r="875">
      <c r="A875" s="32"/>
      <c r="B875" s="32"/>
      <c r="C875" s="256"/>
      <c r="D875" s="32"/>
      <c r="E875" s="32"/>
      <c r="F875" s="257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</row>
    <row r="876">
      <c r="A876" s="32"/>
      <c r="B876" s="32"/>
      <c r="C876" s="256"/>
      <c r="D876" s="32"/>
      <c r="E876" s="32"/>
      <c r="F876" s="257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</row>
    <row r="877">
      <c r="A877" s="32"/>
      <c r="B877" s="32"/>
      <c r="C877" s="256"/>
      <c r="D877" s="32"/>
      <c r="E877" s="32"/>
      <c r="F877" s="257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</row>
    <row r="878">
      <c r="A878" s="32"/>
      <c r="B878" s="32"/>
      <c r="C878" s="256"/>
      <c r="D878" s="32"/>
      <c r="E878" s="32"/>
      <c r="F878" s="257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</row>
    <row r="879">
      <c r="A879" s="32"/>
      <c r="B879" s="32"/>
      <c r="C879" s="256"/>
      <c r="D879" s="32"/>
      <c r="E879" s="32"/>
      <c r="F879" s="257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</row>
    <row r="880">
      <c r="A880" s="32"/>
      <c r="B880" s="32"/>
      <c r="C880" s="256"/>
      <c r="D880" s="32"/>
      <c r="E880" s="32"/>
      <c r="F880" s="257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</row>
    <row r="881">
      <c r="A881" s="32"/>
      <c r="B881" s="32"/>
      <c r="C881" s="256"/>
      <c r="D881" s="32"/>
      <c r="E881" s="32"/>
      <c r="F881" s="257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</row>
    <row r="882">
      <c r="A882" s="32"/>
      <c r="B882" s="32"/>
      <c r="C882" s="256"/>
      <c r="D882" s="32"/>
      <c r="E882" s="32"/>
      <c r="F882" s="257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</row>
    <row r="883">
      <c r="A883" s="32"/>
      <c r="B883" s="32"/>
      <c r="C883" s="256"/>
      <c r="D883" s="32"/>
      <c r="E883" s="32"/>
      <c r="F883" s="257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</row>
    <row r="884">
      <c r="A884" s="32"/>
      <c r="B884" s="32"/>
      <c r="C884" s="256"/>
      <c r="D884" s="32"/>
      <c r="E884" s="32"/>
      <c r="F884" s="257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</row>
    <row r="885">
      <c r="A885" s="32"/>
      <c r="B885" s="32"/>
      <c r="C885" s="256"/>
      <c r="D885" s="32"/>
      <c r="E885" s="32"/>
      <c r="F885" s="257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</row>
    <row r="886">
      <c r="A886" s="32"/>
      <c r="B886" s="32"/>
      <c r="C886" s="256"/>
      <c r="D886" s="32"/>
      <c r="E886" s="32"/>
      <c r="F886" s="257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</row>
    <row r="887">
      <c r="A887" s="32"/>
      <c r="B887" s="32"/>
      <c r="C887" s="256"/>
      <c r="D887" s="32"/>
      <c r="E887" s="32"/>
      <c r="F887" s="257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</row>
    <row r="888">
      <c r="A888" s="32"/>
      <c r="B888" s="32"/>
      <c r="C888" s="256"/>
      <c r="D888" s="32"/>
      <c r="E888" s="32"/>
      <c r="F888" s="257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</row>
    <row r="889">
      <c r="A889" s="32"/>
      <c r="B889" s="32"/>
      <c r="C889" s="256"/>
      <c r="D889" s="32"/>
      <c r="E889" s="32"/>
      <c r="F889" s="257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</row>
    <row r="890">
      <c r="A890" s="32"/>
      <c r="B890" s="32"/>
      <c r="C890" s="256"/>
      <c r="D890" s="32"/>
      <c r="E890" s="32"/>
      <c r="F890" s="257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</row>
    <row r="891">
      <c r="A891" s="32"/>
      <c r="B891" s="32"/>
      <c r="C891" s="256"/>
      <c r="D891" s="32"/>
      <c r="E891" s="32"/>
      <c r="F891" s="257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</row>
    <row r="892">
      <c r="A892" s="32"/>
      <c r="B892" s="32"/>
      <c r="C892" s="256"/>
      <c r="D892" s="32"/>
      <c r="E892" s="32"/>
      <c r="F892" s="257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</row>
    <row r="893">
      <c r="A893" s="32"/>
      <c r="B893" s="32"/>
      <c r="C893" s="256"/>
      <c r="D893" s="32"/>
      <c r="E893" s="32"/>
      <c r="F893" s="257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</row>
    <row r="894">
      <c r="A894" s="32"/>
      <c r="B894" s="32"/>
      <c r="C894" s="256"/>
      <c r="D894" s="32"/>
      <c r="E894" s="32"/>
      <c r="F894" s="257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</row>
    <row r="895">
      <c r="A895" s="32"/>
      <c r="B895" s="32"/>
      <c r="C895" s="256"/>
      <c r="D895" s="32"/>
      <c r="E895" s="32"/>
      <c r="F895" s="257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</row>
    <row r="896">
      <c r="A896" s="32"/>
      <c r="B896" s="32"/>
      <c r="C896" s="256"/>
      <c r="D896" s="32"/>
      <c r="E896" s="32"/>
      <c r="F896" s="257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</row>
    <row r="897">
      <c r="A897" s="32"/>
      <c r="B897" s="32"/>
      <c r="C897" s="256"/>
      <c r="D897" s="32"/>
      <c r="E897" s="32"/>
      <c r="F897" s="257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</row>
    <row r="898">
      <c r="A898" s="32"/>
      <c r="B898" s="32"/>
      <c r="C898" s="256"/>
      <c r="D898" s="32"/>
      <c r="E898" s="32"/>
      <c r="F898" s="257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</row>
    <row r="899">
      <c r="A899" s="32"/>
      <c r="B899" s="32"/>
      <c r="C899" s="256"/>
      <c r="D899" s="32"/>
      <c r="E899" s="32"/>
      <c r="F899" s="257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</row>
    <row r="900">
      <c r="A900" s="32"/>
      <c r="B900" s="32"/>
      <c r="C900" s="256"/>
      <c r="D900" s="32"/>
      <c r="E900" s="32"/>
      <c r="F900" s="257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</row>
    <row r="901">
      <c r="A901" s="32"/>
      <c r="B901" s="32"/>
      <c r="C901" s="256"/>
      <c r="D901" s="32"/>
      <c r="E901" s="32"/>
      <c r="F901" s="257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</row>
    <row r="902">
      <c r="A902" s="32"/>
      <c r="B902" s="32"/>
      <c r="C902" s="256"/>
      <c r="D902" s="32"/>
      <c r="E902" s="32"/>
      <c r="F902" s="257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</row>
    <row r="903">
      <c r="A903" s="32"/>
      <c r="B903" s="32"/>
      <c r="C903" s="256"/>
      <c r="D903" s="32"/>
      <c r="E903" s="32"/>
      <c r="F903" s="257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</row>
    <row r="904">
      <c r="A904" s="32"/>
      <c r="B904" s="32"/>
      <c r="C904" s="256"/>
      <c r="D904" s="32"/>
      <c r="E904" s="32"/>
      <c r="F904" s="257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</row>
    <row r="905">
      <c r="A905" s="32"/>
      <c r="B905" s="32"/>
      <c r="C905" s="256"/>
      <c r="D905" s="32"/>
      <c r="E905" s="32"/>
      <c r="F905" s="257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</row>
    <row r="906">
      <c r="A906" s="32"/>
      <c r="B906" s="32"/>
      <c r="C906" s="256"/>
      <c r="D906" s="32"/>
      <c r="E906" s="32"/>
      <c r="F906" s="257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>
      <c r="A907" s="32"/>
      <c r="B907" s="32"/>
      <c r="C907" s="256"/>
      <c r="D907" s="32"/>
      <c r="E907" s="32"/>
      <c r="F907" s="257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</row>
    <row r="908">
      <c r="A908" s="32"/>
      <c r="B908" s="32"/>
      <c r="C908" s="256"/>
      <c r="D908" s="32"/>
      <c r="E908" s="32"/>
      <c r="F908" s="257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</row>
    <row r="909">
      <c r="A909" s="32"/>
      <c r="B909" s="32"/>
      <c r="C909" s="256"/>
      <c r="D909" s="32"/>
      <c r="E909" s="32"/>
      <c r="F909" s="257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</row>
    <row r="910">
      <c r="A910" s="32"/>
      <c r="B910" s="32"/>
      <c r="C910" s="256"/>
      <c r="D910" s="32"/>
      <c r="E910" s="32"/>
      <c r="F910" s="257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</row>
    <row r="911">
      <c r="A911" s="32"/>
      <c r="B911" s="32"/>
      <c r="C911" s="256"/>
      <c r="D911" s="32"/>
      <c r="E911" s="32"/>
      <c r="F911" s="257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</row>
    <row r="912">
      <c r="A912" s="32"/>
      <c r="B912" s="32"/>
      <c r="C912" s="256"/>
      <c r="D912" s="32"/>
      <c r="E912" s="32"/>
      <c r="F912" s="257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</row>
    <row r="913">
      <c r="A913" s="32"/>
      <c r="B913" s="32"/>
      <c r="C913" s="256"/>
      <c r="D913" s="32"/>
      <c r="E913" s="32"/>
      <c r="F913" s="257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</row>
    <row r="914">
      <c r="A914" s="32"/>
      <c r="B914" s="32"/>
      <c r="C914" s="256"/>
      <c r="D914" s="32"/>
      <c r="E914" s="32"/>
      <c r="F914" s="257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</row>
    <row r="915">
      <c r="A915" s="32"/>
      <c r="B915" s="32"/>
      <c r="C915" s="256"/>
      <c r="D915" s="32"/>
      <c r="E915" s="32"/>
      <c r="F915" s="257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</row>
    <row r="916">
      <c r="A916" s="32"/>
      <c r="B916" s="32"/>
      <c r="C916" s="256"/>
      <c r="D916" s="32"/>
      <c r="E916" s="32"/>
      <c r="F916" s="257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</row>
    <row r="917">
      <c r="A917" s="32"/>
      <c r="B917" s="32"/>
      <c r="C917" s="256"/>
      <c r="D917" s="32"/>
      <c r="E917" s="32"/>
      <c r="F917" s="257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</row>
    <row r="918">
      <c r="A918" s="32"/>
      <c r="B918" s="32"/>
      <c r="C918" s="256"/>
      <c r="D918" s="32"/>
      <c r="E918" s="32"/>
      <c r="F918" s="257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</row>
    <row r="919">
      <c r="A919" s="32"/>
      <c r="B919" s="32"/>
      <c r="C919" s="256"/>
      <c r="D919" s="32"/>
      <c r="E919" s="32"/>
      <c r="F919" s="257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</row>
    <row r="920">
      <c r="A920" s="32"/>
      <c r="B920" s="32"/>
      <c r="C920" s="256"/>
      <c r="D920" s="32"/>
      <c r="E920" s="32"/>
      <c r="F920" s="257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</row>
    <row r="921">
      <c r="A921" s="32"/>
      <c r="B921" s="32"/>
      <c r="C921" s="256"/>
      <c r="D921" s="32"/>
      <c r="E921" s="32"/>
      <c r="F921" s="257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</row>
    <row r="922">
      <c r="A922" s="32"/>
      <c r="B922" s="32"/>
      <c r="C922" s="256"/>
      <c r="D922" s="32"/>
      <c r="E922" s="32"/>
      <c r="F922" s="257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</row>
    <row r="923">
      <c r="A923" s="32"/>
      <c r="B923" s="32"/>
      <c r="C923" s="256"/>
      <c r="D923" s="32"/>
      <c r="E923" s="32"/>
      <c r="F923" s="257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</row>
    <row r="924">
      <c r="A924" s="32"/>
      <c r="B924" s="32"/>
      <c r="C924" s="256"/>
      <c r="D924" s="32"/>
      <c r="E924" s="32"/>
      <c r="F924" s="257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</row>
    <row r="925">
      <c r="A925" s="32"/>
      <c r="B925" s="32"/>
      <c r="C925" s="256"/>
      <c r="D925" s="32"/>
      <c r="E925" s="32"/>
      <c r="F925" s="257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</row>
    <row r="926">
      <c r="A926" s="32"/>
      <c r="B926" s="32"/>
      <c r="C926" s="256"/>
      <c r="D926" s="32"/>
      <c r="E926" s="32"/>
      <c r="F926" s="257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</row>
    <row r="927">
      <c r="A927" s="32"/>
      <c r="B927" s="32"/>
      <c r="C927" s="256"/>
      <c r="D927" s="32"/>
      <c r="E927" s="32"/>
      <c r="F927" s="257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</row>
    <row r="928">
      <c r="A928" s="32"/>
      <c r="B928" s="32"/>
      <c r="C928" s="256"/>
      <c r="D928" s="32"/>
      <c r="E928" s="32"/>
      <c r="F928" s="257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</row>
    <row r="929">
      <c r="A929" s="32"/>
      <c r="B929" s="32"/>
      <c r="C929" s="256"/>
      <c r="D929" s="32"/>
      <c r="E929" s="32"/>
      <c r="F929" s="257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</row>
    <row r="930">
      <c r="A930" s="32"/>
      <c r="B930" s="32"/>
      <c r="C930" s="256"/>
      <c r="D930" s="32"/>
      <c r="E930" s="32"/>
      <c r="F930" s="257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</row>
    <row r="931">
      <c r="A931" s="32"/>
      <c r="B931" s="32"/>
      <c r="C931" s="256"/>
      <c r="D931" s="32"/>
      <c r="E931" s="32"/>
      <c r="F931" s="257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</row>
    <row r="932">
      <c r="A932" s="32"/>
      <c r="B932" s="32"/>
      <c r="C932" s="256"/>
      <c r="D932" s="32"/>
      <c r="E932" s="32"/>
      <c r="F932" s="257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</row>
    <row r="933">
      <c r="A933" s="32"/>
      <c r="B933" s="32"/>
      <c r="C933" s="256"/>
      <c r="D933" s="32"/>
      <c r="E933" s="32"/>
      <c r="F933" s="257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</row>
    <row r="934">
      <c r="A934" s="32"/>
      <c r="B934" s="32"/>
      <c r="C934" s="256"/>
      <c r="D934" s="32"/>
      <c r="E934" s="32"/>
      <c r="F934" s="257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</row>
    <row r="935">
      <c r="A935" s="32"/>
      <c r="B935" s="32"/>
      <c r="C935" s="256"/>
      <c r="D935" s="32"/>
      <c r="E935" s="32"/>
      <c r="F935" s="257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</row>
    <row r="936">
      <c r="A936" s="32"/>
      <c r="B936" s="32"/>
      <c r="C936" s="256"/>
      <c r="D936" s="32"/>
      <c r="E936" s="32"/>
      <c r="F936" s="257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</row>
    <row r="937">
      <c r="A937" s="32"/>
      <c r="B937" s="32"/>
      <c r="C937" s="256"/>
      <c r="D937" s="32"/>
      <c r="E937" s="32"/>
      <c r="F937" s="257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</row>
    <row r="938">
      <c r="A938" s="32"/>
      <c r="B938" s="32"/>
      <c r="C938" s="256"/>
      <c r="D938" s="32"/>
      <c r="E938" s="32"/>
      <c r="F938" s="257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</row>
    <row r="939">
      <c r="A939" s="32"/>
      <c r="B939" s="32"/>
      <c r="C939" s="256"/>
      <c r="D939" s="32"/>
      <c r="E939" s="32"/>
      <c r="F939" s="257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</row>
    <row r="940">
      <c r="A940" s="32"/>
      <c r="B940" s="32"/>
      <c r="C940" s="256"/>
      <c r="D940" s="32"/>
      <c r="E940" s="32"/>
      <c r="F940" s="257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</row>
    <row r="941">
      <c r="A941" s="32"/>
      <c r="B941" s="32"/>
      <c r="C941" s="256"/>
      <c r="D941" s="32"/>
      <c r="E941" s="32"/>
      <c r="F941" s="257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>
      <c r="A942" s="32"/>
      <c r="B942" s="32"/>
      <c r="C942" s="256"/>
      <c r="D942" s="32"/>
      <c r="E942" s="32"/>
      <c r="F942" s="257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</row>
    <row r="943">
      <c r="A943" s="32"/>
      <c r="B943" s="32"/>
      <c r="C943" s="256"/>
      <c r="D943" s="32"/>
      <c r="E943" s="32"/>
      <c r="F943" s="257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</row>
    <row r="944">
      <c r="A944" s="32"/>
      <c r="B944" s="32"/>
      <c r="C944" s="256"/>
      <c r="D944" s="32"/>
      <c r="E944" s="32"/>
      <c r="F944" s="257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</row>
    <row r="945">
      <c r="A945" s="32"/>
      <c r="B945" s="32"/>
      <c r="C945" s="256"/>
      <c r="D945" s="32"/>
      <c r="E945" s="32"/>
      <c r="F945" s="257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</row>
    <row r="946">
      <c r="A946" s="32"/>
      <c r="B946" s="32"/>
      <c r="C946" s="256"/>
      <c r="D946" s="32"/>
      <c r="E946" s="32"/>
      <c r="F946" s="257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</row>
    <row r="947">
      <c r="A947" s="32"/>
      <c r="B947" s="32"/>
      <c r="C947" s="256"/>
      <c r="D947" s="32"/>
      <c r="E947" s="32"/>
      <c r="F947" s="257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</row>
    <row r="948">
      <c r="A948" s="32"/>
      <c r="B948" s="32"/>
      <c r="C948" s="256"/>
      <c r="D948" s="32"/>
      <c r="E948" s="32"/>
      <c r="F948" s="257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</row>
    <row r="949">
      <c r="A949" s="32"/>
      <c r="B949" s="32"/>
      <c r="C949" s="256"/>
      <c r="D949" s="32"/>
      <c r="E949" s="32"/>
      <c r="F949" s="257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</row>
    <row r="950">
      <c r="A950" s="32"/>
      <c r="B950" s="32"/>
      <c r="C950" s="256"/>
      <c r="D950" s="32"/>
      <c r="E950" s="32"/>
      <c r="F950" s="257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</row>
    <row r="951">
      <c r="A951" s="32"/>
      <c r="B951" s="32"/>
      <c r="C951" s="256"/>
      <c r="D951" s="32"/>
      <c r="E951" s="32"/>
      <c r="F951" s="257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</row>
    <row r="952">
      <c r="A952" s="32"/>
      <c r="B952" s="32"/>
      <c r="C952" s="256"/>
      <c r="D952" s="32"/>
      <c r="E952" s="32"/>
      <c r="F952" s="257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</row>
    <row r="953">
      <c r="A953" s="32"/>
      <c r="B953" s="32"/>
      <c r="C953" s="256"/>
      <c r="D953" s="32"/>
      <c r="E953" s="32"/>
      <c r="F953" s="257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</row>
    <row r="954">
      <c r="A954" s="32"/>
      <c r="B954" s="32"/>
      <c r="C954" s="256"/>
      <c r="D954" s="32"/>
      <c r="E954" s="32"/>
      <c r="F954" s="257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</row>
    <row r="955">
      <c r="A955" s="32"/>
      <c r="B955" s="32"/>
      <c r="C955" s="256"/>
      <c r="D955" s="32"/>
      <c r="E955" s="32"/>
      <c r="F955" s="257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</row>
    <row r="956">
      <c r="A956" s="32"/>
      <c r="B956" s="32"/>
      <c r="C956" s="256"/>
      <c r="D956" s="32"/>
      <c r="E956" s="32"/>
      <c r="F956" s="257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</row>
    <row r="957">
      <c r="A957" s="32"/>
      <c r="B957" s="32"/>
      <c r="C957" s="256"/>
      <c r="D957" s="32"/>
      <c r="E957" s="32"/>
      <c r="F957" s="257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</row>
    <row r="958">
      <c r="A958" s="32"/>
      <c r="B958" s="32"/>
      <c r="C958" s="256"/>
      <c r="D958" s="32"/>
      <c r="E958" s="32"/>
      <c r="F958" s="257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</row>
    <row r="959">
      <c r="A959" s="32"/>
      <c r="B959" s="32"/>
      <c r="C959" s="256"/>
      <c r="D959" s="32"/>
      <c r="E959" s="32"/>
      <c r="F959" s="257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</row>
    <row r="960">
      <c r="A960" s="32"/>
      <c r="B960" s="32"/>
      <c r="C960" s="256"/>
      <c r="D960" s="32"/>
      <c r="E960" s="32"/>
      <c r="F960" s="257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</row>
    <row r="961">
      <c r="A961" s="32"/>
      <c r="B961" s="32"/>
      <c r="C961" s="256"/>
      <c r="D961" s="32"/>
      <c r="E961" s="32"/>
      <c r="F961" s="257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</row>
  </sheetData>
  <mergeCells count="5">
    <mergeCell ref="A1:A4"/>
    <mergeCell ref="B1:D4"/>
    <mergeCell ref="B8:D9"/>
    <mergeCell ref="B10:C10"/>
    <mergeCell ref="B11:C11"/>
  </mergeCells>
  <dataValidations>
    <dataValidation type="list" allowBlank="1" sqref="B15:B35">
      <formula1>'Registro de Insumos'!$D$18:$D$789</formula1>
    </dataValidation>
    <dataValidation type="list" allowBlank="1" showErrorMessage="1" sqref="D15:D35">
      <formula1>Config_Unidades!$A$2:$A$8</formula1>
    </dataValidation>
    <dataValidation type="list" allowBlank="1" sqref="B11">
      <formula1>'Registro de Fichas Técnicas'!$C$40:$C$9993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75"/>
    <col customWidth="1" hidden="1" min="2" max="2" width="16.0"/>
    <col customWidth="1" min="3" max="3" width="20.63"/>
    <col customWidth="1" min="4" max="4" width="30.38"/>
    <col customWidth="1" min="5" max="5" width="18.25"/>
    <col customWidth="1" min="6" max="6" width="27.13"/>
    <col customWidth="1" min="7" max="7" width="30.13"/>
    <col customWidth="1" min="8" max="8" width="27.0"/>
    <col customWidth="1" min="9" max="9" width="21.13"/>
    <col customWidth="1" min="10" max="10" width="16.38"/>
    <col customWidth="1" min="11" max="11" width="12.0"/>
    <col customWidth="1" min="12" max="12" width="10.38"/>
  </cols>
  <sheetData>
    <row r="1">
      <c r="A1" s="1"/>
      <c r="B1" s="59" t="s">
        <v>1998</v>
      </c>
      <c r="E1" s="60"/>
      <c r="F1" s="60"/>
      <c r="G1" s="60"/>
      <c r="H1" s="60"/>
      <c r="I1" s="60"/>
      <c r="J1" s="60"/>
      <c r="K1" s="60"/>
      <c r="L1" s="6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>
      <c r="E2" s="60"/>
      <c r="F2" s="60"/>
      <c r="G2" s="60"/>
      <c r="H2" s="60"/>
      <c r="I2" s="60"/>
      <c r="J2" s="60"/>
      <c r="K2" s="60"/>
      <c r="L2" s="61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>
      <c r="E3" s="60"/>
      <c r="F3" s="60"/>
      <c r="G3" s="60"/>
      <c r="H3" s="60"/>
      <c r="I3" s="60"/>
      <c r="J3" s="60"/>
      <c r="K3" s="60"/>
      <c r="L3" s="61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>
      <c r="E4" s="60"/>
      <c r="F4" s="60"/>
      <c r="G4" s="60"/>
      <c r="H4" s="60"/>
      <c r="I4" s="60"/>
      <c r="J4" s="60"/>
      <c r="K4" s="60"/>
      <c r="L4" s="61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ht="11.25" customHeight="1">
      <c r="A5" s="62"/>
    </row>
    <row r="6">
      <c r="A6" s="63">
        <v>0.0</v>
      </c>
      <c r="B6" s="64"/>
      <c r="C6" s="63" t="s">
        <v>40</v>
      </c>
      <c r="D6" s="65" t="s">
        <v>41</v>
      </c>
      <c r="E6" s="64"/>
      <c r="F6" s="64"/>
      <c r="G6" s="64"/>
      <c r="H6" s="64"/>
      <c r="I6" s="64"/>
      <c r="J6" s="64"/>
      <c r="K6" s="64"/>
      <c r="L6" s="66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ht="11.2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6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</row>
    <row r="8" ht="33.0" customHeight="1">
      <c r="A8" s="64"/>
      <c r="B8" s="67" t="s">
        <v>42</v>
      </c>
      <c r="C8" s="68" t="s">
        <v>43</v>
      </c>
      <c r="D8" s="69"/>
      <c r="E8" s="69"/>
      <c r="F8" s="69"/>
      <c r="G8" s="70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258"/>
      <c r="W8" s="259"/>
      <c r="X8" s="259"/>
      <c r="Y8" s="259"/>
      <c r="Z8" s="259"/>
      <c r="AA8" s="259"/>
      <c r="AB8" s="259"/>
      <c r="AC8" s="259"/>
      <c r="AD8" s="260">
        <f>COUNTA($U$11:$U$15)</f>
        <v>1</v>
      </c>
      <c r="AE8" s="259"/>
      <c r="AF8" s="261"/>
      <c r="AG8" s="64"/>
      <c r="AH8" s="64"/>
    </row>
    <row r="9">
      <c r="A9" s="64"/>
      <c r="B9" s="76" t="s">
        <v>43</v>
      </c>
      <c r="C9" s="262" t="s">
        <v>1999</v>
      </c>
      <c r="D9" s="78" t="s">
        <v>2000</v>
      </c>
      <c r="E9" s="78" t="s">
        <v>1994</v>
      </c>
      <c r="F9" s="78" t="s">
        <v>2001</v>
      </c>
      <c r="G9" s="78" t="s">
        <v>2002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263" t="s">
        <v>8</v>
      </c>
      <c r="V9" s="263" t="s">
        <v>47</v>
      </c>
      <c r="W9" s="264" t="s">
        <v>3</v>
      </c>
      <c r="X9" s="264" t="s">
        <v>48</v>
      </c>
      <c r="Y9" s="264" t="s">
        <v>49</v>
      </c>
      <c r="Z9" s="264" t="s">
        <v>50</v>
      </c>
      <c r="AA9" s="264" t="s">
        <v>51</v>
      </c>
      <c r="AB9" s="264" t="s">
        <v>52</v>
      </c>
      <c r="AC9" s="264" t="s">
        <v>53</v>
      </c>
      <c r="AD9" s="264" t="s">
        <v>54</v>
      </c>
      <c r="AE9" s="265" t="s">
        <v>55</v>
      </c>
      <c r="AF9" s="64"/>
      <c r="AG9" s="64"/>
    </row>
    <row r="10">
      <c r="A10" s="83"/>
      <c r="B10" s="84"/>
      <c r="C10" s="266"/>
      <c r="D10" s="267"/>
      <c r="E10" s="268"/>
      <c r="F10" s="269"/>
      <c r="G10" s="270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88" t="str">
        <f t="shared" ref="U10:AF10" si="1">U11</f>
        <v>#N/A</v>
      </c>
      <c r="V10" s="84" t="str">
        <f t="shared" si="1"/>
        <v/>
      </c>
      <c r="W10" s="84" t="str">
        <f t="shared" si="1"/>
        <v/>
      </c>
      <c r="X10" s="84" t="str">
        <f t="shared" si="1"/>
        <v/>
      </c>
      <c r="Y10" s="84" t="str">
        <f t="shared" si="1"/>
        <v/>
      </c>
      <c r="Z10" s="84" t="str">
        <f t="shared" si="1"/>
        <v/>
      </c>
      <c r="AA10" s="84" t="str">
        <f t="shared" si="1"/>
        <v/>
      </c>
      <c r="AB10" s="84" t="str">
        <f t="shared" si="1"/>
        <v/>
      </c>
      <c r="AC10" s="84" t="str">
        <f t="shared" si="1"/>
        <v/>
      </c>
      <c r="AD10" s="84" t="str">
        <f t="shared" si="1"/>
        <v/>
      </c>
      <c r="AE10" s="84" t="str">
        <f t="shared" si="1"/>
        <v/>
      </c>
      <c r="AF10" s="89" t="str">
        <f t="shared" si="1"/>
        <v/>
      </c>
      <c r="AG10" s="64"/>
      <c r="AH10" s="64"/>
    </row>
    <row r="11">
      <c r="A11" s="83"/>
      <c r="B11" s="64"/>
      <c r="C11" s="266"/>
      <c r="D11" s="267"/>
      <c r="E11" s="268"/>
      <c r="F11" s="269"/>
      <c r="G11" s="270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6" t="str">
        <f>IFERROR(__xludf.DUMMYFUNCTION("FILTER(A10:L14, (D10:D14 &lt;&gt; """") * (E10:E14 &lt;&gt; """") * (F10:F14 &lt;&gt; """") * (G10:G14 &lt;&gt; """"))"),"#N/A")</f>
        <v>#N/A</v>
      </c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>
      <c r="A12" s="83"/>
      <c r="B12" s="64"/>
      <c r="C12" s="266"/>
      <c r="D12" s="267"/>
      <c r="E12" s="268"/>
      <c r="F12" s="269"/>
      <c r="G12" s="270"/>
      <c r="H12" s="64"/>
      <c r="I12" s="271" t="s">
        <v>5</v>
      </c>
      <c r="J12" s="18">
        <f>'Gastos Fixos'!H9</f>
        <v>10100427.97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92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>
      <c r="A13" s="83"/>
      <c r="B13" s="64"/>
      <c r="C13" s="266"/>
      <c r="D13" s="267"/>
      <c r="E13" s="268"/>
      <c r="F13" s="269"/>
      <c r="G13" s="270"/>
      <c r="H13" s="64"/>
      <c r="I13" s="272" t="s">
        <v>6</v>
      </c>
      <c r="J13" s="18">
        <f>SUM(G18:G996)</f>
        <v>85281.93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>
      <c r="A14" s="83"/>
      <c r="B14" s="64"/>
      <c r="C14" s="266"/>
      <c r="D14" s="273"/>
      <c r="E14" s="274"/>
      <c r="F14" s="275"/>
      <c r="G14" s="276"/>
      <c r="H14" s="64"/>
      <c r="I14" s="272" t="s">
        <v>2003</v>
      </c>
      <c r="J14" s="20">
        <f>J13/J12</f>
        <v>0.008443397671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>
      <c r="A15" s="96"/>
      <c r="B15" s="64"/>
      <c r="C15" s="97"/>
      <c r="D15" s="97"/>
      <c r="E15" s="98"/>
      <c r="F15" s="98"/>
      <c r="G15" s="64"/>
      <c r="H15" s="64"/>
      <c r="I15" s="64"/>
      <c r="J15" s="99"/>
      <c r="K15" s="64"/>
      <c r="L15" s="66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>
      <c r="A16" s="64"/>
      <c r="B16" s="64"/>
      <c r="C16" s="64"/>
      <c r="D16" s="100"/>
      <c r="E16" s="64"/>
      <c r="F16" s="64"/>
      <c r="G16" s="64"/>
      <c r="H16" s="64"/>
      <c r="I16" s="64"/>
      <c r="J16" s="99"/>
      <c r="K16" s="64"/>
      <c r="L16" s="66"/>
      <c r="M16" s="101"/>
      <c r="N16" s="64"/>
      <c r="O16" s="10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102"/>
      <c r="AD16" s="64"/>
      <c r="AE16" s="64"/>
      <c r="AF16" s="64"/>
      <c r="AG16" s="64"/>
      <c r="AH16" s="64"/>
    </row>
    <row r="17" ht="26.25" customHeight="1">
      <c r="A17" s="103"/>
      <c r="B17" s="103"/>
      <c r="C17" s="277" t="s">
        <v>8</v>
      </c>
      <c r="D17" s="278" t="s">
        <v>2004</v>
      </c>
      <c r="E17" s="278" t="s">
        <v>2000</v>
      </c>
      <c r="F17" s="278" t="s">
        <v>1994</v>
      </c>
      <c r="G17" s="278" t="s">
        <v>2001</v>
      </c>
      <c r="H17" s="278" t="s">
        <v>2002</v>
      </c>
      <c r="I17" s="278" t="s">
        <v>2005</v>
      </c>
      <c r="J17" s="278" t="s">
        <v>2006</v>
      </c>
      <c r="K17" s="64"/>
      <c r="L17" s="64"/>
      <c r="M17" s="64"/>
      <c r="N17" s="64"/>
      <c r="O17" s="64"/>
      <c r="P17" s="64"/>
      <c r="Q17" s="64"/>
      <c r="R17" s="64"/>
      <c r="S17" s="103"/>
      <c r="T17" s="103"/>
      <c r="U17" s="103"/>
      <c r="V17" s="103"/>
      <c r="W17" s="103"/>
      <c r="X17" s="103"/>
      <c r="Y17" s="103"/>
      <c r="Z17" s="103"/>
      <c r="AA17" s="103"/>
      <c r="AB17" s="107"/>
      <c r="AC17" s="103"/>
      <c r="AD17" s="103"/>
      <c r="AE17" s="103"/>
      <c r="AF17" s="103"/>
      <c r="AG17" s="103"/>
      <c r="AH17" s="11"/>
    </row>
    <row r="18">
      <c r="A18" s="108"/>
      <c r="B18" s="108"/>
      <c r="C18" s="279">
        <v>1.0</v>
      </c>
      <c r="D18" s="280" t="s">
        <v>2007</v>
      </c>
      <c r="E18" s="280" t="s">
        <v>2008</v>
      </c>
      <c r="F18" s="281">
        <v>1.0</v>
      </c>
      <c r="G18" s="282">
        <v>3094.2</v>
      </c>
      <c r="H18" s="281">
        <v>220.0</v>
      </c>
      <c r="I18" s="282">
        <v>14.064545454545454</v>
      </c>
      <c r="J18" s="283">
        <v>112.51636363636364</v>
      </c>
      <c r="K18" s="108"/>
      <c r="L18" s="108"/>
      <c r="M18" s="111"/>
      <c r="N18" s="112"/>
      <c r="O18" s="111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</row>
    <row r="19">
      <c r="A19" s="108"/>
      <c r="B19" s="108"/>
      <c r="C19" s="279">
        <v>2.0</v>
      </c>
      <c r="D19" s="280" t="s">
        <v>2009</v>
      </c>
      <c r="E19" s="280" t="s">
        <v>2008</v>
      </c>
      <c r="F19" s="281">
        <v>1.0</v>
      </c>
      <c r="G19" s="282">
        <v>3094.2</v>
      </c>
      <c r="H19" s="281">
        <v>220.0</v>
      </c>
      <c r="I19" s="282">
        <v>14.064545454545454</v>
      </c>
      <c r="J19" s="283">
        <v>112.51636363636364</v>
      </c>
      <c r="K19" s="108"/>
      <c r="L19" s="108"/>
      <c r="M19" s="111"/>
      <c r="N19" s="112"/>
      <c r="O19" s="111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</row>
    <row r="20">
      <c r="A20" s="108"/>
      <c r="B20" s="108"/>
      <c r="C20" s="279">
        <v>3.0</v>
      </c>
      <c r="D20" s="280" t="s">
        <v>2010</v>
      </c>
      <c r="E20" s="280" t="s">
        <v>2010</v>
      </c>
      <c r="F20" s="281">
        <v>1.0</v>
      </c>
      <c r="G20" s="282">
        <v>3687.8</v>
      </c>
      <c r="H20" s="281">
        <v>220.0</v>
      </c>
      <c r="I20" s="282">
        <v>16.762727272727272</v>
      </c>
      <c r="J20" s="283">
        <v>134.10181818181817</v>
      </c>
      <c r="K20" s="108"/>
      <c r="L20" s="108"/>
      <c r="M20" s="111"/>
      <c r="N20" s="112"/>
      <c r="O20" s="111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</row>
    <row r="21">
      <c r="A21" s="108"/>
      <c r="B21" s="108"/>
      <c r="C21" s="279">
        <v>4.0</v>
      </c>
      <c r="D21" s="280" t="s">
        <v>2011</v>
      </c>
      <c r="E21" s="280" t="s">
        <v>2012</v>
      </c>
      <c r="F21" s="281">
        <v>1.0</v>
      </c>
      <c r="G21" s="282">
        <v>5459.0</v>
      </c>
      <c r="H21" s="281">
        <v>220.0</v>
      </c>
      <c r="I21" s="282">
        <v>24.813636363636363</v>
      </c>
      <c r="J21" s="283">
        <v>198.5090909090909</v>
      </c>
      <c r="K21" s="108"/>
      <c r="L21" s="108"/>
      <c r="M21" s="111"/>
      <c r="N21" s="112"/>
      <c r="O21" s="111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</row>
    <row r="22">
      <c r="A22" s="108"/>
      <c r="B22" s="108"/>
      <c r="C22" s="279">
        <v>5.0</v>
      </c>
      <c r="D22" s="280" t="s">
        <v>2013</v>
      </c>
      <c r="E22" s="280" t="s">
        <v>2012</v>
      </c>
      <c r="F22" s="281">
        <v>1.0</v>
      </c>
      <c r="G22" s="282">
        <v>3935.47</v>
      </c>
      <c r="H22" s="281">
        <v>220.0</v>
      </c>
      <c r="I22" s="282">
        <v>17.8885</v>
      </c>
      <c r="J22" s="283">
        <v>143.108</v>
      </c>
      <c r="K22" s="108"/>
      <c r="L22" s="108"/>
      <c r="M22" s="111"/>
      <c r="N22" s="112"/>
      <c r="O22" s="111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</row>
    <row r="23">
      <c r="A23" s="108"/>
      <c r="B23" s="108"/>
      <c r="C23" s="279">
        <v>6.0</v>
      </c>
      <c r="D23" s="280" t="s">
        <v>2014</v>
      </c>
      <c r="E23" s="280" t="s">
        <v>2008</v>
      </c>
      <c r="F23" s="281">
        <v>1.0</v>
      </c>
      <c r="G23" s="282">
        <v>3602.8</v>
      </c>
      <c r="H23" s="281">
        <v>220.0</v>
      </c>
      <c r="I23" s="282">
        <v>16.37636363636364</v>
      </c>
      <c r="J23" s="283">
        <v>131.0109090909091</v>
      </c>
      <c r="K23" s="108"/>
      <c r="L23" s="108"/>
      <c r="M23" s="111"/>
      <c r="N23" s="112"/>
      <c r="O23" s="111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</row>
    <row r="24">
      <c r="A24" s="108"/>
      <c r="B24" s="108"/>
      <c r="C24" s="279">
        <v>7.0</v>
      </c>
      <c r="D24" s="280" t="s">
        <v>2015</v>
      </c>
      <c r="E24" s="280" t="s">
        <v>2008</v>
      </c>
      <c r="F24" s="281">
        <v>1.0</v>
      </c>
      <c r="G24" s="282">
        <v>3547.8</v>
      </c>
      <c r="H24" s="281">
        <v>220.0</v>
      </c>
      <c r="I24" s="282">
        <v>16.12636363636364</v>
      </c>
      <c r="J24" s="283">
        <v>129.0109090909091</v>
      </c>
      <c r="K24" s="108"/>
      <c r="L24" s="108"/>
      <c r="M24" s="111"/>
      <c r="N24" s="112"/>
      <c r="O24" s="111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</row>
    <row r="25">
      <c r="A25" s="108"/>
      <c r="B25" s="108"/>
      <c r="C25" s="279">
        <v>8.0</v>
      </c>
      <c r="D25" s="280" t="s">
        <v>2016</v>
      </c>
      <c r="E25" s="280" t="s">
        <v>2008</v>
      </c>
      <c r="F25" s="281">
        <v>1.0</v>
      </c>
      <c r="G25" s="282">
        <v>3602.8</v>
      </c>
      <c r="H25" s="281">
        <v>220.0</v>
      </c>
      <c r="I25" s="282">
        <v>16.37636363636364</v>
      </c>
      <c r="J25" s="283">
        <v>131.0109090909091</v>
      </c>
      <c r="K25" s="108"/>
      <c r="L25" s="108"/>
      <c r="M25" s="111"/>
      <c r="N25" s="112"/>
      <c r="O25" s="111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  <row r="26">
      <c r="A26" s="108"/>
      <c r="B26" s="108"/>
      <c r="C26" s="279">
        <v>9.0</v>
      </c>
      <c r="D26" s="280" t="s">
        <v>2017</v>
      </c>
      <c r="E26" s="280" t="s">
        <v>2018</v>
      </c>
      <c r="F26" s="281">
        <v>1.0</v>
      </c>
      <c r="G26" s="282">
        <v>3094.2</v>
      </c>
      <c r="H26" s="281">
        <v>220.0</v>
      </c>
      <c r="I26" s="282">
        <v>14.064545454545454</v>
      </c>
      <c r="J26" s="283">
        <v>112.51636363636364</v>
      </c>
      <c r="K26" s="108"/>
      <c r="L26" s="108"/>
      <c r="M26" s="111"/>
      <c r="N26" s="112"/>
      <c r="O26" s="111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</row>
    <row r="27">
      <c r="A27" s="108"/>
      <c r="B27" s="108"/>
      <c r="C27" s="279">
        <v>10.0</v>
      </c>
      <c r="D27" s="280" t="s">
        <v>2019</v>
      </c>
      <c r="E27" s="280" t="s">
        <v>2008</v>
      </c>
      <c r="F27" s="281">
        <v>1.0</v>
      </c>
      <c r="G27" s="282">
        <v>4498.8</v>
      </c>
      <c r="H27" s="281">
        <v>220.0</v>
      </c>
      <c r="I27" s="282">
        <v>20.44909090909091</v>
      </c>
      <c r="J27" s="283">
        <v>163.59272727272727</v>
      </c>
      <c r="K27" s="108"/>
      <c r="L27" s="108"/>
      <c r="M27" s="111"/>
      <c r="N27" s="112"/>
      <c r="O27" s="111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>
      <c r="A28" s="108"/>
      <c r="B28" s="108"/>
      <c r="C28" s="279">
        <v>11.0</v>
      </c>
      <c r="D28" s="280" t="s">
        <v>2020</v>
      </c>
      <c r="E28" s="280" t="s">
        <v>2008</v>
      </c>
      <c r="F28" s="281">
        <v>1.0</v>
      </c>
      <c r="G28" s="282">
        <v>4864.32</v>
      </c>
      <c r="H28" s="281">
        <v>220.0</v>
      </c>
      <c r="I28" s="282">
        <v>22.110545454545452</v>
      </c>
      <c r="J28" s="283">
        <v>176.88436363636362</v>
      </c>
      <c r="K28" s="108"/>
      <c r="L28" s="108"/>
      <c r="M28" s="111"/>
      <c r="N28" s="112"/>
      <c r="O28" s="111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>
      <c r="A29" s="108"/>
      <c r="B29" s="108"/>
      <c r="C29" s="279">
        <v>12.0</v>
      </c>
      <c r="D29" s="280" t="s">
        <v>2021</v>
      </c>
      <c r="E29" s="280" t="s">
        <v>2008</v>
      </c>
      <c r="F29" s="281">
        <v>1.0</v>
      </c>
      <c r="G29" s="282">
        <v>4406.4</v>
      </c>
      <c r="H29" s="281">
        <v>220.0</v>
      </c>
      <c r="I29" s="282">
        <v>20.029090909090908</v>
      </c>
      <c r="J29" s="283">
        <v>160.23272727272726</v>
      </c>
      <c r="K29" s="108"/>
      <c r="L29" s="108"/>
      <c r="M29" s="111"/>
      <c r="N29" s="112"/>
      <c r="O29" s="111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</row>
    <row r="30">
      <c r="A30" s="108"/>
      <c r="B30" s="108"/>
      <c r="C30" s="279">
        <v>13.0</v>
      </c>
      <c r="D30" s="280" t="s">
        <v>2022</v>
      </c>
      <c r="E30" s="280" t="s">
        <v>2008</v>
      </c>
      <c r="F30" s="281">
        <v>1.0</v>
      </c>
      <c r="G30" s="282">
        <v>6053.32</v>
      </c>
      <c r="H30" s="281">
        <v>220.0</v>
      </c>
      <c r="I30" s="282">
        <v>27.515090909090908</v>
      </c>
      <c r="J30" s="283">
        <v>220.12072727272727</v>
      </c>
      <c r="K30" s="108"/>
      <c r="L30" s="108"/>
      <c r="M30" s="111"/>
      <c r="N30" s="112"/>
      <c r="O30" s="111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A31" s="108"/>
      <c r="B31" s="108"/>
      <c r="C31" s="279">
        <v>14.0</v>
      </c>
      <c r="D31" s="280" t="s">
        <v>2023</v>
      </c>
      <c r="E31" s="280" t="s">
        <v>2008</v>
      </c>
      <c r="F31" s="281">
        <v>1.0</v>
      </c>
      <c r="G31" s="282">
        <v>6053.32</v>
      </c>
      <c r="H31" s="281">
        <v>220.0</v>
      </c>
      <c r="I31" s="282">
        <v>27.515090909090908</v>
      </c>
      <c r="J31" s="283">
        <v>220.12072727272727</v>
      </c>
      <c r="K31" s="108"/>
      <c r="L31" s="108"/>
      <c r="M31" s="111"/>
      <c r="N31" s="112"/>
      <c r="O31" s="111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</row>
    <row r="32">
      <c r="A32" s="108"/>
      <c r="B32" s="108"/>
      <c r="C32" s="279">
        <v>15.0</v>
      </c>
      <c r="D32" s="280" t="s">
        <v>2024</v>
      </c>
      <c r="E32" s="280" t="s">
        <v>2008</v>
      </c>
      <c r="F32" s="281">
        <v>1.0</v>
      </c>
      <c r="G32" s="282">
        <v>6682.96</v>
      </c>
      <c r="H32" s="281">
        <v>220.0</v>
      </c>
      <c r="I32" s="282">
        <v>30.37709090909091</v>
      </c>
      <c r="J32" s="283">
        <v>243.01672727272728</v>
      </c>
      <c r="K32" s="108"/>
      <c r="L32" s="108"/>
      <c r="M32" s="111"/>
      <c r="N32" s="112"/>
      <c r="O32" s="111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  <row r="33">
      <c r="A33" s="108"/>
      <c r="B33" s="108"/>
      <c r="C33" s="279">
        <v>16.0</v>
      </c>
      <c r="D33" s="280" t="s">
        <v>2025</v>
      </c>
      <c r="E33" s="280" t="s">
        <v>2026</v>
      </c>
      <c r="F33" s="281">
        <v>1.0</v>
      </c>
      <c r="G33" s="282">
        <v>6659.62</v>
      </c>
      <c r="H33" s="281">
        <v>220.0</v>
      </c>
      <c r="I33" s="282">
        <v>30.271</v>
      </c>
      <c r="J33" s="283">
        <v>242.168</v>
      </c>
      <c r="K33" s="108"/>
      <c r="L33" s="108"/>
      <c r="M33" s="111"/>
      <c r="N33" s="112"/>
      <c r="O33" s="111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</row>
    <row r="34">
      <c r="A34" s="108"/>
      <c r="B34" s="108"/>
      <c r="C34" s="279">
        <v>17.0</v>
      </c>
      <c r="D34" s="280" t="s">
        <v>2027</v>
      </c>
      <c r="E34" s="280" t="s">
        <v>2028</v>
      </c>
      <c r="F34" s="281">
        <v>1.0</v>
      </c>
      <c r="G34" s="282">
        <v>4449.48</v>
      </c>
      <c r="H34" s="281">
        <v>220.0</v>
      </c>
      <c r="I34" s="282">
        <v>20.22490909090909</v>
      </c>
      <c r="J34" s="283">
        <v>161.79927272727272</v>
      </c>
      <c r="K34" s="108"/>
      <c r="L34" s="108"/>
      <c r="M34" s="111"/>
      <c r="N34" s="112"/>
      <c r="O34" s="111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</row>
    <row r="35">
      <c r="A35" s="108"/>
      <c r="B35" s="108"/>
      <c r="C35" s="279">
        <v>18.0</v>
      </c>
      <c r="D35" s="280" t="s">
        <v>2029</v>
      </c>
      <c r="E35" s="280" t="s">
        <v>2030</v>
      </c>
      <c r="F35" s="281">
        <v>1.0</v>
      </c>
      <c r="G35" s="282">
        <v>4102.52</v>
      </c>
      <c r="H35" s="281">
        <v>220.0</v>
      </c>
      <c r="I35" s="282">
        <v>18.647818181818185</v>
      </c>
      <c r="J35" s="283">
        <v>149.18254545454548</v>
      </c>
      <c r="K35" s="108"/>
      <c r="L35" s="108"/>
      <c r="M35" s="111"/>
      <c r="N35" s="112"/>
      <c r="O35" s="111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</row>
    <row r="36">
      <c r="A36" s="108"/>
      <c r="B36" s="108"/>
      <c r="C36" s="279">
        <v>19.0</v>
      </c>
      <c r="D36" s="280" t="s">
        <v>2031</v>
      </c>
      <c r="E36" s="280" t="s">
        <v>2026</v>
      </c>
      <c r="F36" s="281">
        <v>1.0</v>
      </c>
      <c r="G36" s="282">
        <v>4392.92</v>
      </c>
      <c r="H36" s="281">
        <v>220.0</v>
      </c>
      <c r="I36" s="282">
        <v>19.96781818181818</v>
      </c>
      <c r="J36" s="283">
        <v>159.74254545454545</v>
      </c>
      <c r="K36" s="108"/>
      <c r="L36" s="108"/>
      <c r="M36" s="111"/>
      <c r="N36" s="112"/>
      <c r="O36" s="111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</row>
    <row r="37">
      <c r="A37" s="108"/>
      <c r="B37" s="108"/>
      <c r="C37" s="108"/>
      <c r="D37" s="115"/>
      <c r="E37" s="108"/>
      <c r="F37" s="108"/>
      <c r="G37" s="108"/>
      <c r="H37" s="108"/>
      <c r="I37" s="108"/>
      <c r="J37" s="108"/>
      <c r="K37" s="108"/>
      <c r="L37" s="108"/>
      <c r="M37" s="111"/>
      <c r="N37" s="112"/>
      <c r="O37" s="111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>
      <c r="A38" s="108"/>
      <c r="B38" s="108"/>
      <c r="C38" s="108"/>
      <c r="D38" s="115"/>
      <c r="E38" s="108"/>
      <c r="F38" s="108"/>
      <c r="G38" s="108"/>
      <c r="H38" s="108"/>
      <c r="I38" s="108"/>
      <c r="J38" s="108"/>
      <c r="K38" s="108"/>
      <c r="L38" s="108"/>
      <c r="M38" s="111"/>
      <c r="N38" s="112"/>
      <c r="O38" s="111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</row>
    <row r="39">
      <c r="A39" s="108"/>
      <c r="B39" s="108"/>
      <c r="C39" s="108"/>
      <c r="D39" s="115"/>
      <c r="E39" s="108"/>
      <c r="F39" s="108"/>
      <c r="G39" s="108"/>
      <c r="H39" s="108"/>
      <c r="I39" s="108"/>
      <c r="J39" s="108"/>
      <c r="K39" s="108"/>
      <c r="L39" s="108"/>
      <c r="M39" s="111"/>
      <c r="N39" s="112"/>
      <c r="O39" s="111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</row>
    <row r="40">
      <c r="A40" s="108"/>
      <c r="B40" s="108"/>
      <c r="C40" s="108"/>
      <c r="D40" s="115"/>
      <c r="E40" s="108"/>
      <c r="F40" s="108"/>
      <c r="G40" s="108"/>
      <c r="H40" s="108"/>
      <c r="I40" s="108"/>
      <c r="J40" s="108"/>
      <c r="K40" s="108"/>
      <c r="L40" s="108"/>
      <c r="M40" s="111"/>
      <c r="N40" s="112"/>
      <c r="O40" s="111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</row>
    <row r="41">
      <c r="A41" s="108"/>
      <c r="B41" s="108"/>
      <c r="C41" s="108"/>
      <c r="D41" s="115"/>
      <c r="E41" s="108"/>
      <c r="F41" s="108"/>
      <c r="G41" s="108"/>
      <c r="H41" s="108"/>
      <c r="I41" s="108"/>
      <c r="J41" s="108"/>
      <c r="K41" s="108"/>
      <c r="L41" s="108"/>
      <c r="M41" s="111"/>
      <c r="N41" s="112"/>
      <c r="O41" s="111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>
      <c r="A42" s="108"/>
      <c r="B42" s="108"/>
      <c r="C42" s="108"/>
      <c r="D42" s="115"/>
      <c r="E42" s="108"/>
      <c r="F42" s="108"/>
      <c r="G42" s="108"/>
      <c r="H42" s="108"/>
      <c r="I42" s="108"/>
      <c r="J42" s="108"/>
      <c r="K42" s="108"/>
      <c r="L42" s="108"/>
      <c r="M42" s="111"/>
      <c r="N42" s="112"/>
      <c r="O42" s="111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>
      <c r="A43" s="108"/>
      <c r="B43" s="108"/>
      <c r="C43" s="108"/>
      <c r="D43" s="115"/>
      <c r="E43" s="108"/>
      <c r="F43" s="108"/>
      <c r="G43" s="108"/>
      <c r="H43" s="108"/>
      <c r="I43" s="108"/>
      <c r="J43" s="108"/>
      <c r="K43" s="108"/>
      <c r="L43" s="108"/>
      <c r="M43" s="111"/>
      <c r="N43" s="112"/>
      <c r="O43" s="111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>
      <c r="A44" s="108"/>
      <c r="B44" s="108"/>
      <c r="C44" s="108"/>
      <c r="D44" s="115"/>
      <c r="E44" s="108"/>
      <c r="F44" s="108"/>
      <c r="G44" s="108"/>
      <c r="H44" s="108"/>
      <c r="I44" s="108"/>
      <c r="J44" s="108"/>
      <c r="K44" s="108"/>
      <c r="L44" s="108"/>
      <c r="M44" s="111"/>
      <c r="N44" s="112"/>
      <c r="O44" s="111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>
      <c r="A45" s="108"/>
      <c r="B45" s="108"/>
      <c r="C45" s="108"/>
      <c r="D45" s="115"/>
      <c r="E45" s="108"/>
      <c r="F45" s="108"/>
      <c r="G45" s="108"/>
      <c r="H45" s="108"/>
      <c r="I45" s="108"/>
      <c r="J45" s="108"/>
      <c r="K45" s="108"/>
      <c r="L45" s="108"/>
      <c r="M45" s="111"/>
      <c r="N45" s="112"/>
      <c r="O45" s="111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>
      <c r="A46" s="108"/>
      <c r="B46" s="108"/>
      <c r="C46" s="108"/>
      <c r="D46" s="115"/>
      <c r="E46" s="108"/>
      <c r="F46" s="108"/>
      <c r="G46" s="108"/>
      <c r="H46" s="108"/>
      <c r="I46" s="108"/>
      <c r="J46" s="108"/>
      <c r="K46" s="108"/>
      <c r="L46" s="108"/>
      <c r="M46" s="111"/>
      <c r="N46" s="112"/>
      <c r="O46" s="111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</row>
    <row r="47">
      <c r="A47" s="108"/>
      <c r="B47" s="108"/>
      <c r="C47" s="108"/>
      <c r="D47" s="115"/>
      <c r="E47" s="108"/>
      <c r="F47" s="108"/>
      <c r="G47" s="108"/>
      <c r="H47" s="108"/>
      <c r="I47" s="108"/>
      <c r="J47" s="108"/>
      <c r="K47" s="108"/>
      <c r="L47" s="108"/>
      <c r="M47" s="111"/>
      <c r="N47" s="112"/>
      <c r="O47" s="111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</row>
    <row r="48">
      <c r="A48" s="108"/>
      <c r="B48" s="108"/>
      <c r="C48" s="108"/>
      <c r="D48" s="115"/>
      <c r="E48" s="108"/>
      <c r="F48" s="108"/>
      <c r="G48" s="108"/>
      <c r="H48" s="108"/>
      <c r="I48" s="108"/>
      <c r="J48" s="108"/>
      <c r="K48" s="108"/>
      <c r="L48" s="108"/>
      <c r="M48" s="111"/>
      <c r="N48" s="112"/>
      <c r="O48" s="111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</row>
    <row r="49">
      <c r="A49" s="108"/>
      <c r="B49" s="108"/>
      <c r="C49" s="108"/>
      <c r="D49" s="115"/>
      <c r="E49" s="108"/>
      <c r="F49" s="108"/>
      <c r="G49" s="108"/>
      <c r="H49" s="108"/>
      <c r="I49" s="108"/>
      <c r="J49" s="108"/>
      <c r="K49" s="108"/>
      <c r="L49" s="108"/>
      <c r="M49" s="111"/>
      <c r="N49" s="112"/>
      <c r="O49" s="111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</row>
    <row r="50">
      <c r="A50" s="108"/>
      <c r="B50" s="108"/>
      <c r="C50" s="108"/>
      <c r="D50" s="115"/>
      <c r="E50" s="108"/>
      <c r="F50" s="108"/>
      <c r="G50" s="108"/>
      <c r="H50" s="108"/>
      <c r="I50" s="108"/>
      <c r="J50" s="108"/>
      <c r="K50" s="108"/>
      <c r="L50" s="108"/>
      <c r="M50" s="111"/>
      <c r="N50" s="112"/>
      <c r="O50" s="111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</row>
    <row r="51">
      <c r="A51" s="108"/>
      <c r="B51" s="108"/>
      <c r="C51" s="108"/>
      <c r="D51" s="115"/>
      <c r="E51" s="108"/>
      <c r="F51" s="108"/>
      <c r="G51" s="108"/>
      <c r="H51" s="108"/>
      <c r="I51" s="108"/>
      <c r="J51" s="108"/>
      <c r="K51" s="108"/>
      <c r="L51" s="108"/>
      <c r="M51" s="111"/>
      <c r="N51" s="112"/>
      <c r="O51" s="111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>
      <c r="A52" s="108"/>
      <c r="B52" s="108"/>
      <c r="C52" s="108"/>
      <c r="D52" s="115"/>
      <c r="E52" s="108"/>
      <c r="F52" s="108"/>
      <c r="G52" s="108"/>
      <c r="H52" s="108"/>
      <c r="I52" s="108"/>
      <c r="J52" s="108"/>
      <c r="K52" s="108"/>
      <c r="L52" s="108"/>
      <c r="M52" s="111"/>
      <c r="N52" s="112"/>
      <c r="O52" s="111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</row>
    <row r="53">
      <c r="A53" s="108"/>
      <c r="B53" s="108"/>
      <c r="C53" s="108"/>
      <c r="D53" s="115"/>
      <c r="E53" s="108"/>
      <c r="F53" s="108"/>
      <c r="G53" s="108"/>
      <c r="H53" s="108"/>
      <c r="I53" s="108"/>
      <c r="J53" s="108"/>
      <c r="K53" s="108"/>
      <c r="L53" s="108"/>
      <c r="M53" s="111"/>
      <c r="N53" s="112"/>
      <c r="O53" s="111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</row>
    <row r="54">
      <c r="A54" s="108"/>
      <c r="B54" s="108"/>
      <c r="C54" s="108"/>
      <c r="D54" s="115"/>
      <c r="E54" s="108"/>
      <c r="F54" s="108"/>
      <c r="G54" s="108"/>
      <c r="H54" s="108"/>
      <c r="I54" s="108"/>
      <c r="J54" s="108"/>
      <c r="K54" s="108"/>
      <c r="L54" s="108"/>
      <c r="M54" s="111"/>
      <c r="N54" s="112"/>
      <c r="O54" s="111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</row>
    <row r="55">
      <c r="A55" s="108"/>
      <c r="B55" s="108"/>
      <c r="C55" s="108"/>
      <c r="D55" s="115"/>
      <c r="E55" s="108"/>
      <c r="F55" s="108"/>
      <c r="G55" s="108"/>
      <c r="H55" s="108"/>
      <c r="I55" s="108"/>
      <c r="J55" s="108"/>
      <c r="K55" s="108"/>
      <c r="L55" s="108"/>
      <c r="M55" s="111"/>
      <c r="N55" s="112"/>
      <c r="O55" s="111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</row>
    <row r="56">
      <c r="A56" s="108"/>
      <c r="B56" s="108"/>
      <c r="C56" s="108"/>
      <c r="D56" s="115"/>
      <c r="E56" s="108"/>
      <c r="F56" s="108"/>
      <c r="G56" s="108"/>
      <c r="H56" s="108"/>
      <c r="I56" s="108"/>
      <c r="J56" s="108"/>
      <c r="K56" s="108"/>
      <c r="L56" s="108"/>
      <c r="M56" s="111"/>
      <c r="N56" s="112"/>
      <c r="O56" s="111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</row>
    <row r="57">
      <c r="A57" s="108"/>
      <c r="B57" s="108"/>
      <c r="C57" s="108"/>
      <c r="D57" s="115"/>
      <c r="E57" s="108"/>
      <c r="F57" s="108"/>
      <c r="G57" s="108"/>
      <c r="H57" s="108"/>
      <c r="I57" s="108"/>
      <c r="J57" s="108"/>
      <c r="K57" s="108"/>
      <c r="L57" s="108"/>
      <c r="M57" s="111"/>
      <c r="N57" s="112"/>
      <c r="O57" s="111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</row>
    <row r="58">
      <c r="A58" s="108"/>
      <c r="B58" s="108"/>
      <c r="C58" s="108"/>
      <c r="D58" s="115"/>
      <c r="E58" s="108"/>
      <c r="F58" s="108"/>
      <c r="G58" s="108"/>
      <c r="H58" s="108"/>
      <c r="I58" s="108"/>
      <c r="J58" s="108"/>
      <c r="K58" s="108"/>
      <c r="L58" s="108"/>
      <c r="M58" s="111"/>
      <c r="N58" s="112"/>
      <c r="O58" s="111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</row>
    <row r="59">
      <c r="A59" s="108"/>
      <c r="B59" s="108"/>
      <c r="C59" s="108"/>
      <c r="D59" s="115"/>
      <c r="E59" s="108"/>
      <c r="F59" s="108"/>
      <c r="G59" s="108"/>
      <c r="H59" s="108"/>
      <c r="I59" s="108"/>
      <c r="J59" s="108"/>
      <c r="K59" s="108"/>
      <c r="L59" s="108"/>
      <c r="M59" s="111"/>
      <c r="N59" s="112"/>
      <c r="O59" s="111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</row>
    <row r="60">
      <c r="A60" s="108"/>
      <c r="B60" s="108"/>
      <c r="C60" s="108"/>
      <c r="D60" s="115"/>
      <c r="E60" s="108"/>
      <c r="F60" s="108"/>
      <c r="G60" s="108"/>
      <c r="H60" s="108"/>
      <c r="I60" s="108"/>
      <c r="J60" s="108"/>
      <c r="K60" s="108"/>
      <c r="L60" s="108"/>
      <c r="M60" s="111"/>
      <c r="N60" s="112"/>
      <c r="O60" s="111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</row>
    <row r="61">
      <c r="A61" s="108"/>
      <c r="B61" s="108"/>
      <c r="C61" s="108"/>
      <c r="D61" s="115"/>
      <c r="E61" s="108"/>
      <c r="F61" s="108"/>
      <c r="G61" s="108"/>
      <c r="H61" s="108"/>
      <c r="I61" s="108"/>
      <c r="J61" s="108"/>
      <c r="K61" s="108"/>
      <c r="L61" s="108"/>
      <c r="M61" s="111"/>
      <c r="N61" s="112"/>
      <c r="O61" s="111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</row>
    <row r="62">
      <c r="A62" s="108"/>
      <c r="B62" s="108"/>
      <c r="C62" s="108"/>
      <c r="D62" s="115"/>
      <c r="E62" s="108"/>
      <c r="F62" s="108"/>
      <c r="G62" s="108"/>
      <c r="H62" s="108"/>
      <c r="I62" s="108"/>
      <c r="J62" s="108"/>
      <c r="K62" s="108"/>
      <c r="L62" s="108"/>
      <c r="M62" s="111"/>
      <c r="N62" s="112"/>
      <c r="O62" s="111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>
      <c r="A63" s="108"/>
      <c r="B63" s="108"/>
      <c r="C63" s="108"/>
      <c r="D63" s="115"/>
      <c r="E63" s="108"/>
      <c r="F63" s="108"/>
      <c r="G63" s="108"/>
      <c r="H63" s="108"/>
      <c r="I63" s="108"/>
      <c r="J63" s="108"/>
      <c r="K63" s="108"/>
      <c r="L63" s="108"/>
      <c r="M63" s="111"/>
      <c r="N63" s="112"/>
      <c r="O63" s="111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</row>
    <row r="64">
      <c r="A64" s="108"/>
      <c r="B64" s="108"/>
      <c r="C64" s="108"/>
      <c r="D64" s="115"/>
      <c r="E64" s="108"/>
      <c r="F64" s="108"/>
      <c r="G64" s="108"/>
      <c r="H64" s="108"/>
      <c r="I64" s="108"/>
      <c r="J64" s="108"/>
      <c r="K64" s="108"/>
      <c r="L64" s="108"/>
      <c r="M64" s="111"/>
      <c r="N64" s="112"/>
      <c r="O64" s="111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</row>
    <row r="65">
      <c r="A65" s="108"/>
      <c r="B65" s="108"/>
      <c r="C65" s="108"/>
      <c r="D65" s="115"/>
      <c r="E65" s="108"/>
      <c r="F65" s="108"/>
      <c r="G65" s="108"/>
      <c r="H65" s="108"/>
      <c r="I65" s="108"/>
      <c r="J65" s="108"/>
      <c r="K65" s="108"/>
      <c r="L65" s="108"/>
      <c r="M65" s="111"/>
      <c r="N65" s="112"/>
      <c r="O65" s="111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</row>
    <row r="66">
      <c r="A66" s="108"/>
      <c r="B66" s="108"/>
      <c r="C66" s="108"/>
      <c r="D66" s="115"/>
      <c r="E66" s="108"/>
      <c r="F66" s="108"/>
      <c r="G66" s="108"/>
      <c r="H66" s="108"/>
      <c r="I66" s="108"/>
      <c r="J66" s="108"/>
      <c r="K66" s="108"/>
      <c r="L66" s="108"/>
      <c r="M66" s="111"/>
      <c r="N66" s="112"/>
      <c r="O66" s="111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</row>
    <row r="67">
      <c r="A67" s="108"/>
      <c r="B67" s="108"/>
      <c r="C67" s="108"/>
      <c r="D67" s="115"/>
      <c r="E67" s="108"/>
      <c r="F67" s="108"/>
      <c r="G67" s="108"/>
      <c r="H67" s="108"/>
      <c r="I67" s="108"/>
      <c r="J67" s="108"/>
      <c r="K67" s="108"/>
      <c r="L67" s="108"/>
      <c r="M67" s="111"/>
      <c r="N67" s="112"/>
      <c r="O67" s="111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</row>
    <row r="68">
      <c r="A68" s="108"/>
      <c r="B68" s="108"/>
      <c r="C68" s="108"/>
      <c r="D68" s="115"/>
      <c r="E68" s="108"/>
      <c r="F68" s="108"/>
      <c r="G68" s="108"/>
      <c r="H68" s="108"/>
      <c r="I68" s="108"/>
      <c r="J68" s="108"/>
      <c r="K68" s="108"/>
      <c r="L68" s="108"/>
      <c r="M68" s="111"/>
      <c r="N68" s="112"/>
      <c r="O68" s="111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</row>
    <row r="69">
      <c r="A69" s="108"/>
      <c r="B69" s="108"/>
      <c r="C69" s="108"/>
      <c r="D69" s="115"/>
      <c r="E69" s="108"/>
      <c r="F69" s="108"/>
      <c r="G69" s="108"/>
      <c r="H69" s="108"/>
      <c r="I69" s="108"/>
      <c r="J69" s="108"/>
      <c r="K69" s="108"/>
      <c r="L69" s="108"/>
      <c r="M69" s="111"/>
      <c r="N69" s="112"/>
      <c r="O69" s="111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108"/>
      <c r="B70" s="108"/>
      <c r="C70" s="108"/>
      <c r="D70" s="115"/>
      <c r="E70" s="108"/>
      <c r="F70" s="108"/>
      <c r="G70" s="108"/>
      <c r="H70" s="108"/>
      <c r="I70" s="108"/>
      <c r="J70" s="108"/>
      <c r="K70" s="108"/>
      <c r="L70" s="108"/>
      <c r="M70" s="111"/>
      <c r="N70" s="112"/>
      <c r="O70" s="111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</row>
    <row r="71">
      <c r="A71" s="108"/>
      <c r="B71" s="108"/>
      <c r="C71" s="108"/>
      <c r="D71" s="115"/>
      <c r="E71" s="108"/>
      <c r="F71" s="108"/>
      <c r="G71" s="108"/>
      <c r="H71" s="108"/>
      <c r="I71" s="108"/>
      <c r="J71" s="108"/>
      <c r="K71" s="108"/>
      <c r="L71" s="108"/>
      <c r="M71" s="111"/>
      <c r="N71" s="112"/>
      <c r="O71" s="111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</row>
    <row r="72">
      <c r="A72" s="108"/>
      <c r="B72" s="108"/>
      <c r="C72" s="108"/>
      <c r="D72" s="115"/>
      <c r="E72" s="108"/>
      <c r="F72" s="108"/>
      <c r="G72" s="108"/>
      <c r="H72" s="108"/>
      <c r="I72" s="108"/>
      <c r="J72" s="108"/>
      <c r="K72" s="108"/>
      <c r="L72" s="108"/>
      <c r="M72" s="111"/>
      <c r="N72" s="112"/>
      <c r="O72" s="111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</row>
    <row r="73">
      <c r="A73" s="108"/>
      <c r="B73" s="108"/>
      <c r="C73" s="108"/>
      <c r="D73" s="115"/>
      <c r="E73" s="108"/>
      <c r="F73" s="108"/>
      <c r="G73" s="108"/>
      <c r="H73" s="108"/>
      <c r="I73" s="108"/>
      <c r="J73" s="108"/>
      <c r="K73" s="108"/>
      <c r="L73" s="108"/>
      <c r="M73" s="111"/>
      <c r="N73" s="112"/>
      <c r="O73" s="111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</row>
    <row r="74">
      <c r="A74" s="108"/>
      <c r="B74" s="108"/>
      <c r="C74" s="108"/>
      <c r="D74" s="115"/>
      <c r="E74" s="108"/>
      <c r="F74" s="108"/>
      <c r="G74" s="108"/>
      <c r="H74" s="108"/>
      <c r="I74" s="108"/>
      <c r="J74" s="108"/>
      <c r="K74" s="108"/>
      <c r="L74" s="108"/>
      <c r="M74" s="111"/>
      <c r="N74" s="112"/>
      <c r="O74" s="111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</row>
    <row r="75">
      <c r="A75" s="108"/>
      <c r="B75" s="108"/>
      <c r="C75" s="108"/>
      <c r="D75" s="115"/>
      <c r="E75" s="108"/>
      <c r="F75" s="108"/>
      <c r="G75" s="108"/>
      <c r="H75" s="108"/>
      <c r="I75" s="108"/>
      <c r="J75" s="108"/>
      <c r="K75" s="108"/>
      <c r="L75" s="108"/>
      <c r="M75" s="111"/>
      <c r="N75" s="112"/>
      <c r="O75" s="111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</row>
    <row r="76">
      <c r="A76" s="108"/>
      <c r="B76" s="108"/>
      <c r="C76" s="108"/>
      <c r="D76" s="115"/>
      <c r="E76" s="108"/>
      <c r="F76" s="108"/>
      <c r="G76" s="108"/>
      <c r="H76" s="108"/>
      <c r="I76" s="108"/>
      <c r="J76" s="108"/>
      <c r="K76" s="108"/>
      <c r="L76" s="108"/>
      <c r="M76" s="111"/>
      <c r="N76" s="112"/>
      <c r="O76" s="111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108"/>
      <c r="B77" s="108"/>
      <c r="C77" s="108"/>
      <c r="D77" s="115"/>
      <c r="E77" s="108"/>
      <c r="F77" s="108"/>
      <c r="G77" s="108"/>
      <c r="H77" s="108"/>
      <c r="I77" s="108"/>
      <c r="J77" s="108"/>
      <c r="K77" s="108"/>
      <c r="L77" s="108"/>
      <c r="M77" s="111"/>
      <c r="N77" s="112"/>
      <c r="O77" s="111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</row>
    <row r="78">
      <c r="A78" s="108"/>
      <c r="B78" s="108"/>
      <c r="C78" s="108"/>
      <c r="D78" s="115"/>
      <c r="E78" s="108"/>
      <c r="F78" s="108"/>
      <c r="G78" s="108"/>
      <c r="H78" s="108"/>
      <c r="I78" s="108"/>
      <c r="J78" s="108"/>
      <c r="K78" s="108"/>
      <c r="L78" s="108"/>
      <c r="M78" s="111"/>
      <c r="N78" s="112"/>
      <c r="O78" s="111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</row>
    <row r="79">
      <c r="A79" s="108"/>
      <c r="B79" s="108"/>
      <c r="C79" s="108"/>
      <c r="D79" s="115"/>
      <c r="E79" s="108"/>
      <c r="F79" s="108"/>
      <c r="G79" s="108"/>
      <c r="H79" s="108"/>
      <c r="I79" s="108"/>
      <c r="J79" s="108"/>
      <c r="K79" s="108"/>
      <c r="L79" s="108"/>
      <c r="M79" s="111"/>
      <c r="N79" s="112"/>
      <c r="O79" s="111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</row>
    <row r="80">
      <c r="A80" s="108"/>
      <c r="B80" s="108"/>
      <c r="C80" s="108"/>
      <c r="D80" s="115"/>
      <c r="E80" s="108"/>
      <c r="F80" s="108"/>
      <c r="G80" s="108"/>
      <c r="H80" s="108"/>
      <c r="I80" s="108"/>
      <c r="J80" s="108"/>
      <c r="K80" s="108"/>
      <c r="L80" s="108"/>
      <c r="M80" s="111"/>
      <c r="N80" s="112"/>
      <c r="O80" s="111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</row>
    <row r="81">
      <c r="A81" s="108"/>
      <c r="B81" s="108"/>
      <c r="C81" s="108"/>
      <c r="D81" s="115"/>
      <c r="E81" s="108"/>
      <c r="F81" s="108"/>
      <c r="G81" s="108"/>
      <c r="H81" s="108"/>
      <c r="I81" s="108"/>
      <c r="J81" s="108"/>
      <c r="K81" s="108"/>
      <c r="L81" s="108"/>
      <c r="M81" s="111"/>
      <c r="N81" s="112"/>
      <c r="O81" s="111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108"/>
      <c r="D82" s="115"/>
      <c r="E82" s="108"/>
      <c r="F82" s="108"/>
      <c r="G82" s="108"/>
      <c r="H82" s="108"/>
      <c r="I82" s="108"/>
      <c r="J82" s="108"/>
      <c r="K82" s="108"/>
      <c r="L82" s="108"/>
      <c r="M82" s="111"/>
      <c r="N82" s="112"/>
      <c r="O82" s="111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108"/>
      <c r="D83" s="115"/>
      <c r="E83" s="108"/>
      <c r="F83" s="108"/>
      <c r="G83" s="108"/>
      <c r="H83" s="108"/>
      <c r="I83" s="108"/>
      <c r="J83" s="108"/>
      <c r="K83" s="108"/>
      <c r="L83" s="108"/>
      <c r="M83" s="111"/>
      <c r="N83" s="112"/>
      <c r="O83" s="111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108"/>
      <c r="D84" s="115"/>
      <c r="E84" s="108"/>
      <c r="F84" s="108"/>
      <c r="G84" s="108"/>
      <c r="H84" s="108"/>
      <c r="I84" s="108"/>
      <c r="J84" s="108"/>
      <c r="K84" s="108"/>
      <c r="L84" s="108"/>
      <c r="M84" s="111"/>
      <c r="N84" s="112"/>
      <c r="O84" s="111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108"/>
      <c r="D85" s="115"/>
      <c r="E85" s="108"/>
      <c r="F85" s="108"/>
      <c r="G85" s="108"/>
      <c r="H85" s="108"/>
      <c r="I85" s="108"/>
      <c r="J85" s="108"/>
      <c r="K85" s="108"/>
      <c r="L85" s="108"/>
      <c r="M85" s="111"/>
      <c r="N85" s="112"/>
      <c r="O85" s="111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108"/>
      <c r="D86" s="115"/>
      <c r="E86" s="108"/>
      <c r="F86" s="108"/>
      <c r="G86" s="108"/>
      <c r="H86" s="108"/>
      <c r="I86" s="108"/>
      <c r="J86" s="108"/>
      <c r="K86" s="108"/>
      <c r="L86" s="108"/>
      <c r="M86" s="111"/>
      <c r="N86" s="112"/>
      <c r="O86" s="111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108"/>
      <c r="D87" s="115"/>
      <c r="E87" s="108"/>
      <c r="F87" s="108"/>
      <c r="G87" s="108"/>
      <c r="H87" s="108"/>
      <c r="I87" s="108"/>
      <c r="J87" s="108"/>
      <c r="K87" s="108"/>
      <c r="L87" s="108"/>
      <c r="M87" s="111"/>
      <c r="N87" s="112"/>
      <c r="O87" s="111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108"/>
      <c r="D88" s="115"/>
      <c r="E88" s="108"/>
      <c r="F88" s="108"/>
      <c r="G88" s="108"/>
      <c r="H88" s="108"/>
      <c r="I88" s="108"/>
      <c r="J88" s="108"/>
      <c r="K88" s="108"/>
      <c r="L88" s="108"/>
      <c r="M88" s="111"/>
      <c r="N88" s="112"/>
      <c r="O88" s="111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108"/>
      <c r="D89" s="115"/>
      <c r="E89" s="108"/>
      <c r="F89" s="108"/>
      <c r="G89" s="108"/>
      <c r="H89" s="108"/>
      <c r="I89" s="108"/>
      <c r="J89" s="108"/>
      <c r="K89" s="108"/>
      <c r="L89" s="108"/>
      <c r="M89" s="111"/>
      <c r="N89" s="112"/>
      <c r="O89" s="111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108"/>
      <c r="D90" s="115"/>
      <c r="E90" s="108"/>
      <c r="F90" s="108"/>
      <c r="G90" s="108"/>
      <c r="H90" s="108"/>
      <c r="I90" s="108"/>
      <c r="J90" s="108"/>
      <c r="K90" s="108"/>
      <c r="L90" s="108"/>
      <c r="M90" s="111"/>
      <c r="N90" s="112"/>
      <c r="O90" s="111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108"/>
      <c r="D91" s="115"/>
      <c r="E91" s="108"/>
      <c r="F91" s="108"/>
      <c r="G91" s="108"/>
      <c r="H91" s="108"/>
      <c r="I91" s="108"/>
      <c r="J91" s="108"/>
      <c r="K91" s="108"/>
      <c r="L91" s="108"/>
      <c r="M91" s="111"/>
      <c r="N91" s="112"/>
      <c r="O91" s="111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108"/>
      <c r="D92" s="115"/>
      <c r="E92" s="108"/>
      <c r="F92" s="108"/>
      <c r="G92" s="108"/>
      <c r="H92" s="108"/>
      <c r="I92" s="108"/>
      <c r="J92" s="108"/>
      <c r="K92" s="108"/>
      <c r="L92" s="108"/>
      <c r="M92" s="111"/>
      <c r="N92" s="112"/>
      <c r="O92" s="111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108"/>
      <c r="D93" s="115"/>
      <c r="E93" s="108"/>
      <c r="F93" s="108"/>
      <c r="G93" s="108"/>
      <c r="H93" s="108"/>
      <c r="I93" s="108"/>
      <c r="J93" s="108"/>
      <c r="K93" s="108"/>
      <c r="L93" s="108"/>
      <c r="M93" s="111"/>
      <c r="N93" s="112"/>
      <c r="O93" s="111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108"/>
      <c r="D94" s="115"/>
      <c r="E94" s="108"/>
      <c r="F94" s="108"/>
      <c r="G94" s="108"/>
      <c r="H94" s="108"/>
      <c r="I94" s="108"/>
      <c r="J94" s="108"/>
      <c r="K94" s="108"/>
      <c r="L94" s="108"/>
      <c r="M94" s="111"/>
      <c r="N94" s="112"/>
      <c r="O94" s="111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108"/>
      <c r="D95" s="115"/>
      <c r="E95" s="108"/>
      <c r="F95" s="108"/>
      <c r="G95" s="108"/>
      <c r="H95" s="108"/>
      <c r="I95" s="108"/>
      <c r="J95" s="108"/>
      <c r="K95" s="108"/>
      <c r="L95" s="108"/>
      <c r="M95" s="111"/>
      <c r="N95" s="112"/>
      <c r="O95" s="111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108"/>
      <c r="D96" s="115"/>
      <c r="E96" s="108"/>
      <c r="F96" s="108"/>
      <c r="G96" s="108"/>
      <c r="H96" s="108"/>
      <c r="I96" s="108"/>
      <c r="J96" s="108"/>
      <c r="K96" s="108"/>
      <c r="L96" s="108"/>
      <c r="M96" s="111"/>
      <c r="N96" s="112"/>
      <c r="O96" s="111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108"/>
      <c r="D97" s="115"/>
      <c r="E97" s="108"/>
      <c r="F97" s="108"/>
      <c r="G97" s="108"/>
      <c r="H97" s="108"/>
      <c r="I97" s="108"/>
      <c r="J97" s="108"/>
      <c r="K97" s="108"/>
      <c r="L97" s="108"/>
      <c r="M97" s="111"/>
      <c r="N97" s="112"/>
      <c r="O97" s="111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108"/>
      <c r="D98" s="115"/>
      <c r="E98" s="108"/>
      <c r="F98" s="108"/>
      <c r="G98" s="108"/>
      <c r="H98" s="108"/>
      <c r="I98" s="108"/>
      <c r="J98" s="108"/>
      <c r="K98" s="108"/>
      <c r="L98" s="108"/>
      <c r="M98" s="111"/>
      <c r="N98" s="112"/>
      <c r="O98" s="111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108"/>
      <c r="D99" s="115"/>
      <c r="E99" s="108"/>
      <c r="F99" s="108"/>
      <c r="G99" s="108"/>
      <c r="H99" s="108"/>
      <c r="I99" s="108"/>
      <c r="J99" s="108"/>
      <c r="K99" s="108"/>
      <c r="L99" s="108"/>
      <c r="M99" s="111"/>
      <c r="N99" s="112"/>
      <c r="O99" s="111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108"/>
      <c r="D100" s="115"/>
      <c r="E100" s="108"/>
      <c r="F100" s="108"/>
      <c r="G100" s="108"/>
      <c r="H100" s="108"/>
      <c r="I100" s="108"/>
      <c r="J100" s="108"/>
      <c r="K100" s="108"/>
      <c r="L100" s="108"/>
      <c r="M100" s="111"/>
      <c r="N100" s="112"/>
      <c r="O100" s="111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108"/>
      <c r="D101" s="115"/>
      <c r="E101" s="108"/>
      <c r="F101" s="108"/>
      <c r="G101" s="108"/>
      <c r="H101" s="108"/>
      <c r="I101" s="108"/>
      <c r="J101" s="108"/>
      <c r="K101" s="108"/>
      <c r="L101" s="108"/>
      <c r="M101" s="111"/>
      <c r="N101" s="112"/>
      <c r="O101" s="111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15"/>
      <c r="E102" s="108"/>
      <c r="F102" s="108"/>
      <c r="G102" s="108"/>
      <c r="H102" s="108"/>
      <c r="I102" s="108"/>
      <c r="J102" s="108"/>
      <c r="K102" s="108"/>
      <c r="L102" s="108"/>
      <c r="M102" s="111"/>
      <c r="N102" s="112"/>
      <c r="O102" s="111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15"/>
      <c r="E103" s="108"/>
      <c r="F103" s="108"/>
      <c r="G103" s="108"/>
      <c r="H103" s="108"/>
      <c r="I103" s="108"/>
      <c r="J103" s="108"/>
      <c r="K103" s="108"/>
      <c r="L103" s="108"/>
      <c r="M103" s="111"/>
      <c r="N103" s="112"/>
      <c r="O103" s="111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15"/>
      <c r="E104" s="108"/>
      <c r="F104" s="108"/>
      <c r="G104" s="108"/>
      <c r="H104" s="108"/>
      <c r="I104" s="108"/>
      <c r="J104" s="108"/>
      <c r="K104" s="108"/>
      <c r="L104" s="108"/>
      <c r="M104" s="111"/>
      <c r="N104" s="112"/>
      <c r="O104" s="111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15"/>
      <c r="E105" s="108"/>
      <c r="F105" s="108"/>
      <c r="G105" s="108"/>
      <c r="H105" s="108"/>
      <c r="I105" s="108"/>
      <c r="J105" s="108"/>
      <c r="K105" s="108"/>
      <c r="L105" s="108"/>
      <c r="M105" s="111"/>
      <c r="N105" s="112"/>
      <c r="O105" s="111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15"/>
      <c r="E106" s="108"/>
      <c r="F106" s="108"/>
      <c r="G106" s="108"/>
      <c r="H106" s="108"/>
      <c r="I106" s="108"/>
      <c r="J106" s="108"/>
      <c r="K106" s="108"/>
      <c r="L106" s="108"/>
      <c r="M106" s="111"/>
      <c r="N106" s="112"/>
      <c r="O106" s="111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15"/>
      <c r="E107" s="108"/>
      <c r="F107" s="108"/>
      <c r="G107" s="108"/>
      <c r="H107" s="108"/>
      <c r="I107" s="108"/>
      <c r="J107" s="108"/>
      <c r="K107" s="108"/>
      <c r="L107" s="108"/>
      <c r="M107" s="111"/>
      <c r="N107" s="112"/>
      <c r="O107" s="111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15"/>
      <c r="E108" s="108"/>
      <c r="F108" s="108"/>
      <c r="G108" s="108"/>
      <c r="H108" s="108"/>
      <c r="I108" s="108"/>
      <c r="J108" s="108"/>
      <c r="K108" s="108"/>
      <c r="L108" s="108"/>
      <c r="M108" s="111"/>
      <c r="N108" s="112"/>
      <c r="O108" s="111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15"/>
      <c r="E109" s="108"/>
      <c r="F109" s="108"/>
      <c r="G109" s="108"/>
      <c r="H109" s="108"/>
      <c r="I109" s="108"/>
      <c r="J109" s="108"/>
      <c r="K109" s="108"/>
      <c r="L109" s="108"/>
      <c r="M109" s="111"/>
      <c r="N109" s="112"/>
      <c r="O109" s="111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15"/>
      <c r="E110" s="108"/>
      <c r="F110" s="108"/>
      <c r="G110" s="108"/>
      <c r="H110" s="108"/>
      <c r="I110" s="108"/>
      <c r="J110" s="108"/>
      <c r="K110" s="108"/>
      <c r="L110" s="108"/>
      <c r="M110" s="111"/>
      <c r="N110" s="112"/>
      <c r="O110" s="111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15"/>
      <c r="E111" s="108"/>
      <c r="F111" s="108"/>
      <c r="G111" s="108"/>
      <c r="H111" s="108"/>
      <c r="I111" s="108"/>
      <c r="J111" s="108"/>
      <c r="K111" s="108"/>
      <c r="L111" s="108"/>
      <c r="M111" s="111"/>
      <c r="N111" s="112"/>
      <c r="O111" s="111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15"/>
      <c r="E112" s="108"/>
      <c r="F112" s="108"/>
      <c r="G112" s="108"/>
      <c r="H112" s="108"/>
      <c r="I112" s="108"/>
      <c r="J112" s="108"/>
      <c r="K112" s="108"/>
      <c r="L112" s="108"/>
      <c r="M112" s="111"/>
      <c r="N112" s="112"/>
      <c r="O112" s="111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15"/>
      <c r="E113" s="108"/>
      <c r="F113" s="108"/>
      <c r="G113" s="108"/>
      <c r="H113" s="108"/>
      <c r="I113" s="108"/>
      <c r="J113" s="108"/>
      <c r="K113" s="108"/>
      <c r="L113" s="108"/>
      <c r="M113" s="111"/>
      <c r="N113" s="112"/>
      <c r="O113" s="111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15"/>
      <c r="E114" s="108"/>
      <c r="F114" s="108"/>
      <c r="G114" s="108"/>
      <c r="H114" s="108"/>
      <c r="I114" s="108"/>
      <c r="J114" s="108"/>
      <c r="K114" s="108"/>
      <c r="L114" s="108"/>
      <c r="M114" s="111"/>
      <c r="N114" s="112"/>
      <c r="O114" s="111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15"/>
      <c r="E115" s="108"/>
      <c r="F115" s="108"/>
      <c r="G115" s="108"/>
      <c r="H115" s="108"/>
      <c r="I115" s="108"/>
      <c r="J115" s="108"/>
      <c r="K115" s="108"/>
      <c r="L115" s="108"/>
      <c r="M115" s="111"/>
      <c r="N115" s="112"/>
      <c r="O115" s="111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15"/>
      <c r="E116" s="108"/>
      <c r="F116" s="108"/>
      <c r="G116" s="108"/>
      <c r="H116" s="108"/>
      <c r="I116" s="108"/>
      <c r="J116" s="108"/>
      <c r="K116" s="108"/>
      <c r="L116" s="108"/>
      <c r="M116" s="111"/>
      <c r="N116" s="112"/>
      <c r="O116" s="111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15"/>
      <c r="E117" s="108"/>
      <c r="F117" s="108"/>
      <c r="G117" s="108"/>
      <c r="H117" s="108"/>
      <c r="I117" s="108"/>
      <c r="J117" s="108"/>
      <c r="K117" s="108"/>
      <c r="L117" s="108"/>
      <c r="M117" s="111"/>
      <c r="N117" s="112"/>
      <c r="O117" s="111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15"/>
      <c r="E118" s="108"/>
      <c r="F118" s="108"/>
      <c r="G118" s="108"/>
      <c r="H118" s="108"/>
      <c r="I118" s="108"/>
      <c r="J118" s="108"/>
      <c r="K118" s="108"/>
      <c r="L118" s="108"/>
      <c r="M118" s="111"/>
      <c r="N118" s="112"/>
      <c r="O118" s="111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15"/>
      <c r="E119" s="108"/>
      <c r="F119" s="108"/>
      <c r="G119" s="108"/>
      <c r="H119" s="108"/>
      <c r="I119" s="108"/>
      <c r="J119" s="108"/>
      <c r="K119" s="108"/>
      <c r="L119" s="108"/>
      <c r="M119" s="111"/>
      <c r="N119" s="112"/>
      <c r="O119" s="111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15"/>
      <c r="E120" s="108"/>
      <c r="F120" s="108"/>
      <c r="G120" s="108"/>
      <c r="H120" s="108"/>
      <c r="I120" s="108"/>
      <c r="J120" s="108"/>
      <c r="K120" s="108"/>
      <c r="L120" s="108"/>
      <c r="M120" s="111"/>
      <c r="N120" s="112"/>
      <c r="O120" s="111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15"/>
      <c r="E121" s="108"/>
      <c r="F121" s="108"/>
      <c r="G121" s="108"/>
      <c r="H121" s="108"/>
      <c r="I121" s="108"/>
      <c r="J121" s="108"/>
      <c r="K121" s="108"/>
      <c r="L121" s="108"/>
      <c r="M121" s="111"/>
      <c r="N121" s="112"/>
      <c r="O121" s="111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15"/>
      <c r="E122" s="108"/>
      <c r="F122" s="108"/>
      <c r="G122" s="108"/>
      <c r="H122" s="108"/>
      <c r="I122" s="108"/>
      <c r="J122" s="108"/>
      <c r="K122" s="108"/>
      <c r="L122" s="108"/>
      <c r="M122" s="111"/>
      <c r="N122" s="112"/>
      <c r="O122" s="111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15"/>
      <c r="E123" s="108"/>
      <c r="F123" s="108"/>
      <c r="G123" s="108"/>
      <c r="H123" s="108"/>
      <c r="I123" s="108"/>
      <c r="J123" s="108"/>
      <c r="K123" s="108"/>
      <c r="L123" s="108"/>
      <c r="M123" s="111"/>
      <c r="N123" s="112"/>
      <c r="O123" s="111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15"/>
      <c r="E124" s="108"/>
      <c r="F124" s="108"/>
      <c r="G124" s="108"/>
      <c r="H124" s="108"/>
      <c r="I124" s="108"/>
      <c r="J124" s="108"/>
      <c r="K124" s="108"/>
      <c r="L124" s="108"/>
      <c r="M124" s="111"/>
      <c r="N124" s="112"/>
      <c r="O124" s="111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15"/>
      <c r="E125" s="108"/>
      <c r="F125" s="108"/>
      <c r="G125" s="108"/>
      <c r="H125" s="108"/>
      <c r="I125" s="108"/>
      <c r="J125" s="108"/>
      <c r="K125" s="108"/>
      <c r="L125" s="108"/>
      <c r="M125" s="111"/>
      <c r="N125" s="112"/>
      <c r="O125" s="111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15"/>
      <c r="E126" s="108"/>
      <c r="F126" s="108"/>
      <c r="G126" s="108"/>
      <c r="H126" s="108"/>
      <c r="I126" s="108"/>
      <c r="J126" s="108"/>
      <c r="K126" s="108"/>
      <c r="L126" s="108"/>
      <c r="M126" s="111"/>
      <c r="N126" s="112"/>
      <c r="O126" s="111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15"/>
      <c r="E127" s="108"/>
      <c r="F127" s="108"/>
      <c r="G127" s="108"/>
      <c r="H127" s="108"/>
      <c r="I127" s="108"/>
      <c r="J127" s="108"/>
      <c r="K127" s="108"/>
      <c r="L127" s="108"/>
      <c r="M127" s="111"/>
      <c r="N127" s="112"/>
      <c r="O127" s="111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15"/>
      <c r="E128" s="108"/>
      <c r="F128" s="108"/>
      <c r="G128" s="108"/>
      <c r="H128" s="108"/>
      <c r="I128" s="108"/>
      <c r="J128" s="108"/>
      <c r="K128" s="108"/>
      <c r="L128" s="108"/>
      <c r="M128" s="111"/>
      <c r="N128" s="112"/>
      <c r="O128" s="111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15"/>
      <c r="E129" s="108"/>
      <c r="F129" s="108"/>
      <c r="G129" s="108"/>
      <c r="H129" s="108"/>
      <c r="I129" s="108"/>
      <c r="J129" s="108"/>
      <c r="K129" s="108"/>
      <c r="L129" s="108"/>
      <c r="M129" s="111"/>
      <c r="N129" s="112"/>
      <c r="O129" s="111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15"/>
      <c r="E130" s="108"/>
      <c r="F130" s="108"/>
      <c r="G130" s="108"/>
      <c r="H130" s="108"/>
      <c r="I130" s="108"/>
      <c r="J130" s="108"/>
      <c r="K130" s="108"/>
      <c r="L130" s="108"/>
      <c r="M130" s="111"/>
      <c r="N130" s="112"/>
      <c r="O130" s="111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15"/>
      <c r="E131" s="108"/>
      <c r="F131" s="108"/>
      <c r="G131" s="108"/>
      <c r="H131" s="108"/>
      <c r="I131" s="108"/>
      <c r="J131" s="108"/>
      <c r="K131" s="108"/>
      <c r="L131" s="108"/>
      <c r="M131" s="111"/>
      <c r="N131" s="112"/>
      <c r="O131" s="111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15"/>
      <c r="E132" s="108"/>
      <c r="F132" s="108"/>
      <c r="G132" s="108"/>
      <c r="H132" s="108"/>
      <c r="I132" s="108"/>
      <c r="J132" s="108"/>
      <c r="K132" s="108"/>
      <c r="L132" s="108"/>
      <c r="M132" s="111"/>
      <c r="N132" s="112"/>
      <c r="O132" s="111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15"/>
      <c r="E133" s="108"/>
      <c r="F133" s="108"/>
      <c r="G133" s="108"/>
      <c r="H133" s="108"/>
      <c r="I133" s="108"/>
      <c r="J133" s="108"/>
      <c r="K133" s="108"/>
      <c r="L133" s="108"/>
      <c r="M133" s="111"/>
      <c r="N133" s="112"/>
      <c r="O133" s="111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15"/>
      <c r="E134" s="108"/>
      <c r="F134" s="108"/>
      <c r="G134" s="108"/>
      <c r="H134" s="108"/>
      <c r="I134" s="108"/>
      <c r="J134" s="108"/>
      <c r="K134" s="108"/>
      <c r="L134" s="108"/>
      <c r="M134" s="111"/>
      <c r="N134" s="112"/>
      <c r="O134" s="111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15"/>
      <c r="E135" s="108"/>
      <c r="F135" s="108"/>
      <c r="G135" s="108"/>
      <c r="H135" s="108"/>
      <c r="I135" s="108"/>
      <c r="J135" s="108"/>
      <c r="K135" s="108"/>
      <c r="L135" s="108"/>
      <c r="M135" s="111"/>
      <c r="N135" s="112"/>
      <c r="O135" s="111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15"/>
      <c r="E136" s="108"/>
      <c r="F136" s="108"/>
      <c r="G136" s="108"/>
      <c r="H136" s="108"/>
      <c r="I136" s="108"/>
      <c r="J136" s="108"/>
      <c r="K136" s="108"/>
      <c r="L136" s="108"/>
      <c r="M136" s="111"/>
      <c r="N136" s="112"/>
      <c r="O136" s="111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15"/>
      <c r="E137" s="108"/>
      <c r="F137" s="108"/>
      <c r="G137" s="108"/>
      <c r="H137" s="108"/>
      <c r="I137" s="108"/>
      <c r="J137" s="108"/>
      <c r="K137" s="108"/>
      <c r="L137" s="108"/>
      <c r="M137" s="111"/>
      <c r="N137" s="112"/>
      <c r="O137" s="111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15"/>
      <c r="E138" s="108"/>
      <c r="F138" s="108"/>
      <c r="G138" s="108"/>
      <c r="H138" s="108"/>
      <c r="I138" s="108"/>
      <c r="J138" s="108"/>
      <c r="K138" s="108"/>
      <c r="L138" s="108"/>
      <c r="M138" s="111"/>
      <c r="N138" s="112"/>
      <c r="O138" s="111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15"/>
      <c r="E139" s="108"/>
      <c r="F139" s="108"/>
      <c r="G139" s="108"/>
      <c r="H139" s="108"/>
      <c r="I139" s="108"/>
      <c r="J139" s="108"/>
      <c r="K139" s="108"/>
      <c r="L139" s="108"/>
      <c r="M139" s="111"/>
      <c r="N139" s="112"/>
      <c r="O139" s="111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15"/>
      <c r="E140" s="108"/>
      <c r="F140" s="108"/>
      <c r="G140" s="108"/>
      <c r="H140" s="108"/>
      <c r="I140" s="108"/>
      <c r="J140" s="108"/>
      <c r="K140" s="108"/>
      <c r="L140" s="108"/>
      <c r="M140" s="111"/>
      <c r="N140" s="112"/>
      <c r="O140" s="111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15"/>
      <c r="E141" s="108"/>
      <c r="F141" s="108"/>
      <c r="G141" s="108"/>
      <c r="H141" s="108"/>
      <c r="I141" s="108"/>
      <c r="J141" s="108"/>
      <c r="K141" s="108"/>
      <c r="L141" s="108"/>
      <c r="M141" s="111"/>
      <c r="N141" s="112"/>
      <c r="O141" s="111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15"/>
      <c r="E142" s="108"/>
      <c r="F142" s="108"/>
      <c r="G142" s="108"/>
      <c r="H142" s="108"/>
      <c r="I142" s="108"/>
      <c r="J142" s="108"/>
      <c r="K142" s="108"/>
      <c r="L142" s="108"/>
      <c r="M142" s="111"/>
      <c r="N142" s="112"/>
      <c r="O142" s="111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15"/>
      <c r="E143" s="108"/>
      <c r="F143" s="108"/>
      <c r="G143" s="108"/>
      <c r="H143" s="108"/>
      <c r="I143" s="108"/>
      <c r="J143" s="108"/>
      <c r="K143" s="108"/>
      <c r="L143" s="108"/>
      <c r="M143" s="111"/>
      <c r="N143" s="112"/>
      <c r="O143" s="111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15"/>
      <c r="E144" s="108"/>
      <c r="F144" s="108"/>
      <c r="G144" s="108"/>
      <c r="H144" s="108"/>
      <c r="I144" s="108"/>
      <c r="J144" s="108"/>
      <c r="K144" s="108"/>
      <c r="L144" s="108"/>
      <c r="M144" s="111"/>
      <c r="N144" s="112"/>
      <c r="O144" s="111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15"/>
      <c r="E145" s="108"/>
      <c r="F145" s="108"/>
      <c r="G145" s="108"/>
      <c r="H145" s="108"/>
      <c r="I145" s="108"/>
      <c r="J145" s="108"/>
      <c r="K145" s="108"/>
      <c r="L145" s="108"/>
      <c r="M145" s="111"/>
      <c r="N145" s="112"/>
      <c r="O145" s="111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15"/>
      <c r="E146" s="108"/>
      <c r="F146" s="108"/>
      <c r="G146" s="108"/>
      <c r="H146" s="108"/>
      <c r="I146" s="108"/>
      <c r="J146" s="108"/>
      <c r="K146" s="108"/>
      <c r="L146" s="108"/>
      <c r="M146" s="111"/>
      <c r="N146" s="112"/>
      <c r="O146" s="111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15"/>
      <c r="E147" s="108"/>
      <c r="F147" s="108"/>
      <c r="G147" s="108"/>
      <c r="H147" s="108"/>
      <c r="I147" s="108"/>
      <c r="J147" s="108"/>
      <c r="K147" s="108"/>
      <c r="L147" s="108"/>
      <c r="M147" s="111"/>
      <c r="N147" s="112"/>
      <c r="O147" s="111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15"/>
      <c r="E148" s="108"/>
      <c r="F148" s="108"/>
      <c r="G148" s="108"/>
      <c r="H148" s="108"/>
      <c r="I148" s="108"/>
      <c r="J148" s="108"/>
      <c r="K148" s="108"/>
      <c r="L148" s="108"/>
      <c r="M148" s="111"/>
      <c r="N148" s="112"/>
      <c r="O148" s="111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15"/>
      <c r="E149" s="108"/>
      <c r="F149" s="108"/>
      <c r="G149" s="108"/>
      <c r="H149" s="108"/>
      <c r="I149" s="108"/>
      <c r="J149" s="108"/>
      <c r="K149" s="108"/>
      <c r="L149" s="108"/>
      <c r="M149" s="111"/>
      <c r="N149" s="112"/>
      <c r="O149" s="111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15"/>
      <c r="E150" s="108"/>
      <c r="F150" s="108"/>
      <c r="G150" s="108"/>
      <c r="H150" s="108"/>
      <c r="I150" s="108"/>
      <c r="J150" s="108"/>
      <c r="K150" s="108"/>
      <c r="L150" s="108"/>
      <c r="M150" s="111"/>
      <c r="N150" s="112"/>
      <c r="O150" s="111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15"/>
      <c r="E151" s="108"/>
      <c r="F151" s="108"/>
      <c r="G151" s="108"/>
      <c r="H151" s="108"/>
      <c r="I151" s="108"/>
      <c r="J151" s="108"/>
      <c r="K151" s="108"/>
      <c r="L151" s="108"/>
      <c r="M151" s="111"/>
      <c r="N151" s="112"/>
      <c r="O151" s="111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15"/>
      <c r="E152" s="108"/>
      <c r="F152" s="108"/>
      <c r="G152" s="108"/>
      <c r="H152" s="108"/>
      <c r="I152" s="108"/>
      <c r="J152" s="108"/>
      <c r="K152" s="108"/>
      <c r="L152" s="108"/>
      <c r="M152" s="111"/>
      <c r="N152" s="112"/>
      <c r="O152" s="111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15"/>
      <c r="E153" s="108"/>
      <c r="F153" s="108"/>
      <c r="G153" s="108"/>
      <c r="H153" s="108"/>
      <c r="I153" s="108"/>
      <c r="J153" s="108"/>
      <c r="K153" s="108"/>
      <c r="L153" s="108"/>
      <c r="M153" s="111"/>
      <c r="N153" s="112"/>
      <c r="O153" s="111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15"/>
      <c r="E154" s="108"/>
      <c r="F154" s="108"/>
      <c r="G154" s="108"/>
      <c r="H154" s="108"/>
      <c r="I154" s="108"/>
      <c r="J154" s="108"/>
      <c r="K154" s="108"/>
      <c r="L154" s="108"/>
      <c r="M154" s="111"/>
      <c r="N154" s="112"/>
      <c r="O154" s="111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15"/>
      <c r="E155" s="108"/>
      <c r="F155" s="108"/>
      <c r="G155" s="108"/>
      <c r="H155" s="108"/>
      <c r="I155" s="108"/>
      <c r="J155" s="108"/>
      <c r="K155" s="108"/>
      <c r="L155" s="108"/>
      <c r="M155" s="111"/>
      <c r="N155" s="112"/>
      <c r="O155" s="111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15"/>
      <c r="E156" s="108"/>
      <c r="F156" s="108"/>
      <c r="G156" s="108"/>
      <c r="H156" s="108"/>
      <c r="I156" s="108"/>
      <c r="J156" s="108"/>
      <c r="K156" s="108"/>
      <c r="L156" s="108"/>
      <c r="M156" s="111"/>
      <c r="N156" s="112"/>
      <c r="O156" s="111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15"/>
      <c r="E157" s="108"/>
      <c r="F157" s="108"/>
      <c r="G157" s="108"/>
      <c r="H157" s="108"/>
      <c r="I157" s="108"/>
      <c r="J157" s="108"/>
      <c r="K157" s="108"/>
      <c r="L157" s="108"/>
      <c r="M157" s="111"/>
      <c r="N157" s="112"/>
      <c r="O157" s="111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15"/>
      <c r="E158" s="108"/>
      <c r="F158" s="108"/>
      <c r="G158" s="108"/>
      <c r="H158" s="108"/>
      <c r="I158" s="108"/>
      <c r="J158" s="108"/>
      <c r="K158" s="108"/>
      <c r="L158" s="108"/>
      <c r="M158" s="111"/>
      <c r="N158" s="112"/>
      <c r="O158" s="111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15"/>
      <c r="E159" s="108"/>
      <c r="F159" s="108"/>
      <c r="G159" s="108"/>
      <c r="H159" s="108"/>
      <c r="I159" s="108"/>
      <c r="J159" s="108"/>
      <c r="K159" s="108"/>
      <c r="L159" s="108"/>
      <c r="M159" s="111"/>
      <c r="N159" s="112"/>
      <c r="O159" s="111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15"/>
      <c r="E160" s="108"/>
      <c r="F160" s="108"/>
      <c r="G160" s="108"/>
      <c r="H160" s="108"/>
      <c r="I160" s="108"/>
      <c r="J160" s="108"/>
      <c r="K160" s="108"/>
      <c r="L160" s="108"/>
      <c r="M160" s="111"/>
      <c r="N160" s="112"/>
      <c r="O160" s="111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15"/>
      <c r="E161" s="108"/>
      <c r="F161" s="108"/>
      <c r="G161" s="108"/>
      <c r="H161" s="108"/>
      <c r="I161" s="108"/>
      <c r="J161" s="108"/>
      <c r="K161" s="108"/>
      <c r="L161" s="108"/>
      <c r="M161" s="111"/>
      <c r="N161" s="112"/>
      <c r="O161" s="111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15"/>
      <c r="E162" s="108"/>
      <c r="F162" s="108"/>
      <c r="G162" s="108"/>
      <c r="H162" s="108"/>
      <c r="I162" s="108"/>
      <c r="J162" s="108"/>
      <c r="K162" s="108"/>
      <c r="L162" s="108"/>
      <c r="M162" s="111"/>
      <c r="N162" s="112"/>
      <c r="O162" s="111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15"/>
      <c r="E163" s="108"/>
      <c r="F163" s="108"/>
      <c r="G163" s="108"/>
      <c r="H163" s="108"/>
      <c r="I163" s="108"/>
      <c r="J163" s="108"/>
      <c r="K163" s="108"/>
      <c r="L163" s="108"/>
      <c r="M163" s="111"/>
      <c r="N163" s="112"/>
      <c r="O163" s="111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15"/>
      <c r="E164" s="108"/>
      <c r="F164" s="108"/>
      <c r="G164" s="108"/>
      <c r="H164" s="108"/>
      <c r="I164" s="108"/>
      <c r="J164" s="108"/>
      <c r="K164" s="108"/>
      <c r="L164" s="108"/>
      <c r="M164" s="111"/>
      <c r="N164" s="112"/>
      <c r="O164" s="111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15"/>
      <c r="E165" s="108"/>
      <c r="F165" s="108"/>
      <c r="G165" s="108"/>
      <c r="H165" s="108"/>
      <c r="I165" s="108"/>
      <c r="J165" s="108"/>
      <c r="K165" s="108"/>
      <c r="L165" s="108"/>
      <c r="M165" s="111"/>
      <c r="N165" s="112"/>
      <c r="O165" s="111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15"/>
      <c r="E166" s="108"/>
      <c r="F166" s="108"/>
      <c r="G166" s="108"/>
      <c r="H166" s="108"/>
      <c r="I166" s="108"/>
      <c r="J166" s="108"/>
      <c r="K166" s="108"/>
      <c r="L166" s="108"/>
      <c r="M166" s="111"/>
      <c r="N166" s="112"/>
      <c r="O166" s="111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15"/>
      <c r="E167" s="108"/>
      <c r="F167" s="108"/>
      <c r="G167" s="108"/>
      <c r="H167" s="108"/>
      <c r="I167" s="108"/>
      <c r="J167" s="108"/>
      <c r="K167" s="108"/>
      <c r="L167" s="108"/>
      <c r="M167" s="111"/>
      <c r="N167" s="112"/>
      <c r="O167" s="111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15"/>
      <c r="E168" s="108"/>
      <c r="F168" s="108"/>
      <c r="G168" s="108"/>
      <c r="H168" s="108"/>
      <c r="I168" s="108"/>
      <c r="J168" s="108"/>
      <c r="K168" s="108"/>
      <c r="L168" s="108"/>
      <c r="M168" s="111"/>
      <c r="N168" s="112"/>
      <c r="O168" s="111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15"/>
      <c r="E169" s="108"/>
      <c r="F169" s="108"/>
      <c r="G169" s="108"/>
      <c r="H169" s="108"/>
      <c r="I169" s="108"/>
      <c r="J169" s="108"/>
      <c r="K169" s="108"/>
      <c r="L169" s="108"/>
      <c r="M169" s="111"/>
      <c r="N169" s="112"/>
      <c r="O169" s="111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15"/>
      <c r="E170" s="108"/>
      <c r="F170" s="108"/>
      <c r="G170" s="108"/>
      <c r="H170" s="108"/>
      <c r="I170" s="108"/>
      <c r="J170" s="108"/>
      <c r="K170" s="108"/>
      <c r="L170" s="108"/>
      <c r="M170" s="111"/>
      <c r="N170" s="112"/>
      <c r="O170" s="111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15"/>
      <c r="E171" s="108"/>
      <c r="F171" s="108"/>
      <c r="G171" s="108"/>
      <c r="H171" s="108"/>
      <c r="I171" s="108"/>
      <c r="J171" s="108"/>
      <c r="K171" s="108"/>
      <c r="L171" s="108"/>
      <c r="M171" s="111"/>
      <c r="N171" s="112"/>
      <c r="O171" s="111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15"/>
      <c r="E172" s="108"/>
      <c r="F172" s="108"/>
      <c r="G172" s="108"/>
      <c r="H172" s="108"/>
      <c r="I172" s="108"/>
      <c r="J172" s="108"/>
      <c r="K172" s="108"/>
      <c r="L172" s="108"/>
      <c r="M172" s="111"/>
      <c r="N172" s="112"/>
      <c r="O172" s="111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15"/>
      <c r="E173" s="108"/>
      <c r="F173" s="108"/>
      <c r="G173" s="108"/>
      <c r="H173" s="108"/>
      <c r="I173" s="108"/>
      <c r="J173" s="108"/>
      <c r="K173" s="108"/>
      <c r="L173" s="108"/>
      <c r="M173" s="111"/>
      <c r="N173" s="112"/>
      <c r="O173" s="111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15"/>
      <c r="E174" s="108"/>
      <c r="F174" s="108"/>
      <c r="G174" s="108"/>
      <c r="H174" s="108"/>
      <c r="I174" s="108"/>
      <c r="J174" s="108"/>
      <c r="K174" s="108"/>
      <c r="L174" s="108"/>
      <c r="M174" s="111"/>
      <c r="N174" s="112"/>
      <c r="O174" s="111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15"/>
      <c r="E175" s="108"/>
      <c r="F175" s="108"/>
      <c r="G175" s="108"/>
      <c r="H175" s="108"/>
      <c r="I175" s="108"/>
      <c r="J175" s="108"/>
      <c r="K175" s="108"/>
      <c r="L175" s="108"/>
      <c r="M175" s="111"/>
      <c r="N175" s="112"/>
      <c r="O175" s="111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15"/>
      <c r="E176" s="108"/>
      <c r="F176" s="108"/>
      <c r="G176" s="108"/>
      <c r="H176" s="108"/>
      <c r="I176" s="108"/>
      <c r="J176" s="108"/>
      <c r="K176" s="108"/>
      <c r="L176" s="108"/>
      <c r="M176" s="111"/>
      <c r="N176" s="112"/>
      <c r="O176" s="111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15"/>
      <c r="E177" s="108"/>
      <c r="F177" s="108"/>
      <c r="G177" s="108"/>
      <c r="H177" s="108"/>
      <c r="I177" s="108"/>
      <c r="J177" s="108"/>
      <c r="K177" s="108"/>
      <c r="L177" s="108"/>
      <c r="M177" s="111"/>
      <c r="N177" s="112"/>
      <c r="O177" s="111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15"/>
      <c r="E178" s="108"/>
      <c r="F178" s="108"/>
      <c r="G178" s="108"/>
      <c r="H178" s="108"/>
      <c r="I178" s="108"/>
      <c r="J178" s="108"/>
      <c r="K178" s="108"/>
      <c r="L178" s="108"/>
      <c r="M178" s="111"/>
      <c r="N178" s="112"/>
      <c r="O178" s="111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15"/>
      <c r="E179" s="108"/>
      <c r="F179" s="108"/>
      <c r="G179" s="108"/>
      <c r="H179" s="108"/>
      <c r="I179" s="108"/>
      <c r="J179" s="108"/>
      <c r="K179" s="108"/>
      <c r="L179" s="108"/>
      <c r="M179" s="111"/>
      <c r="N179" s="112"/>
      <c r="O179" s="111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15"/>
      <c r="E180" s="108"/>
      <c r="F180" s="108"/>
      <c r="G180" s="108"/>
      <c r="H180" s="108"/>
      <c r="I180" s="108"/>
      <c r="J180" s="108"/>
      <c r="K180" s="108"/>
      <c r="L180" s="108"/>
      <c r="M180" s="111"/>
      <c r="N180" s="112"/>
      <c r="O180" s="111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15"/>
      <c r="E181" s="108"/>
      <c r="F181" s="108"/>
      <c r="G181" s="108"/>
      <c r="H181" s="108"/>
      <c r="I181" s="108"/>
      <c r="J181" s="108"/>
      <c r="K181" s="108"/>
      <c r="L181" s="108"/>
      <c r="M181" s="111"/>
      <c r="N181" s="112"/>
      <c r="O181" s="111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15"/>
      <c r="E182" s="108"/>
      <c r="F182" s="108"/>
      <c r="G182" s="108"/>
      <c r="H182" s="108"/>
      <c r="I182" s="108"/>
      <c r="J182" s="108"/>
      <c r="K182" s="108"/>
      <c r="L182" s="108"/>
      <c r="M182" s="111"/>
      <c r="N182" s="112"/>
      <c r="O182" s="111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15"/>
      <c r="E183" s="108"/>
      <c r="F183" s="108"/>
      <c r="G183" s="108"/>
      <c r="H183" s="108"/>
      <c r="I183" s="108"/>
      <c r="J183" s="108"/>
      <c r="K183" s="108"/>
      <c r="L183" s="108"/>
      <c r="M183" s="111"/>
      <c r="N183" s="112"/>
      <c r="O183" s="111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15"/>
      <c r="E184" s="108"/>
      <c r="F184" s="108"/>
      <c r="G184" s="108"/>
      <c r="H184" s="108"/>
      <c r="I184" s="108"/>
      <c r="J184" s="108"/>
      <c r="K184" s="108"/>
      <c r="L184" s="108"/>
      <c r="M184" s="111"/>
      <c r="N184" s="112"/>
      <c r="O184" s="111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15"/>
      <c r="E185" s="108"/>
      <c r="F185" s="108"/>
      <c r="G185" s="108"/>
      <c r="H185" s="108"/>
      <c r="I185" s="108"/>
      <c r="J185" s="108"/>
      <c r="K185" s="108"/>
      <c r="L185" s="108"/>
      <c r="M185" s="111"/>
      <c r="N185" s="112"/>
      <c r="O185" s="111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15"/>
      <c r="E186" s="108"/>
      <c r="F186" s="108"/>
      <c r="G186" s="108"/>
      <c r="H186" s="108"/>
      <c r="I186" s="108"/>
      <c r="J186" s="108"/>
      <c r="K186" s="108"/>
      <c r="L186" s="108"/>
      <c r="M186" s="111"/>
      <c r="N186" s="112"/>
      <c r="O186" s="111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15"/>
      <c r="E187" s="108"/>
      <c r="F187" s="108"/>
      <c r="G187" s="108"/>
      <c r="H187" s="108"/>
      <c r="I187" s="108"/>
      <c r="J187" s="108"/>
      <c r="K187" s="108"/>
      <c r="L187" s="108"/>
      <c r="M187" s="111"/>
      <c r="N187" s="112"/>
      <c r="O187" s="111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15"/>
      <c r="E188" s="108"/>
      <c r="F188" s="108"/>
      <c r="G188" s="108"/>
      <c r="H188" s="108"/>
      <c r="I188" s="108"/>
      <c r="J188" s="108"/>
      <c r="K188" s="108"/>
      <c r="L188" s="108"/>
      <c r="M188" s="111"/>
      <c r="N188" s="112"/>
      <c r="O188" s="111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15"/>
      <c r="E189" s="108"/>
      <c r="F189" s="108"/>
      <c r="G189" s="108"/>
      <c r="H189" s="108"/>
      <c r="I189" s="108"/>
      <c r="J189" s="108"/>
      <c r="K189" s="108"/>
      <c r="L189" s="108"/>
      <c r="M189" s="111"/>
      <c r="N189" s="112"/>
      <c r="O189" s="111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15"/>
      <c r="E190" s="108"/>
      <c r="F190" s="108"/>
      <c r="G190" s="108"/>
      <c r="H190" s="108"/>
      <c r="I190" s="108"/>
      <c r="J190" s="108"/>
      <c r="K190" s="108"/>
      <c r="L190" s="108"/>
      <c r="M190" s="111"/>
      <c r="N190" s="112"/>
      <c r="O190" s="111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15"/>
      <c r="E191" s="108"/>
      <c r="F191" s="108"/>
      <c r="G191" s="108"/>
      <c r="H191" s="108"/>
      <c r="I191" s="108"/>
      <c r="J191" s="108"/>
      <c r="K191" s="108"/>
      <c r="L191" s="108"/>
      <c r="M191" s="111"/>
      <c r="N191" s="112"/>
      <c r="O191" s="111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15"/>
      <c r="E192" s="108"/>
      <c r="F192" s="108"/>
      <c r="G192" s="108"/>
      <c r="H192" s="108"/>
      <c r="I192" s="108"/>
      <c r="J192" s="108"/>
      <c r="K192" s="108"/>
      <c r="L192" s="108"/>
      <c r="M192" s="111"/>
      <c r="N192" s="112"/>
      <c r="O192" s="111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15"/>
      <c r="E193" s="108"/>
      <c r="F193" s="108"/>
      <c r="G193" s="108"/>
      <c r="H193" s="108"/>
      <c r="I193" s="108"/>
      <c r="J193" s="108"/>
      <c r="K193" s="108"/>
      <c r="L193" s="108"/>
      <c r="M193" s="111"/>
      <c r="N193" s="112"/>
      <c r="O193" s="111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15"/>
      <c r="E194" s="108"/>
      <c r="F194" s="108"/>
      <c r="G194" s="108"/>
      <c r="H194" s="108"/>
      <c r="I194" s="108"/>
      <c r="J194" s="108"/>
      <c r="K194" s="108"/>
      <c r="L194" s="108"/>
      <c r="M194" s="111"/>
      <c r="N194" s="112"/>
      <c r="O194" s="111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15"/>
      <c r="E195" s="108"/>
      <c r="F195" s="108"/>
      <c r="G195" s="108"/>
      <c r="H195" s="108"/>
      <c r="I195" s="108"/>
      <c r="J195" s="108"/>
      <c r="K195" s="108"/>
      <c r="L195" s="108"/>
      <c r="M195" s="111"/>
      <c r="N195" s="112"/>
      <c r="O195" s="111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15"/>
      <c r="E196" s="108"/>
      <c r="F196" s="108"/>
      <c r="G196" s="108"/>
      <c r="H196" s="108"/>
      <c r="I196" s="108"/>
      <c r="J196" s="108"/>
      <c r="K196" s="108"/>
      <c r="L196" s="108"/>
      <c r="M196" s="111"/>
      <c r="N196" s="112"/>
      <c r="O196" s="111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15"/>
      <c r="E197" s="108"/>
      <c r="F197" s="108"/>
      <c r="G197" s="108"/>
      <c r="H197" s="108"/>
      <c r="I197" s="108"/>
      <c r="J197" s="108"/>
      <c r="K197" s="108"/>
      <c r="L197" s="108"/>
      <c r="M197" s="111"/>
      <c r="N197" s="112"/>
      <c r="O197" s="111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15"/>
      <c r="E198" s="108"/>
      <c r="F198" s="108"/>
      <c r="G198" s="108"/>
      <c r="H198" s="108"/>
      <c r="I198" s="108"/>
      <c r="J198" s="108"/>
      <c r="K198" s="108"/>
      <c r="L198" s="108"/>
      <c r="M198" s="111"/>
      <c r="N198" s="112"/>
      <c r="O198" s="111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15"/>
      <c r="E199" s="108"/>
      <c r="F199" s="108"/>
      <c r="G199" s="108"/>
      <c r="H199" s="108"/>
      <c r="I199" s="108"/>
      <c r="J199" s="108"/>
      <c r="K199" s="108"/>
      <c r="L199" s="108"/>
      <c r="M199" s="111"/>
      <c r="N199" s="112"/>
      <c r="O199" s="111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15"/>
      <c r="E200" s="108"/>
      <c r="F200" s="108"/>
      <c r="G200" s="108"/>
      <c r="H200" s="108"/>
      <c r="I200" s="108"/>
      <c r="J200" s="108"/>
      <c r="K200" s="108"/>
      <c r="L200" s="108"/>
      <c r="M200" s="111"/>
      <c r="N200" s="112"/>
      <c r="O200" s="111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15"/>
      <c r="E201" s="108"/>
      <c r="F201" s="108"/>
      <c r="G201" s="108"/>
      <c r="H201" s="108"/>
      <c r="I201" s="108"/>
      <c r="J201" s="108"/>
      <c r="K201" s="108"/>
      <c r="L201" s="108"/>
      <c r="M201" s="111"/>
      <c r="N201" s="112"/>
      <c r="O201" s="111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15"/>
      <c r="E202" s="108"/>
      <c r="F202" s="108"/>
      <c r="G202" s="108"/>
      <c r="H202" s="108"/>
      <c r="I202" s="108"/>
      <c r="J202" s="108"/>
      <c r="K202" s="108"/>
      <c r="L202" s="108"/>
      <c r="M202" s="111"/>
      <c r="N202" s="112"/>
      <c r="O202" s="111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15"/>
      <c r="E203" s="108"/>
      <c r="F203" s="108"/>
      <c r="G203" s="108"/>
      <c r="H203" s="108"/>
      <c r="I203" s="108"/>
      <c r="J203" s="108"/>
      <c r="K203" s="108"/>
      <c r="L203" s="108"/>
      <c r="M203" s="111"/>
      <c r="N203" s="112"/>
      <c r="O203" s="111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15"/>
      <c r="E204" s="108"/>
      <c r="F204" s="108"/>
      <c r="G204" s="108"/>
      <c r="H204" s="108"/>
      <c r="I204" s="108"/>
      <c r="J204" s="108"/>
      <c r="K204" s="108"/>
      <c r="L204" s="108"/>
      <c r="M204" s="111"/>
      <c r="N204" s="112"/>
      <c r="O204" s="111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15"/>
      <c r="E205" s="108"/>
      <c r="F205" s="108"/>
      <c r="G205" s="108"/>
      <c r="H205" s="108"/>
      <c r="I205" s="108"/>
      <c r="J205" s="108"/>
      <c r="K205" s="108"/>
      <c r="L205" s="108"/>
      <c r="M205" s="111"/>
      <c r="N205" s="112"/>
      <c r="O205" s="111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15"/>
      <c r="E206" s="108"/>
      <c r="F206" s="108"/>
      <c r="G206" s="108"/>
      <c r="H206" s="108"/>
      <c r="I206" s="108"/>
      <c r="J206" s="108"/>
      <c r="K206" s="108"/>
      <c r="L206" s="108"/>
      <c r="M206" s="111"/>
      <c r="N206" s="112"/>
      <c r="O206" s="111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15"/>
      <c r="E207" s="108"/>
      <c r="F207" s="108"/>
      <c r="G207" s="108"/>
      <c r="H207" s="108"/>
      <c r="I207" s="108"/>
      <c r="J207" s="108"/>
      <c r="K207" s="108"/>
      <c r="L207" s="108"/>
      <c r="M207" s="111"/>
      <c r="N207" s="112"/>
      <c r="O207" s="111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15"/>
      <c r="E208" s="108"/>
      <c r="F208" s="108"/>
      <c r="G208" s="108"/>
      <c r="H208" s="108"/>
      <c r="I208" s="108"/>
      <c r="J208" s="108"/>
      <c r="K208" s="108"/>
      <c r="L208" s="108"/>
      <c r="M208" s="111"/>
      <c r="N208" s="112"/>
      <c r="O208" s="111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15"/>
      <c r="E209" s="108"/>
      <c r="F209" s="108"/>
      <c r="G209" s="108"/>
      <c r="H209" s="108"/>
      <c r="I209" s="108"/>
      <c r="J209" s="108"/>
      <c r="K209" s="108"/>
      <c r="L209" s="108"/>
      <c r="M209" s="111"/>
      <c r="N209" s="112"/>
      <c r="O209" s="111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15"/>
      <c r="E210" s="108"/>
      <c r="F210" s="108"/>
      <c r="G210" s="108"/>
      <c r="H210" s="108"/>
      <c r="I210" s="108"/>
      <c r="J210" s="108"/>
      <c r="K210" s="108"/>
      <c r="L210" s="108"/>
      <c r="M210" s="111"/>
      <c r="N210" s="112"/>
      <c r="O210" s="111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15"/>
      <c r="E211" s="108"/>
      <c r="F211" s="108"/>
      <c r="G211" s="108"/>
      <c r="H211" s="108"/>
      <c r="I211" s="108"/>
      <c r="J211" s="108"/>
      <c r="K211" s="108"/>
      <c r="L211" s="108"/>
      <c r="M211" s="111"/>
      <c r="N211" s="112"/>
      <c r="O211" s="111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15"/>
      <c r="E212" s="108"/>
      <c r="F212" s="108"/>
      <c r="G212" s="108"/>
      <c r="H212" s="108"/>
      <c r="I212" s="108"/>
      <c r="J212" s="108"/>
      <c r="K212" s="108"/>
      <c r="L212" s="108"/>
      <c r="M212" s="111"/>
      <c r="N212" s="112"/>
      <c r="O212" s="111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  <row r="213">
      <c r="A213" s="108"/>
      <c r="B213" s="108"/>
      <c r="C213" s="108"/>
      <c r="D213" s="115"/>
      <c r="E213" s="108"/>
      <c r="F213" s="108"/>
      <c r="G213" s="108"/>
      <c r="H213" s="108"/>
      <c r="I213" s="108"/>
      <c r="J213" s="108"/>
      <c r="K213" s="108"/>
      <c r="L213" s="108"/>
      <c r="M213" s="111"/>
      <c r="N213" s="112"/>
      <c r="O213" s="111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</row>
    <row r="214">
      <c r="A214" s="108"/>
      <c r="B214" s="108"/>
      <c r="C214" s="108"/>
      <c r="D214" s="115"/>
      <c r="E214" s="108"/>
      <c r="F214" s="108"/>
      <c r="G214" s="108"/>
      <c r="H214" s="108"/>
      <c r="I214" s="108"/>
      <c r="J214" s="108"/>
      <c r="K214" s="108"/>
      <c r="L214" s="108"/>
      <c r="M214" s="111"/>
      <c r="N214" s="112"/>
      <c r="O214" s="111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</row>
    <row r="215">
      <c r="A215" s="108"/>
      <c r="B215" s="108"/>
      <c r="C215" s="108"/>
      <c r="D215" s="115"/>
      <c r="E215" s="108"/>
      <c r="F215" s="108"/>
      <c r="G215" s="108"/>
      <c r="H215" s="108"/>
      <c r="I215" s="108"/>
      <c r="J215" s="108"/>
      <c r="K215" s="108"/>
      <c r="L215" s="108"/>
      <c r="M215" s="111"/>
      <c r="N215" s="112"/>
      <c r="O215" s="111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</row>
    <row r="216">
      <c r="A216" s="108"/>
      <c r="B216" s="108"/>
      <c r="C216" s="108"/>
      <c r="D216" s="115"/>
      <c r="E216" s="108"/>
      <c r="F216" s="108"/>
      <c r="G216" s="108"/>
      <c r="H216" s="108"/>
      <c r="I216" s="108"/>
      <c r="J216" s="108"/>
      <c r="K216" s="108"/>
      <c r="L216" s="108"/>
      <c r="M216" s="111"/>
      <c r="N216" s="112"/>
      <c r="O216" s="111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</row>
    <row r="217">
      <c r="A217" s="108"/>
      <c r="B217" s="108"/>
      <c r="C217" s="108"/>
      <c r="D217" s="115"/>
      <c r="E217" s="108"/>
      <c r="F217" s="108"/>
      <c r="G217" s="108"/>
      <c r="H217" s="108"/>
      <c r="I217" s="108"/>
      <c r="J217" s="108"/>
      <c r="K217" s="108"/>
      <c r="L217" s="108"/>
      <c r="M217" s="111"/>
      <c r="N217" s="112"/>
      <c r="O217" s="111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</row>
    <row r="218">
      <c r="A218" s="108"/>
      <c r="B218" s="108"/>
      <c r="C218" s="108"/>
      <c r="D218" s="115"/>
      <c r="E218" s="108"/>
      <c r="F218" s="108"/>
      <c r="G218" s="108"/>
      <c r="H218" s="108"/>
      <c r="I218" s="108"/>
      <c r="J218" s="108"/>
      <c r="K218" s="108"/>
      <c r="L218" s="108"/>
      <c r="M218" s="111"/>
      <c r="N218" s="112"/>
      <c r="O218" s="111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</row>
    <row r="219">
      <c r="A219" s="108"/>
      <c r="B219" s="108"/>
      <c r="C219" s="108"/>
      <c r="D219" s="115"/>
      <c r="E219" s="108"/>
      <c r="F219" s="108"/>
      <c r="G219" s="108"/>
      <c r="H219" s="108"/>
      <c r="I219" s="108"/>
      <c r="J219" s="108"/>
      <c r="K219" s="108"/>
      <c r="L219" s="108"/>
      <c r="M219" s="111"/>
      <c r="N219" s="112"/>
      <c r="O219" s="111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</row>
    <row r="220">
      <c r="A220" s="108"/>
      <c r="B220" s="108"/>
      <c r="C220" s="108"/>
      <c r="D220" s="115"/>
      <c r="E220" s="108"/>
      <c r="F220" s="108"/>
      <c r="G220" s="108"/>
      <c r="H220" s="108"/>
      <c r="I220" s="108"/>
      <c r="J220" s="108"/>
      <c r="K220" s="108"/>
      <c r="L220" s="108"/>
      <c r="M220" s="111"/>
      <c r="N220" s="112"/>
      <c r="O220" s="111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</row>
    <row r="221">
      <c r="A221" s="108"/>
      <c r="B221" s="108"/>
      <c r="C221" s="108"/>
      <c r="D221" s="115"/>
      <c r="E221" s="108"/>
      <c r="F221" s="108"/>
      <c r="G221" s="108"/>
      <c r="H221" s="108"/>
      <c r="I221" s="108"/>
      <c r="J221" s="108"/>
      <c r="K221" s="108"/>
      <c r="L221" s="108"/>
      <c r="M221" s="111"/>
      <c r="N221" s="112"/>
      <c r="O221" s="111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</row>
    <row r="222">
      <c r="A222" s="108"/>
      <c r="B222" s="108"/>
      <c r="C222" s="108"/>
      <c r="D222" s="115"/>
      <c r="E222" s="108"/>
      <c r="F222" s="108"/>
      <c r="G222" s="108"/>
      <c r="H222" s="108"/>
      <c r="I222" s="108"/>
      <c r="J222" s="108"/>
      <c r="K222" s="108"/>
      <c r="L222" s="108"/>
      <c r="M222" s="111"/>
      <c r="N222" s="112"/>
      <c r="O222" s="111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</row>
    <row r="223">
      <c r="A223" s="108"/>
      <c r="B223" s="108"/>
      <c r="C223" s="108"/>
      <c r="D223" s="115"/>
      <c r="E223" s="108"/>
      <c r="F223" s="108"/>
      <c r="G223" s="108"/>
      <c r="H223" s="108"/>
      <c r="I223" s="108"/>
      <c r="J223" s="108"/>
      <c r="K223" s="108"/>
      <c r="L223" s="108"/>
      <c r="M223" s="111"/>
      <c r="N223" s="112"/>
      <c r="O223" s="111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</row>
    <row r="224">
      <c r="A224" s="108"/>
      <c r="B224" s="108"/>
      <c r="C224" s="108"/>
      <c r="D224" s="115"/>
      <c r="E224" s="108"/>
      <c r="F224" s="108"/>
      <c r="G224" s="108"/>
      <c r="H224" s="108"/>
      <c r="I224" s="108"/>
      <c r="J224" s="108"/>
      <c r="K224" s="108"/>
      <c r="L224" s="108"/>
      <c r="M224" s="111"/>
      <c r="N224" s="112"/>
      <c r="O224" s="111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</row>
    <row r="225">
      <c r="A225" s="108"/>
      <c r="B225" s="108"/>
      <c r="C225" s="108"/>
      <c r="D225" s="115"/>
      <c r="E225" s="108"/>
      <c r="F225" s="108"/>
      <c r="G225" s="108"/>
      <c r="H225" s="108"/>
      <c r="I225" s="108"/>
      <c r="J225" s="108"/>
      <c r="K225" s="108"/>
      <c r="L225" s="108"/>
      <c r="M225" s="111"/>
      <c r="N225" s="112"/>
      <c r="O225" s="111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</row>
    <row r="226">
      <c r="A226" s="108"/>
      <c r="B226" s="108"/>
      <c r="C226" s="108"/>
      <c r="D226" s="115"/>
      <c r="E226" s="108"/>
      <c r="F226" s="108"/>
      <c r="G226" s="108"/>
      <c r="H226" s="108"/>
      <c r="I226" s="108"/>
      <c r="J226" s="108"/>
      <c r="K226" s="108"/>
      <c r="L226" s="108"/>
      <c r="M226" s="111"/>
      <c r="N226" s="112"/>
      <c r="O226" s="111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</row>
    <row r="227">
      <c r="A227" s="108"/>
      <c r="B227" s="108"/>
      <c r="C227" s="108"/>
      <c r="D227" s="115"/>
      <c r="E227" s="108"/>
      <c r="F227" s="108"/>
      <c r="G227" s="108"/>
      <c r="H227" s="108"/>
      <c r="I227" s="108"/>
      <c r="J227" s="108"/>
      <c r="K227" s="108"/>
      <c r="L227" s="108"/>
      <c r="M227" s="111"/>
      <c r="N227" s="112"/>
      <c r="O227" s="111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</row>
    <row r="228">
      <c r="A228" s="108"/>
      <c r="B228" s="108"/>
      <c r="C228" s="108"/>
      <c r="D228" s="115"/>
      <c r="E228" s="108"/>
      <c r="F228" s="108"/>
      <c r="G228" s="108"/>
      <c r="H228" s="108"/>
      <c r="I228" s="108"/>
      <c r="J228" s="108"/>
      <c r="K228" s="108"/>
      <c r="L228" s="108"/>
      <c r="M228" s="111"/>
      <c r="N228" s="112"/>
      <c r="O228" s="111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</row>
    <row r="229">
      <c r="A229" s="108"/>
      <c r="B229" s="108"/>
      <c r="C229" s="108"/>
      <c r="D229" s="115"/>
      <c r="E229" s="108"/>
      <c r="F229" s="108"/>
      <c r="G229" s="108"/>
      <c r="H229" s="108"/>
      <c r="I229" s="108"/>
      <c r="J229" s="108"/>
      <c r="K229" s="108"/>
      <c r="L229" s="108"/>
      <c r="M229" s="111"/>
      <c r="N229" s="112"/>
      <c r="O229" s="111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</row>
    <row r="230">
      <c r="A230" s="108"/>
      <c r="B230" s="108"/>
      <c r="C230" s="108"/>
      <c r="D230" s="115"/>
      <c r="E230" s="108"/>
      <c r="F230" s="108"/>
      <c r="G230" s="108"/>
      <c r="H230" s="108"/>
      <c r="I230" s="108"/>
      <c r="J230" s="108"/>
      <c r="K230" s="108"/>
      <c r="L230" s="108"/>
      <c r="M230" s="111"/>
      <c r="N230" s="112"/>
      <c r="O230" s="111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</row>
    <row r="231">
      <c r="A231" s="108"/>
      <c r="B231" s="108"/>
      <c r="C231" s="108"/>
      <c r="D231" s="115"/>
      <c r="E231" s="108"/>
      <c r="F231" s="108"/>
      <c r="G231" s="108"/>
      <c r="H231" s="108"/>
      <c r="I231" s="108"/>
      <c r="J231" s="108"/>
      <c r="K231" s="108"/>
      <c r="L231" s="108"/>
      <c r="M231" s="111"/>
      <c r="N231" s="112"/>
      <c r="O231" s="111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</row>
    <row r="232">
      <c r="A232" s="108"/>
      <c r="B232" s="108"/>
      <c r="C232" s="108"/>
      <c r="D232" s="115"/>
      <c r="E232" s="108"/>
      <c r="F232" s="108"/>
      <c r="G232" s="108"/>
      <c r="H232" s="108"/>
      <c r="I232" s="108"/>
      <c r="J232" s="108"/>
      <c r="K232" s="108"/>
      <c r="L232" s="108"/>
      <c r="M232" s="111"/>
      <c r="N232" s="112"/>
      <c r="O232" s="111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</row>
    <row r="233">
      <c r="A233" s="108"/>
      <c r="B233" s="108"/>
      <c r="C233" s="108"/>
      <c r="D233" s="115"/>
      <c r="E233" s="108"/>
      <c r="F233" s="108"/>
      <c r="G233" s="108"/>
      <c r="H233" s="108"/>
      <c r="I233" s="108"/>
      <c r="J233" s="108"/>
      <c r="K233" s="108"/>
      <c r="L233" s="108"/>
      <c r="M233" s="111"/>
      <c r="N233" s="112"/>
      <c r="O233" s="111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</row>
    <row r="234">
      <c r="A234" s="108"/>
      <c r="B234" s="108"/>
      <c r="C234" s="108"/>
      <c r="D234" s="115"/>
      <c r="E234" s="108"/>
      <c r="F234" s="108"/>
      <c r="G234" s="108"/>
      <c r="H234" s="108"/>
      <c r="I234" s="108"/>
      <c r="J234" s="108"/>
      <c r="K234" s="108"/>
      <c r="L234" s="108"/>
      <c r="M234" s="111"/>
      <c r="N234" s="112"/>
      <c r="O234" s="111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</row>
    <row r="235">
      <c r="A235" s="108"/>
      <c r="B235" s="108"/>
      <c r="C235" s="108"/>
      <c r="D235" s="115"/>
      <c r="E235" s="108"/>
      <c r="F235" s="108"/>
      <c r="G235" s="108"/>
      <c r="H235" s="108"/>
      <c r="I235" s="108"/>
      <c r="J235" s="108"/>
      <c r="K235" s="108"/>
      <c r="L235" s="108"/>
      <c r="M235" s="111"/>
      <c r="N235" s="112"/>
      <c r="O235" s="111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</row>
    <row r="236">
      <c r="A236" s="108"/>
      <c r="B236" s="108"/>
      <c r="C236" s="108"/>
      <c r="D236" s="115"/>
      <c r="E236" s="108"/>
      <c r="F236" s="108"/>
      <c r="G236" s="108"/>
      <c r="H236" s="108"/>
      <c r="I236" s="108"/>
      <c r="J236" s="108"/>
      <c r="K236" s="108"/>
      <c r="L236" s="108"/>
      <c r="M236" s="111"/>
      <c r="N236" s="112"/>
      <c r="O236" s="111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</row>
    <row r="237">
      <c r="A237" s="108"/>
      <c r="B237" s="108"/>
      <c r="C237" s="108"/>
      <c r="D237" s="115"/>
      <c r="E237" s="108"/>
      <c r="F237" s="108"/>
      <c r="G237" s="108"/>
      <c r="H237" s="108"/>
      <c r="I237" s="108"/>
      <c r="J237" s="108"/>
      <c r="K237" s="108"/>
      <c r="L237" s="108"/>
      <c r="M237" s="111"/>
      <c r="N237" s="112"/>
      <c r="O237" s="111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</row>
    <row r="238">
      <c r="A238" s="108"/>
      <c r="B238" s="108"/>
      <c r="C238" s="108"/>
      <c r="D238" s="115"/>
      <c r="E238" s="108"/>
      <c r="F238" s="108"/>
      <c r="G238" s="108"/>
      <c r="H238" s="108"/>
      <c r="I238" s="108"/>
      <c r="J238" s="108"/>
      <c r="K238" s="108"/>
      <c r="L238" s="108"/>
      <c r="M238" s="111"/>
      <c r="N238" s="112"/>
      <c r="O238" s="111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</row>
    <row r="239">
      <c r="A239" s="108"/>
      <c r="B239" s="108"/>
      <c r="C239" s="108"/>
      <c r="D239" s="115"/>
      <c r="E239" s="108"/>
      <c r="F239" s="108"/>
      <c r="G239" s="108"/>
      <c r="H239" s="108"/>
      <c r="I239" s="108"/>
      <c r="J239" s="108"/>
      <c r="K239" s="108"/>
      <c r="L239" s="108"/>
      <c r="M239" s="111"/>
      <c r="N239" s="112"/>
      <c r="O239" s="111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</row>
    <row r="240">
      <c r="A240" s="108"/>
      <c r="B240" s="108"/>
      <c r="C240" s="108"/>
      <c r="D240" s="115"/>
      <c r="E240" s="108"/>
      <c r="F240" s="108"/>
      <c r="G240" s="108"/>
      <c r="H240" s="108"/>
      <c r="I240" s="108"/>
      <c r="J240" s="108"/>
      <c r="K240" s="108"/>
      <c r="L240" s="108"/>
      <c r="M240" s="111"/>
      <c r="N240" s="112"/>
      <c r="O240" s="111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</row>
    <row r="241">
      <c r="A241" s="108"/>
      <c r="B241" s="108"/>
      <c r="C241" s="108"/>
      <c r="D241" s="115"/>
      <c r="E241" s="108"/>
      <c r="F241" s="108"/>
      <c r="G241" s="108"/>
      <c r="H241" s="108"/>
      <c r="I241" s="108"/>
      <c r="J241" s="108"/>
      <c r="K241" s="108"/>
      <c r="L241" s="108"/>
      <c r="M241" s="111"/>
      <c r="N241" s="112"/>
      <c r="O241" s="111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</row>
    <row r="242">
      <c r="A242" s="108"/>
      <c r="B242" s="108"/>
      <c r="C242" s="108"/>
      <c r="D242" s="115"/>
      <c r="E242" s="108"/>
      <c r="F242" s="108"/>
      <c r="G242" s="108"/>
      <c r="H242" s="108"/>
      <c r="I242" s="108"/>
      <c r="J242" s="108"/>
      <c r="K242" s="108"/>
      <c r="L242" s="108"/>
      <c r="M242" s="111"/>
      <c r="N242" s="112"/>
      <c r="O242" s="111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</row>
    <row r="243">
      <c r="A243" s="108"/>
      <c r="B243" s="108"/>
      <c r="C243" s="108"/>
      <c r="D243" s="115"/>
      <c r="E243" s="108"/>
      <c r="F243" s="108"/>
      <c r="G243" s="108"/>
      <c r="H243" s="108"/>
      <c r="I243" s="108"/>
      <c r="J243" s="108"/>
      <c r="K243" s="108"/>
      <c r="L243" s="108"/>
      <c r="M243" s="111"/>
      <c r="N243" s="112"/>
      <c r="O243" s="111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</row>
    <row r="244">
      <c r="A244" s="108"/>
      <c r="B244" s="108"/>
      <c r="C244" s="108"/>
      <c r="D244" s="115"/>
      <c r="E244" s="108"/>
      <c r="F244" s="108"/>
      <c r="G244" s="108"/>
      <c r="H244" s="108"/>
      <c r="I244" s="108"/>
      <c r="J244" s="108"/>
      <c r="K244" s="108"/>
      <c r="L244" s="108"/>
      <c r="M244" s="111"/>
      <c r="N244" s="112"/>
      <c r="O244" s="111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</row>
    <row r="245">
      <c r="A245" s="108"/>
      <c r="B245" s="108"/>
      <c r="C245" s="108"/>
      <c r="D245" s="115"/>
      <c r="E245" s="108"/>
      <c r="F245" s="108"/>
      <c r="G245" s="108"/>
      <c r="H245" s="108"/>
      <c r="I245" s="108"/>
      <c r="J245" s="108"/>
      <c r="K245" s="108"/>
      <c r="L245" s="108"/>
      <c r="M245" s="111"/>
      <c r="N245" s="112"/>
      <c r="O245" s="111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</row>
    <row r="246">
      <c r="A246" s="108"/>
      <c r="B246" s="108"/>
      <c r="C246" s="108"/>
      <c r="D246" s="115"/>
      <c r="E246" s="108"/>
      <c r="F246" s="108"/>
      <c r="G246" s="108"/>
      <c r="H246" s="108"/>
      <c r="I246" s="108"/>
      <c r="J246" s="108"/>
      <c r="K246" s="108"/>
      <c r="L246" s="108"/>
      <c r="M246" s="111"/>
      <c r="N246" s="112"/>
      <c r="O246" s="111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</row>
    <row r="247">
      <c r="A247" s="108"/>
      <c r="B247" s="108"/>
      <c r="C247" s="108"/>
      <c r="D247" s="115"/>
      <c r="E247" s="108"/>
      <c r="F247" s="108"/>
      <c r="G247" s="108"/>
      <c r="H247" s="108"/>
      <c r="I247" s="108"/>
      <c r="J247" s="108"/>
      <c r="K247" s="108"/>
      <c r="L247" s="108"/>
      <c r="M247" s="111"/>
      <c r="N247" s="112"/>
      <c r="O247" s="111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</row>
    <row r="248">
      <c r="A248" s="108"/>
      <c r="B248" s="108"/>
      <c r="C248" s="108"/>
      <c r="D248" s="115"/>
      <c r="E248" s="108"/>
      <c r="F248" s="108"/>
      <c r="G248" s="108"/>
      <c r="H248" s="108"/>
      <c r="I248" s="108"/>
      <c r="J248" s="108"/>
      <c r="K248" s="108"/>
      <c r="L248" s="108"/>
      <c r="M248" s="111"/>
      <c r="N248" s="112"/>
      <c r="O248" s="111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</row>
    <row r="249">
      <c r="A249" s="108"/>
      <c r="B249" s="108"/>
      <c r="C249" s="108"/>
      <c r="D249" s="115"/>
      <c r="E249" s="108"/>
      <c r="F249" s="108"/>
      <c r="G249" s="108"/>
      <c r="H249" s="108"/>
      <c r="I249" s="108"/>
      <c r="J249" s="108"/>
      <c r="K249" s="108"/>
      <c r="L249" s="108"/>
      <c r="M249" s="111"/>
      <c r="N249" s="112"/>
      <c r="O249" s="111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</row>
    <row r="250">
      <c r="A250" s="108"/>
      <c r="B250" s="108"/>
      <c r="C250" s="108"/>
      <c r="D250" s="115"/>
      <c r="E250" s="108"/>
      <c r="F250" s="108"/>
      <c r="G250" s="108"/>
      <c r="H250" s="108"/>
      <c r="I250" s="108"/>
      <c r="J250" s="108"/>
      <c r="K250" s="108"/>
      <c r="L250" s="108"/>
      <c r="M250" s="111"/>
      <c r="N250" s="112"/>
      <c r="O250" s="111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</row>
    <row r="251">
      <c r="A251" s="108"/>
      <c r="B251" s="108"/>
      <c r="C251" s="108"/>
      <c r="D251" s="115"/>
      <c r="E251" s="108"/>
      <c r="F251" s="108"/>
      <c r="G251" s="108"/>
      <c r="H251" s="108"/>
      <c r="I251" s="108"/>
      <c r="J251" s="108"/>
      <c r="K251" s="108"/>
      <c r="L251" s="108"/>
      <c r="M251" s="111"/>
      <c r="N251" s="112"/>
      <c r="O251" s="111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</row>
    <row r="252">
      <c r="A252" s="108"/>
      <c r="B252" s="108"/>
      <c r="C252" s="108"/>
      <c r="D252" s="115"/>
      <c r="E252" s="108"/>
      <c r="F252" s="108"/>
      <c r="G252" s="108"/>
      <c r="H252" s="108"/>
      <c r="I252" s="108"/>
      <c r="J252" s="108"/>
      <c r="K252" s="108"/>
      <c r="L252" s="108"/>
      <c r="M252" s="111"/>
      <c r="N252" s="112"/>
      <c r="O252" s="111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</row>
    <row r="253">
      <c r="A253" s="108"/>
      <c r="B253" s="108"/>
      <c r="C253" s="108"/>
      <c r="D253" s="115"/>
      <c r="E253" s="108"/>
      <c r="F253" s="108"/>
      <c r="G253" s="108"/>
      <c r="H253" s="108"/>
      <c r="I253" s="108"/>
      <c r="J253" s="108"/>
      <c r="K253" s="108"/>
      <c r="L253" s="108"/>
      <c r="M253" s="111"/>
      <c r="N253" s="112"/>
      <c r="O253" s="111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</row>
    <row r="254">
      <c r="A254" s="108"/>
      <c r="B254" s="108"/>
      <c r="C254" s="108"/>
      <c r="D254" s="115"/>
      <c r="E254" s="108"/>
      <c r="F254" s="108"/>
      <c r="G254" s="108"/>
      <c r="H254" s="108"/>
      <c r="I254" s="108"/>
      <c r="J254" s="108"/>
      <c r="K254" s="108"/>
      <c r="L254" s="108"/>
      <c r="M254" s="111"/>
      <c r="N254" s="112"/>
      <c r="O254" s="111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</row>
    <row r="255">
      <c r="A255" s="108"/>
      <c r="B255" s="108"/>
      <c r="C255" s="108"/>
      <c r="D255" s="115"/>
      <c r="E255" s="108"/>
      <c r="F255" s="108"/>
      <c r="G255" s="108"/>
      <c r="H255" s="108"/>
      <c r="I255" s="108"/>
      <c r="J255" s="108"/>
      <c r="K255" s="108"/>
      <c r="L255" s="108"/>
      <c r="M255" s="111"/>
      <c r="N255" s="112"/>
      <c r="O255" s="111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</row>
    <row r="256">
      <c r="A256" s="108"/>
      <c r="B256" s="108"/>
      <c r="C256" s="108"/>
      <c r="D256" s="115"/>
      <c r="E256" s="108"/>
      <c r="F256" s="108"/>
      <c r="G256" s="108"/>
      <c r="H256" s="108"/>
      <c r="I256" s="108"/>
      <c r="J256" s="108"/>
      <c r="K256" s="108"/>
      <c r="L256" s="108"/>
      <c r="M256" s="111"/>
      <c r="N256" s="112"/>
      <c r="O256" s="111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</row>
    <row r="257">
      <c r="A257" s="108"/>
      <c r="B257" s="108"/>
      <c r="C257" s="108"/>
      <c r="D257" s="115"/>
      <c r="E257" s="108"/>
      <c r="F257" s="108"/>
      <c r="G257" s="108"/>
      <c r="H257" s="108"/>
      <c r="I257" s="108"/>
      <c r="J257" s="108"/>
      <c r="K257" s="108"/>
      <c r="L257" s="108"/>
      <c r="M257" s="111"/>
      <c r="N257" s="112"/>
      <c r="O257" s="111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</row>
    <row r="258">
      <c r="A258" s="108"/>
      <c r="B258" s="108"/>
      <c r="C258" s="108"/>
      <c r="D258" s="115"/>
      <c r="E258" s="108"/>
      <c r="F258" s="108"/>
      <c r="G258" s="108"/>
      <c r="H258" s="108"/>
      <c r="I258" s="108"/>
      <c r="J258" s="108"/>
      <c r="K258" s="108"/>
      <c r="L258" s="108"/>
      <c r="M258" s="111"/>
      <c r="N258" s="112"/>
      <c r="O258" s="111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</row>
    <row r="259">
      <c r="A259" s="108"/>
      <c r="B259" s="108"/>
      <c r="C259" s="108"/>
      <c r="D259" s="115"/>
      <c r="E259" s="108"/>
      <c r="F259" s="108"/>
      <c r="G259" s="108"/>
      <c r="H259" s="108"/>
      <c r="I259" s="108"/>
      <c r="J259" s="108"/>
      <c r="K259" s="108"/>
      <c r="L259" s="108"/>
      <c r="M259" s="111"/>
      <c r="N259" s="112"/>
      <c r="O259" s="111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</row>
    <row r="260">
      <c r="A260" s="108"/>
      <c r="B260" s="108"/>
      <c r="C260" s="108"/>
      <c r="D260" s="115"/>
      <c r="E260" s="108"/>
      <c r="F260" s="108"/>
      <c r="G260" s="108"/>
      <c r="H260" s="108"/>
      <c r="I260" s="108"/>
      <c r="J260" s="108"/>
      <c r="K260" s="108"/>
      <c r="L260" s="108"/>
      <c r="M260" s="111"/>
      <c r="N260" s="112"/>
      <c r="O260" s="111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</row>
    <row r="261">
      <c r="A261" s="108"/>
      <c r="B261" s="108"/>
      <c r="C261" s="108"/>
      <c r="D261" s="115"/>
      <c r="E261" s="108"/>
      <c r="F261" s="108"/>
      <c r="G261" s="108"/>
      <c r="H261" s="108"/>
      <c r="I261" s="108"/>
      <c r="J261" s="108"/>
      <c r="K261" s="108"/>
      <c r="L261" s="108"/>
      <c r="M261" s="111"/>
      <c r="N261" s="112"/>
      <c r="O261" s="111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</row>
    <row r="262">
      <c r="A262" s="108"/>
      <c r="B262" s="108"/>
      <c r="C262" s="108"/>
      <c r="D262" s="115"/>
      <c r="E262" s="108"/>
      <c r="F262" s="108"/>
      <c r="G262" s="108"/>
      <c r="H262" s="108"/>
      <c r="I262" s="108"/>
      <c r="J262" s="108"/>
      <c r="K262" s="108"/>
      <c r="L262" s="108"/>
      <c r="M262" s="111"/>
      <c r="N262" s="112"/>
      <c r="O262" s="111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</row>
    <row r="263">
      <c r="A263" s="108"/>
      <c r="B263" s="108"/>
      <c r="C263" s="108"/>
      <c r="D263" s="115"/>
      <c r="E263" s="108"/>
      <c r="F263" s="108"/>
      <c r="G263" s="108"/>
      <c r="H263" s="108"/>
      <c r="I263" s="108"/>
      <c r="J263" s="108"/>
      <c r="K263" s="108"/>
      <c r="L263" s="108"/>
      <c r="M263" s="111"/>
      <c r="N263" s="112"/>
      <c r="O263" s="111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</row>
    <row r="264">
      <c r="A264" s="108"/>
      <c r="B264" s="108"/>
      <c r="C264" s="108"/>
      <c r="D264" s="115"/>
      <c r="E264" s="108"/>
      <c r="F264" s="108"/>
      <c r="G264" s="108"/>
      <c r="H264" s="108"/>
      <c r="I264" s="108"/>
      <c r="J264" s="108"/>
      <c r="K264" s="108"/>
      <c r="L264" s="108"/>
      <c r="M264" s="111"/>
      <c r="N264" s="112"/>
      <c r="O264" s="111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</row>
    <row r="265">
      <c r="A265" s="108"/>
      <c r="B265" s="108"/>
      <c r="C265" s="108"/>
      <c r="D265" s="115"/>
      <c r="E265" s="108"/>
      <c r="F265" s="108"/>
      <c r="G265" s="108"/>
      <c r="H265" s="108"/>
      <c r="I265" s="108"/>
      <c r="J265" s="108"/>
      <c r="K265" s="108"/>
      <c r="L265" s="108"/>
      <c r="M265" s="111"/>
      <c r="N265" s="112"/>
      <c r="O265" s="111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</row>
    <row r="266">
      <c r="A266" s="108"/>
      <c r="B266" s="108"/>
      <c r="C266" s="108"/>
      <c r="D266" s="115"/>
      <c r="E266" s="108"/>
      <c r="F266" s="108"/>
      <c r="G266" s="108"/>
      <c r="H266" s="108"/>
      <c r="I266" s="108"/>
      <c r="J266" s="108"/>
      <c r="K266" s="108"/>
      <c r="L266" s="108"/>
      <c r="M266" s="111"/>
      <c r="N266" s="112"/>
      <c r="O266" s="111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</row>
    <row r="267">
      <c r="A267" s="108"/>
      <c r="B267" s="108"/>
      <c r="C267" s="108"/>
      <c r="D267" s="115"/>
      <c r="E267" s="108"/>
      <c r="F267" s="108"/>
      <c r="G267" s="108"/>
      <c r="H267" s="108"/>
      <c r="I267" s="108"/>
      <c r="J267" s="108"/>
      <c r="K267" s="108"/>
      <c r="L267" s="108"/>
      <c r="M267" s="111"/>
      <c r="N267" s="112"/>
      <c r="O267" s="111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</row>
    <row r="268">
      <c r="A268" s="108"/>
      <c r="B268" s="108"/>
      <c r="C268" s="108"/>
      <c r="D268" s="115"/>
      <c r="E268" s="108"/>
      <c r="F268" s="108"/>
      <c r="G268" s="108"/>
      <c r="H268" s="108"/>
      <c r="I268" s="108"/>
      <c r="J268" s="108"/>
      <c r="K268" s="108"/>
      <c r="L268" s="108"/>
      <c r="M268" s="111"/>
      <c r="N268" s="112"/>
      <c r="O268" s="111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</row>
    <row r="269">
      <c r="A269" s="108"/>
      <c r="B269" s="108"/>
      <c r="C269" s="108"/>
      <c r="D269" s="115"/>
      <c r="E269" s="108"/>
      <c r="F269" s="108"/>
      <c r="G269" s="108"/>
      <c r="H269" s="108"/>
      <c r="I269" s="108"/>
      <c r="J269" s="108"/>
      <c r="K269" s="108"/>
      <c r="L269" s="108"/>
      <c r="M269" s="111"/>
      <c r="N269" s="112"/>
      <c r="O269" s="111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</row>
    <row r="270">
      <c r="A270" s="108"/>
      <c r="B270" s="108"/>
      <c r="C270" s="108"/>
      <c r="D270" s="115"/>
      <c r="E270" s="108"/>
      <c r="F270" s="108"/>
      <c r="G270" s="108"/>
      <c r="H270" s="108"/>
      <c r="I270" s="108"/>
      <c r="J270" s="108"/>
      <c r="K270" s="108"/>
      <c r="L270" s="108"/>
      <c r="M270" s="111"/>
      <c r="N270" s="112"/>
      <c r="O270" s="111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</row>
    <row r="271">
      <c r="A271" s="108"/>
      <c r="B271" s="108"/>
      <c r="C271" s="108"/>
      <c r="D271" s="115"/>
      <c r="E271" s="108"/>
      <c r="F271" s="108"/>
      <c r="G271" s="108"/>
      <c r="H271" s="108"/>
      <c r="I271" s="108"/>
      <c r="J271" s="108"/>
      <c r="K271" s="108"/>
      <c r="L271" s="108"/>
      <c r="M271" s="111"/>
      <c r="N271" s="112"/>
      <c r="O271" s="111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</row>
    <row r="272">
      <c r="A272" s="108"/>
      <c r="B272" s="108"/>
      <c r="C272" s="108"/>
      <c r="D272" s="115"/>
      <c r="E272" s="108"/>
      <c r="F272" s="108"/>
      <c r="G272" s="108"/>
      <c r="H272" s="108"/>
      <c r="I272" s="108"/>
      <c r="J272" s="108"/>
      <c r="K272" s="108"/>
      <c r="L272" s="108"/>
      <c r="M272" s="111"/>
      <c r="N272" s="112"/>
      <c r="O272" s="111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</row>
    <row r="273">
      <c r="A273" s="108"/>
      <c r="B273" s="108"/>
      <c r="C273" s="108"/>
      <c r="D273" s="115"/>
      <c r="E273" s="108"/>
      <c r="F273" s="108"/>
      <c r="G273" s="108"/>
      <c r="H273" s="108"/>
      <c r="I273" s="108"/>
      <c r="J273" s="108"/>
      <c r="K273" s="108"/>
      <c r="L273" s="108"/>
      <c r="M273" s="111"/>
      <c r="N273" s="112"/>
      <c r="O273" s="111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</row>
    <row r="274">
      <c r="A274" s="108"/>
      <c r="B274" s="108"/>
      <c r="C274" s="108"/>
      <c r="D274" s="115"/>
      <c r="E274" s="108"/>
      <c r="F274" s="108"/>
      <c r="G274" s="108"/>
      <c r="H274" s="108"/>
      <c r="I274" s="108"/>
      <c r="J274" s="108"/>
      <c r="K274" s="108"/>
      <c r="L274" s="108"/>
      <c r="M274" s="111"/>
      <c r="N274" s="112"/>
      <c r="O274" s="111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</row>
    <row r="275">
      <c r="A275" s="108"/>
      <c r="B275" s="108"/>
      <c r="C275" s="108"/>
      <c r="D275" s="115"/>
      <c r="E275" s="108"/>
      <c r="F275" s="108"/>
      <c r="G275" s="108"/>
      <c r="H275" s="108"/>
      <c r="I275" s="108"/>
      <c r="J275" s="108"/>
      <c r="K275" s="108"/>
      <c r="L275" s="108"/>
      <c r="M275" s="111"/>
      <c r="N275" s="112"/>
      <c r="O275" s="111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</row>
    <row r="276">
      <c r="A276" s="108"/>
      <c r="B276" s="108"/>
      <c r="C276" s="108"/>
      <c r="D276" s="115"/>
      <c r="E276" s="108"/>
      <c r="F276" s="108"/>
      <c r="G276" s="108"/>
      <c r="H276" s="108"/>
      <c r="I276" s="108"/>
      <c r="J276" s="108"/>
      <c r="K276" s="108"/>
      <c r="L276" s="108"/>
      <c r="M276" s="111"/>
      <c r="N276" s="112"/>
      <c r="O276" s="111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</row>
    <row r="277">
      <c r="A277" s="108"/>
      <c r="B277" s="108"/>
      <c r="C277" s="108"/>
      <c r="D277" s="115"/>
      <c r="E277" s="108"/>
      <c r="F277" s="108"/>
      <c r="G277" s="108"/>
      <c r="H277" s="108"/>
      <c r="I277" s="108"/>
      <c r="J277" s="108"/>
      <c r="K277" s="108"/>
      <c r="L277" s="108"/>
      <c r="M277" s="111"/>
      <c r="N277" s="112"/>
      <c r="O277" s="111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</row>
    <row r="278">
      <c r="A278" s="108"/>
      <c r="B278" s="108"/>
      <c r="C278" s="108"/>
      <c r="D278" s="115"/>
      <c r="E278" s="108"/>
      <c r="F278" s="108"/>
      <c r="G278" s="108"/>
      <c r="H278" s="108"/>
      <c r="I278" s="108"/>
      <c r="J278" s="108"/>
      <c r="K278" s="108"/>
      <c r="L278" s="108"/>
      <c r="M278" s="111"/>
      <c r="N278" s="112"/>
      <c r="O278" s="111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</row>
    <row r="279">
      <c r="A279" s="108"/>
      <c r="B279" s="108"/>
      <c r="C279" s="108"/>
      <c r="D279" s="115"/>
      <c r="E279" s="108"/>
      <c r="F279" s="108"/>
      <c r="G279" s="108"/>
      <c r="H279" s="108"/>
      <c r="I279" s="108"/>
      <c r="J279" s="108"/>
      <c r="K279" s="108"/>
      <c r="L279" s="108"/>
      <c r="M279" s="111"/>
      <c r="N279" s="112"/>
      <c r="O279" s="111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</row>
    <row r="280">
      <c r="A280" s="108"/>
      <c r="B280" s="108"/>
      <c r="C280" s="108"/>
      <c r="D280" s="115"/>
      <c r="E280" s="108"/>
      <c r="F280" s="108"/>
      <c r="G280" s="108"/>
      <c r="H280" s="108"/>
      <c r="I280" s="108"/>
      <c r="J280" s="108"/>
      <c r="K280" s="108"/>
      <c r="L280" s="108"/>
      <c r="M280" s="111"/>
      <c r="N280" s="112"/>
      <c r="O280" s="111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</row>
    <row r="281">
      <c r="A281" s="108"/>
      <c r="B281" s="108"/>
      <c r="C281" s="108"/>
      <c r="D281" s="115"/>
      <c r="E281" s="108"/>
      <c r="F281" s="108"/>
      <c r="G281" s="108"/>
      <c r="H281" s="108"/>
      <c r="I281" s="108"/>
      <c r="J281" s="108"/>
      <c r="K281" s="108"/>
      <c r="L281" s="108"/>
      <c r="M281" s="111"/>
      <c r="N281" s="112"/>
      <c r="O281" s="111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</row>
    <row r="282">
      <c r="A282" s="108"/>
      <c r="B282" s="108"/>
      <c r="C282" s="108"/>
      <c r="D282" s="115"/>
      <c r="E282" s="108"/>
      <c r="F282" s="108"/>
      <c r="G282" s="108"/>
      <c r="H282" s="108"/>
      <c r="I282" s="108"/>
      <c r="J282" s="108"/>
      <c r="K282" s="108"/>
      <c r="L282" s="108"/>
      <c r="M282" s="111"/>
      <c r="N282" s="112"/>
      <c r="O282" s="111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</row>
    <row r="283">
      <c r="A283" s="108"/>
      <c r="B283" s="108"/>
      <c r="C283" s="108"/>
      <c r="D283" s="115"/>
      <c r="E283" s="108"/>
      <c r="F283" s="108"/>
      <c r="G283" s="108"/>
      <c r="H283" s="108"/>
      <c r="I283" s="108"/>
      <c r="J283" s="108"/>
      <c r="K283" s="108"/>
      <c r="L283" s="108"/>
      <c r="M283" s="111"/>
      <c r="N283" s="112"/>
      <c r="O283" s="111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</row>
    <row r="284">
      <c r="A284" s="108"/>
      <c r="B284" s="108"/>
      <c r="C284" s="108"/>
      <c r="D284" s="115"/>
      <c r="E284" s="108"/>
      <c r="F284" s="108"/>
      <c r="G284" s="108"/>
      <c r="H284" s="108"/>
      <c r="I284" s="108"/>
      <c r="J284" s="108"/>
      <c r="K284" s="108"/>
      <c r="L284" s="108"/>
      <c r="M284" s="111"/>
      <c r="N284" s="112"/>
      <c r="O284" s="111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</row>
    <row r="285">
      <c r="A285" s="108"/>
      <c r="B285" s="108"/>
      <c r="C285" s="108"/>
      <c r="D285" s="115"/>
      <c r="E285" s="108"/>
      <c r="F285" s="108"/>
      <c r="G285" s="108"/>
      <c r="H285" s="108"/>
      <c r="I285" s="108"/>
      <c r="J285" s="108"/>
      <c r="K285" s="108"/>
      <c r="L285" s="108"/>
      <c r="M285" s="111"/>
      <c r="N285" s="112"/>
      <c r="O285" s="111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</row>
    <row r="286">
      <c r="A286" s="108"/>
      <c r="B286" s="108"/>
      <c r="C286" s="108"/>
      <c r="D286" s="115"/>
      <c r="E286" s="108"/>
      <c r="F286" s="108"/>
      <c r="G286" s="108"/>
      <c r="H286" s="108"/>
      <c r="I286" s="108"/>
      <c r="J286" s="108"/>
      <c r="K286" s="108"/>
      <c r="L286" s="108"/>
      <c r="M286" s="111"/>
      <c r="N286" s="112"/>
      <c r="O286" s="111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</row>
    <row r="287">
      <c r="A287" s="108"/>
      <c r="B287" s="108"/>
      <c r="C287" s="108"/>
      <c r="D287" s="115"/>
      <c r="E287" s="108"/>
      <c r="F287" s="108"/>
      <c r="G287" s="108"/>
      <c r="H287" s="108"/>
      <c r="I287" s="108"/>
      <c r="J287" s="108"/>
      <c r="K287" s="108"/>
      <c r="L287" s="108"/>
      <c r="M287" s="111"/>
      <c r="N287" s="112"/>
      <c r="O287" s="111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</row>
    <row r="288">
      <c r="A288" s="108"/>
      <c r="B288" s="108"/>
      <c r="C288" s="108"/>
      <c r="D288" s="115"/>
      <c r="E288" s="108"/>
      <c r="F288" s="108"/>
      <c r="G288" s="108"/>
      <c r="H288" s="108"/>
      <c r="I288" s="108"/>
      <c r="J288" s="108"/>
      <c r="K288" s="108"/>
      <c r="L288" s="108"/>
      <c r="M288" s="111"/>
      <c r="N288" s="112"/>
      <c r="O288" s="111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</row>
    <row r="289">
      <c r="A289" s="108"/>
      <c r="B289" s="108"/>
      <c r="C289" s="108"/>
      <c r="D289" s="115"/>
      <c r="E289" s="108"/>
      <c r="F289" s="108"/>
      <c r="G289" s="108"/>
      <c r="H289" s="108"/>
      <c r="I289" s="108"/>
      <c r="J289" s="108"/>
      <c r="K289" s="108"/>
      <c r="L289" s="108"/>
      <c r="M289" s="111"/>
      <c r="N289" s="112"/>
      <c r="O289" s="111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</row>
    <row r="290">
      <c r="A290" s="108"/>
      <c r="B290" s="108"/>
      <c r="C290" s="108"/>
      <c r="D290" s="115"/>
      <c r="E290" s="108"/>
      <c r="F290" s="108"/>
      <c r="G290" s="108"/>
      <c r="H290" s="108"/>
      <c r="I290" s="108"/>
      <c r="J290" s="108"/>
      <c r="K290" s="108"/>
      <c r="L290" s="108"/>
      <c r="M290" s="111"/>
      <c r="N290" s="112"/>
      <c r="O290" s="111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</row>
    <row r="291">
      <c r="A291" s="108"/>
      <c r="B291" s="108"/>
      <c r="C291" s="108"/>
      <c r="D291" s="115"/>
      <c r="E291" s="108"/>
      <c r="F291" s="108"/>
      <c r="G291" s="108"/>
      <c r="H291" s="108"/>
      <c r="I291" s="108"/>
      <c r="J291" s="108"/>
      <c r="K291" s="108"/>
      <c r="L291" s="108"/>
      <c r="M291" s="111"/>
      <c r="N291" s="112"/>
      <c r="O291" s="111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</row>
    <row r="292">
      <c r="A292" s="108"/>
      <c r="B292" s="108"/>
      <c r="C292" s="108"/>
      <c r="D292" s="115"/>
      <c r="E292" s="108"/>
      <c r="F292" s="108"/>
      <c r="G292" s="108"/>
      <c r="H292" s="108"/>
      <c r="I292" s="108"/>
      <c r="J292" s="108"/>
      <c r="K292" s="108"/>
      <c r="L292" s="108"/>
      <c r="M292" s="111"/>
      <c r="N292" s="112"/>
      <c r="O292" s="111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</row>
    <row r="293">
      <c r="A293" s="108"/>
      <c r="B293" s="108"/>
      <c r="C293" s="108"/>
      <c r="D293" s="115"/>
      <c r="E293" s="108"/>
      <c r="F293" s="108"/>
      <c r="G293" s="108"/>
      <c r="H293" s="108"/>
      <c r="I293" s="108"/>
      <c r="J293" s="108"/>
      <c r="K293" s="108"/>
      <c r="L293" s="108"/>
      <c r="M293" s="111"/>
      <c r="N293" s="112"/>
      <c r="O293" s="111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</row>
    <row r="294">
      <c r="A294" s="108"/>
      <c r="B294" s="108"/>
      <c r="C294" s="108"/>
      <c r="D294" s="115"/>
      <c r="E294" s="108"/>
      <c r="F294" s="108"/>
      <c r="G294" s="108"/>
      <c r="H294" s="108"/>
      <c r="I294" s="108"/>
      <c r="J294" s="108"/>
      <c r="K294" s="108"/>
      <c r="L294" s="108"/>
      <c r="M294" s="111"/>
      <c r="N294" s="112"/>
      <c r="O294" s="111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</row>
    <row r="295">
      <c r="A295" s="108"/>
      <c r="B295" s="108"/>
      <c r="C295" s="108"/>
      <c r="D295" s="115"/>
      <c r="E295" s="108"/>
      <c r="F295" s="108"/>
      <c r="G295" s="108"/>
      <c r="H295" s="108"/>
      <c r="I295" s="108"/>
      <c r="J295" s="108"/>
      <c r="K295" s="108"/>
      <c r="L295" s="108"/>
      <c r="M295" s="111"/>
      <c r="N295" s="112"/>
      <c r="O295" s="111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</row>
    <row r="296">
      <c r="A296" s="108"/>
      <c r="B296" s="108"/>
      <c r="C296" s="108"/>
      <c r="D296" s="115"/>
      <c r="E296" s="108"/>
      <c r="F296" s="108"/>
      <c r="G296" s="108"/>
      <c r="H296" s="108"/>
      <c r="I296" s="108"/>
      <c r="J296" s="108"/>
      <c r="K296" s="108"/>
      <c r="L296" s="108"/>
      <c r="M296" s="111"/>
      <c r="N296" s="112"/>
      <c r="O296" s="111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</row>
    <row r="297">
      <c r="A297" s="108"/>
      <c r="B297" s="108"/>
      <c r="C297" s="108"/>
      <c r="D297" s="115"/>
      <c r="E297" s="108"/>
      <c r="F297" s="108"/>
      <c r="G297" s="108"/>
      <c r="H297" s="108"/>
      <c r="I297" s="108"/>
      <c r="J297" s="108"/>
      <c r="K297" s="108"/>
      <c r="L297" s="108"/>
      <c r="M297" s="111"/>
      <c r="N297" s="112"/>
      <c r="O297" s="111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</row>
    <row r="298">
      <c r="A298" s="108"/>
      <c r="B298" s="108"/>
      <c r="C298" s="108"/>
      <c r="D298" s="115"/>
      <c r="E298" s="108"/>
      <c r="F298" s="108"/>
      <c r="G298" s="108"/>
      <c r="H298" s="108"/>
      <c r="I298" s="108"/>
      <c r="J298" s="108"/>
      <c r="K298" s="108"/>
      <c r="L298" s="108"/>
      <c r="M298" s="111"/>
      <c r="N298" s="112"/>
      <c r="O298" s="111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</row>
    <row r="299">
      <c r="A299" s="108"/>
      <c r="B299" s="108"/>
      <c r="C299" s="108"/>
      <c r="D299" s="115"/>
      <c r="E299" s="108"/>
      <c r="F299" s="108"/>
      <c r="G299" s="108"/>
      <c r="H299" s="108"/>
      <c r="I299" s="108"/>
      <c r="J299" s="108"/>
      <c r="K299" s="108"/>
      <c r="L299" s="108"/>
      <c r="M299" s="111"/>
      <c r="N299" s="112"/>
      <c r="O299" s="111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</row>
    <row r="300">
      <c r="A300" s="108"/>
      <c r="B300" s="108"/>
      <c r="C300" s="108"/>
      <c r="D300" s="115"/>
      <c r="E300" s="108"/>
      <c r="F300" s="108"/>
      <c r="G300" s="108"/>
      <c r="H300" s="108"/>
      <c r="I300" s="108"/>
      <c r="J300" s="108"/>
      <c r="K300" s="108"/>
      <c r="L300" s="108"/>
      <c r="M300" s="111"/>
      <c r="N300" s="112"/>
      <c r="O300" s="111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</row>
    <row r="301">
      <c r="A301" s="108"/>
      <c r="B301" s="108"/>
      <c r="C301" s="108"/>
      <c r="D301" s="115"/>
      <c r="E301" s="108"/>
      <c r="F301" s="108"/>
      <c r="G301" s="108"/>
      <c r="H301" s="108"/>
      <c r="I301" s="108"/>
      <c r="J301" s="108"/>
      <c r="K301" s="108"/>
      <c r="L301" s="108"/>
      <c r="M301" s="111"/>
      <c r="N301" s="112"/>
      <c r="O301" s="111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</row>
    <row r="302">
      <c r="A302" s="108"/>
      <c r="B302" s="108"/>
      <c r="C302" s="108"/>
      <c r="D302" s="115"/>
      <c r="E302" s="108"/>
      <c r="F302" s="108"/>
      <c r="G302" s="108"/>
      <c r="H302" s="108"/>
      <c r="I302" s="108"/>
      <c r="J302" s="108"/>
      <c r="K302" s="108"/>
      <c r="L302" s="108"/>
      <c r="M302" s="111"/>
      <c r="N302" s="112"/>
      <c r="O302" s="111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</row>
    <row r="303">
      <c r="A303" s="108"/>
      <c r="B303" s="108"/>
      <c r="C303" s="108"/>
      <c r="D303" s="115"/>
      <c r="E303" s="108"/>
      <c r="F303" s="108"/>
      <c r="G303" s="108"/>
      <c r="H303" s="108"/>
      <c r="I303" s="108"/>
      <c r="J303" s="108"/>
      <c r="K303" s="108"/>
      <c r="L303" s="108"/>
      <c r="M303" s="111"/>
      <c r="N303" s="112"/>
      <c r="O303" s="111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</row>
    <row r="304">
      <c r="A304" s="108"/>
      <c r="B304" s="108"/>
      <c r="C304" s="108"/>
      <c r="D304" s="115"/>
      <c r="E304" s="108"/>
      <c r="F304" s="108"/>
      <c r="G304" s="108"/>
      <c r="H304" s="108"/>
      <c r="I304" s="108"/>
      <c r="J304" s="108"/>
      <c r="K304" s="108"/>
      <c r="L304" s="108"/>
      <c r="M304" s="111"/>
      <c r="N304" s="112"/>
      <c r="O304" s="111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</row>
    <row r="305">
      <c r="A305" s="108"/>
      <c r="B305" s="108"/>
      <c r="C305" s="108"/>
      <c r="D305" s="115"/>
      <c r="E305" s="108"/>
      <c r="F305" s="108"/>
      <c r="G305" s="108"/>
      <c r="H305" s="108"/>
      <c r="I305" s="108"/>
      <c r="J305" s="108"/>
      <c r="K305" s="108"/>
      <c r="L305" s="108"/>
      <c r="M305" s="111"/>
      <c r="N305" s="112"/>
      <c r="O305" s="111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</row>
    <row r="306">
      <c r="A306" s="108"/>
      <c r="B306" s="108"/>
      <c r="C306" s="108"/>
      <c r="D306" s="115"/>
      <c r="E306" s="108"/>
      <c r="F306" s="108"/>
      <c r="G306" s="108"/>
      <c r="H306" s="108"/>
      <c r="I306" s="108"/>
      <c r="J306" s="108"/>
      <c r="K306" s="108"/>
      <c r="L306" s="108"/>
      <c r="M306" s="111"/>
      <c r="N306" s="112"/>
      <c r="O306" s="111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</row>
    <row r="307">
      <c r="A307" s="108"/>
      <c r="B307" s="108"/>
      <c r="C307" s="108"/>
      <c r="D307" s="115"/>
      <c r="E307" s="108"/>
      <c r="F307" s="108"/>
      <c r="G307" s="108"/>
      <c r="H307" s="108"/>
      <c r="I307" s="108"/>
      <c r="J307" s="108"/>
      <c r="K307" s="108"/>
      <c r="L307" s="108"/>
      <c r="M307" s="111"/>
      <c r="N307" s="112"/>
      <c r="O307" s="111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</row>
    <row r="308">
      <c r="A308" s="108"/>
      <c r="B308" s="108"/>
      <c r="C308" s="108"/>
      <c r="D308" s="115"/>
      <c r="E308" s="108"/>
      <c r="F308" s="108"/>
      <c r="G308" s="108"/>
      <c r="H308" s="108"/>
      <c r="I308" s="108"/>
      <c r="J308" s="108"/>
      <c r="K308" s="108"/>
      <c r="L308" s="108"/>
      <c r="M308" s="111"/>
      <c r="N308" s="112"/>
      <c r="O308" s="111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</row>
    <row r="309">
      <c r="A309" s="108"/>
      <c r="B309" s="108"/>
      <c r="C309" s="108"/>
      <c r="D309" s="115"/>
      <c r="E309" s="108"/>
      <c r="F309" s="108"/>
      <c r="G309" s="108"/>
      <c r="H309" s="108"/>
      <c r="I309" s="108"/>
      <c r="J309" s="108"/>
      <c r="K309" s="108"/>
      <c r="L309" s="108"/>
      <c r="M309" s="111"/>
      <c r="N309" s="112"/>
      <c r="O309" s="111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</row>
    <row r="310">
      <c r="A310" s="108"/>
      <c r="B310" s="108"/>
      <c r="C310" s="108"/>
      <c r="D310" s="115"/>
      <c r="E310" s="108"/>
      <c r="F310" s="108"/>
      <c r="G310" s="108"/>
      <c r="H310" s="108"/>
      <c r="I310" s="108"/>
      <c r="J310" s="108"/>
      <c r="K310" s="108"/>
      <c r="L310" s="108"/>
      <c r="M310" s="111"/>
      <c r="N310" s="112"/>
      <c r="O310" s="111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</row>
    <row r="311">
      <c r="A311" s="108"/>
      <c r="B311" s="108"/>
      <c r="C311" s="108"/>
      <c r="D311" s="115"/>
      <c r="E311" s="108"/>
      <c r="F311" s="108"/>
      <c r="G311" s="108"/>
      <c r="H311" s="108"/>
      <c r="I311" s="108"/>
      <c r="J311" s="108"/>
      <c r="K311" s="108"/>
      <c r="L311" s="108"/>
      <c r="M311" s="111"/>
      <c r="N311" s="112"/>
      <c r="O311" s="111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</row>
    <row r="312">
      <c r="A312" s="108"/>
      <c r="B312" s="108"/>
      <c r="C312" s="108"/>
      <c r="D312" s="115"/>
      <c r="E312" s="108"/>
      <c r="F312" s="108"/>
      <c r="G312" s="108"/>
      <c r="H312" s="108"/>
      <c r="I312" s="108"/>
      <c r="J312" s="108"/>
      <c r="K312" s="108"/>
      <c r="L312" s="108"/>
      <c r="M312" s="111"/>
      <c r="N312" s="112"/>
      <c r="O312" s="111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</row>
    <row r="313">
      <c r="A313" s="108"/>
      <c r="B313" s="108"/>
      <c r="C313" s="108"/>
      <c r="D313" s="115"/>
      <c r="E313" s="108"/>
      <c r="F313" s="108"/>
      <c r="G313" s="108"/>
      <c r="H313" s="108"/>
      <c r="I313" s="108"/>
      <c r="J313" s="108"/>
      <c r="K313" s="108"/>
      <c r="L313" s="108"/>
      <c r="M313" s="111"/>
      <c r="N313" s="112"/>
      <c r="O313" s="111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</row>
    <row r="314">
      <c r="A314" s="108"/>
      <c r="B314" s="108"/>
      <c r="C314" s="108"/>
      <c r="D314" s="115"/>
      <c r="E314" s="108"/>
      <c r="F314" s="108"/>
      <c r="G314" s="108"/>
      <c r="H314" s="108"/>
      <c r="I314" s="108"/>
      <c r="J314" s="108"/>
      <c r="K314" s="108"/>
      <c r="L314" s="108"/>
      <c r="M314" s="111"/>
      <c r="N314" s="112"/>
      <c r="O314" s="111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</row>
    <row r="315">
      <c r="A315" s="108"/>
      <c r="B315" s="108"/>
      <c r="C315" s="108"/>
      <c r="D315" s="115"/>
      <c r="E315" s="108"/>
      <c r="F315" s="108"/>
      <c r="G315" s="108"/>
      <c r="H315" s="108"/>
      <c r="I315" s="108"/>
      <c r="J315" s="108"/>
      <c r="K315" s="108"/>
      <c r="L315" s="108"/>
      <c r="M315" s="111"/>
      <c r="N315" s="112"/>
      <c r="O315" s="111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</row>
    <row r="316">
      <c r="A316" s="108"/>
      <c r="B316" s="108"/>
      <c r="C316" s="108"/>
      <c r="D316" s="115"/>
      <c r="E316" s="108"/>
      <c r="F316" s="108"/>
      <c r="G316" s="108"/>
      <c r="H316" s="108"/>
      <c r="I316" s="108"/>
      <c r="J316" s="108"/>
      <c r="K316" s="108"/>
      <c r="L316" s="108"/>
      <c r="M316" s="111"/>
      <c r="N316" s="112"/>
      <c r="O316" s="111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</row>
    <row r="317">
      <c r="A317" s="108"/>
      <c r="B317" s="108"/>
      <c r="C317" s="108"/>
      <c r="D317" s="115"/>
      <c r="E317" s="108"/>
      <c r="F317" s="108"/>
      <c r="G317" s="108"/>
      <c r="H317" s="108"/>
      <c r="I317" s="108"/>
      <c r="J317" s="108"/>
      <c r="K317" s="108"/>
      <c r="L317" s="108"/>
      <c r="M317" s="111"/>
      <c r="N317" s="112"/>
      <c r="O317" s="111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</row>
    <row r="318">
      <c r="A318" s="108"/>
      <c r="B318" s="108"/>
      <c r="C318" s="108"/>
      <c r="D318" s="115"/>
      <c r="E318" s="108"/>
      <c r="F318" s="108"/>
      <c r="G318" s="108"/>
      <c r="H318" s="108"/>
      <c r="I318" s="108"/>
      <c r="J318" s="108"/>
      <c r="K318" s="108"/>
      <c r="L318" s="108"/>
      <c r="M318" s="111"/>
      <c r="N318" s="112"/>
      <c r="O318" s="111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</row>
    <row r="319">
      <c r="A319" s="108"/>
      <c r="B319" s="108"/>
      <c r="C319" s="108"/>
      <c r="D319" s="115"/>
      <c r="E319" s="108"/>
      <c r="F319" s="108"/>
      <c r="G319" s="108"/>
      <c r="H319" s="108"/>
      <c r="I319" s="108"/>
      <c r="J319" s="108"/>
      <c r="K319" s="108"/>
      <c r="L319" s="108"/>
      <c r="M319" s="111"/>
      <c r="N319" s="112"/>
      <c r="O319" s="111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</row>
    <row r="320">
      <c r="A320" s="108"/>
      <c r="B320" s="108"/>
      <c r="C320" s="108"/>
      <c r="D320" s="115"/>
      <c r="E320" s="108"/>
      <c r="F320" s="108"/>
      <c r="G320" s="108"/>
      <c r="H320" s="108"/>
      <c r="I320" s="108"/>
      <c r="J320" s="108"/>
      <c r="K320" s="108"/>
      <c r="L320" s="108"/>
      <c r="M320" s="111"/>
      <c r="N320" s="112"/>
      <c r="O320" s="111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</row>
    <row r="321">
      <c r="A321" s="108"/>
      <c r="B321" s="108"/>
      <c r="C321" s="108"/>
      <c r="D321" s="115"/>
      <c r="E321" s="108"/>
      <c r="F321" s="108"/>
      <c r="G321" s="108"/>
      <c r="H321" s="108"/>
      <c r="I321" s="108"/>
      <c r="J321" s="108"/>
      <c r="K321" s="108"/>
      <c r="L321" s="108"/>
      <c r="M321" s="111"/>
      <c r="N321" s="112"/>
      <c r="O321" s="111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</row>
    <row r="322">
      <c r="A322" s="108"/>
      <c r="B322" s="108"/>
      <c r="C322" s="108"/>
      <c r="D322" s="115"/>
      <c r="E322" s="108"/>
      <c r="F322" s="108"/>
      <c r="G322" s="108"/>
      <c r="H322" s="108"/>
      <c r="I322" s="108"/>
      <c r="J322" s="108"/>
      <c r="K322" s="108"/>
      <c r="L322" s="108"/>
      <c r="M322" s="111"/>
      <c r="N322" s="112"/>
      <c r="O322" s="111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</row>
    <row r="323">
      <c r="A323" s="108"/>
      <c r="B323" s="108"/>
      <c r="C323" s="108"/>
      <c r="D323" s="115"/>
      <c r="E323" s="108"/>
      <c r="F323" s="108"/>
      <c r="G323" s="108"/>
      <c r="H323" s="108"/>
      <c r="I323" s="108"/>
      <c r="J323" s="108"/>
      <c r="K323" s="108"/>
      <c r="L323" s="108"/>
      <c r="M323" s="111"/>
      <c r="N323" s="112"/>
      <c r="O323" s="111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</row>
    <row r="324">
      <c r="A324" s="108"/>
      <c r="B324" s="108"/>
      <c r="C324" s="108"/>
      <c r="D324" s="115"/>
      <c r="E324" s="108"/>
      <c r="F324" s="108"/>
      <c r="G324" s="108"/>
      <c r="H324" s="108"/>
      <c r="I324" s="108"/>
      <c r="J324" s="108"/>
      <c r="K324" s="108"/>
      <c r="L324" s="108"/>
      <c r="M324" s="111"/>
      <c r="N324" s="112"/>
      <c r="O324" s="111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</row>
    <row r="325">
      <c r="A325" s="108"/>
      <c r="B325" s="108"/>
      <c r="C325" s="108"/>
      <c r="D325" s="115"/>
      <c r="E325" s="108"/>
      <c r="F325" s="108"/>
      <c r="G325" s="108"/>
      <c r="H325" s="108"/>
      <c r="I325" s="108"/>
      <c r="J325" s="108"/>
      <c r="K325" s="108"/>
      <c r="L325" s="108"/>
      <c r="M325" s="111"/>
      <c r="N325" s="112"/>
      <c r="O325" s="111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</row>
    <row r="326">
      <c r="A326" s="108"/>
      <c r="B326" s="108"/>
      <c r="C326" s="108"/>
      <c r="D326" s="115"/>
      <c r="E326" s="108"/>
      <c r="F326" s="108"/>
      <c r="G326" s="108"/>
      <c r="H326" s="108"/>
      <c r="I326" s="108"/>
      <c r="J326" s="108"/>
      <c r="K326" s="108"/>
      <c r="L326" s="108"/>
      <c r="M326" s="111"/>
      <c r="N326" s="112"/>
      <c r="O326" s="111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</row>
    <row r="327">
      <c r="A327" s="108"/>
      <c r="B327" s="108"/>
      <c r="C327" s="108"/>
      <c r="D327" s="115"/>
      <c r="E327" s="108"/>
      <c r="F327" s="108"/>
      <c r="G327" s="108"/>
      <c r="H327" s="108"/>
      <c r="I327" s="108"/>
      <c r="J327" s="108"/>
      <c r="K327" s="108"/>
      <c r="L327" s="108"/>
      <c r="M327" s="111"/>
      <c r="N327" s="112"/>
      <c r="O327" s="111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</row>
    <row r="328">
      <c r="A328" s="108"/>
      <c r="B328" s="108"/>
      <c r="C328" s="108"/>
      <c r="D328" s="115"/>
      <c r="E328" s="108"/>
      <c r="F328" s="108"/>
      <c r="G328" s="108"/>
      <c r="H328" s="108"/>
      <c r="I328" s="108"/>
      <c r="J328" s="108"/>
      <c r="K328" s="108"/>
      <c r="L328" s="108"/>
      <c r="M328" s="111"/>
      <c r="N328" s="112"/>
      <c r="O328" s="111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</row>
    <row r="329">
      <c r="A329" s="108"/>
      <c r="B329" s="108"/>
      <c r="C329" s="108"/>
      <c r="D329" s="115"/>
      <c r="E329" s="108"/>
      <c r="F329" s="108"/>
      <c r="G329" s="108"/>
      <c r="H329" s="108"/>
      <c r="I329" s="108"/>
      <c r="J329" s="108"/>
      <c r="K329" s="108"/>
      <c r="L329" s="108"/>
      <c r="M329" s="111"/>
      <c r="N329" s="112"/>
      <c r="O329" s="111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</row>
    <row r="330">
      <c r="A330" s="108"/>
      <c r="B330" s="108"/>
      <c r="C330" s="108"/>
      <c r="D330" s="115"/>
      <c r="E330" s="108"/>
      <c r="F330" s="108"/>
      <c r="G330" s="108"/>
      <c r="H330" s="108"/>
      <c r="I330" s="108"/>
      <c r="J330" s="108"/>
      <c r="K330" s="108"/>
      <c r="L330" s="108"/>
      <c r="M330" s="111"/>
      <c r="N330" s="112"/>
      <c r="O330" s="111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</row>
    <row r="331">
      <c r="A331" s="108"/>
      <c r="B331" s="108"/>
      <c r="C331" s="108"/>
      <c r="D331" s="115"/>
      <c r="E331" s="108"/>
      <c r="F331" s="108"/>
      <c r="G331" s="108"/>
      <c r="H331" s="108"/>
      <c r="I331" s="108"/>
      <c r="J331" s="108"/>
      <c r="K331" s="108"/>
      <c r="L331" s="108"/>
      <c r="M331" s="111"/>
      <c r="N331" s="112"/>
      <c r="O331" s="111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</row>
    <row r="332">
      <c r="A332" s="108"/>
      <c r="B332" s="108"/>
      <c r="C332" s="108"/>
      <c r="D332" s="115"/>
      <c r="E332" s="108"/>
      <c r="F332" s="108"/>
      <c r="G332" s="108"/>
      <c r="H332" s="108"/>
      <c r="I332" s="108"/>
      <c r="J332" s="108"/>
      <c r="K332" s="108"/>
      <c r="L332" s="108"/>
      <c r="M332" s="111"/>
      <c r="N332" s="112"/>
      <c r="O332" s="111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</row>
    <row r="333">
      <c r="A333" s="108"/>
      <c r="B333" s="108"/>
      <c r="C333" s="108"/>
      <c r="D333" s="115"/>
      <c r="E333" s="108"/>
      <c r="F333" s="108"/>
      <c r="G333" s="108"/>
      <c r="H333" s="108"/>
      <c r="I333" s="108"/>
      <c r="J333" s="108"/>
      <c r="K333" s="108"/>
      <c r="L333" s="108"/>
      <c r="M333" s="111"/>
      <c r="N333" s="112"/>
      <c r="O333" s="111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</row>
    <row r="334">
      <c r="A334" s="108"/>
      <c r="B334" s="108"/>
      <c r="C334" s="108"/>
      <c r="D334" s="115"/>
      <c r="E334" s="108"/>
      <c r="F334" s="108"/>
      <c r="G334" s="108"/>
      <c r="H334" s="108"/>
      <c r="I334" s="108"/>
      <c r="J334" s="108"/>
      <c r="K334" s="108"/>
      <c r="L334" s="108"/>
      <c r="M334" s="111"/>
      <c r="N334" s="112"/>
      <c r="O334" s="111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</row>
    <row r="335">
      <c r="A335" s="108"/>
      <c r="B335" s="108"/>
      <c r="C335" s="108"/>
      <c r="D335" s="115"/>
      <c r="E335" s="108"/>
      <c r="F335" s="108"/>
      <c r="G335" s="108"/>
      <c r="H335" s="108"/>
      <c r="I335" s="108"/>
      <c r="J335" s="108"/>
      <c r="K335" s="108"/>
      <c r="L335" s="108"/>
      <c r="M335" s="111"/>
      <c r="N335" s="112"/>
      <c r="O335" s="111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</row>
    <row r="336">
      <c r="A336" s="108"/>
      <c r="B336" s="108"/>
      <c r="C336" s="108"/>
      <c r="D336" s="115"/>
      <c r="E336" s="108"/>
      <c r="F336" s="108"/>
      <c r="G336" s="108"/>
      <c r="H336" s="108"/>
      <c r="I336" s="108"/>
      <c r="J336" s="108"/>
      <c r="K336" s="108"/>
      <c r="L336" s="108"/>
      <c r="M336" s="111"/>
      <c r="N336" s="112"/>
      <c r="O336" s="111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</row>
    <row r="337">
      <c r="A337" s="108"/>
      <c r="B337" s="108"/>
      <c r="C337" s="108"/>
      <c r="D337" s="115"/>
      <c r="E337" s="108"/>
      <c r="F337" s="108"/>
      <c r="G337" s="108"/>
      <c r="H337" s="108"/>
      <c r="I337" s="108"/>
      <c r="J337" s="108"/>
      <c r="K337" s="108"/>
      <c r="L337" s="108"/>
      <c r="M337" s="111"/>
      <c r="N337" s="112"/>
      <c r="O337" s="111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</row>
    <row r="338">
      <c r="A338" s="108"/>
      <c r="B338" s="108"/>
      <c r="C338" s="108"/>
      <c r="D338" s="115"/>
      <c r="E338" s="108"/>
      <c r="F338" s="108"/>
      <c r="G338" s="108"/>
      <c r="H338" s="108"/>
      <c r="I338" s="108"/>
      <c r="J338" s="108"/>
      <c r="K338" s="108"/>
      <c r="L338" s="108"/>
      <c r="M338" s="111"/>
      <c r="N338" s="112"/>
      <c r="O338" s="111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</row>
    <row r="339">
      <c r="A339" s="108"/>
      <c r="B339" s="108"/>
      <c r="C339" s="108"/>
      <c r="D339" s="115"/>
      <c r="E339" s="108"/>
      <c r="F339" s="108"/>
      <c r="G339" s="108"/>
      <c r="H339" s="108"/>
      <c r="I339" s="108"/>
      <c r="J339" s="108"/>
      <c r="K339" s="108"/>
      <c r="L339" s="108"/>
      <c r="M339" s="111"/>
      <c r="N339" s="112"/>
      <c r="O339" s="111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</row>
    <row r="340">
      <c r="A340" s="108"/>
      <c r="B340" s="108"/>
      <c r="C340" s="108"/>
      <c r="D340" s="115"/>
      <c r="E340" s="108"/>
      <c r="F340" s="108"/>
      <c r="G340" s="108"/>
      <c r="H340" s="108"/>
      <c r="I340" s="108"/>
      <c r="J340" s="108"/>
      <c r="K340" s="108"/>
      <c r="L340" s="108"/>
      <c r="M340" s="111"/>
      <c r="N340" s="112"/>
      <c r="O340" s="111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</row>
    <row r="341">
      <c r="A341" s="108"/>
      <c r="B341" s="108"/>
      <c r="C341" s="108"/>
      <c r="D341" s="115"/>
      <c r="E341" s="108"/>
      <c r="F341" s="108"/>
      <c r="G341" s="108"/>
      <c r="H341" s="108"/>
      <c r="I341" s="108"/>
      <c r="J341" s="108"/>
      <c r="K341" s="108"/>
      <c r="L341" s="108"/>
      <c r="M341" s="111"/>
      <c r="N341" s="112"/>
      <c r="O341" s="111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</row>
    <row r="342">
      <c r="A342" s="108"/>
      <c r="B342" s="108"/>
      <c r="C342" s="108"/>
      <c r="D342" s="115"/>
      <c r="E342" s="108"/>
      <c r="F342" s="108"/>
      <c r="G342" s="108"/>
      <c r="H342" s="108"/>
      <c r="I342" s="108"/>
      <c r="J342" s="108"/>
      <c r="K342" s="108"/>
      <c r="L342" s="108"/>
      <c r="M342" s="111"/>
      <c r="N342" s="112"/>
      <c r="O342" s="111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</row>
    <row r="343">
      <c r="A343" s="108"/>
      <c r="B343" s="108"/>
      <c r="C343" s="108"/>
      <c r="D343" s="115"/>
      <c r="E343" s="108"/>
      <c r="F343" s="108"/>
      <c r="G343" s="108"/>
      <c r="H343" s="108"/>
      <c r="I343" s="108"/>
      <c r="J343" s="108"/>
      <c r="K343" s="108"/>
      <c r="L343" s="108"/>
      <c r="M343" s="111"/>
      <c r="N343" s="112"/>
      <c r="O343" s="111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</row>
    <row r="344">
      <c r="A344" s="108"/>
      <c r="B344" s="108"/>
      <c r="C344" s="108"/>
      <c r="D344" s="115"/>
      <c r="E344" s="108"/>
      <c r="F344" s="108"/>
      <c r="G344" s="108"/>
      <c r="H344" s="108"/>
      <c r="I344" s="108"/>
      <c r="J344" s="108"/>
      <c r="K344" s="108"/>
      <c r="L344" s="108"/>
      <c r="M344" s="111"/>
      <c r="N344" s="112"/>
      <c r="O344" s="111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</row>
    <row r="345">
      <c r="A345" s="108"/>
      <c r="B345" s="108"/>
      <c r="C345" s="108"/>
      <c r="D345" s="115"/>
      <c r="E345" s="108"/>
      <c r="F345" s="108"/>
      <c r="G345" s="108"/>
      <c r="H345" s="108"/>
      <c r="I345" s="108"/>
      <c r="J345" s="108"/>
      <c r="K345" s="108"/>
      <c r="L345" s="108"/>
      <c r="M345" s="111"/>
      <c r="N345" s="112"/>
      <c r="O345" s="111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</row>
    <row r="346">
      <c r="A346" s="108"/>
      <c r="B346" s="108"/>
      <c r="C346" s="108"/>
      <c r="D346" s="115"/>
      <c r="E346" s="108"/>
      <c r="F346" s="108"/>
      <c r="G346" s="108"/>
      <c r="H346" s="108"/>
      <c r="I346" s="108"/>
      <c r="J346" s="108"/>
      <c r="K346" s="108"/>
      <c r="L346" s="108"/>
      <c r="M346" s="111"/>
      <c r="N346" s="112"/>
      <c r="O346" s="111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</row>
    <row r="347">
      <c r="A347" s="108"/>
      <c r="B347" s="108"/>
      <c r="C347" s="108"/>
      <c r="D347" s="115"/>
      <c r="E347" s="108"/>
      <c r="F347" s="108"/>
      <c r="G347" s="108"/>
      <c r="H347" s="108"/>
      <c r="I347" s="108"/>
      <c r="J347" s="108"/>
      <c r="K347" s="108"/>
      <c r="L347" s="108"/>
      <c r="M347" s="111"/>
      <c r="N347" s="112"/>
      <c r="O347" s="111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</row>
    <row r="348">
      <c r="A348" s="108"/>
      <c r="B348" s="108"/>
      <c r="C348" s="108"/>
      <c r="D348" s="115"/>
      <c r="E348" s="108"/>
      <c r="F348" s="108"/>
      <c r="G348" s="108"/>
      <c r="H348" s="108"/>
      <c r="I348" s="108"/>
      <c r="J348" s="108"/>
      <c r="K348" s="108"/>
      <c r="L348" s="108"/>
      <c r="M348" s="111"/>
      <c r="N348" s="112"/>
      <c r="O348" s="111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</row>
    <row r="349">
      <c r="A349" s="108"/>
      <c r="B349" s="108"/>
      <c r="C349" s="108"/>
      <c r="D349" s="115"/>
      <c r="E349" s="108"/>
      <c r="F349" s="108"/>
      <c r="G349" s="108"/>
      <c r="H349" s="108"/>
      <c r="I349" s="108"/>
      <c r="J349" s="108"/>
      <c r="K349" s="108"/>
      <c r="L349" s="108"/>
      <c r="M349" s="111"/>
      <c r="N349" s="112"/>
      <c r="O349" s="111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</row>
    <row r="350">
      <c r="A350" s="108"/>
      <c r="B350" s="108"/>
      <c r="C350" s="108"/>
      <c r="D350" s="115"/>
      <c r="E350" s="108"/>
      <c r="F350" s="108"/>
      <c r="G350" s="108"/>
      <c r="H350" s="108"/>
      <c r="I350" s="108"/>
      <c r="J350" s="108"/>
      <c r="K350" s="108"/>
      <c r="L350" s="108"/>
      <c r="M350" s="111"/>
      <c r="N350" s="112"/>
      <c r="O350" s="111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</row>
    <row r="351">
      <c r="A351" s="108"/>
      <c r="B351" s="108"/>
      <c r="C351" s="108"/>
      <c r="D351" s="115"/>
      <c r="E351" s="108"/>
      <c r="F351" s="108"/>
      <c r="G351" s="108"/>
      <c r="H351" s="108"/>
      <c r="I351" s="108"/>
      <c r="J351" s="108"/>
      <c r="K351" s="108"/>
      <c r="L351" s="108"/>
      <c r="M351" s="111"/>
      <c r="N351" s="112"/>
      <c r="O351" s="111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</row>
    <row r="352">
      <c r="A352" s="108"/>
      <c r="B352" s="108"/>
      <c r="C352" s="108"/>
      <c r="D352" s="115"/>
      <c r="E352" s="108"/>
      <c r="F352" s="108"/>
      <c r="G352" s="108"/>
      <c r="H352" s="108"/>
      <c r="I352" s="108"/>
      <c r="J352" s="108"/>
      <c r="K352" s="108"/>
      <c r="L352" s="108"/>
      <c r="M352" s="111"/>
      <c r="N352" s="112"/>
      <c r="O352" s="111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</row>
    <row r="353">
      <c r="A353" s="108"/>
      <c r="B353" s="108"/>
      <c r="C353" s="108"/>
      <c r="D353" s="115"/>
      <c r="E353" s="108"/>
      <c r="F353" s="108"/>
      <c r="G353" s="108"/>
      <c r="H353" s="108"/>
      <c r="I353" s="108"/>
      <c r="J353" s="108"/>
      <c r="K353" s="108"/>
      <c r="L353" s="108"/>
      <c r="M353" s="111"/>
      <c r="N353" s="112"/>
      <c r="O353" s="111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</row>
    <row r="354">
      <c r="A354" s="108"/>
      <c r="B354" s="108"/>
      <c r="C354" s="108"/>
      <c r="D354" s="115"/>
      <c r="E354" s="108"/>
      <c r="F354" s="108"/>
      <c r="G354" s="108"/>
      <c r="H354" s="108"/>
      <c r="I354" s="108"/>
      <c r="J354" s="108"/>
      <c r="K354" s="108"/>
      <c r="L354" s="108"/>
      <c r="M354" s="111"/>
      <c r="N354" s="112"/>
      <c r="O354" s="111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</row>
    <row r="355">
      <c r="A355" s="108"/>
      <c r="B355" s="108"/>
      <c r="C355" s="108"/>
      <c r="D355" s="115"/>
      <c r="E355" s="108"/>
      <c r="F355" s="108"/>
      <c r="G355" s="108"/>
      <c r="H355" s="108"/>
      <c r="I355" s="108"/>
      <c r="J355" s="108"/>
      <c r="K355" s="108"/>
      <c r="L355" s="108"/>
      <c r="M355" s="111"/>
      <c r="N355" s="112"/>
      <c r="O355" s="111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</row>
    <row r="356">
      <c r="A356" s="108"/>
      <c r="B356" s="108"/>
      <c r="C356" s="108"/>
      <c r="D356" s="115"/>
      <c r="E356" s="108"/>
      <c r="F356" s="108"/>
      <c r="G356" s="108"/>
      <c r="H356" s="108"/>
      <c r="I356" s="108"/>
      <c r="J356" s="108"/>
      <c r="K356" s="108"/>
      <c r="L356" s="108"/>
      <c r="M356" s="111"/>
      <c r="N356" s="112"/>
      <c r="O356" s="111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</row>
    <row r="357">
      <c r="A357" s="108"/>
      <c r="B357" s="108"/>
      <c r="C357" s="108"/>
      <c r="D357" s="115"/>
      <c r="E357" s="108"/>
      <c r="F357" s="108"/>
      <c r="G357" s="108"/>
      <c r="H357" s="108"/>
      <c r="I357" s="108"/>
      <c r="J357" s="108"/>
      <c r="K357" s="108"/>
      <c r="L357" s="108"/>
      <c r="M357" s="111"/>
      <c r="N357" s="112"/>
      <c r="O357" s="111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</row>
    <row r="358">
      <c r="A358" s="108"/>
      <c r="B358" s="108"/>
      <c r="C358" s="108"/>
      <c r="D358" s="115"/>
      <c r="E358" s="108"/>
      <c r="F358" s="108"/>
      <c r="G358" s="108"/>
      <c r="H358" s="108"/>
      <c r="I358" s="108"/>
      <c r="J358" s="108"/>
      <c r="K358" s="108"/>
      <c r="L358" s="108"/>
      <c r="M358" s="111"/>
      <c r="N358" s="112"/>
      <c r="O358" s="111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</row>
    <row r="359">
      <c r="A359" s="108"/>
      <c r="B359" s="108"/>
      <c r="C359" s="108"/>
      <c r="D359" s="115"/>
      <c r="E359" s="108"/>
      <c r="F359" s="108"/>
      <c r="G359" s="108"/>
      <c r="H359" s="108"/>
      <c r="I359" s="108"/>
      <c r="J359" s="108"/>
      <c r="K359" s="108"/>
      <c r="L359" s="108"/>
      <c r="M359" s="111"/>
      <c r="N359" s="112"/>
      <c r="O359" s="111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</row>
    <row r="360">
      <c r="A360" s="108"/>
      <c r="B360" s="108"/>
      <c r="C360" s="108"/>
      <c r="D360" s="115"/>
      <c r="E360" s="108"/>
      <c r="F360" s="108"/>
      <c r="G360" s="108"/>
      <c r="H360" s="108"/>
      <c r="I360" s="108"/>
      <c r="J360" s="108"/>
      <c r="K360" s="108"/>
      <c r="L360" s="108"/>
      <c r="M360" s="111"/>
      <c r="N360" s="112"/>
      <c r="O360" s="111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</row>
    <row r="361">
      <c r="A361" s="108"/>
      <c r="B361" s="108"/>
      <c r="C361" s="108"/>
      <c r="D361" s="115"/>
      <c r="E361" s="108"/>
      <c r="F361" s="108"/>
      <c r="G361" s="108"/>
      <c r="H361" s="108"/>
      <c r="I361" s="108"/>
      <c r="J361" s="108"/>
      <c r="K361" s="108"/>
      <c r="L361" s="108"/>
      <c r="M361" s="111"/>
      <c r="N361" s="112"/>
      <c r="O361" s="111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</row>
    <row r="362">
      <c r="A362" s="108"/>
      <c r="B362" s="108"/>
      <c r="C362" s="108"/>
      <c r="D362" s="115"/>
      <c r="E362" s="108"/>
      <c r="F362" s="108"/>
      <c r="G362" s="108"/>
      <c r="H362" s="108"/>
      <c r="I362" s="108"/>
      <c r="J362" s="108"/>
      <c r="K362" s="108"/>
      <c r="L362" s="108"/>
      <c r="M362" s="111"/>
      <c r="N362" s="112"/>
      <c r="O362" s="111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</row>
    <row r="363">
      <c r="A363" s="108"/>
      <c r="B363" s="108"/>
      <c r="C363" s="108"/>
      <c r="D363" s="115"/>
      <c r="E363" s="108"/>
      <c r="F363" s="108"/>
      <c r="G363" s="108"/>
      <c r="H363" s="108"/>
      <c r="I363" s="108"/>
      <c r="J363" s="108"/>
      <c r="K363" s="108"/>
      <c r="L363" s="108"/>
      <c r="M363" s="111"/>
      <c r="N363" s="112"/>
      <c r="O363" s="111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</row>
    <row r="364">
      <c r="A364" s="108"/>
      <c r="B364" s="108"/>
      <c r="C364" s="108"/>
      <c r="D364" s="115"/>
      <c r="E364" s="108"/>
      <c r="F364" s="108"/>
      <c r="G364" s="108"/>
      <c r="H364" s="108"/>
      <c r="I364" s="108"/>
      <c r="J364" s="108"/>
      <c r="K364" s="108"/>
      <c r="L364" s="108"/>
      <c r="M364" s="111"/>
      <c r="N364" s="112"/>
      <c r="O364" s="111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</row>
    <row r="365">
      <c r="A365" s="108"/>
      <c r="B365" s="108"/>
      <c r="C365" s="108"/>
      <c r="D365" s="115"/>
      <c r="E365" s="108"/>
      <c r="F365" s="108"/>
      <c r="G365" s="108"/>
      <c r="H365" s="108"/>
      <c r="I365" s="108"/>
      <c r="J365" s="108"/>
      <c r="K365" s="108"/>
      <c r="L365" s="108"/>
      <c r="M365" s="111"/>
      <c r="N365" s="112"/>
      <c r="O365" s="111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</row>
    <row r="366">
      <c r="A366" s="108"/>
      <c r="B366" s="108"/>
      <c r="C366" s="108"/>
      <c r="D366" s="115"/>
      <c r="E366" s="108"/>
      <c r="F366" s="108"/>
      <c r="G366" s="108"/>
      <c r="H366" s="108"/>
      <c r="I366" s="108"/>
      <c r="J366" s="108"/>
      <c r="K366" s="108"/>
      <c r="L366" s="108"/>
      <c r="M366" s="111"/>
      <c r="N366" s="112"/>
      <c r="O366" s="111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</row>
    <row r="367">
      <c r="A367" s="108"/>
      <c r="B367" s="108"/>
      <c r="C367" s="108"/>
      <c r="D367" s="115"/>
      <c r="E367" s="108"/>
      <c r="F367" s="108"/>
      <c r="G367" s="108"/>
      <c r="H367" s="108"/>
      <c r="I367" s="108"/>
      <c r="J367" s="108"/>
      <c r="K367" s="108"/>
      <c r="L367" s="108"/>
      <c r="M367" s="111"/>
      <c r="N367" s="112"/>
      <c r="O367" s="111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</row>
    <row r="368">
      <c r="A368" s="108"/>
      <c r="B368" s="108"/>
      <c r="C368" s="108"/>
      <c r="D368" s="115"/>
      <c r="E368" s="108"/>
      <c r="F368" s="108"/>
      <c r="G368" s="108"/>
      <c r="H368" s="108"/>
      <c r="I368" s="108"/>
      <c r="J368" s="108"/>
      <c r="K368" s="108"/>
      <c r="L368" s="108"/>
      <c r="M368" s="111"/>
      <c r="N368" s="112"/>
      <c r="O368" s="111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</row>
    <row r="369">
      <c r="A369" s="108"/>
      <c r="B369" s="108"/>
      <c r="C369" s="108"/>
      <c r="D369" s="115"/>
      <c r="E369" s="108"/>
      <c r="F369" s="108"/>
      <c r="G369" s="108"/>
      <c r="H369" s="108"/>
      <c r="I369" s="108"/>
      <c r="J369" s="108"/>
      <c r="K369" s="108"/>
      <c r="L369" s="108"/>
      <c r="M369" s="111"/>
      <c r="N369" s="112"/>
      <c r="O369" s="111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</row>
    <row r="370">
      <c r="A370" s="108"/>
      <c r="B370" s="108"/>
      <c r="C370" s="108"/>
      <c r="D370" s="115"/>
      <c r="E370" s="108"/>
      <c r="F370" s="108"/>
      <c r="G370" s="108"/>
      <c r="H370" s="108"/>
      <c r="I370" s="108"/>
      <c r="J370" s="108"/>
      <c r="K370" s="108"/>
      <c r="L370" s="108"/>
      <c r="M370" s="111"/>
      <c r="N370" s="112"/>
      <c r="O370" s="111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</row>
    <row r="371">
      <c r="A371" s="108"/>
      <c r="B371" s="108"/>
      <c r="C371" s="108"/>
      <c r="D371" s="115"/>
      <c r="E371" s="108"/>
      <c r="F371" s="108"/>
      <c r="G371" s="108"/>
      <c r="H371" s="108"/>
      <c r="I371" s="108"/>
      <c r="J371" s="108"/>
      <c r="K371" s="108"/>
      <c r="L371" s="108"/>
      <c r="M371" s="111"/>
      <c r="N371" s="112"/>
      <c r="O371" s="111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</row>
    <row r="372">
      <c r="A372" s="108"/>
      <c r="B372" s="108"/>
      <c r="C372" s="108"/>
      <c r="D372" s="115"/>
      <c r="E372" s="108"/>
      <c r="F372" s="108"/>
      <c r="G372" s="108"/>
      <c r="H372" s="108"/>
      <c r="I372" s="108"/>
      <c r="J372" s="108"/>
      <c r="K372" s="108"/>
      <c r="L372" s="108"/>
      <c r="M372" s="111"/>
      <c r="N372" s="112"/>
      <c r="O372" s="111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</row>
    <row r="373">
      <c r="A373" s="108"/>
      <c r="B373" s="108"/>
      <c r="C373" s="108"/>
      <c r="D373" s="115"/>
      <c r="E373" s="108"/>
      <c r="F373" s="108"/>
      <c r="G373" s="108"/>
      <c r="H373" s="108"/>
      <c r="I373" s="108"/>
      <c r="J373" s="108"/>
      <c r="K373" s="108"/>
      <c r="L373" s="108"/>
      <c r="M373" s="111"/>
      <c r="N373" s="112"/>
      <c r="O373" s="111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</row>
    <row r="374">
      <c r="A374" s="108"/>
      <c r="B374" s="108"/>
      <c r="C374" s="108"/>
      <c r="D374" s="115"/>
      <c r="E374" s="108"/>
      <c r="F374" s="108"/>
      <c r="G374" s="108"/>
      <c r="H374" s="108"/>
      <c r="I374" s="108"/>
      <c r="J374" s="108"/>
      <c r="K374" s="108"/>
      <c r="L374" s="108"/>
      <c r="M374" s="111"/>
      <c r="N374" s="112"/>
      <c r="O374" s="111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</row>
    <row r="375">
      <c r="A375" s="108"/>
      <c r="B375" s="108"/>
      <c r="C375" s="108"/>
      <c r="D375" s="115"/>
      <c r="E375" s="108"/>
      <c r="F375" s="108"/>
      <c r="G375" s="108"/>
      <c r="H375" s="108"/>
      <c r="I375" s="108"/>
      <c r="J375" s="108"/>
      <c r="K375" s="108"/>
      <c r="L375" s="108"/>
      <c r="M375" s="111"/>
      <c r="N375" s="112"/>
      <c r="O375" s="111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</row>
    <row r="376">
      <c r="A376" s="108"/>
      <c r="B376" s="108"/>
      <c r="C376" s="108"/>
      <c r="D376" s="115"/>
      <c r="E376" s="108"/>
      <c r="F376" s="108"/>
      <c r="G376" s="108"/>
      <c r="H376" s="108"/>
      <c r="I376" s="108"/>
      <c r="J376" s="108"/>
      <c r="K376" s="108"/>
      <c r="L376" s="108"/>
      <c r="M376" s="111"/>
      <c r="N376" s="112"/>
      <c r="O376" s="111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</row>
    <row r="377">
      <c r="A377" s="108"/>
      <c r="B377" s="108"/>
      <c r="C377" s="108"/>
      <c r="D377" s="115"/>
      <c r="E377" s="108"/>
      <c r="F377" s="108"/>
      <c r="G377" s="108"/>
      <c r="H377" s="108"/>
      <c r="I377" s="108"/>
      <c r="J377" s="108"/>
      <c r="K377" s="108"/>
      <c r="L377" s="108"/>
      <c r="M377" s="111"/>
      <c r="N377" s="112"/>
      <c r="O377" s="111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</row>
    <row r="378">
      <c r="A378" s="108"/>
      <c r="B378" s="108"/>
      <c r="C378" s="108"/>
      <c r="D378" s="115"/>
      <c r="E378" s="108"/>
      <c r="F378" s="108"/>
      <c r="G378" s="108"/>
      <c r="H378" s="108"/>
      <c r="I378" s="108"/>
      <c r="J378" s="108"/>
      <c r="K378" s="108"/>
      <c r="L378" s="108"/>
      <c r="M378" s="111"/>
      <c r="N378" s="112"/>
      <c r="O378" s="111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</row>
    <row r="379">
      <c r="A379" s="108"/>
      <c r="B379" s="108"/>
      <c r="C379" s="108"/>
      <c r="D379" s="115"/>
      <c r="E379" s="108"/>
      <c r="F379" s="108"/>
      <c r="G379" s="108"/>
      <c r="H379" s="108"/>
      <c r="I379" s="108"/>
      <c r="J379" s="108"/>
      <c r="K379" s="108"/>
      <c r="L379" s="108"/>
      <c r="M379" s="111"/>
      <c r="N379" s="112"/>
      <c r="O379" s="111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</row>
    <row r="380">
      <c r="A380" s="108"/>
      <c r="B380" s="108"/>
      <c r="C380" s="108"/>
      <c r="D380" s="115"/>
      <c r="E380" s="108"/>
      <c r="F380" s="108"/>
      <c r="G380" s="108"/>
      <c r="H380" s="108"/>
      <c r="I380" s="108"/>
      <c r="J380" s="108"/>
      <c r="K380" s="108"/>
      <c r="L380" s="108"/>
      <c r="M380" s="111"/>
      <c r="N380" s="112"/>
      <c r="O380" s="111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</row>
    <row r="381">
      <c r="A381" s="108"/>
      <c r="B381" s="108"/>
      <c r="C381" s="108"/>
      <c r="D381" s="115"/>
      <c r="E381" s="108"/>
      <c r="F381" s="108"/>
      <c r="G381" s="108"/>
      <c r="H381" s="108"/>
      <c r="I381" s="108"/>
      <c r="J381" s="108"/>
      <c r="K381" s="108"/>
      <c r="L381" s="108"/>
      <c r="M381" s="111"/>
      <c r="N381" s="112"/>
      <c r="O381" s="111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</row>
    <row r="382">
      <c r="A382" s="108"/>
      <c r="B382" s="108"/>
      <c r="C382" s="108"/>
      <c r="D382" s="115"/>
      <c r="E382" s="108"/>
      <c r="F382" s="108"/>
      <c r="G382" s="108"/>
      <c r="H382" s="108"/>
      <c r="I382" s="108"/>
      <c r="J382" s="108"/>
      <c r="K382" s="108"/>
      <c r="L382" s="108"/>
      <c r="M382" s="111"/>
      <c r="N382" s="112"/>
      <c r="O382" s="111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</row>
    <row r="383">
      <c r="A383" s="108"/>
      <c r="B383" s="108"/>
      <c r="C383" s="108"/>
      <c r="D383" s="115"/>
      <c r="E383" s="108"/>
      <c r="F383" s="108"/>
      <c r="G383" s="108"/>
      <c r="H383" s="108"/>
      <c r="I383" s="108"/>
      <c r="J383" s="108"/>
      <c r="K383" s="108"/>
      <c r="L383" s="108"/>
      <c r="M383" s="111"/>
      <c r="N383" s="112"/>
      <c r="O383" s="111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</row>
    <row r="384">
      <c r="A384" s="108"/>
      <c r="B384" s="108"/>
      <c r="C384" s="108"/>
      <c r="D384" s="115"/>
      <c r="E384" s="108"/>
      <c r="F384" s="108"/>
      <c r="G384" s="108"/>
      <c r="H384" s="108"/>
      <c r="I384" s="108"/>
      <c r="J384" s="108"/>
      <c r="K384" s="108"/>
      <c r="L384" s="108"/>
      <c r="M384" s="111"/>
      <c r="N384" s="112"/>
      <c r="O384" s="111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</row>
    <row r="385">
      <c r="A385" s="108"/>
      <c r="B385" s="108"/>
      <c r="C385" s="108"/>
      <c r="D385" s="115"/>
      <c r="E385" s="108"/>
      <c r="F385" s="108"/>
      <c r="G385" s="108"/>
      <c r="H385" s="108"/>
      <c r="I385" s="108"/>
      <c r="J385" s="108"/>
      <c r="K385" s="108"/>
      <c r="L385" s="108"/>
      <c r="M385" s="111"/>
      <c r="N385" s="112"/>
      <c r="O385" s="111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</row>
    <row r="386">
      <c r="A386" s="108"/>
      <c r="B386" s="108"/>
      <c r="C386" s="108"/>
      <c r="D386" s="115"/>
      <c r="E386" s="108"/>
      <c r="F386" s="108"/>
      <c r="G386" s="108"/>
      <c r="H386" s="108"/>
      <c r="I386" s="108"/>
      <c r="J386" s="108"/>
      <c r="K386" s="108"/>
      <c r="L386" s="108"/>
      <c r="M386" s="111"/>
      <c r="N386" s="112"/>
      <c r="O386" s="111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</row>
    <row r="387">
      <c r="A387" s="108"/>
      <c r="B387" s="108"/>
      <c r="C387" s="108"/>
      <c r="D387" s="115"/>
      <c r="E387" s="108"/>
      <c r="F387" s="108"/>
      <c r="G387" s="108"/>
      <c r="H387" s="108"/>
      <c r="I387" s="108"/>
      <c r="J387" s="108"/>
      <c r="K387" s="108"/>
      <c r="L387" s="108"/>
      <c r="M387" s="111"/>
      <c r="N387" s="112"/>
      <c r="O387" s="111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</row>
    <row r="388">
      <c r="A388" s="108"/>
      <c r="B388" s="108"/>
      <c r="C388" s="108"/>
      <c r="D388" s="115"/>
      <c r="E388" s="108"/>
      <c r="F388" s="108"/>
      <c r="G388" s="108"/>
      <c r="H388" s="108"/>
      <c r="I388" s="108"/>
      <c r="J388" s="108"/>
      <c r="K388" s="108"/>
      <c r="L388" s="108"/>
      <c r="M388" s="111"/>
      <c r="N388" s="112"/>
      <c r="O388" s="111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</row>
    <row r="389">
      <c r="A389" s="108"/>
      <c r="B389" s="108"/>
      <c r="C389" s="108"/>
      <c r="D389" s="115"/>
      <c r="E389" s="108"/>
      <c r="F389" s="108"/>
      <c r="G389" s="108"/>
      <c r="H389" s="108"/>
      <c r="I389" s="108"/>
      <c r="J389" s="108"/>
      <c r="K389" s="108"/>
      <c r="L389" s="108"/>
      <c r="M389" s="111"/>
      <c r="N389" s="112"/>
      <c r="O389" s="111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</row>
    <row r="390">
      <c r="A390" s="108"/>
      <c r="B390" s="108"/>
      <c r="C390" s="108"/>
      <c r="D390" s="115"/>
      <c r="E390" s="108"/>
      <c r="F390" s="108"/>
      <c r="G390" s="108"/>
      <c r="H390" s="108"/>
      <c r="I390" s="108"/>
      <c r="J390" s="108"/>
      <c r="K390" s="108"/>
      <c r="L390" s="108"/>
      <c r="M390" s="111"/>
      <c r="N390" s="112"/>
      <c r="O390" s="111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</row>
    <row r="391">
      <c r="A391" s="108"/>
      <c r="B391" s="108"/>
      <c r="C391" s="108"/>
      <c r="D391" s="115"/>
      <c r="E391" s="108"/>
      <c r="F391" s="108"/>
      <c r="G391" s="108"/>
      <c r="H391" s="108"/>
      <c r="I391" s="108"/>
      <c r="J391" s="108"/>
      <c r="K391" s="108"/>
      <c r="L391" s="108"/>
      <c r="M391" s="111"/>
      <c r="N391" s="112"/>
      <c r="O391" s="111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</row>
    <row r="392">
      <c r="A392" s="108"/>
      <c r="B392" s="108"/>
      <c r="C392" s="108"/>
      <c r="D392" s="115"/>
      <c r="E392" s="108"/>
      <c r="F392" s="108"/>
      <c r="G392" s="108"/>
      <c r="H392" s="108"/>
      <c r="I392" s="108"/>
      <c r="J392" s="108"/>
      <c r="K392" s="108"/>
      <c r="L392" s="108"/>
      <c r="M392" s="111"/>
      <c r="N392" s="112"/>
      <c r="O392" s="111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</row>
    <row r="393">
      <c r="A393" s="108"/>
      <c r="B393" s="108"/>
      <c r="C393" s="108"/>
      <c r="D393" s="115"/>
      <c r="E393" s="108"/>
      <c r="F393" s="108"/>
      <c r="G393" s="108"/>
      <c r="H393" s="108"/>
      <c r="I393" s="108"/>
      <c r="J393" s="108"/>
      <c r="K393" s="108"/>
      <c r="L393" s="108"/>
      <c r="M393" s="111"/>
      <c r="N393" s="112"/>
      <c r="O393" s="111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</row>
    <row r="394">
      <c r="A394" s="108"/>
      <c r="B394" s="108"/>
      <c r="C394" s="108"/>
      <c r="D394" s="115"/>
      <c r="E394" s="108"/>
      <c r="F394" s="108"/>
      <c r="G394" s="108"/>
      <c r="H394" s="108"/>
      <c r="I394" s="108"/>
      <c r="J394" s="108"/>
      <c r="K394" s="108"/>
      <c r="L394" s="108"/>
      <c r="M394" s="111"/>
      <c r="N394" s="112"/>
      <c r="O394" s="111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</row>
    <row r="395">
      <c r="A395" s="108"/>
      <c r="B395" s="108"/>
      <c r="C395" s="108"/>
      <c r="D395" s="115"/>
      <c r="E395" s="108"/>
      <c r="F395" s="108"/>
      <c r="G395" s="108"/>
      <c r="H395" s="108"/>
      <c r="I395" s="108"/>
      <c r="J395" s="108"/>
      <c r="K395" s="108"/>
      <c r="L395" s="108"/>
      <c r="M395" s="111"/>
      <c r="N395" s="112"/>
      <c r="O395" s="111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</row>
    <row r="396">
      <c r="A396" s="108"/>
      <c r="B396" s="108"/>
      <c r="C396" s="108"/>
      <c r="D396" s="115"/>
      <c r="E396" s="108"/>
      <c r="F396" s="108"/>
      <c r="G396" s="108"/>
      <c r="H396" s="108"/>
      <c r="I396" s="108"/>
      <c r="J396" s="108"/>
      <c r="K396" s="108"/>
      <c r="L396" s="108"/>
      <c r="M396" s="111"/>
      <c r="N396" s="112"/>
      <c r="O396" s="111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</row>
    <row r="397">
      <c r="A397" s="108"/>
      <c r="B397" s="108"/>
      <c r="C397" s="108"/>
      <c r="D397" s="115"/>
      <c r="E397" s="108"/>
      <c r="F397" s="108"/>
      <c r="G397" s="108"/>
      <c r="H397" s="108"/>
      <c r="I397" s="108"/>
      <c r="J397" s="108"/>
      <c r="K397" s="108"/>
      <c r="L397" s="108"/>
      <c r="M397" s="111"/>
      <c r="N397" s="112"/>
      <c r="O397" s="111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</row>
    <row r="398">
      <c r="A398" s="108"/>
      <c r="B398" s="108"/>
      <c r="C398" s="108"/>
      <c r="D398" s="115"/>
      <c r="E398" s="108"/>
      <c r="F398" s="108"/>
      <c r="G398" s="108"/>
      <c r="H398" s="108"/>
      <c r="I398" s="108"/>
      <c r="J398" s="108"/>
      <c r="K398" s="108"/>
      <c r="L398" s="108"/>
      <c r="M398" s="111"/>
      <c r="N398" s="112"/>
      <c r="O398" s="111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</row>
    <row r="399">
      <c r="A399" s="108"/>
      <c r="B399" s="108"/>
      <c r="C399" s="108"/>
      <c r="D399" s="115"/>
      <c r="E399" s="108"/>
      <c r="F399" s="108"/>
      <c r="G399" s="108"/>
      <c r="H399" s="108"/>
      <c r="I399" s="108"/>
      <c r="J399" s="108"/>
      <c r="K399" s="108"/>
      <c r="L399" s="108"/>
      <c r="M399" s="111"/>
      <c r="N399" s="112"/>
      <c r="O399" s="111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</row>
    <row r="400">
      <c r="A400" s="108"/>
      <c r="B400" s="108"/>
      <c r="C400" s="108"/>
      <c r="D400" s="115"/>
      <c r="E400" s="108"/>
      <c r="F400" s="108"/>
      <c r="G400" s="108"/>
      <c r="H400" s="108"/>
      <c r="I400" s="108"/>
      <c r="J400" s="108"/>
      <c r="K400" s="108"/>
      <c r="L400" s="108"/>
      <c r="M400" s="111"/>
      <c r="N400" s="112"/>
      <c r="O400" s="111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</row>
    <row r="401">
      <c r="A401" s="108"/>
      <c r="B401" s="108"/>
      <c r="C401" s="108"/>
      <c r="D401" s="115"/>
      <c r="E401" s="108"/>
      <c r="F401" s="108"/>
      <c r="G401" s="108"/>
      <c r="H401" s="108"/>
      <c r="I401" s="108"/>
      <c r="J401" s="108"/>
      <c r="K401" s="108"/>
      <c r="L401" s="108"/>
      <c r="M401" s="111"/>
      <c r="N401" s="112"/>
      <c r="O401" s="111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</row>
    <row r="402">
      <c r="A402" s="108"/>
      <c r="B402" s="108"/>
      <c r="C402" s="108"/>
      <c r="D402" s="115"/>
      <c r="E402" s="108"/>
      <c r="F402" s="108"/>
      <c r="G402" s="108"/>
      <c r="H402" s="108"/>
      <c r="I402" s="108"/>
      <c r="J402" s="108"/>
      <c r="K402" s="108"/>
      <c r="L402" s="108"/>
      <c r="M402" s="111"/>
      <c r="N402" s="112"/>
      <c r="O402" s="111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</row>
    <row r="403">
      <c r="A403" s="108"/>
      <c r="B403" s="108"/>
      <c r="C403" s="108"/>
      <c r="D403" s="115"/>
      <c r="E403" s="108"/>
      <c r="F403" s="108"/>
      <c r="G403" s="108"/>
      <c r="H403" s="108"/>
      <c r="I403" s="108"/>
      <c r="J403" s="108"/>
      <c r="K403" s="108"/>
      <c r="L403" s="108"/>
      <c r="M403" s="111"/>
      <c r="N403" s="112"/>
      <c r="O403" s="111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</row>
    <row r="404">
      <c r="A404" s="108"/>
      <c r="B404" s="108"/>
      <c r="C404" s="108"/>
      <c r="D404" s="115"/>
      <c r="E404" s="108"/>
      <c r="F404" s="108"/>
      <c r="G404" s="108"/>
      <c r="H404" s="108"/>
      <c r="I404" s="108"/>
      <c r="J404" s="108"/>
      <c r="K404" s="108"/>
      <c r="L404" s="108"/>
      <c r="M404" s="111"/>
      <c r="N404" s="112"/>
      <c r="O404" s="111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</row>
    <row r="405">
      <c r="A405" s="108"/>
      <c r="B405" s="108"/>
      <c r="C405" s="108"/>
      <c r="D405" s="115"/>
      <c r="E405" s="108"/>
      <c r="F405" s="108"/>
      <c r="G405" s="108"/>
      <c r="H405" s="108"/>
      <c r="I405" s="108"/>
      <c r="J405" s="108"/>
      <c r="K405" s="108"/>
      <c r="L405" s="108"/>
      <c r="M405" s="111"/>
      <c r="N405" s="112"/>
      <c r="O405" s="111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</row>
    <row r="406">
      <c r="A406" s="108"/>
      <c r="B406" s="108"/>
      <c r="C406" s="108"/>
      <c r="D406" s="115"/>
      <c r="E406" s="108"/>
      <c r="F406" s="108"/>
      <c r="G406" s="108"/>
      <c r="H406" s="108"/>
      <c r="I406" s="108"/>
      <c r="J406" s="108"/>
      <c r="K406" s="108"/>
      <c r="L406" s="108"/>
      <c r="M406" s="111"/>
      <c r="N406" s="112"/>
      <c r="O406" s="111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</row>
    <row r="407">
      <c r="A407" s="108"/>
      <c r="B407" s="108"/>
      <c r="C407" s="108"/>
      <c r="D407" s="115"/>
      <c r="E407" s="108"/>
      <c r="F407" s="108"/>
      <c r="G407" s="108"/>
      <c r="H407" s="108"/>
      <c r="I407" s="108"/>
      <c r="J407" s="108"/>
      <c r="K407" s="108"/>
      <c r="L407" s="108"/>
      <c r="M407" s="111"/>
      <c r="N407" s="112"/>
      <c r="O407" s="111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</row>
    <row r="408">
      <c r="A408" s="108"/>
      <c r="B408" s="108"/>
      <c r="C408" s="108"/>
      <c r="D408" s="115"/>
      <c r="E408" s="108"/>
      <c r="F408" s="108"/>
      <c r="G408" s="108"/>
      <c r="H408" s="108"/>
      <c r="I408" s="108"/>
      <c r="J408" s="108"/>
      <c r="K408" s="108"/>
      <c r="L408" s="108"/>
      <c r="M408" s="111"/>
      <c r="N408" s="112"/>
      <c r="O408" s="111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</row>
    <row r="409">
      <c r="A409" s="108"/>
      <c r="B409" s="108"/>
      <c r="C409" s="108"/>
      <c r="D409" s="115"/>
      <c r="E409" s="108"/>
      <c r="F409" s="108"/>
      <c r="G409" s="108"/>
      <c r="H409" s="108"/>
      <c r="I409" s="108"/>
      <c r="J409" s="108"/>
      <c r="K409" s="108"/>
      <c r="L409" s="108"/>
      <c r="M409" s="111"/>
      <c r="N409" s="112"/>
      <c r="O409" s="111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</row>
    <row r="410">
      <c r="A410" s="108"/>
      <c r="B410" s="108"/>
      <c r="C410" s="108"/>
      <c r="D410" s="115"/>
      <c r="E410" s="108"/>
      <c r="F410" s="108"/>
      <c r="G410" s="108"/>
      <c r="H410" s="108"/>
      <c r="I410" s="108"/>
      <c r="J410" s="108"/>
      <c r="K410" s="108"/>
      <c r="L410" s="108"/>
      <c r="M410" s="111"/>
      <c r="N410" s="112"/>
      <c r="O410" s="111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</row>
    <row r="411">
      <c r="A411" s="108"/>
      <c r="B411" s="108"/>
      <c r="C411" s="108"/>
      <c r="D411" s="115"/>
      <c r="E411" s="108"/>
      <c r="F411" s="108"/>
      <c r="G411" s="108"/>
      <c r="H411" s="108"/>
      <c r="I411" s="108"/>
      <c r="J411" s="108"/>
      <c r="K411" s="108"/>
      <c r="L411" s="108"/>
      <c r="M411" s="111"/>
      <c r="N411" s="112"/>
      <c r="O411" s="111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</row>
    <row r="412">
      <c r="A412" s="108"/>
      <c r="B412" s="108"/>
      <c r="C412" s="108"/>
      <c r="D412" s="115"/>
      <c r="E412" s="108"/>
      <c r="F412" s="108"/>
      <c r="G412" s="108"/>
      <c r="H412" s="108"/>
      <c r="I412" s="108"/>
      <c r="J412" s="108"/>
      <c r="K412" s="108"/>
      <c r="L412" s="108"/>
      <c r="M412" s="111"/>
      <c r="N412" s="112"/>
      <c r="O412" s="111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</row>
    <row r="413">
      <c r="A413" s="108"/>
      <c r="B413" s="108"/>
      <c r="C413" s="108"/>
      <c r="D413" s="115"/>
      <c r="E413" s="108"/>
      <c r="F413" s="108"/>
      <c r="G413" s="108"/>
      <c r="H413" s="108"/>
      <c r="I413" s="108"/>
      <c r="J413" s="108"/>
      <c r="K413" s="108"/>
      <c r="L413" s="108"/>
      <c r="M413" s="111"/>
      <c r="N413" s="112"/>
      <c r="O413" s="111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</row>
    <row r="414">
      <c r="A414" s="108"/>
      <c r="B414" s="108"/>
      <c r="C414" s="108"/>
      <c r="D414" s="115"/>
      <c r="E414" s="108"/>
      <c r="F414" s="108"/>
      <c r="G414" s="108"/>
      <c r="H414" s="108"/>
      <c r="I414" s="108"/>
      <c r="J414" s="108"/>
      <c r="K414" s="108"/>
      <c r="L414" s="108"/>
      <c r="M414" s="111"/>
      <c r="N414" s="112"/>
      <c r="O414" s="111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</row>
    <row r="415">
      <c r="A415" s="108"/>
      <c r="B415" s="108"/>
      <c r="C415" s="108"/>
      <c r="D415" s="115"/>
      <c r="E415" s="108"/>
      <c r="F415" s="108"/>
      <c r="G415" s="108"/>
      <c r="H415" s="108"/>
      <c r="I415" s="108"/>
      <c r="J415" s="108"/>
      <c r="K415" s="108"/>
      <c r="L415" s="108"/>
      <c r="M415" s="111"/>
      <c r="N415" s="112"/>
      <c r="O415" s="111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</row>
    <row r="416">
      <c r="A416" s="108"/>
      <c r="B416" s="108"/>
      <c r="C416" s="108"/>
      <c r="D416" s="115"/>
      <c r="E416" s="108"/>
      <c r="F416" s="108"/>
      <c r="G416" s="108"/>
      <c r="H416" s="108"/>
      <c r="I416" s="108"/>
      <c r="J416" s="108"/>
      <c r="K416" s="108"/>
      <c r="L416" s="108"/>
      <c r="M416" s="111"/>
      <c r="N416" s="112"/>
      <c r="O416" s="111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</row>
    <row r="417">
      <c r="A417" s="108"/>
      <c r="B417" s="108"/>
      <c r="C417" s="108"/>
      <c r="D417" s="115"/>
      <c r="E417" s="108"/>
      <c r="F417" s="108"/>
      <c r="G417" s="108"/>
      <c r="H417" s="108"/>
      <c r="I417" s="108"/>
      <c r="J417" s="108"/>
      <c r="K417" s="108"/>
      <c r="L417" s="108"/>
      <c r="M417" s="111"/>
      <c r="N417" s="112"/>
      <c r="O417" s="111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</row>
    <row r="418">
      <c r="A418" s="108"/>
      <c r="B418" s="108"/>
      <c r="C418" s="108"/>
      <c r="D418" s="115"/>
      <c r="E418" s="108"/>
      <c r="F418" s="108"/>
      <c r="G418" s="108"/>
      <c r="H418" s="108"/>
      <c r="I418" s="108"/>
      <c r="J418" s="108"/>
      <c r="K418" s="108"/>
      <c r="L418" s="108"/>
      <c r="M418" s="111"/>
      <c r="N418" s="112"/>
      <c r="O418" s="111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</row>
    <row r="419">
      <c r="A419" s="108"/>
      <c r="B419" s="108"/>
      <c r="C419" s="108"/>
      <c r="D419" s="115"/>
      <c r="E419" s="108"/>
      <c r="F419" s="108"/>
      <c r="G419" s="108"/>
      <c r="H419" s="108"/>
      <c r="I419" s="108"/>
      <c r="J419" s="108"/>
      <c r="K419" s="108"/>
      <c r="L419" s="108"/>
      <c r="M419" s="111"/>
      <c r="N419" s="112"/>
      <c r="O419" s="111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</row>
    <row r="420">
      <c r="A420" s="108"/>
      <c r="B420" s="108"/>
      <c r="C420" s="108"/>
      <c r="D420" s="115"/>
      <c r="E420" s="108"/>
      <c r="F420" s="108"/>
      <c r="G420" s="108"/>
      <c r="H420" s="108"/>
      <c r="I420" s="108"/>
      <c r="J420" s="108"/>
      <c r="K420" s="108"/>
      <c r="L420" s="108"/>
      <c r="M420" s="111"/>
      <c r="N420" s="112"/>
      <c r="O420" s="111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</row>
    <row r="421">
      <c r="A421" s="108"/>
      <c r="B421" s="108"/>
      <c r="C421" s="108"/>
      <c r="D421" s="115"/>
      <c r="E421" s="108"/>
      <c r="F421" s="108"/>
      <c r="G421" s="108"/>
      <c r="H421" s="108"/>
      <c r="I421" s="108"/>
      <c r="J421" s="108"/>
      <c r="K421" s="108"/>
      <c r="L421" s="108"/>
      <c r="M421" s="111"/>
      <c r="N421" s="112"/>
      <c r="O421" s="111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</row>
    <row r="422">
      <c r="A422" s="108"/>
      <c r="B422" s="108"/>
      <c r="C422" s="108"/>
      <c r="D422" s="115"/>
      <c r="E422" s="108"/>
      <c r="F422" s="108"/>
      <c r="G422" s="108"/>
      <c r="H422" s="108"/>
      <c r="I422" s="108"/>
      <c r="J422" s="108"/>
      <c r="K422" s="108"/>
      <c r="L422" s="108"/>
      <c r="M422" s="111"/>
      <c r="N422" s="112"/>
      <c r="O422" s="111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</row>
    <row r="423">
      <c r="A423" s="108"/>
      <c r="B423" s="108"/>
      <c r="C423" s="108"/>
      <c r="D423" s="115"/>
      <c r="E423" s="108"/>
      <c r="F423" s="108"/>
      <c r="G423" s="108"/>
      <c r="H423" s="108"/>
      <c r="I423" s="108"/>
      <c r="J423" s="108"/>
      <c r="K423" s="108"/>
      <c r="L423" s="108"/>
      <c r="M423" s="111"/>
      <c r="N423" s="112"/>
      <c r="O423" s="111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</row>
    <row r="424">
      <c r="A424" s="108"/>
      <c r="B424" s="108"/>
      <c r="C424" s="108"/>
      <c r="D424" s="115"/>
      <c r="E424" s="108"/>
      <c r="F424" s="108"/>
      <c r="G424" s="108"/>
      <c r="H424" s="108"/>
      <c r="I424" s="108"/>
      <c r="J424" s="108"/>
      <c r="K424" s="108"/>
      <c r="L424" s="108"/>
      <c r="M424" s="111"/>
      <c r="N424" s="112"/>
      <c r="O424" s="111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</row>
    <row r="425">
      <c r="A425" s="108"/>
      <c r="B425" s="108"/>
      <c r="C425" s="108"/>
      <c r="D425" s="115"/>
      <c r="E425" s="108"/>
      <c r="F425" s="108"/>
      <c r="G425" s="108"/>
      <c r="H425" s="108"/>
      <c r="I425" s="108"/>
      <c r="J425" s="108"/>
      <c r="K425" s="108"/>
      <c r="L425" s="108"/>
      <c r="M425" s="111"/>
      <c r="N425" s="112"/>
      <c r="O425" s="111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</row>
    <row r="426">
      <c r="A426" s="108"/>
      <c r="B426" s="108"/>
      <c r="C426" s="108"/>
      <c r="D426" s="115"/>
      <c r="E426" s="108"/>
      <c r="F426" s="108"/>
      <c r="G426" s="108"/>
      <c r="H426" s="108"/>
      <c r="I426" s="108"/>
      <c r="J426" s="108"/>
      <c r="K426" s="108"/>
      <c r="L426" s="108"/>
      <c r="M426" s="111"/>
      <c r="N426" s="112"/>
      <c r="O426" s="111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</row>
    <row r="427">
      <c r="A427" s="108"/>
      <c r="B427" s="108"/>
      <c r="C427" s="108"/>
      <c r="D427" s="115"/>
      <c r="E427" s="108"/>
      <c r="F427" s="108"/>
      <c r="G427" s="108"/>
      <c r="H427" s="108"/>
      <c r="I427" s="108"/>
      <c r="J427" s="108"/>
      <c r="K427" s="108"/>
      <c r="L427" s="108"/>
      <c r="M427" s="111"/>
      <c r="N427" s="112"/>
      <c r="O427" s="111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</row>
    <row r="428">
      <c r="A428" s="108"/>
      <c r="B428" s="108"/>
      <c r="C428" s="108"/>
      <c r="D428" s="115"/>
      <c r="E428" s="108"/>
      <c r="F428" s="108"/>
      <c r="G428" s="108"/>
      <c r="H428" s="108"/>
      <c r="I428" s="108"/>
      <c r="J428" s="108"/>
      <c r="K428" s="108"/>
      <c r="L428" s="108"/>
      <c r="M428" s="111"/>
      <c r="N428" s="112"/>
      <c r="O428" s="111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</row>
    <row r="429">
      <c r="A429" s="108"/>
      <c r="B429" s="108"/>
      <c r="C429" s="108"/>
      <c r="D429" s="115"/>
      <c r="E429" s="108"/>
      <c r="F429" s="108"/>
      <c r="G429" s="108"/>
      <c r="H429" s="108"/>
      <c r="I429" s="108"/>
      <c r="J429" s="108"/>
      <c r="K429" s="108"/>
      <c r="L429" s="108"/>
      <c r="M429" s="111"/>
      <c r="N429" s="112"/>
      <c r="O429" s="111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</row>
    <row r="430">
      <c r="A430" s="108"/>
      <c r="B430" s="108"/>
      <c r="C430" s="108"/>
      <c r="D430" s="115"/>
      <c r="E430" s="108"/>
      <c r="F430" s="108"/>
      <c r="G430" s="108"/>
      <c r="H430" s="108"/>
      <c r="I430" s="108"/>
      <c r="J430" s="108"/>
      <c r="K430" s="108"/>
      <c r="L430" s="108"/>
      <c r="M430" s="111"/>
      <c r="N430" s="112"/>
      <c r="O430" s="111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</row>
    <row r="431">
      <c r="A431" s="108"/>
      <c r="B431" s="108"/>
      <c r="C431" s="108"/>
      <c r="D431" s="115"/>
      <c r="E431" s="108"/>
      <c r="F431" s="108"/>
      <c r="G431" s="108"/>
      <c r="H431" s="108"/>
      <c r="I431" s="108"/>
      <c r="J431" s="108"/>
      <c r="K431" s="108"/>
      <c r="L431" s="108"/>
      <c r="M431" s="111"/>
      <c r="N431" s="112"/>
      <c r="O431" s="111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</row>
    <row r="432">
      <c r="A432" s="108"/>
      <c r="B432" s="108"/>
      <c r="C432" s="108"/>
      <c r="D432" s="115"/>
      <c r="E432" s="108"/>
      <c r="F432" s="108"/>
      <c r="G432" s="108"/>
      <c r="H432" s="108"/>
      <c r="I432" s="108"/>
      <c r="J432" s="108"/>
      <c r="K432" s="108"/>
      <c r="L432" s="108"/>
      <c r="M432" s="111"/>
      <c r="N432" s="112"/>
      <c r="O432" s="111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</row>
    <row r="433">
      <c r="A433" s="108"/>
      <c r="B433" s="108"/>
      <c r="C433" s="108"/>
      <c r="D433" s="115"/>
      <c r="E433" s="108"/>
      <c r="F433" s="108"/>
      <c r="G433" s="108"/>
      <c r="H433" s="108"/>
      <c r="I433" s="108"/>
      <c r="J433" s="108"/>
      <c r="K433" s="108"/>
      <c r="L433" s="108"/>
      <c r="M433" s="111"/>
      <c r="N433" s="112"/>
      <c r="O433" s="111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</row>
    <row r="434">
      <c r="A434" s="108"/>
      <c r="B434" s="108"/>
      <c r="C434" s="108"/>
      <c r="D434" s="115"/>
      <c r="E434" s="108"/>
      <c r="F434" s="108"/>
      <c r="G434" s="108"/>
      <c r="H434" s="108"/>
      <c r="I434" s="108"/>
      <c r="J434" s="108"/>
      <c r="K434" s="108"/>
      <c r="L434" s="108"/>
      <c r="M434" s="111"/>
      <c r="N434" s="112"/>
      <c r="O434" s="111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</row>
    <row r="435">
      <c r="A435" s="108"/>
      <c r="B435" s="108"/>
      <c r="C435" s="108"/>
      <c r="D435" s="115"/>
      <c r="E435" s="108"/>
      <c r="F435" s="108"/>
      <c r="G435" s="108"/>
      <c r="H435" s="108"/>
      <c r="I435" s="108"/>
      <c r="J435" s="108"/>
      <c r="K435" s="108"/>
      <c r="L435" s="108"/>
      <c r="M435" s="111"/>
      <c r="N435" s="112"/>
      <c r="O435" s="111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</row>
    <row r="436">
      <c r="A436" s="108"/>
      <c r="B436" s="108"/>
      <c r="C436" s="108"/>
      <c r="D436" s="115"/>
      <c r="E436" s="108"/>
      <c r="F436" s="108"/>
      <c r="G436" s="108"/>
      <c r="H436" s="108"/>
      <c r="I436" s="108"/>
      <c r="J436" s="108"/>
      <c r="K436" s="108"/>
      <c r="L436" s="108"/>
      <c r="M436" s="111"/>
      <c r="N436" s="112"/>
      <c r="O436" s="111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</row>
    <row r="437">
      <c r="A437" s="108"/>
      <c r="B437" s="108"/>
      <c r="C437" s="108"/>
      <c r="D437" s="115"/>
      <c r="E437" s="108"/>
      <c r="F437" s="108"/>
      <c r="G437" s="108"/>
      <c r="H437" s="108"/>
      <c r="I437" s="108"/>
      <c r="J437" s="108"/>
      <c r="K437" s="108"/>
      <c r="L437" s="108"/>
      <c r="M437" s="111"/>
      <c r="N437" s="112"/>
      <c r="O437" s="111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</row>
    <row r="438">
      <c r="A438" s="108"/>
      <c r="B438" s="108"/>
      <c r="C438" s="108"/>
      <c r="D438" s="115"/>
      <c r="E438" s="108"/>
      <c r="F438" s="108"/>
      <c r="G438" s="108"/>
      <c r="H438" s="108"/>
      <c r="I438" s="108"/>
      <c r="J438" s="108"/>
      <c r="K438" s="108"/>
      <c r="L438" s="108"/>
      <c r="M438" s="111"/>
      <c r="N438" s="112"/>
      <c r="O438" s="111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</row>
    <row r="439">
      <c r="A439" s="108"/>
      <c r="B439" s="108"/>
      <c r="C439" s="108"/>
      <c r="D439" s="115"/>
      <c r="E439" s="108"/>
      <c r="F439" s="108"/>
      <c r="G439" s="108"/>
      <c r="H439" s="108"/>
      <c r="I439" s="108"/>
      <c r="J439" s="108"/>
      <c r="K439" s="108"/>
      <c r="L439" s="108"/>
      <c r="M439" s="111"/>
      <c r="N439" s="112"/>
      <c r="O439" s="111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</row>
    <row r="440">
      <c r="A440" s="108"/>
      <c r="B440" s="108"/>
      <c r="C440" s="108"/>
      <c r="D440" s="115"/>
      <c r="E440" s="108"/>
      <c r="F440" s="108"/>
      <c r="G440" s="108"/>
      <c r="H440" s="108"/>
      <c r="I440" s="108"/>
      <c r="J440" s="108"/>
      <c r="K440" s="108"/>
      <c r="L440" s="108"/>
      <c r="M440" s="111"/>
      <c r="N440" s="112"/>
      <c r="O440" s="111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</row>
    <row r="441">
      <c r="A441" s="108"/>
      <c r="B441" s="108"/>
      <c r="C441" s="108"/>
      <c r="D441" s="115"/>
      <c r="E441" s="108"/>
      <c r="F441" s="108"/>
      <c r="G441" s="108"/>
      <c r="H441" s="108"/>
      <c r="I441" s="108"/>
      <c r="J441" s="108"/>
      <c r="K441" s="108"/>
      <c r="L441" s="108"/>
      <c r="M441" s="111"/>
      <c r="N441" s="112"/>
      <c r="O441" s="111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</row>
    <row r="442">
      <c r="A442" s="108"/>
      <c r="B442" s="108"/>
      <c r="C442" s="108"/>
      <c r="D442" s="115"/>
      <c r="E442" s="108"/>
      <c r="F442" s="108"/>
      <c r="G442" s="108"/>
      <c r="H442" s="108"/>
      <c r="I442" s="108"/>
      <c r="J442" s="108"/>
      <c r="K442" s="108"/>
      <c r="L442" s="108"/>
      <c r="M442" s="111"/>
      <c r="N442" s="112"/>
      <c r="O442" s="111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</row>
    <row r="443">
      <c r="A443" s="108"/>
      <c r="B443" s="108"/>
      <c r="C443" s="108"/>
      <c r="D443" s="115"/>
      <c r="E443" s="108"/>
      <c r="F443" s="108"/>
      <c r="G443" s="108"/>
      <c r="H443" s="108"/>
      <c r="I443" s="108"/>
      <c r="J443" s="108"/>
      <c r="K443" s="108"/>
      <c r="L443" s="108"/>
      <c r="M443" s="111"/>
      <c r="N443" s="112"/>
      <c r="O443" s="111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</row>
    <row r="444">
      <c r="A444" s="108"/>
      <c r="B444" s="108"/>
      <c r="C444" s="108"/>
      <c r="D444" s="115"/>
      <c r="E444" s="108"/>
      <c r="F444" s="108"/>
      <c r="G444" s="108"/>
      <c r="H444" s="108"/>
      <c r="I444" s="108"/>
      <c r="J444" s="108"/>
      <c r="K444" s="108"/>
      <c r="L444" s="108"/>
      <c r="M444" s="111"/>
      <c r="N444" s="112"/>
      <c r="O444" s="111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</row>
    <row r="445">
      <c r="A445" s="108"/>
      <c r="B445" s="108"/>
      <c r="C445" s="108"/>
      <c r="D445" s="115"/>
      <c r="E445" s="108"/>
      <c r="F445" s="108"/>
      <c r="G445" s="108"/>
      <c r="H445" s="108"/>
      <c r="I445" s="108"/>
      <c r="J445" s="108"/>
      <c r="K445" s="108"/>
      <c r="L445" s="108"/>
      <c r="M445" s="111"/>
      <c r="N445" s="112"/>
      <c r="O445" s="111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</row>
    <row r="446">
      <c r="A446" s="108"/>
      <c r="B446" s="108"/>
      <c r="C446" s="108"/>
      <c r="D446" s="115"/>
      <c r="E446" s="108"/>
      <c r="F446" s="108"/>
      <c r="G446" s="108"/>
      <c r="H446" s="108"/>
      <c r="I446" s="108"/>
      <c r="J446" s="108"/>
      <c r="K446" s="108"/>
      <c r="L446" s="108"/>
      <c r="M446" s="111"/>
      <c r="N446" s="112"/>
      <c r="O446" s="111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</row>
    <row r="447">
      <c r="A447" s="108"/>
      <c r="B447" s="108"/>
      <c r="C447" s="108"/>
      <c r="D447" s="115"/>
      <c r="E447" s="108"/>
      <c r="F447" s="108"/>
      <c r="G447" s="108"/>
      <c r="H447" s="108"/>
      <c r="I447" s="108"/>
      <c r="J447" s="108"/>
      <c r="K447" s="108"/>
      <c r="L447" s="108"/>
      <c r="M447" s="111"/>
      <c r="N447" s="112"/>
      <c r="O447" s="111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</row>
    <row r="448">
      <c r="A448" s="108"/>
      <c r="B448" s="108"/>
      <c r="C448" s="108"/>
      <c r="D448" s="115"/>
      <c r="E448" s="108"/>
      <c r="F448" s="108"/>
      <c r="G448" s="108"/>
      <c r="H448" s="108"/>
      <c r="I448" s="108"/>
      <c r="J448" s="108"/>
      <c r="K448" s="108"/>
      <c r="L448" s="108"/>
      <c r="M448" s="111"/>
      <c r="N448" s="112"/>
      <c r="O448" s="111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</row>
    <row r="449">
      <c r="A449" s="108"/>
      <c r="B449" s="108"/>
      <c r="C449" s="108"/>
      <c r="D449" s="115"/>
      <c r="E449" s="108"/>
      <c r="F449" s="108"/>
      <c r="G449" s="108"/>
      <c r="H449" s="108"/>
      <c r="I449" s="108"/>
      <c r="J449" s="108"/>
      <c r="K449" s="108"/>
      <c r="L449" s="108"/>
      <c r="M449" s="111"/>
      <c r="N449" s="112"/>
      <c r="O449" s="111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</row>
    <row r="450">
      <c r="A450" s="108"/>
      <c r="B450" s="108"/>
      <c r="C450" s="108"/>
      <c r="D450" s="115"/>
      <c r="E450" s="108"/>
      <c r="F450" s="108"/>
      <c r="G450" s="108"/>
      <c r="H450" s="108"/>
      <c r="I450" s="108"/>
      <c r="J450" s="108"/>
      <c r="K450" s="108"/>
      <c r="L450" s="108"/>
      <c r="M450" s="111"/>
      <c r="N450" s="112"/>
      <c r="O450" s="111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</row>
    <row r="451">
      <c r="A451" s="108"/>
      <c r="B451" s="108"/>
      <c r="C451" s="108"/>
      <c r="D451" s="115"/>
      <c r="E451" s="108"/>
      <c r="F451" s="108"/>
      <c r="G451" s="108"/>
      <c r="H451" s="108"/>
      <c r="I451" s="108"/>
      <c r="J451" s="108"/>
      <c r="K451" s="108"/>
      <c r="L451" s="108"/>
      <c r="M451" s="111"/>
      <c r="N451" s="112"/>
      <c r="O451" s="111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</row>
    <row r="452">
      <c r="A452" s="108"/>
      <c r="B452" s="108"/>
      <c r="C452" s="108"/>
      <c r="D452" s="115"/>
      <c r="E452" s="108"/>
      <c r="F452" s="108"/>
      <c r="G452" s="108"/>
      <c r="H452" s="108"/>
      <c r="I452" s="108"/>
      <c r="J452" s="108"/>
      <c r="K452" s="108"/>
      <c r="L452" s="108"/>
      <c r="M452" s="111"/>
      <c r="N452" s="112"/>
      <c r="O452" s="111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</row>
    <row r="453">
      <c r="A453" s="108"/>
      <c r="B453" s="108"/>
      <c r="C453" s="108"/>
      <c r="D453" s="115"/>
      <c r="E453" s="108"/>
      <c r="F453" s="108"/>
      <c r="G453" s="108"/>
      <c r="H453" s="108"/>
      <c r="I453" s="108"/>
      <c r="J453" s="108"/>
      <c r="K453" s="108"/>
      <c r="L453" s="108"/>
      <c r="M453" s="111"/>
      <c r="N453" s="112"/>
      <c r="O453" s="111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</row>
    <row r="454">
      <c r="A454" s="108"/>
      <c r="B454" s="108"/>
      <c r="C454" s="108"/>
      <c r="D454" s="115"/>
      <c r="E454" s="108"/>
      <c r="F454" s="108"/>
      <c r="G454" s="108"/>
      <c r="H454" s="108"/>
      <c r="I454" s="108"/>
      <c r="J454" s="108"/>
      <c r="K454" s="108"/>
      <c r="L454" s="108"/>
      <c r="M454" s="111"/>
      <c r="N454" s="112"/>
      <c r="O454" s="111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</row>
    <row r="455">
      <c r="A455" s="108"/>
      <c r="B455" s="108"/>
      <c r="C455" s="108"/>
      <c r="D455" s="115"/>
      <c r="E455" s="108"/>
      <c r="F455" s="108"/>
      <c r="G455" s="108"/>
      <c r="H455" s="108"/>
      <c r="I455" s="108"/>
      <c r="J455" s="108"/>
      <c r="K455" s="108"/>
      <c r="L455" s="108"/>
      <c r="M455" s="111"/>
      <c r="N455" s="112"/>
      <c r="O455" s="111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</row>
    <row r="456">
      <c r="A456" s="108"/>
      <c r="B456" s="108"/>
      <c r="C456" s="108"/>
      <c r="D456" s="115"/>
      <c r="E456" s="108"/>
      <c r="F456" s="108"/>
      <c r="G456" s="108"/>
      <c r="H456" s="108"/>
      <c r="I456" s="108"/>
      <c r="J456" s="108"/>
      <c r="K456" s="108"/>
      <c r="L456" s="108"/>
      <c r="M456" s="111"/>
      <c r="N456" s="112"/>
      <c r="O456" s="111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</row>
    <row r="457">
      <c r="A457" s="108"/>
      <c r="B457" s="108"/>
      <c r="C457" s="108"/>
      <c r="D457" s="115"/>
      <c r="E457" s="108"/>
      <c r="F457" s="108"/>
      <c r="G457" s="108"/>
      <c r="H457" s="108"/>
      <c r="I457" s="108"/>
      <c r="J457" s="108"/>
      <c r="K457" s="108"/>
      <c r="L457" s="108"/>
      <c r="M457" s="111"/>
      <c r="N457" s="112"/>
      <c r="O457" s="111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</row>
    <row r="458">
      <c r="A458" s="108"/>
      <c r="B458" s="108"/>
      <c r="C458" s="108"/>
      <c r="D458" s="115"/>
      <c r="E458" s="108"/>
      <c r="F458" s="108"/>
      <c r="G458" s="108"/>
      <c r="H458" s="108"/>
      <c r="I458" s="108"/>
      <c r="J458" s="108"/>
      <c r="K458" s="108"/>
      <c r="L458" s="108"/>
      <c r="M458" s="111"/>
      <c r="N458" s="112"/>
      <c r="O458" s="111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</row>
    <row r="459">
      <c r="A459" s="108"/>
      <c r="B459" s="108"/>
      <c r="C459" s="108"/>
      <c r="D459" s="115"/>
      <c r="E459" s="108"/>
      <c r="F459" s="108"/>
      <c r="G459" s="108"/>
      <c r="H459" s="108"/>
      <c r="I459" s="108"/>
      <c r="J459" s="108"/>
      <c r="K459" s="108"/>
      <c r="L459" s="108"/>
      <c r="M459" s="111"/>
      <c r="N459" s="112"/>
      <c r="O459" s="111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</row>
    <row r="460">
      <c r="A460" s="108"/>
      <c r="B460" s="108"/>
      <c r="C460" s="108"/>
      <c r="D460" s="115"/>
      <c r="E460" s="108"/>
      <c r="F460" s="108"/>
      <c r="G460" s="108"/>
      <c r="H460" s="108"/>
      <c r="I460" s="108"/>
      <c r="J460" s="108"/>
      <c r="K460" s="108"/>
      <c r="L460" s="108"/>
      <c r="M460" s="111"/>
      <c r="N460" s="112"/>
      <c r="O460" s="111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</row>
    <row r="461">
      <c r="A461" s="108"/>
      <c r="B461" s="108"/>
      <c r="C461" s="108"/>
      <c r="D461" s="115"/>
      <c r="E461" s="108"/>
      <c r="F461" s="108"/>
      <c r="G461" s="108"/>
      <c r="H461" s="108"/>
      <c r="I461" s="108"/>
      <c r="J461" s="108"/>
      <c r="K461" s="108"/>
      <c r="L461" s="108"/>
      <c r="M461" s="111"/>
      <c r="N461" s="112"/>
      <c r="O461" s="111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</row>
    <row r="462">
      <c r="A462" s="108"/>
      <c r="B462" s="108"/>
      <c r="C462" s="108"/>
      <c r="D462" s="115"/>
      <c r="E462" s="108"/>
      <c r="F462" s="108"/>
      <c r="G462" s="108"/>
      <c r="H462" s="108"/>
      <c r="I462" s="108"/>
      <c r="J462" s="108"/>
      <c r="K462" s="108"/>
      <c r="L462" s="108"/>
      <c r="M462" s="111"/>
      <c r="N462" s="112"/>
      <c r="O462" s="111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</row>
    <row r="463">
      <c r="A463" s="108"/>
      <c r="B463" s="108"/>
      <c r="C463" s="108"/>
      <c r="D463" s="115"/>
      <c r="E463" s="108"/>
      <c r="F463" s="108"/>
      <c r="G463" s="108"/>
      <c r="H463" s="108"/>
      <c r="I463" s="108"/>
      <c r="J463" s="108"/>
      <c r="K463" s="108"/>
      <c r="L463" s="108"/>
      <c r="M463" s="111"/>
      <c r="N463" s="112"/>
      <c r="O463" s="111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</row>
    <row r="464">
      <c r="A464" s="108"/>
      <c r="B464" s="108"/>
      <c r="C464" s="108"/>
      <c r="D464" s="115"/>
      <c r="E464" s="108"/>
      <c r="F464" s="108"/>
      <c r="G464" s="108"/>
      <c r="H464" s="108"/>
      <c r="I464" s="108"/>
      <c r="J464" s="108"/>
      <c r="K464" s="108"/>
      <c r="L464" s="108"/>
      <c r="M464" s="111"/>
      <c r="N464" s="112"/>
      <c r="O464" s="111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</row>
    <row r="465">
      <c r="A465" s="108"/>
      <c r="B465" s="108"/>
      <c r="C465" s="108"/>
      <c r="D465" s="115"/>
      <c r="E465" s="108"/>
      <c r="F465" s="108"/>
      <c r="G465" s="108"/>
      <c r="H465" s="108"/>
      <c r="I465" s="108"/>
      <c r="J465" s="108"/>
      <c r="K465" s="108"/>
      <c r="L465" s="108"/>
      <c r="M465" s="111"/>
      <c r="N465" s="112"/>
      <c r="O465" s="111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</row>
    <row r="466">
      <c r="A466" s="108"/>
      <c r="B466" s="108"/>
      <c r="C466" s="108"/>
      <c r="D466" s="115"/>
      <c r="E466" s="108"/>
      <c r="F466" s="108"/>
      <c r="G466" s="108"/>
      <c r="H466" s="108"/>
      <c r="I466" s="108"/>
      <c r="J466" s="108"/>
      <c r="K466" s="108"/>
      <c r="L466" s="108"/>
      <c r="M466" s="111"/>
      <c r="N466" s="112"/>
      <c r="O466" s="111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</row>
    <row r="467">
      <c r="A467" s="108"/>
      <c r="B467" s="108"/>
      <c r="C467" s="108"/>
      <c r="D467" s="115"/>
      <c r="E467" s="108"/>
      <c r="F467" s="108"/>
      <c r="G467" s="108"/>
      <c r="H467" s="108"/>
      <c r="I467" s="108"/>
      <c r="J467" s="108"/>
      <c r="K467" s="108"/>
      <c r="L467" s="108"/>
      <c r="M467" s="111"/>
      <c r="N467" s="112"/>
      <c r="O467" s="111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</row>
    <row r="468">
      <c r="A468" s="108"/>
      <c r="B468" s="108"/>
      <c r="C468" s="108"/>
      <c r="D468" s="115"/>
      <c r="E468" s="108"/>
      <c r="F468" s="108"/>
      <c r="G468" s="108"/>
      <c r="H468" s="108"/>
      <c r="I468" s="108"/>
      <c r="J468" s="108"/>
      <c r="K468" s="108"/>
      <c r="L468" s="108"/>
      <c r="M468" s="111"/>
      <c r="N468" s="112"/>
      <c r="O468" s="111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</row>
    <row r="469">
      <c r="A469" s="108"/>
      <c r="B469" s="108"/>
      <c r="C469" s="108"/>
      <c r="D469" s="115"/>
      <c r="E469" s="108"/>
      <c r="F469" s="108"/>
      <c r="G469" s="108"/>
      <c r="H469" s="108"/>
      <c r="I469" s="108"/>
      <c r="J469" s="108"/>
      <c r="K469" s="108"/>
      <c r="L469" s="108"/>
      <c r="M469" s="111"/>
      <c r="N469" s="112"/>
      <c r="O469" s="111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</row>
    <row r="470">
      <c r="A470" s="108"/>
      <c r="B470" s="108"/>
      <c r="C470" s="108"/>
      <c r="D470" s="115"/>
      <c r="E470" s="108"/>
      <c r="F470" s="108"/>
      <c r="G470" s="108"/>
      <c r="H470" s="108"/>
      <c r="I470" s="108"/>
      <c r="J470" s="108"/>
      <c r="K470" s="108"/>
      <c r="L470" s="108"/>
      <c r="M470" s="111"/>
      <c r="N470" s="112"/>
      <c r="O470" s="111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</row>
    <row r="471">
      <c r="A471" s="108"/>
      <c r="B471" s="108"/>
      <c r="C471" s="108"/>
      <c r="D471" s="115"/>
      <c r="E471" s="108"/>
      <c r="F471" s="108"/>
      <c r="G471" s="108"/>
      <c r="H471" s="108"/>
      <c r="I471" s="108"/>
      <c r="J471" s="108"/>
      <c r="K471" s="108"/>
      <c r="L471" s="108"/>
      <c r="M471" s="111"/>
      <c r="N471" s="112"/>
      <c r="O471" s="111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</row>
    <row r="472">
      <c r="A472" s="108"/>
      <c r="B472" s="108"/>
      <c r="C472" s="108"/>
      <c r="D472" s="115"/>
      <c r="E472" s="108"/>
      <c r="F472" s="108"/>
      <c r="G472" s="108"/>
      <c r="H472" s="108"/>
      <c r="I472" s="108"/>
      <c r="J472" s="108"/>
      <c r="K472" s="108"/>
      <c r="L472" s="108"/>
      <c r="M472" s="111"/>
      <c r="N472" s="112"/>
      <c r="O472" s="111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</row>
    <row r="473">
      <c r="A473" s="108"/>
      <c r="B473" s="108"/>
      <c r="C473" s="108"/>
      <c r="D473" s="115"/>
      <c r="E473" s="108"/>
      <c r="F473" s="108"/>
      <c r="G473" s="108"/>
      <c r="H473" s="108"/>
      <c r="I473" s="108"/>
      <c r="J473" s="108"/>
      <c r="K473" s="108"/>
      <c r="L473" s="108"/>
      <c r="M473" s="111"/>
      <c r="N473" s="112"/>
      <c r="O473" s="111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</row>
    <row r="474">
      <c r="A474" s="108"/>
      <c r="B474" s="108"/>
      <c r="C474" s="108"/>
      <c r="D474" s="115"/>
      <c r="E474" s="108"/>
      <c r="F474" s="108"/>
      <c r="G474" s="108"/>
      <c r="H474" s="108"/>
      <c r="I474" s="108"/>
      <c r="J474" s="108"/>
      <c r="K474" s="108"/>
      <c r="L474" s="108"/>
      <c r="M474" s="111"/>
      <c r="N474" s="112"/>
      <c r="O474" s="111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</row>
    <row r="475">
      <c r="A475" s="108"/>
      <c r="B475" s="108"/>
      <c r="C475" s="108"/>
      <c r="D475" s="115"/>
      <c r="E475" s="108"/>
      <c r="F475" s="108"/>
      <c r="G475" s="108"/>
      <c r="H475" s="108"/>
      <c r="I475" s="108"/>
      <c r="J475" s="108"/>
      <c r="K475" s="108"/>
      <c r="L475" s="108"/>
      <c r="M475" s="111"/>
      <c r="N475" s="112"/>
      <c r="O475" s="111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</row>
    <row r="476">
      <c r="A476" s="108"/>
      <c r="B476" s="108"/>
      <c r="C476" s="108"/>
      <c r="D476" s="115"/>
      <c r="E476" s="108"/>
      <c r="F476" s="108"/>
      <c r="G476" s="108"/>
      <c r="H476" s="108"/>
      <c r="I476" s="108"/>
      <c r="J476" s="108"/>
      <c r="K476" s="108"/>
      <c r="L476" s="108"/>
      <c r="M476" s="111"/>
      <c r="N476" s="112"/>
      <c r="O476" s="111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</row>
    <row r="477">
      <c r="A477" s="108"/>
      <c r="B477" s="108"/>
      <c r="C477" s="108"/>
      <c r="D477" s="115"/>
      <c r="E477" s="108"/>
      <c r="F477" s="108"/>
      <c r="G477" s="108"/>
      <c r="H477" s="108"/>
      <c r="I477" s="108"/>
      <c r="J477" s="108"/>
      <c r="K477" s="108"/>
      <c r="L477" s="108"/>
      <c r="M477" s="111"/>
      <c r="N477" s="112"/>
      <c r="O477" s="111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</row>
    <row r="478">
      <c r="A478" s="108"/>
      <c r="B478" s="108"/>
      <c r="C478" s="108"/>
      <c r="D478" s="115"/>
      <c r="E478" s="108"/>
      <c r="F478" s="108"/>
      <c r="G478" s="108"/>
      <c r="H478" s="108"/>
      <c r="I478" s="108"/>
      <c r="J478" s="108"/>
      <c r="K478" s="108"/>
      <c r="L478" s="108"/>
      <c r="M478" s="111"/>
      <c r="N478" s="112"/>
      <c r="O478" s="111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</row>
    <row r="479">
      <c r="A479" s="108"/>
      <c r="B479" s="108"/>
      <c r="C479" s="108"/>
      <c r="D479" s="115"/>
      <c r="E479" s="108"/>
      <c r="F479" s="108"/>
      <c r="G479" s="108"/>
      <c r="H479" s="108"/>
      <c r="I479" s="108"/>
      <c r="J479" s="108"/>
      <c r="K479" s="108"/>
      <c r="L479" s="108"/>
      <c r="M479" s="111"/>
      <c r="N479" s="112"/>
      <c r="O479" s="111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</row>
    <row r="480">
      <c r="A480" s="108"/>
      <c r="B480" s="108"/>
      <c r="C480" s="108"/>
      <c r="D480" s="115"/>
      <c r="E480" s="108"/>
      <c r="F480" s="108"/>
      <c r="G480" s="108"/>
      <c r="H480" s="108"/>
      <c r="I480" s="108"/>
      <c r="J480" s="108"/>
      <c r="K480" s="108"/>
      <c r="L480" s="108"/>
      <c r="M480" s="111"/>
      <c r="N480" s="112"/>
      <c r="O480" s="111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</row>
    <row r="481">
      <c r="A481" s="108"/>
      <c r="B481" s="108"/>
      <c r="C481" s="108"/>
      <c r="D481" s="115"/>
      <c r="E481" s="108"/>
      <c r="F481" s="108"/>
      <c r="G481" s="108"/>
      <c r="H481" s="108"/>
      <c r="I481" s="108"/>
      <c r="J481" s="108"/>
      <c r="K481" s="108"/>
      <c r="L481" s="108"/>
      <c r="M481" s="111"/>
      <c r="N481" s="112"/>
      <c r="O481" s="111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</row>
    <row r="482">
      <c r="A482" s="108"/>
      <c r="B482" s="108"/>
      <c r="C482" s="108"/>
      <c r="D482" s="115"/>
      <c r="E482" s="108"/>
      <c r="F482" s="108"/>
      <c r="G482" s="108"/>
      <c r="H482" s="108"/>
      <c r="I482" s="108"/>
      <c r="J482" s="108"/>
      <c r="K482" s="108"/>
      <c r="L482" s="108"/>
      <c r="M482" s="111"/>
      <c r="N482" s="112"/>
      <c r="O482" s="111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</row>
    <row r="483">
      <c r="A483" s="108"/>
      <c r="B483" s="108"/>
      <c r="C483" s="108"/>
      <c r="D483" s="115"/>
      <c r="E483" s="108"/>
      <c r="F483" s="108"/>
      <c r="G483" s="108"/>
      <c r="H483" s="108"/>
      <c r="I483" s="108"/>
      <c r="J483" s="108"/>
      <c r="K483" s="108"/>
      <c r="L483" s="108"/>
      <c r="M483" s="111"/>
      <c r="N483" s="112"/>
      <c r="O483" s="111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</row>
    <row r="484">
      <c r="A484" s="108"/>
      <c r="B484" s="108"/>
      <c r="C484" s="108"/>
      <c r="D484" s="115"/>
      <c r="E484" s="108"/>
      <c r="F484" s="108"/>
      <c r="G484" s="108"/>
      <c r="H484" s="108"/>
      <c r="I484" s="108"/>
      <c r="J484" s="108"/>
      <c r="K484" s="108"/>
      <c r="L484" s="108"/>
      <c r="M484" s="111"/>
      <c r="N484" s="112"/>
      <c r="O484" s="111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</row>
    <row r="485">
      <c r="A485" s="108"/>
      <c r="B485" s="108"/>
      <c r="C485" s="108"/>
      <c r="D485" s="115"/>
      <c r="E485" s="108"/>
      <c r="F485" s="108"/>
      <c r="G485" s="108"/>
      <c r="H485" s="108"/>
      <c r="I485" s="108"/>
      <c r="J485" s="108"/>
      <c r="K485" s="108"/>
      <c r="L485" s="108"/>
      <c r="M485" s="111"/>
      <c r="N485" s="112"/>
      <c r="O485" s="111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</row>
    <row r="486">
      <c r="A486" s="108"/>
      <c r="B486" s="108"/>
      <c r="C486" s="108"/>
      <c r="D486" s="115"/>
      <c r="E486" s="108"/>
      <c r="F486" s="108"/>
      <c r="G486" s="108"/>
      <c r="H486" s="108"/>
      <c r="I486" s="108"/>
      <c r="J486" s="108"/>
      <c r="K486" s="108"/>
      <c r="L486" s="108"/>
      <c r="M486" s="111"/>
      <c r="N486" s="112"/>
      <c r="O486" s="111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</row>
    <row r="487">
      <c r="A487" s="108"/>
      <c r="B487" s="108"/>
      <c r="C487" s="108"/>
      <c r="D487" s="115"/>
      <c r="E487" s="108"/>
      <c r="F487" s="108"/>
      <c r="G487" s="108"/>
      <c r="H487" s="108"/>
      <c r="I487" s="108"/>
      <c r="J487" s="108"/>
      <c r="K487" s="108"/>
      <c r="L487" s="108"/>
      <c r="M487" s="111"/>
      <c r="N487" s="112"/>
      <c r="O487" s="111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</row>
    <row r="488">
      <c r="A488" s="108"/>
      <c r="B488" s="108"/>
      <c r="C488" s="108"/>
      <c r="D488" s="115"/>
      <c r="E488" s="108"/>
      <c r="F488" s="108"/>
      <c r="G488" s="108"/>
      <c r="H488" s="108"/>
      <c r="I488" s="108"/>
      <c r="J488" s="108"/>
      <c r="K488" s="108"/>
      <c r="L488" s="108"/>
      <c r="M488" s="111"/>
      <c r="N488" s="112"/>
      <c r="O488" s="111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</row>
    <row r="489">
      <c r="A489" s="108"/>
      <c r="B489" s="108"/>
      <c r="C489" s="108"/>
      <c r="D489" s="115"/>
      <c r="E489" s="108"/>
      <c r="F489" s="108"/>
      <c r="G489" s="108"/>
      <c r="H489" s="108"/>
      <c r="I489" s="108"/>
      <c r="J489" s="108"/>
      <c r="K489" s="108"/>
      <c r="L489" s="108"/>
      <c r="M489" s="111"/>
      <c r="N489" s="112"/>
      <c r="O489" s="111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</row>
    <row r="490">
      <c r="A490" s="108"/>
      <c r="B490" s="108"/>
      <c r="C490" s="108"/>
      <c r="D490" s="115"/>
      <c r="E490" s="108"/>
      <c r="F490" s="108"/>
      <c r="G490" s="108"/>
      <c r="H490" s="108"/>
      <c r="I490" s="108"/>
      <c r="J490" s="108"/>
      <c r="K490" s="108"/>
      <c r="L490" s="108"/>
      <c r="M490" s="111"/>
      <c r="N490" s="112"/>
      <c r="O490" s="111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</row>
    <row r="491">
      <c r="A491" s="108"/>
      <c r="B491" s="108"/>
      <c r="C491" s="108"/>
      <c r="D491" s="115"/>
      <c r="E491" s="108"/>
      <c r="F491" s="108"/>
      <c r="G491" s="108"/>
      <c r="H491" s="108"/>
      <c r="I491" s="108"/>
      <c r="J491" s="108"/>
      <c r="K491" s="108"/>
      <c r="L491" s="108"/>
      <c r="M491" s="111"/>
      <c r="N491" s="112"/>
      <c r="O491" s="111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</row>
    <row r="492">
      <c r="A492" s="108"/>
      <c r="B492" s="108"/>
      <c r="C492" s="108"/>
      <c r="D492" s="115"/>
      <c r="E492" s="108"/>
      <c r="F492" s="108"/>
      <c r="G492" s="108"/>
      <c r="H492" s="108"/>
      <c r="I492" s="108"/>
      <c r="J492" s="108"/>
      <c r="K492" s="108"/>
      <c r="L492" s="108"/>
      <c r="M492" s="111"/>
      <c r="N492" s="112"/>
      <c r="O492" s="111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</row>
    <row r="493">
      <c r="A493" s="108"/>
      <c r="B493" s="108"/>
      <c r="C493" s="108"/>
      <c r="D493" s="115"/>
      <c r="E493" s="108"/>
      <c r="F493" s="108"/>
      <c r="G493" s="108"/>
      <c r="H493" s="108"/>
      <c r="I493" s="108"/>
      <c r="J493" s="108"/>
      <c r="K493" s="108"/>
      <c r="L493" s="108"/>
      <c r="M493" s="111"/>
      <c r="N493" s="112"/>
      <c r="O493" s="111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</row>
    <row r="494">
      <c r="A494" s="108"/>
      <c r="B494" s="108"/>
      <c r="C494" s="108"/>
      <c r="D494" s="115"/>
      <c r="E494" s="108"/>
      <c r="F494" s="108"/>
      <c r="G494" s="108"/>
      <c r="H494" s="108"/>
      <c r="I494" s="108"/>
      <c r="J494" s="108"/>
      <c r="K494" s="108"/>
      <c r="L494" s="108"/>
      <c r="M494" s="111"/>
      <c r="N494" s="112"/>
      <c r="O494" s="111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</row>
    <row r="495">
      <c r="A495" s="108"/>
      <c r="B495" s="108"/>
      <c r="C495" s="108"/>
      <c r="D495" s="115"/>
      <c r="E495" s="108"/>
      <c r="F495" s="108"/>
      <c r="G495" s="108"/>
      <c r="H495" s="108"/>
      <c r="I495" s="108"/>
      <c r="J495" s="108"/>
      <c r="K495" s="108"/>
      <c r="L495" s="108"/>
      <c r="M495" s="111"/>
      <c r="N495" s="112"/>
      <c r="O495" s="111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</row>
    <row r="496">
      <c r="A496" s="108"/>
      <c r="B496" s="108"/>
      <c r="C496" s="108"/>
      <c r="D496" s="115"/>
      <c r="E496" s="108"/>
      <c r="F496" s="108"/>
      <c r="G496" s="108"/>
      <c r="H496" s="108"/>
      <c r="I496" s="108"/>
      <c r="J496" s="108"/>
      <c r="K496" s="108"/>
      <c r="L496" s="108"/>
      <c r="M496" s="111"/>
      <c r="N496" s="112"/>
      <c r="O496" s="111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</row>
    <row r="497">
      <c r="A497" s="108"/>
      <c r="B497" s="108"/>
      <c r="C497" s="108"/>
      <c r="D497" s="115"/>
      <c r="E497" s="108"/>
      <c r="F497" s="108"/>
      <c r="G497" s="108"/>
      <c r="H497" s="108"/>
      <c r="I497" s="108"/>
      <c r="J497" s="108"/>
      <c r="K497" s="108"/>
      <c r="L497" s="108"/>
      <c r="M497" s="111"/>
      <c r="N497" s="112"/>
      <c r="O497" s="111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</row>
    <row r="498">
      <c r="A498" s="108"/>
      <c r="B498" s="108"/>
      <c r="C498" s="108"/>
      <c r="D498" s="115"/>
      <c r="E498" s="108"/>
      <c r="F498" s="108"/>
      <c r="G498" s="108"/>
      <c r="H498" s="108"/>
      <c r="I498" s="108"/>
      <c r="J498" s="108"/>
      <c r="K498" s="108"/>
      <c r="L498" s="108"/>
      <c r="M498" s="111"/>
      <c r="N498" s="112"/>
      <c r="O498" s="111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</row>
    <row r="499">
      <c r="A499" s="108"/>
      <c r="B499" s="108"/>
      <c r="C499" s="108"/>
      <c r="D499" s="115"/>
      <c r="E499" s="108"/>
      <c r="F499" s="108"/>
      <c r="G499" s="108"/>
      <c r="H499" s="108"/>
      <c r="I499" s="108"/>
      <c r="J499" s="108"/>
      <c r="K499" s="108"/>
      <c r="L499" s="108"/>
      <c r="M499" s="111"/>
      <c r="N499" s="112"/>
      <c r="O499" s="111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</row>
    <row r="500">
      <c r="A500" s="108"/>
      <c r="B500" s="108"/>
      <c r="C500" s="108"/>
      <c r="D500" s="115"/>
      <c r="E500" s="108"/>
      <c r="F500" s="108"/>
      <c r="G500" s="108"/>
      <c r="H500" s="108"/>
      <c r="I500" s="108"/>
      <c r="J500" s="108"/>
      <c r="K500" s="108"/>
      <c r="L500" s="108"/>
      <c r="M500" s="111"/>
      <c r="N500" s="112"/>
      <c r="O500" s="111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</row>
    <row r="501">
      <c r="A501" s="108"/>
      <c r="B501" s="108"/>
      <c r="C501" s="108"/>
      <c r="D501" s="115"/>
      <c r="E501" s="108"/>
      <c r="F501" s="108"/>
      <c r="G501" s="108"/>
      <c r="H501" s="108"/>
      <c r="I501" s="108"/>
      <c r="J501" s="108"/>
      <c r="K501" s="108"/>
      <c r="L501" s="108"/>
      <c r="M501" s="111"/>
      <c r="N501" s="112"/>
      <c r="O501" s="111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</row>
    <row r="502">
      <c r="A502" s="108"/>
      <c r="B502" s="108"/>
      <c r="C502" s="108"/>
      <c r="D502" s="115"/>
      <c r="E502" s="108"/>
      <c r="F502" s="108"/>
      <c r="G502" s="108"/>
      <c r="H502" s="108"/>
      <c r="I502" s="108"/>
      <c r="J502" s="108"/>
      <c r="K502" s="108"/>
      <c r="L502" s="108"/>
      <c r="M502" s="111"/>
      <c r="N502" s="112"/>
      <c r="O502" s="111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</row>
    <row r="503">
      <c r="A503" s="108"/>
      <c r="B503" s="108"/>
      <c r="C503" s="108"/>
      <c r="D503" s="115"/>
      <c r="E503" s="108"/>
      <c r="F503" s="108"/>
      <c r="G503" s="108"/>
      <c r="H503" s="108"/>
      <c r="I503" s="108"/>
      <c r="J503" s="108"/>
      <c r="K503" s="108"/>
      <c r="L503" s="108"/>
      <c r="M503" s="111"/>
      <c r="N503" s="112"/>
      <c r="O503" s="111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</row>
    <row r="504">
      <c r="A504" s="108"/>
      <c r="B504" s="108"/>
      <c r="C504" s="108"/>
      <c r="D504" s="115"/>
      <c r="E504" s="108"/>
      <c r="F504" s="108"/>
      <c r="G504" s="108"/>
      <c r="H504" s="108"/>
      <c r="I504" s="108"/>
      <c r="J504" s="108"/>
      <c r="K504" s="108"/>
      <c r="L504" s="108"/>
      <c r="M504" s="111"/>
      <c r="N504" s="112"/>
      <c r="O504" s="111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</row>
    <row r="505">
      <c r="A505" s="108"/>
      <c r="B505" s="108"/>
      <c r="C505" s="108"/>
      <c r="D505" s="115"/>
      <c r="E505" s="108"/>
      <c r="F505" s="108"/>
      <c r="G505" s="108"/>
      <c r="H505" s="108"/>
      <c r="I505" s="108"/>
      <c r="J505" s="108"/>
      <c r="K505" s="108"/>
      <c r="L505" s="108"/>
      <c r="M505" s="111"/>
      <c r="N505" s="112"/>
      <c r="O505" s="111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</row>
    <row r="506">
      <c r="A506" s="108"/>
      <c r="B506" s="108"/>
      <c r="C506" s="108"/>
      <c r="D506" s="115"/>
      <c r="E506" s="108"/>
      <c r="F506" s="108"/>
      <c r="G506" s="108"/>
      <c r="H506" s="108"/>
      <c r="I506" s="108"/>
      <c r="J506" s="108"/>
      <c r="K506" s="108"/>
      <c r="L506" s="108"/>
      <c r="M506" s="111"/>
      <c r="N506" s="112"/>
      <c r="O506" s="111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</row>
    <row r="507">
      <c r="A507" s="108"/>
      <c r="B507" s="108"/>
      <c r="C507" s="108"/>
      <c r="D507" s="115"/>
      <c r="E507" s="108"/>
      <c r="F507" s="108"/>
      <c r="G507" s="108"/>
      <c r="H507" s="108"/>
      <c r="I507" s="108"/>
      <c r="J507" s="108"/>
      <c r="K507" s="108"/>
      <c r="L507" s="108"/>
      <c r="M507" s="111"/>
      <c r="N507" s="112"/>
      <c r="O507" s="111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</row>
    <row r="508">
      <c r="A508" s="108"/>
      <c r="B508" s="108"/>
      <c r="C508" s="108"/>
      <c r="D508" s="115"/>
      <c r="E508" s="108"/>
      <c r="F508" s="108"/>
      <c r="G508" s="108"/>
      <c r="H508" s="108"/>
      <c r="I508" s="108"/>
      <c r="J508" s="108"/>
      <c r="K508" s="108"/>
      <c r="L508" s="108"/>
      <c r="M508" s="111"/>
      <c r="N508" s="112"/>
      <c r="O508" s="111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</row>
    <row r="509">
      <c r="A509" s="108"/>
      <c r="B509" s="108"/>
      <c r="C509" s="108"/>
      <c r="D509" s="115"/>
      <c r="E509" s="108"/>
      <c r="F509" s="108"/>
      <c r="G509" s="108"/>
      <c r="H509" s="108"/>
      <c r="I509" s="108"/>
      <c r="J509" s="108"/>
      <c r="K509" s="108"/>
      <c r="L509" s="108"/>
      <c r="M509" s="111"/>
      <c r="N509" s="112"/>
      <c r="O509" s="111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</row>
    <row r="510">
      <c r="A510" s="108"/>
      <c r="B510" s="108"/>
      <c r="C510" s="108"/>
      <c r="D510" s="115"/>
      <c r="E510" s="108"/>
      <c r="F510" s="108"/>
      <c r="G510" s="108"/>
      <c r="H510" s="108"/>
      <c r="I510" s="108"/>
      <c r="J510" s="108"/>
      <c r="K510" s="108"/>
      <c r="L510" s="108"/>
      <c r="M510" s="111"/>
      <c r="N510" s="112"/>
      <c r="O510" s="111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</row>
    <row r="511">
      <c r="A511" s="108"/>
      <c r="B511" s="108"/>
      <c r="C511" s="108"/>
      <c r="D511" s="115"/>
      <c r="E511" s="108"/>
      <c r="F511" s="108"/>
      <c r="G511" s="108"/>
      <c r="H511" s="108"/>
      <c r="I511" s="108"/>
      <c r="J511" s="108"/>
      <c r="K511" s="108"/>
      <c r="L511" s="108"/>
      <c r="M511" s="111"/>
      <c r="N511" s="112"/>
      <c r="O511" s="111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</row>
    <row r="512">
      <c r="A512" s="108"/>
      <c r="B512" s="108"/>
      <c r="C512" s="108"/>
      <c r="D512" s="115"/>
      <c r="E512" s="108"/>
      <c r="F512" s="108"/>
      <c r="G512" s="108"/>
      <c r="H512" s="108"/>
      <c r="I512" s="108"/>
      <c r="J512" s="108"/>
      <c r="K512" s="108"/>
      <c r="L512" s="108"/>
      <c r="M512" s="111"/>
      <c r="N512" s="112"/>
      <c r="O512" s="111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</row>
    <row r="513">
      <c r="A513" s="108"/>
      <c r="B513" s="108"/>
      <c r="C513" s="108"/>
      <c r="D513" s="115"/>
      <c r="E513" s="108"/>
      <c r="F513" s="108"/>
      <c r="G513" s="108"/>
      <c r="H513" s="108"/>
      <c r="I513" s="108"/>
      <c r="J513" s="108"/>
      <c r="K513" s="108"/>
      <c r="L513" s="108"/>
      <c r="M513" s="111"/>
      <c r="N513" s="112"/>
      <c r="O513" s="111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</row>
    <row r="514">
      <c r="A514" s="108"/>
      <c r="B514" s="108"/>
      <c r="C514" s="108"/>
      <c r="D514" s="115"/>
      <c r="E514" s="108"/>
      <c r="F514" s="108"/>
      <c r="G514" s="108"/>
      <c r="H514" s="108"/>
      <c r="I514" s="108"/>
      <c r="J514" s="108"/>
      <c r="K514" s="108"/>
      <c r="L514" s="108"/>
      <c r="M514" s="111"/>
      <c r="N514" s="112"/>
      <c r="O514" s="111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</row>
    <row r="515">
      <c r="A515" s="108"/>
      <c r="B515" s="108"/>
      <c r="C515" s="108"/>
      <c r="D515" s="115"/>
      <c r="E515" s="108"/>
      <c r="F515" s="108"/>
      <c r="G515" s="108"/>
      <c r="H515" s="108"/>
      <c r="I515" s="108"/>
      <c r="J515" s="108"/>
      <c r="K515" s="108"/>
      <c r="L515" s="108"/>
      <c r="M515" s="111"/>
      <c r="N515" s="112"/>
      <c r="O515" s="111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</row>
    <row r="516">
      <c r="A516" s="108"/>
      <c r="B516" s="108"/>
      <c r="C516" s="108"/>
      <c r="D516" s="115"/>
      <c r="E516" s="108"/>
      <c r="F516" s="108"/>
      <c r="G516" s="108"/>
      <c r="H516" s="108"/>
      <c r="I516" s="108"/>
      <c r="J516" s="108"/>
      <c r="K516" s="108"/>
      <c r="L516" s="108"/>
      <c r="M516" s="111"/>
      <c r="N516" s="112"/>
      <c r="O516" s="111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</row>
    <row r="517">
      <c r="A517" s="108"/>
      <c r="B517" s="108"/>
      <c r="C517" s="108"/>
      <c r="D517" s="115"/>
      <c r="E517" s="108"/>
      <c r="F517" s="108"/>
      <c r="G517" s="108"/>
      <c r="H517" s="108"/>
      <c r="I517" s="108"/>
      <c r="J517" s="108"/>
      <c r="K517" s="108"/>
      <c r="L517" s="108"/>
      <c r="M517" s="111"/>
      <c r="N517" s="112"/>
      <c r="O517" s="111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</row>
    <row r="518">
      <c r="A518" s="108"/>
      <c r="B518" s="108"/>
      <c r="C518" s="108"/>
      <c r="D518" s="115"/>
      <c r="E518" s="108"/>
      <c r="F518" s="108"/>
      <c r="G518" s="108"/>
      <c r="H518" s="108"/>
      <c r="I518" s="108"/>
      <c r="J518" s="108"/>
      <c r="K518" s="108"/>
      <c r="L518" s="108"/>
      <c r="M518" s="111"/>
      <c r="N518" s="112"/>
      <c r="O518" s="111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</row>
    <row r="519">
      <c r="A519" s="108"/>
      <c r="B519" s="108"/>
      <c r="C519" s="108"/>
      <c r="D519" s="115"/>
      <c r="E519" s="108"/>
      <c r="F519" s="108"/>
      <c r="G519" s="108"/>
      <c r="H519" s="108"/>
      <c r="I519" s="108"/>
      <c r="J519" s="108"/>
      <c r="K519" s="108"/>
      <c r="L519" s="108"/>
      <c r="M519" s="111"/>
      <c r="N519" s="112"/>
      <c r="O519" s="111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</row>
    <row r="520">
      <c r="A520" s="108"/>
      <c r="B520" s="108"/>
      <c r="C520" s="108"/>
      <c r="D520" s="115"/>
      <c r="E520" s="108"/>
      <c r="F520" s="108"/>
      <c r="G520" s="108"/>
      <c r="H520" s="108"/>
      <c r="I520" s="108"/>
      <c r="J520" s="108"/>
      <c r="K520" s="108"/>
      <c r="L520" s="108"/>
      <c r="M520" s="111"/>
      <c r="N520" s="112"/>
      <c r="O520" s="111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</row>
    <row r="521">
      <c r="A521" s="108"/>
      <c r="B521" s="108"/>
      <c r="C521" s="108"/>
      <c r="D521" s="115"/>
      <c r="E521" s="108"/>
      <c r="F521" s="108"/>
      <c r="G521" s="108"/>
      <c r="H521" s="108"/>
      <c r="I521" s="108"/>
      <c r="J521" s="108"/>
      <c r="K521" s="108"/>
      <c r="L521" s="108"/>
      <c r="M521" s="111"/>
      <c r="N521" s="112"/>
      <c r="O521" s="111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</row>
    <row r="522">
      <c r="A522" s="108"/>
      <c r="B522" s="108"/>
      <c r="C522" s="108"/>
      <c r="D522" s="115"/>
      <c r="E522" s="108"/>
      <c r="F522" s="108"/>
      <c r="G522" s="108"/>
      <c r="H522" s="108"/>
      <c r="I522" s="108"/>
      <c r="J522" s="108"/>
      <c r="K522" s="108"/>
      <c r="L522" s="108"/>
      <c r="M522" s="111"/>
      <c r="N522" s="112"/>
      <c r="O522" s="111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</row>
    <row r="523">
      <c r="A523" s="108"/>
      <c r="B523" s="108"/>
      <c r="C523" s="108"/>
      <c r="D523" s="115"/>
      <c r="E523" s="108"/>
      <c r="F523" s="108"/>
      <c r="G523" s="108"/>
      <c r="H523" s="108"/>
      <c r="I523" s="108"/>
      <c r="J523" s="108"/>
      <c r="K523" s="108"/>
      <c r="L523" s="108"/>
      <c r="M523" s="111"/>
      <c r="N523" s="112"/>
      <c r="O523" s="111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</row>
    <row r="524">
      <c r="A524" s="108"/>
      <c r="B524" s="108"/>
      <c r="C524" s="108"/>
      <c r="D524" s="115"/>
      <c r="E524" s="108"/>
      <c r="F524" s="108"/>
      <c r="G524" s="108"/>
      <c r="H524" s="108"/>
      <c r="I524" s="108"/>
      <c r="J524" s="108"/>
      <c r="K524" s="108"/>
      <c r="L524" s="108"/>
      <c r="M524" s="111"/>
      <c r="N524" s="112"/>
      <c r="O524" s="111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</row>
    <row r="525">
      <c r="A525" s="108"/>
      <c r="B525" s="108"/>
      <c r="C525" s="108"/>
      <c r="D525" s="115"/>
      <c r="E525" s="108"/>
      <c r="F525" s="108"/>
      <c r="G525" s="108"/>
      <c r="H525" s="108"/>
      <c r="I525" s="108"/>
      <c r="J525" s="108"/>
      <c r="K525" s="108"/>
      <c r="L525" s="108"/>
      <c r="M525" s="111"/>
      <c r="N525" s="112"/>
      <c r="O525" s="111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</row>
    <row r="526">
      <c r="A526" s="108"/>
      <c r="B526" s="108"/>
      <c r="C526" s="108"/>
      <c r="D526" s="115"/>
      <c r="E526" s="108"/>
      <c r="F526" s="108"/>
      <c r="G526" s="108"/>
      <c r="H526" s="108"/>
      <c r="I526" s="108"/>
      <c r="J526" s="108"/>
      <c r="K526" s="108"/>
      <c r="L526" s="108"/>
      <c r="M526" s="111"/>
      <c r="N526" s="112"/>
      <c r="O526" s="111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</row>
    <row r="527">
      <c r="A527" s="108"/>
      <c r="B527" s="108"/>
      <c r="C527" s="108"/>
      <c r="D527" s="115"/>
      <c r="E527" s="108"/>
      <c r="F527" s="108"/>
      <c r="G527" s="108"/>
      <c r="H527" s="108"/>
      <c r="I527" s="108"/>
      <c r="J527" s="108"/>
      <c r="K527" s="108"/>
      <c r="L527" s="108"/>
      <c r="M527" s="111"/>
      <c r="N527" s="112"/>
      <c r="O527" s="111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</row>
    <row r="528">
      <c r="A528" s="108"/>
      <c r="B528" s="108"/>
      <c r="C528" s="108"/>
      <c r="D528" s="115"/>
      <c r="E528" s="108"/>
      <c r="F528" s="108"/>
      <c r="G528" s="108"/>
      <c r="H528" s="108"/>
      <c r="I528" s="108"/>
      <c r="J528" s="108"/>
      <c r="K528" s="108"/>
      <c r="L528" s="108"/>
      <c r="M528" s="111"/>
      <c r="N528" s="112"/>
      <c r="O528" s="111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</row>
    <row r="529">
      <c r="A529" s="108"/>
      <c r="B529" s="108"/>
      <c r="C529" s="108"/>
      <c r="D529" s="115"/>
      <c r="E529" s="108"/>
      <c r="F529" s="108"/>
      <c r="G529" s="108"/>
      <c r="H529" s="108"/>
      <c r="I529" s="108"/>
      <c r="J529" s="108"/>
      <c r="K529" s="108"/>
      <c r="L529" s="108"/>
      <c r="M529" s="111"/>
      <c r="N529" s="112"/>
      <c r="O529" s="111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</row>
    <row r="530">
      <c r="A530" s="108"/>
      <c r="B530" s="108"/>
      <c r="C530" s="108"/>
      <c r="D530" s="115"/>
      <c r="E530" s="108"/>
      <c r="F530" s="108"/>
      <c r="G530" s="108"/>
      <c r="H530" s="108"/>
      <c r="I530" s="108"/>
      <c r="J530" s="108"/>
      <c r="K530" s="108"/>
      <c r="L530" s="108"/>
      <c r="M530" s="111"/>
      <c r="N530" s="112"/>
      <c r="O530" s="111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</row>
    <row r="531">
      <c r="A531" s="108"/>
      <c r="B531" s="108"/>
      <c r="C531" s="108"/>
      <c r="D531" s="115"/>
      <c r="E531" s="108"/>
      <c r="F531" s="108"/>
      <c r="G531" s="108"/>
      <c r="H531" s="108"/>
      <c r="I531" s="108"/>
      <c r="J531" s="108"/>
      <c r="K531" s="108"/>
      <c r="L531" s="108"/>
      <c r="M531" s="111"/>
      <c r="N531" s="112"/>
      <c r="O531" s="111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</row>
    <row r="532">
      <c r="A532" s="108"/>
      <c r="B532" s="108"/>
      <c r="C532" s="108"/>
      <c r="D532" s="115"/>
      <c r="E532" s="108"/>
      <c r="F532" s="108"/>
      <c r="G532" s="108"/>
      <c r="H532" s="108"/>
      <c r="I532" s="108"/>
      <c r="J532" s="108"/>
      <c r="K532" s="108"/>
      <c r="L532" s="108"/>
      <c r="M532" s="111"/>
      <c r="N532" s="112"/>
      <c r="O532" s="111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</row>
    <row r="533">
      <c r="A533" s="108"/>
      <c r="B533" s="108"/>
      <c r="C533" s="108"/>
      <c r="D533" s="115"/>
      <c r="E533" s="108"/>
      <c r="F533" s="108"/>
      <c r="G533" s="108"/>
      <c r="H533" s="108"/>
      <c r="I533" s="108"/>
      <c r="J533" s="108"/>
      <c r="K533" s="108"/>
      <c r="L533" s="108"/>
      <c r="M533" s="111"/>
      <c r="N533" s="112"/>
      <c r="O533" s="111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</row>
    <row r="534">
      <c r="A534" s="108"/>
      <c r="B534" s="108"/>
      <c r="C534" s="108"/>
      <c r="D534" s="115"/>
      <c r="E534" s="108"/>
      <c r="F534" s="108"/>
      <c r="G534" s="108"/>
      <c r="H534" s="108"/>
      <c r="I534" s="108"/>
      <c r="J534" s="108"/>
      <c r="K534" s="108"/>
      <c r="L534" s="108"/>
      <c r="M534" s="111"/>
      <c r="N534" s="112"/>
      <c r="O534" s="111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</row>
    <row r="535">
      <c r="A535" s="108"/>
      <c r="B535" s="108"/>
      <c r="C535" s="108"/>
      <c r="D535" s="115"/>
      <c r="E535" s="108"/>
      <c r="F535" s="108"/>
      <c r="G535" s="108"/>
      <c r="H535" s="108"/>
      <c r="I535" s="108"/>
      <c r="J535" s="108"/>
      <c r="K535" s="108"/>
      <c r="L535" s="108"/>
      <c r="M535" s="111"/>
      <c r="N535" s="112"/>
      <c r="O535" s="111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</row>
    <row r="536">
      <c r="A536" s="108"/>
      <c r="B536" s="108"/>
      <c r="C536" s="108"/>
      <c r="D536" s="115"/>
      <c r="E536" s="108"/>
      <c r="F536" s="108"/>
      <c r="G536" s="108"/>
      <c r="H536" s="108"/>
      <c r="I536" s="108"/>
      <c r="J536" s="108"/>
      <c r="K536" s="108"/>
      <c r="L536" s="108"/>
      <c r="M536" s="111"/>
      <c r="N536" s="112"/>
      <c r="O536" s="111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</row>
    <row r="537">
      <c r="A537" s="108"/>
      <c r="B537" s="108"/>
      <c r="C537" s="108"/>
      <c r="D537" s="115"/>
      <c r="E537" s="108"/>
      <c r="F537" s="108"/>
      <c r="G537" s="108"/>
      <c r="H537" s="108"/>
      <c r="I537" s="108"/>
      <c r="J537" s="108"/>
      <c r="K537" s="108"/>
      <c r="L537" s="108"/>
      <c r="M537" s="111"/>
      <c r="N537" s="112"/>
      <c r="O537" s="111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</row>
    <row r="538">
      <c r="A538" s="108"/>
      <c r="B538" s="108"/>
      <c r="C538" s="108"/>
      <c r="D538" s="115"/>
      <c r="E538" s="108"/>
      <c r="F538" s="108"/>
      <c r="G538" s="108"/>
      <c r="H538" s="108"/>
      <c r="I538" s="108"/>
      <c r="J538" s="108"/>
      <c r="K538" s="108"/>
      <c r="L538" s="108"/>
      <c r="M538" s="111"/>
      <c r="N538" s="112"/>
      <c r="O538" s="111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</row>
    <row r="539">
      <c r="A539" s="108"/>
      <c r="B539" s="108"/>
      <c r="C539" s="108"/>
      <c r="D539" s="115"/>
      <c r="E539" s="108"/>
      <c r="F539" s="108"/>
      <c r="G539" s="108"/>
      <c r="H539" s="108"/>
      <c r="I539" s="108"/>
      <c r="J539" s="108"/>
      <c r="K539" s="108"/>
      <c r="L539" s="108"/>
      <c r="M539" s="111"/>
      <c r="N539" s="112"/>
      <c r="O539" s="111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</row>
    <row r="540">
      <c r="A540" s="108"/>
      <c r="B540" s="108"/>
      <c r="C540" s="108"/>
      <c r="D540" s="115"/>
      <c r="E540" s="108"/>
      <c r="F540" s="108"/>
      <c r="G540" s="108"/>
      <c r="H540" s="108"/>
      <c r="I540" s="108"/>
      <c r="J540" s="108"/>
      <c r="K540" s="108"/>
      <c r="L540" s="108"/>
      <c r="M540" s="111"/>
      <c r="N540" s="112"/>
      <c r="O540" s="111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</row>
    <row r="541">
      <c r="A541" s="108"/>
      <c r="B541" s="108"/>
      <c r="C541" s="108"/>
      <c r="D541" s="115"/>
      <c r="E541" s="108"/>
      <c r="F541" s="108"/>
      <c r="G541" s="108"/>
      <c r="H541" s="108"/>
      <c r="I541" s="108"/>
      <c r="J541" s="108"/>
      <c r="K541" s="108"/>
      <c r="L541" s="108"/>
      <c r="M541" s="111"/>
      <c r="N541" s="112"/>
      <c r="O541" s="111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</row>
    <row r="542">
      <c r="A542" s="108"/>
      <c r="B542" s="108"/>
      <c r="C542" s="108"/>
      <c r="D542" s="115"/>
      <c r="E542" s="108"/>
      <c r="F542" s="108"/>
      <c r="G542" s="108"/>
      <c r="H542" s="108"/>
      <c r="I542" s="108"/>
      <c r="J542" s="108"/>
      <c r="K542" s="108"/>
      <c r="L542" s="108"/>
      <c r="M542" s="111"/>
      <c r="N542" s="112"/>
      <c r="O542" s="111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</row>
    <row r="543">
      <c r="A543" s="108"/>
      <c r="B543" s="108"/>
      <c r="C543" s="108"/>
      <c r="D543" s="115"/>
      <c r="E543" s="108"/>
      <c r="F543" s="108"/>
      <c r="G543" s="108"/>
      <c r="H543" s="108"/>
      <c r="I543" s="108"/>
      <c r="J543" s="108"/>
      <c r="K543" s="108"/>
      <c r="L543" s="108"/>
      <c r="M543" s="111"/>
      <c r="N543" s="112"/>
      <c r="O543" s="111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</row>
    <row r="544">
      <c r="A544" s="108"/>
      <c r="B544" s="108"/>
      <c r="C544" s="108"/>
      <c r="D544" s="115"/>
      <c r="E544" s="108"/>
      <c r="F544" s="108"/>
      <c r="G544" s="108"/>
      <c r="H544" s="108"/>
      <c r="I544" s="108"/>
      <c r="J544" s="108"/>
      <c r="K544" s="108"/>
      <c r="L544" s="108"/>
      <c r="M544" s="111"/>
      <c r="N544" s="112"/>
      <c r="O544" s="111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</row>
    <row r="545">
      <c r="A545" s="108"/>
      <c r="B545" s="108"/>
      <c r="C545" s="108"/>
      <c r="D545" s="115"/>
      <c r="E545" s="108"/>
      <c r="F545" s="108"/>
      <c r="G545" s="108"/>
      <c r="H545" s="108"/>
      <c r="I545" s="108"/>
      <c r="J545" s="108"/>
      <c r="K545" s="108"/>
      <c r="L545" s="108"/>
      <c r="M545" s="111"/>
      <c r="N545" s="112"/>
      <c r="O545" s="111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</row>
    <row r="546">
      <c r="A546" s="108"/>
      <c r="B546" s="108"/>
      <c r="C546" s="108"/>
      <c r="D546" s="115"/>
      <c r="E546" s="108"/>
      <c r="F546" s="108"/>
      <c r="G546" s="108"/>
      <c r="H546" s="108"/>
      <c r="I546" s="108"/>
      <c r="J546" s="108"/>
      <c r="K546" s="108"/>
      <c r="L546" s="108"/>
      <c r="M546" s="111"/>
      <c r="N546" s="112"/>
      <c r="O546" s="111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</row>
    <row r="547">
      <c r="A547" s="108"/>
      <c r="B547" s="108"/>
      <c r="C547" s="108"/>
      <c r="D547" s="115"/>
      <c r="E547" s="108"/>
      <c r="F547" s="108"/>
      <c r="G547" s="108"/>
      <c r="H547" s="108"/>
      <c r="I547" s="108"/>
      <c r="J547" s="108"/>
      <c r="K547" s="108"/>
      <c r="L547" s="108"/>
      <c r="M547" s="111"/>
      <c r="N547" s="112"/>
      <c r="O547" s="111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</row>
    <row r="548">
      <c r="A548" s="108"/>
      <c r="B548" s="108"/>
      <c r="C548" s="108"/>
      <c r="D548" s="115"/>
      <c r="E548" s="108"/>
      <c r="F548" s="108"/>
      <c r="G548" s="108"/>
      <c r="H548" s="108"/>
      <c r="I548" s="108"/>
      <c r="J548" s="108"/>
      <c r="K548" s="108"/>
      <c r="L548" s="108"/>
      <c r="M548" s="111"/>
      <c r="N548" s="112"/>
      <c r="O548" s="111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</row>
    <row r="549">
      <c r="A549" s="108"/>
      <c r="B549" s="108"/>
      <c r="C549" s="108"/>
      <c r="D549" s="115"/>
      <c r="E549" s="108"/>
      <c r="F549" s="108"/>
      <c r="G549" s="108"/>
      <c r="H549" s="108"/>
      <c r="I549" s="108"/>
      <c r="J549" s="108"/>
      <c r="K549" s="108"/>
      <c r="L549" s="108"/>
      <c r="M549" s="111"/>
      <c r="N549" s="112"/>
      <c r="O549" s="111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</row>
    <row r="550">
      <c r="A550" s="108"/>
      <c r="B550" s="108"/>
      <c r="C550" s="108"/>
      <c r="D550" s="115"/>
      <c r="E550" s="108"/>
      <c r="F550" s="108"/>
      <c r="G550" s="108"/>
      <c r="H550" s="108"/>
      <c r="I550" s="108"/>
      <c r="J550" s="108"/>
      <c r="K550" s="108"/>
      <c r="L550" s="108"/>
      <c r="M550" s="111"/>
      <c r="N550" s="112"/>
      <c r="O550" s="111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</row>
    <row r="551">
      <c r="A551" s="108"/>
      <c r="B551" s="108"/>
      <c r="C551" s="108"/>
      <c r="D551" s="115"/>
      <c r="E551" s="108"/>
      <c r="F551" s="108"/>
      <c r="G551" s="108"/>
      <c r="H551" s="108"/>
      <c r="I551" s="108"/>
      <c r="J551" s="108"/>
      <c r="K551" s="108"/>
      <c r="L551" s="108"/>
      <c r="M551" s="111"/>
      <c r="N551" s="112"/>
      <c r="O551" s="111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</row>
    <row r="552">
      <c r="A552" s="108"/>
      <c r="B552" s="108"/>
      <c r="C552" s="108"/>
      <c r="D552" s="115"/>
      <c r="E552" s="108"/>
      <c r="F552" s="108"/>
      <c r="G552" s="108"/>
      <c r="H552" s="108"/>
      <c r="I552" s="108"/>
      <c r="J552" s="108"/>
      <c r="K552" s="108"/>
      <c r="L552" s="108"/>
      <c r="M552" s="111"/>
      <c r="N552" s="112"/>
      <c r="O552" s="111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</row>
    <row r="553">
      <c r="A553" s="108"/>
      <c r="B553" s="108"/>
      <c r="C553" s="108"/>
      <c r="D553" s="115"/>
      <c r="E553" s="108"/>
      <c r="F553" s="108"/>
      <c r="G553" s="108"/>
      <c r="H553" s="108"/>
      <c r="I553" s="108"/>
      <c r="J553" s="108"/>
      <c r="K553" s="108"/>
      <c r="L553" s="108"/>
      <c r="M553" s="111"/>
      <c r="N553" s="112"/>
      <c r="O553" s="111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</row>
    <row r="554">
      <c r="A554" s="108"/>
      <c r="B554" s="108"/>
      <c r="C554" s="108"/>
      <c r="D554" s="115"/>
      <c r="E554" s="108"/>
      <c r="F554" s="108"/>
      <c r="G554" s="108"/>
      <c r="H554" s="108"/>
      <c r="I554" s="108"/>
      <c r="J554" s="108"/>
      <c r="K554" s="108"/>
      <c r="L554" s="108"/>
      <c r="M554" s="111"/>
      <c r="N554" s="112"/>
      <c r="O554" s="111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</row>
    <row r="555">
      <c r="A555" s="108"/>
      <c r="B555" s="108"/>
      <c r="C555" s="108"/>
      <c r="D555" s="115"/>
      <c r="E555" s="108"/>
      <c r="F555" s="108"/>
      <c r="G555" s="108"/>
      <c r="H555" s="108"/>
      <c r="I555" s="108"/>
      <c r="J555" s="108"/>
      <c r="K555" s="108"/>
      <c r="L555" s="108"/>
      <c r="M555" s="111"/>
      <c r="N555" s="112"/>
      <c r="O555" s="111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</row>
    <row r="556">
      <c r="A556" s="108"/>
      <c r="B556" s="108"/>
      <c r="C556" s="108"/>
      <c r="D556" s="115"/>
      <c r="E556" s="108"/>
      <c r="F556" s="108"/>
      <c r="G556" s="108"/>
      <c r="H556" s="108"/>
      <c r="I556" s="108"/>
      <c r="J556" s="108"/>
      <c r="K556" s="108"/>
      <c r="L556" s="108"/>
      <c r="M556" s="111"/>
      <c r="N556" s="112"/>
      <c r="O556" s="111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</row>
    <row r="557">
      <c r="A557" s="108"/>
      <c r="B557" s="108"/>
      <c r="C557" s="108"/>
      <c r="D557" s="115"/>
      <c r="E557" s="108"/>
      <c r="F557" s="108"/>
      <c r="G557" s="108"/>
      <c r="H557" s="108"/>
      <c r="I557" s="108"/>
      <c r="J557" s="108"/>
      <c r="K557" s="108"/>
      <c r="L557" s="108"/>
      <c r="M557" s="111"/>
      <c r="N557" s="112"/>
      <c r="O557" s="111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</row>
    <row r="558">
      <c r="A558" s="108"/>
      <c r="B558" s="108"/>
      <c r="C558" s="108"/>
      <c r="D558" s="115"/>
      <c r="E558" s="108"/>
      <c r="F558" s="108"/>
      <c r="G558" s="108"/>
      <c r="H558" s="108"/>
      <c r="I558" s="108"/>
      <c r="J558" s="108"/>
      <c r="K558" s="108"/>
      <c r="L558" s="108"/>
      <c r="M558" s="111"/>
      <c r="N558" s="112"/>
      <c r="O558" s="111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</row>
    <row r="559">
      <c r="A559" s="108"/>
      <c r="B559" s="108"/>
      <c r="C559" s="108"/>
      <c r="D559" s="115"/>
      <c r="E559" s="108"/>
      <c r="F559" s="108"/>
      <c r="G559" s="108"/>
      <c r="H559" s="108"/>
      <c r="I559" s="108"/>
      <c r="J559" s="108"/>
      <c r="K559" s="108"/>
      <c r="L559" s="108"/>
      <c r="M559" s="111"/>
      <c r="N559" s="112"/>
      <c r="O559" s="111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</row>
    <row r="560">
      <c r="A560" s="108"/>
      <c r="B560" s="108"/>
      <c r="C560" s="108"/>
      <c r="D560" s="115"/>
      <c r="E560" s="108"/>
      <c r="F560" s="108"/>
      <c r="G560" s="108"/>
      <c r="H560" s="108"/>
      <c r="I560" s="108"/>
      <c r="J560" s="108"/>
      <c r="K560" s="108"/>
      <c r="L560" s="108"/>
      <c r="M560" s="111"/>
      <c r="N560" s="112"/>
      <c r="O560" s="111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</row>
    <row r="561">
      <c r="A561" s="108"/>
      <c r="B561" s="108"/>
      <c r="C561" s="108"/>
      <c r="D561" s="115"/>
      <c r="E561" s="108"/>
      <c r="F561" s="108"/>
      <c r="G561" s="108"/>
      <c r="H561" s="108"/>
      <c r="I561" s="108"/>
      <c r="J561" s="108"/>
      <c r="K561" s="108"/>
      <c r="L561" s="108"/>
      <c r="M561" s="111"/>
      <c r="N561" s="112"/>
      <c r="O561" s="111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</row>
    <row r="562">
      <c r="A562" s="108"/>
      <c r="B562" s="108"/>
      <c r="C562" s="108"/>
      <c r="D562" s="115"/>
      <c r="E562" s="108"/>
      <c r="F562" s="108"/>
      <c r="G562" s="108"/>
      <c r="H562" s="108"/>
      <c r="I562" s="108"/>
      <c r="J562" s="108"/>
      <c r="K562" s="108"/>
      <c r="L562" s="108"/>
      <c r="M562" s="111"/>
      <c r="N562" s="112"/>
      <c r="O562" s="111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</row>
    <row r="563">
      <c r="A563" s="108"/>
      <c r="B563" s="108"/>
      <c r="C563" s="108"/>
      <c r="D563" s="115"/>
      <c r="E563" s="108"/>
      <c r="F563" s="108"/>
      <c r="G563" s="108"/>
      <c r="H563" s="108"/>
      <c r="I563" s="108"/>
      <c r="J563" s="108"/>
      <c r="K563" s="108"/>
      <c r="L563" s="108"/>
      <c r="M563" s="111"/>
      <c r="N563" s="112"/>
      <c r="O563" s="111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</row>
    <row r="564">
      <c r="A564" s="108"/>
      <c r="B564" s="108"/>
      <c r="C564" s="108"/>
      <c r="D564" s="115"/>
      <c r="E564" s="108"/>
      <c r="F564" s="108"/>
      <c r="G564" s="108"/>
      <c r="H564" s="108"/>
      <c r="I564" s="108"/>
      <c r="J564" s="108"/>
      <c r="K564" s="108"/>
      <c r="L564" s="108"/>
      <c r="M564" s="111"/>
      <c r="N564" s="112"/>
      <c r="O564" s="111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</row>
    <row r="565">
      <c r="A565" s="108"/>
      <c r="B565" s="108"/>
      <c r="C565" s="108"/>
      <c r="D565" s="115"/>
      <c r="E565" s="108"/>
      <c r="F565" s="108"/>
      <c r="G565" s="108"/>
      <c r="H565" s="108"/>
      <c r="I565" s="108"/>
      <c r="J565" s="108"/>
      <c r="K565" s="108"/>
      <c r="L565" s="108"/>
      <c r="M565" s="111"/>
      <c r="N565" s="112"/>
      <c r="O565" s="111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</row>
    <row r="566">
      <c r="A566" s="108"/>
      <c r="B566" s="108"/>
      <c r="C566" s="108"/>
      <c r="D566" s="115"/>
      <c r="E566" s="108"/>
      <c r="F566" s="108"/>
      <c r="G566" s="108"/>
      <c r="H566" s="108"/>
      <c r="I566" s="108"/>
      <c r="J566" s="108"/>
      <c r="K566" s="108"/>
      <c r="L566" s="108"/>
      <c r="M566" s="111"/>
      <c r="N566" s="112"/>
      <c r="O566" s="111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</row>
    <row r="567">
      <c r="A567" s="108"/>
      <c r="B567" s="108"/>
      <c r="C567" s="108"/>
      <c r="D567" s="115"/>
      <c r="E567" s="108"/>
      <c r="F567" s="108"/>
      <c r="G567" s="108"/>
      <c r="H567" s="108"/>
      <c r="I567" s="108"/>
      <c r="J567" s="108"/>
      <c r="K567" s="108"/>
      <c r="L567" s="108"/>
      <c r="M567" s="111"/>
      <c r="N567" s="112"/>
      <c r="O567" s="111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</row>
    <row r="568">
      <c r="A568" s="108"/>
      <c r="B568" s="108"/>
      <c r="C568" s="108"/>
      <c r="D568" s="115"/>
      <c r="E568" s="108"/>
      <c r="F568" s="108"/>
      <c r="G568" s="108"/>
      <c r="H568" s="108"/>
      <c r="I568" s="108"/>
      <c r="J568" s="108"/>
      <c r="K568" s="108"/>
      <c r="L568" s="108"/>
      <c r="M568" s="111"/>
      <c r="N568" s="112"/>
      <c r="O568" s="111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</row>
    <row r="569">
      <c r="A569" s="108"/>
      <c r="B569" s="108"/>
      <c r="C569" s="108"/>
      <c r="D569" s="115"/>
      <c r="E569" s="108"/>
      <c r="F569" s="108"/>
      <c r="G569" s="108"/>
      <c r="H569" s="108"/>
      <c r="I569" s="108"/>
      <c r="J569" s="108"/>
      <c r="K569" s="108"/>
      <c r="L569" s="108"/>
      <c r="M569" s="111"/>
      <c r="N569" s="112"/>
      <c r="O569" s="111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</row>
    <row r="570">
      <c r="A570" s="108"/>
      <c r="B570" s="108"/>
      <c r="C570" s="108"/>
      <c r="D570" s="115"/>
      <c r="E570" s="108"/>
      <c r="F570" s="108"/>
      <c r="G570" s="108"/>
      <c r="H570" s="108"/>
      <c r="I570" s="108"/>
      <c r="J570" s="108"/>
      <c r="K570" s="108"/>
      <c r="L570" s="108"/>
      <c r="M570" s="111"/>
      <c r="N570" s="112"/>
      <c r="O570" s="111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</row>
    <row r="571">
      <c r="A571" s="108"/>
      <c r="B571" s="108"/>
      <c r="C571" s="108"/>
      <c r="D571" s="115"/>
      <c r="E571" s="108"/>
      <c r="F571" s="108"/>
      <c r="G571" s="108"/>
      <c r="H571" s="108"/>
      <c r="I571" s="108"/>
      <c r="J571" s="108"/>
      <c r="K571" s="108"/>
      <c r="L571" s="108"/>
      <c r="M571" s="111"/>
      <c r="N571" s="112"/>
      <c r="O571" s="111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</row>
    <row r="572">
      <c r="A572" s="108"/>
      <c r="B572" s="108"/>
      <c r="C572" s="108"/>
      <c r="D572" s="115"/>
      <c r="E572" s="108"/>
      <c r="F572" s="108"/>
      <c r="G572" s="108"/>
      <c r="H572" s="108"/>
      <c r="I572" s="108"/>
      <c r="J572" s="108"/>
      <c r="K572" s="108"/>
      <c r="L572" s="108"/>
      <c r="M572" s="111"/>
      <c r="N572" s="112"/>
      <c r="O572" s="111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</row>
    <row r="573">
      <c r="A573" s="108"/>
      <c r="B573" s="108"/>
      <c r="C573" s="108"/>
      <c r="D573" s="115"/>
      <c r="E573" s="108"/>
      <c r="F573" s="108"/>
      <c r="G573" s="108"/>
      <c r="H573" s="108"/>
      <c r="I573" s="108"/>
      <c r="J573" s="108"/>
      <c r="K573" s="108"/>
      <c r="L573" s="108"/>
      <c r="M573" s="111"/>
      <c r="N573" s="112"/>
      <c r="O573" s="111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</row>
    <row r="574">
      <c r="A574" s="108"/>
      <c r="B574" s="108"/>
      <c r="C574" s="108"/>
      <c r="D574" s="115"/>
      <c r="E574" s="108"/>
      <c r="F574" s="108"/>
      <c r="G574" s="108"/>
      <c r="H574" s="108"/>
      <c r="I574" s="108"/>
      <c r="J574" s="108"/>
      <c r="K574" s="108"/>
      <c r="L574" s="108"/>
      <c r="M574" s="111"/>
      <c r="N574" s="112"/>
      <c r="O574" s="111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</row>
    <row r="575">
      <c r="A575" s="108"/>
      <c r="B575" s="108"/>
      <c r="C575" s="108"/>
      <c r="D575" s="115"/>
      <c r="E575" s="108"/>
      <c r="F575" s="108"/>
      <c r="G575" s="108"/>
      <c r="H575" s="108"/>
      <c r="I575" s="108"/>
      <c r="J575" s="108"/>
      <c r="K575" s="108"/>
      <c r="L575" s="108"/>
      <c r="M575" s="111"/>
      <c r="N575" s="112"/>
      <c r="O575" s="111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</row>
    <row r="576">
      <c r="A576" s="108"/>
      <c r="B576" s="108"/>
      <c r="C576" s="108"/>
      <c r="D576" s="115"/>
      <c r="E576" s="108"/>
      <c r="F576" s="108"/>
      <c r="G576" s="108"/>
      <c r="H576" s="108"/>
      <c r="I576" s="108"/>
      <c r="J576" s="108"/>
      <c r="K576" s="108"/>
      <c r="L576" s="108"/>
      <c r="M576" s="111"/>
      <c r="N576" s="112"/>
      <c r="O576" s="111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</row>
    <row r="577">
      <c r="A577" s="108"/>
      <c r="B577" s="108"/>
      <c r="C577" s="108"/>
      <c r="D577" s="115"/>
      <c r="E577" s="108"/>
      <c r="F577" s="108"/>
      <c r="G577" s="108"/>
      <c r="H577" s="108"/>
      <c r="I577" s="108"/>
      <c r="J577" s="108"/>
      <c r="K577" s="108"/>
      <c r="L577" s="108"/>
      <c r="M577" s="111"/>
      <c r="N577" s="112"/>
      <c r="O577" s="111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</row>
    <row r="578">
      <c r="A578" s="108"/>
      <c r="B578" s="108"/>
      <c r="C578" s="108"/>
      <c r="D578" s="115"/>
      <c r="E578" s="108"/>
      <c r="F578" s="108"/>
      <c r="G578" s="108"/>
      <c r="H578" s="108"/>
      <c r="I578" s="108"/>
      <c r="J578" s="108"/>
      <c r="K578" s="108"/>
      <c r="L578" s="108"/>
      <c r="M578" s="111"/>
      <c r="N578" s="112"/>
      <c r="O578" s="111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</row>
    <row r="579">
      <c r="A579" s="108"/>
      <c r="B579" s="108"/>
      <c r="C579" s="108"/>
      <c r="D579" s="115"/>
      <c r="E579" s="108"/>
      <c r="F579" s="108"/>
      <c r="G579" s="108"/>
      <c r="H579" s="108"/>
      <c r="I579" s="108"/>
      <c r="J579" s="108"/>
      <c r="K579" s="108"/>
      <c r="L579" s="108"/>
      <c r="M579" s="111"/>
      <c r="N579" s="112"/>
      <c r="O579" s="111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</row>
    <row r="580">
      <c r="A580" s="108"/>
      <c r="B580" s="108"/>
      <c r="C580" s="108"/>
      <c r="D580" s="115"/>
      <c r="E580" s="108"/>
      <c r="F580" s="108"/>
      <c r="G580" s="108"/>
      <c r="H580" s="108"/>
      <c r="I580" s="108"/>
      <c r="J580" s="108"/>
      <c r="K580" s="108"/>
      <c r="L580" s="108"/>
      <c r="M580" s="111"/>
      <c r="N580" s="112"/>
      <c r="O580" s="111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</row>
    <row r="581">
      <c r="A581" s="108"/>
      <c r="B581" s="108"/>
      <c r="C581" s="108"/>
      <c r="D581" s="115"/>
      <c r="E581" s="108"/>
      <c r="F581" s="108"/>
      <c r="G581" s="108"/>
      <c r="H581" s="108"/>
      <c r="I581" s="108"/>
      <c r="J581" s="108"/>
      <c r="K581" s="108"/>
      <c r="L581" s="108"/>
      <c r="M581" s="111"/>
      <c r="N581" s="112"/>
      <c r="O581" s="111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</row>
    <row r="582">
      <c r="A582" s="108"/>
      <c r="B582" s="108"/>
      <c r="C582" s="108"/>
      <c r="D582" s="115"/>
      <c r="E582" s="108"/>
      <c r="F582" s="108"/>
      <c r="G582" s="108"/>
      <c r="H582" s="108"/>
      <c r="I582" s="108"/>
      <c r="J582" s="108"/>
      <c r="K582" s="108"/>
      <c r="L582" s="108"/>
      <c r="M582" s="111"/>
      <c r="N582" s="112"/>
      <c r="O582" s="111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</row>
    <row r="583">
      <c r="A583" s="108"/>
      <c r="B583" s="108"/>
      <c r="C583" s="108"/>
      <c r="D583" s="115"/>
      <c r="E583" s="108"/>
      <c r="F583" s="108"/>
      <c r="G583" s="108"/>
      <c r="H583" s="108"/>
      <c r="I583" s="108"/>
      <c r="J583" s="108"/>
      <c r="K583" s="108"/>
      <c r="L583" s="108"/>
      <c r="M583" s="111"/>
      <c r="N583" s="112"/>
      <c r="O583" s="111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</row>
    <row r="584">
      <c r="A584" s="108"/>
      <c r="B584" s="108"/>
      <c r="C584" s="108"/>
      <c r="D584" s="115"/>
      <c r="E584" s="108"/>
      <c r="F584" s="108"/>
      <c r="G584" s="108"/>
      <c r="H584" s="108"/>
      <c r="I584" s="108"/>
      <c r="J584" s="108"/>
      <c r="K584" s="108"/>
      <c r="L584" s="108"/>
      <c r="M584" s="111"/>
      <c r="N584" s="112"/>
      <c r="O584" s="111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</row>
    <row r="585">
      <c r="A585" s="108"/>
      <c r="B585" s="108"/>
      <c r="C585" s="108"/>
      <c r="D585" s="115"/>
      <c r="E585" s="108"/>
      <c r="F585" s="108"/>
      <c r="G585" s="108"/>
      <c r="H585" s="108"/>
      <c r="I585" s="108"/>
      <c r="J585" s="108"/>
      <c r="K585" s="108"/>
      <c r="L585" s="108"/>
      <c r="M585" s="111"/>
      <c r="N585" s="112"/>
      <c r="O585" s="111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</row>
    <row r="586">
      <c r="A586" s="108"/>
      <c r="B586" s="108"/>
      <c r="C586" s="108"/>
      <c r="D586" s="115"/>
      <c r="E586" s="108"/>
      <c r="F586" s="108"/>
      <c r="G586" s="108"/>
      <c r="H586" s="108"/>
      <c r="I586" s="108"/>
      <c r="J586" s="108"/>
      <c r="K586" s="108"/>
      <c r="L586" s="108"/>
      <c r="M586" s="111"/>
      <c r="N586" s="112"/>
      <c r="O586" s="111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</row>
    <row r="587">
      <c r="A587" s="108"/>
      <c r="B587" s="108"/>
      <c r="C587" s="108"/>
      <c r="D587" s="115"/>
      <c r="E587" s="108"/>
      <c r="F587" s="108"/>
      <c r="G587" s="108"/>
      <c r="H587" s="108"/>
      <c r="I587" s="108"/>
      <c r="J587" s="108"/>
      <c r="K587" s="108"/>
      <c r="L587" s="108"/>
      <c r="M587" s="111"/>
      <c r="N587" s="112"/>
      <c r="O587" s="111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</row>
    <row r="588">
      <c r="A588" s="108"/>
      <c r="B588" s="108"/>
      <c r="C588" s="108"/>
      <c r="D588" s="115"/>
      <c r="E588" s="108"/>
      <c r="F588" s="108"/>
      <c r="G588" s="108"/>
      <c r="H588" s="108"/>
      <c r="I588" s="108"/>
      <c r="J588" s="108"/>
      <c r="K588" s="108"/>
      <c r="L588" s="108"/>
      <c r="M588" s="111"/>
      <c r="N588" s="112"/>
      <c r="O588" s="111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</row>
    <row r="589">
      <c r="A589" s="108"/>
      <c r="B589" s="108"/>
      <c r="C589" s="108"/>
      <c r="D589" s="115"/>
      <c r="E589" s="108"/>
      <c r="F589" s="108"/>
      <c r="G589" s="108"/>
      <c r="H589" s="108"/>
      <c r="I589" s="108"/>
      <c r="J589" s="108"/>
      <c r="K589" s="108"/>
      <c r="L589" s="108"/>
      <c r="M589" s="111"/>
      <c r="N589" s="112"/>
      <c r="O589" s="111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</row>
    <row r="590">
      <c r="A590" s="108"/>
      <c r="B590" s="108"/>
      <c r="C590" s="108"/>
      <c r="D590" s="115"/>
      <c r="E590" s="108"/>
      <c r="F590" s="108"/>
      <c r="G590" s="108"/>
      <c r="H590" s="108"/>
      <c r="I590" s="108"/>
      <c r="J590" s="108"/>
      <c r="K590" s="108"/>
      <c r="L590" s="108"/>
      <c r="M590" s="111"/>
      <c r="N590" s="112"/>
      <c r="O590" s="111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</row>
    <row r="591">
      <c r="A591" s="108"/>
      <c r="B591" s="108"/>
      <c r="C591" s="108"/>
      <c r="D591" s="115"/>
      <c r="E591" s="108"/>
      <c r="F591" s="108"/>
      <c r="G591" s="108"/>
      <c r="H591" s="108"/>
      <c r="I591" s="108"/>
      <c r="J591" s="108"/>
      <c r="K591" s="108"/>
      <c r="L591" s="108"/>
      <c r="M591" s="111"/>
      <c r="N591" s="112"/>
      <c r="O591" s="111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</row>
    <row r="592">
      <c r="A592" s="108"/>
      <c r="B592" s="108"/>
      <c r="C592" s="108"/>
      <c r="D592" s="115"/>
      <c r="E592" s="108"/>
      <c r="F592" s="108"/>
      <c r="G592" s="108"/>
      <c r="H592" s="108"/>
      <c r="I592" s="108"/>
      <c r="J592" s="108"/>
      <c r="K592" s="108"/>
      <c r="L592" s="108"/>
      <c r="M592" s="111"/>
      <c r="N592" s="112"/>
      <c r="O592" s="111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</row>
    <row r="593">
      <c r="A593" s="108"/>
      <c r="B593" s="108"/>
      <c r="C593" s="108"/>
      <c r="D593" s="115"/>
      <c r="E593" s="108"/>
      <c r="F593" s="108"/>
      <c r="G593" s="108"/>
      <c r="H593" s="108"/>
      <c r="I593" s="108"/>
      <c r="J593" s="108"/>
      <c r="K593" s="108"/>
      <c r="L593" s="108"/>
      <c r="M593" s="111"/>
      <c r="N593" s="112"/>
      <c r="O593" s="111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</row>
    <row r="594">
      <c r="A594" s="108"/>
      <c r="B594" s="108"/>
      <c r="C594" s="108"/>
      <c r="D594" s="115"/>
      <c r="E594" s="108"/>
      <c r="F594" s="108"/>
      <c r="G594" s="108"/>
      <c r="H594" s="108"/>
      <c r="I594" s="108"/>
      <c r="J594" s="108"/>
      <c r="K594" s="108"/>
      <c r="L594" s="108"/>
      <c r="M594" s="111"/>
      <c r="N594" s="112"/>
      <c r="O594" s="111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</row>
    <row r="595">
      <c r="A595" s="108"/>
      <c r="B595" s="108"/>
      <c r="C595" s="108"/>
      <c r="D595" s="115"/>
      <c r="E595" s="108"/>
      <c r="F595" s="108"/>
      <c r="G595" s="108"/>
      <c r="H595" s="108"/>
      <c r="I595" s="108"/>
      <c r="J595" s="108"/>
      <c r="K595" s="108"/>
      <c r="L595" s="108"/>
      <c r="M595" s="111"/>
      <c r="N595" s="112"/>
      <c r="O595" s="111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</row>
    <row r="596">
      <c r="A596" s="108"/>
      <c r="B596" s="108"/>
      <c r="C596" s="108"/>
      <c r="D596" s="115"/>
      <c r="E596" s="108"/>
      <c r="F596" s="108"/>
      <c r="G596" s="108"/>
      <c r="H596" s="108"/>
      <c r="I596" s="108"/>
      <c r="J596" s="108"/>
      <c r="K596" s="108"/>
      <c r="L596" s="108"/>
      <c r="M596" s="111"/>
      <c r="N596" s="112"/>
      <c r="O596" s="111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</row>
    <row r="597">
      <c r="A597" s="108"/>
      <c r="B597" s="108"/>
      <c r="C597" s="108"/>
      <c r="D597" s="115"/>
      <c r="E597" s="108"/>
      <c r="F597" s="108"/>
      <c r="G597" s="108"/>
      <c r="H597" s="108"/>
      <c r="I597" s="108"/>
      <c r="J597" s="108"/>
      <c r="K597" s="108"/>
      <c r="L597" s="108"/>
      <c r="M597" s="111"/>
      <c r="N597" s="112"/>
      <c r="O597" s="111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</row>
    <row r="598">
      <c r="A598" s="108"/>
      <c r="B598" s="108"/>
      <c r="C598" s="108"/>
      <c r="D598" s="115"/>
      <c r="E598" s="108"/>
      <c r="F598" s="108"/>
      <c r="G598" s="108"/>
      <c r="H598" s="108"/>
      <c r="I598" s="108"/>
      <c r="J598" s="108"/>
      <c r="K598" s="108"/>
      <c r="L598" s="108"/>
      <c r="M598" s="111"/>
      <c r="N598" s="112"/>
      <c r="O598" s="111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</row>
    <row r="599">
      <c r="A599" s="108"/>
      <c r="B599" s="108"/>
      <c r="C599" s="108"/>
      <c r="D599" s="115"/>
      <c r="E599" s="108"/>
      <c r="F599" s="108"/>
      <c r="G599" s="108"/>
      <c r="H599" s="108"/>
      <c r="I599" s="108"/>
      <c r="J599" s="108"/>
      <c r="K599" s="108"/>
      <c r="L599" s="108"/>
      <c r="M599" s="111"/>
      <c r="N599" s="112"/>
      <c r="O599" s="111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</row>
    <row r="600">
      <c r="A600" s="108"/>
      <c r="B600" s="108"/>
      <c r="C600" s="108"/>
      <c r="D600" s="115"/>
      <c r="E600" s="108"/>
      <c r="F600" s="108"/>
      <c r="G600" s="108"/>
      <c r="H600" s="108"/>
      <c r="I600" s="108"/>
      <c r="J600" s="108"/>
      <c r="K600" s="108"/>
      <c r="L600" s="108"/>
      <c r="M600" s="111"/>
      <c r="N600" s="112"/>
      <c r="O600" s="111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</row>
    <row r="601">
      <c r="A601" s="108"/>
      <c r="B601" s="108"/>
      <c r="C601" s="108"/>
      <c r="D601" s="115"/>
      <c r="E601" s="108"/>
      <c r="F601" s="108"/>
      <c r="G601" s="108"/>
      <c r="H601" s="108"/>
      <c r="I601" s="108"/>
      <c r="J601" s="108"/>
      <c r="K601" s="108"/>
      <c r="L601" s="108"/>
      <c r="M601" s="111"/>
      <c r="N601" s="112"/>
      <c r="O601" s="111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</row>
    <row r="602">
      <c r="A602" s="108"/>
      <c r="B602" s="108"/>
      <c r="C602" s="108"/>
      <c r="D602" s="115"/>
      <c r="E602" s="108"/>
      <c r="F602" s="108"/>
      <c r="G602" s="108"/>
      <c r="H602" s="108"/>
      <c r="I602" s="108"/>
      <c r="J602" s="108"/>
      <c r="K602" s="108"/>
      <c r="L602" s="108"/>
      <c r="M602" s="111"/>
      <c r="N602" s="112"/>
      <c r="O602" s="111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</row>
    <row r="603">
      <c r="A603" s="108"/>
      <c r="B603" s="108"/>
      <c r="C603" s="108"/>
      <c r="D603" s="115"/>
      <c r="E603" s="108"/>
      <c r="F603" s="108"/>
      <c r="G603" s="108"/>
      <c r="H603" s="108"/>
      <c r="I603" s="108"/>
      <c r="J603" s="108"/>
      <c r="K603" s="108"/>
      <c r="L603" s="108"/>
      <c r="M603" s="111"/>
      <c r="N603" s="112"/>
      <c r="O603" s="111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</row>
    <row r="604">
      <c r="A604" s="108"/>
      <c r="B604" s="108"/>
      <c r="C604" s="108"/>
      <c r="D604" s="115"/>
      <c r="E604" s="108"/>
      <c r="F604" s="108"/>
      <c r="G604" s="108"/>
      <c r="H604" s="108"/>
      <c r="I604" s="108"/>
      <c r="J604" s="108"/>
      <c r="K604" s="108"/>
      <c r="L604" s="108"/>
      <c r="M604" s="111"/>
      <c r="N604" s="112"/>
      <c r="O604" s="111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</row>
    <row r="605">
      <c r="A605" s="108"/>
      <c r="B605" s="108"/>
      <c r="C605" s="108"/>
      <c r="D605" s="115"/>
      <c r="E605" s="108"/>
      <c r="F605" s="108"/>
      <c r="G605" s="108"/>
      <c r="H605" s="108"/>
      <c r="I605" s="108"/>
      <c r="J605" s="108"/>
      <c r="K605" s="108"/>
      <c r="L605" s="108"/>
      <c r="M605" s="111"/>
      <c r="N605" s="112"/>
      <c r="O605" s="111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</row>
    <row r="606">
      <c r="A606" s="108"/>
      <c r="B606" s="108"/>
      <c r="C606" s="108"/>
      <c r="D606" s="115"/>
      <c r="E606" s="108"/>
      <c r="F606" s="108"/>
      <c r="G606" s="108"/>
      <c r="H606" s="108"/>
      <c r="I606" s="108"/>
      <c r="J606" s="108"/>
      <c r="K606" s="108"/>
      <c r="L606" s="108"/>
      <c r="M606" s="111"/>
      <c r="N606" s="112"/>
      <c r="O606" s="111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</row>
    <row r="607">
      <c r="A607" s="108"/>
      <c r="B607" s="108"/>
      <c r="C607" s="108"/>
      <c r="D607" s="115"/>
      <c r="E607" s="108"/>
      <c r="F607" s="108"/>
      <c r="G607" s="108"/>
      <c r="H607" s="108"/>
      <c r="I607" s="108"/>
      <c r="J607" s="108"/>
      <c r="K607" s="108"/>
      <c r="L607" s="108"/>
      <c r="M607" s="111"/>
      <c r="N607" s="112"/>
      <c r="O607" s="111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</row>
    <row r="608">
      <c r="A608" s="108"/>
      <c r="B608" s="108"/>
      <c r="C608" s="108"/>
      <c r="D608" s="115"/>
      <c r="E608" s="108"/>
      <c r="F608" s="108"/>
      <c r="G608" s="108"/>
      <c r="H608" s="108"/>
      <c r="I608" s="108"/>
      <c r="J608" s="108"/>
      <c r="K608" s="108"/>
      <c r="L608" s="108"/>
      <c r="M608" s="111"/>
      <c r="N608" s="112"/>
      <c r="O608" s="111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</row>
    <row r="609">
      <c r="A609" s="108"/>
      <c r="B609" s="108"/>
      <c r="C609" s="108"/>
      <c r="D609" s="115"/>
      <c r="E609" s="108"/>
      <c r="F609" s="108"/>
      <c r="G609" s="108"/>
      <c r="H609" s="108"/>
      <c r="I609" s="108"/>
      <c r="J609" s="108"/>
      <c r="K609" s="108"/>
      <c r="L609" s="108"/>
      <c r="M609" s="111"/>
      <c r="N609" s="112"/>
      <c r="O609" s="111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</row>
    <row r="610">
      <c r="A610" s="108"/>
      <c r="B610" s="108"/>
      <c r="C610" s="108"/>
      <c r="D610" s="115"/>
      <c r="E610" s="108"/>
      <c r="F610" s="108"/>
      <c r="G610" s="108"/>
      <c r="H610" s="108"/>
      <c r="I610" s="108"/>
      <c r="J610" s="108"/>
      <c r="K610" s="108"/>
      <c r="L610" s="108"/>
      <c r="M610" s="111"/>
      <c r="N610" s="112"/>
      <c r="O610" s="111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</row>
    <row r="611">
      <c r="A611" s="108"/>
      <c r="B611" s="108"/>
      <c r="C611" s="108"/>
      <c r="D611" s="115"/>
      <c r="E611" s="108"/>
      <c r="F611" s="108"/>
      <c r="G611" s="108"/>
      <c r="H611" s="108"/>
      <c r="I611" s="108"/>
      <c r="J611" s="108"/>
      <c r="K611" s="108"/>
      <c r="L611" s="108"/>
      <c r="M611" s="111"/>
      <c r="N611" s="112"/>
      <c r="O611" s="111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</row>
    <row r="612">
      <c r="A612" s="108"/>
      <c r="B612" s="108"/>
      <c r="C612" s="108"/>
      <c r="D612" s="115"/>
      <c r="E612" s="108"/>
      <c r="F612" s="108"/>
      <c r="G612" s="108"/>
      <c r="H612" s="108"/>
      <c r="I612" s="108"/>
      <c r="J612" s="108"/>
      <c r="K612" s="108"/>
      <c r="L612" s="108"/>
      <c r="M612" s="111"/>
      <c r="N612" s="112"/>
      <c r="O612" s="111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</row>
    <row r="613">
      <c r="A613" s="108"/>
      <c r="B613" s="108"/>
      <c r="C613" s="108"/>
      <c r="D613" s="115"/>
      <c r="E613" s="108"/>
      <c r="F613" s="108"/>
      <c r="G613" s="108"/>
      <c r="H613" s="108"/>
      <c r="I613" s="108"/>
      <c r="J613" s="108"/>
      <c r="K613" s="108"/>
      <c r="L613" s="108"/>
      <c r="M613" s="111"/>
      <c r="N613" s="112"/>
      <c r="O613" s="111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</row>
    <row r="614">
      <c r="A614" s="108"/>
      <c r="B614" s="108"/>
      <c r="C614" s="108"/>
      <c r="D614" s="115"/>
      <c r="E614" s="108"/>
      <c r="F614" s="108"/>
      <c r="G614" s="108"/>
      <c r="H614" s="108"/>
      <c r="I614" s="108"/>
      <c r="J614" s="108"/>
      <c r="K614" s="108"/>
      <c r="L614" s="108"/>
      <c r="M614" s="111"/>
      <c r="N614" s="112"/>
      <c r="O614" s="111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</row>
    <row r="615">
      <c r="A615" s="108"/>
      <c r="B615" s="108"/>
      <c r="C615" s="108"/>
      <c r="D615" s="115"/>
      <c r="E615" s="108"/>
      <c r="F615" s="108"/>
      <c r="G615" s="108"/>
      <c r="H615" s="108"/>
      <c r="I615" s="108"/>
      <c r="J615" s="108"/>
      <c r="K615" s="108"/>
      <c r="L615" s="108"/>
      <c r="M615" s="111"/>
      <c r="N615" s="112"/>
      <c r="O615" s="111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</row>
    <row r="616">
      <c r="A616" s="108"/>
      <c r="B616" s="108"/>
      <c r="C616" s="108"/>
      <c r="D616" s="115"/>
      <c r="E616" s="108"/>
      <c r="F616" s="108"/>
      <c r="G616" s="108"/>
      <c r="H616" s="108"/>
      <c r="I616" s="108"/>
      <c r="J616" s="108"/>
      <c r="K616" s="108"/>
      <c r="L616" s="108"/>
      <c r="M616" s="111"/>
      <c r="N616" s="112"/>
      <c r="O616" s="111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</row>
    <row r="617">
      <c r="A617" s="108"/>
      <c r="B617" s="108"/>
      <c r="C617" s="108"/>
      <c r="D617" s="115"/>
      <c r="E617" s="108"/>
      <c r="F617" s="108"/>
      <c r="G617" s="108"/>
      <c r="H617" s="108"/>
      <c r="I617" s="108"/>
      <c r="J617" s="108"/>
      <c r="K617" s="108"/>
      <c r="L617" s="108"/>
      <c r="M617" s="111"/>
      <c r="N617" s="112"/>
      <c r="O617" s="111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</row>
    <row r="618">
      <c r="A618" s="108"/>
      <c r="B618" s="108"/>
      <c r="C618" s="108"/>
      <c r="D618" s="115"/>
      <c r="E618" s="108"/>
      <c r="F618" s="108"/>
      <c r="G618" s="108"/>
      <c r="H618" s="108"/>
      <c r="I618" s="108"/>
      <c r="J618" s="108"/>
      <c r="K618" s="108"/>
      <c r="L618" s="108"/>
      <c r="M618" s="111"/>
      <c r="N618" s="112"/>
      <c r="O618" s="111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</row>
    <row r="619">
      <c r="A619" s="108"/>
      <c r="B619" s="108"/>
      <c r="C619" s="108"/>
      <c r="D619" s="115"/>
      <c r="E619" s="108"/>
      <c r="F619" s="108"/>
      <c r="G619" s="108"/>
      <c r="H619" s="108"/>
      <c r="I619" s="108"/>
      <c r="J619" s="108"/>
      <c r="K619" s="108"/>
      <c r="L619" s="108"/>
      <c r="M619" s="111"/>
      <c r="N619" s="112"/>
      <c r="O619" s="111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</row>
    <row r="620">
      <c r="A620" s="108"/>
      <c r="B620" s="108"/>
      <c r="C620" s="108"/>
      <c r="D620" s="115"/>
      <c r="E620" s="108"/>
      <c r="F620" s="108"/>
      <c r="G620" s="108"/>
      <c r="H620" s="108"/>
      <c r="I620" s="108"/>
      <c r="J620" s="108"/>
      <c r="K620" s="108"/>
      <c r="L620" s="108"/>
      <c r="M620" s="111"/>
      <c r="N620" s="112"/>
      <c r="O620" s="111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</row>
    <row r="621">
      <c r="A621" s="108"/>
      <c r="B621" s="108"/>
      <c r="C621" s="108"/>
      <c r="D621" s="115"/>
      <c r="E621" s="108"/>
      <c r="F621" s="108"/>
      <c r="G621" s="108"/>
      <c r="H621" s="108"/>
      <c r="I621" s="108"/>
      <c r="J621" s="108"/>
      <c r="K621" s="108"/>
      <c r="L621" s="108"/>
      <c r="M621" s="111"/>
      <c r="N621" s="112"/>
      <c r="O621" s="111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</row>
    <row r="622">
      <c r="A622" s="108"/>
      <c r="B622" s="108"/>
      <c r="C622" s="108"/>
      <c r="D622" s="115"/>
      <c r="E622" s="108"/>
      <c r="F622" s="108"/>
      <c r="G622" s="108"/>
      <c r="H622" s="108"/>
      <c r="I622" s="108"/>
      <c r="J622" s="108"/>
      <c r="K622" s="108"/>
      <c r="L622" s="108"/>
      <c r="M622" s="111"/>
      <c r="N622" s="112"/>
      <c r="O622" s="111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</row>
    <row r="623">
      <c r="A623" s="108"/>
      <c r="B623" s="108"/>
      <c r="C623" s="108"/>
      <c r="D623" s="115"/>
      <c r="E623" s="108"/>
      <c r="F623" s="108"/>
      <c r="G623" s="108"/>
      <c r="H623" s="108"/>
      <c r="I623" s="108"/>
      <c r="J623" s="108"/>
      <c r="K623" s="108"/>
      <c r="L623" s="108"/>
      <c r="M623" s="111"/>
      <c r="N623" s="112"/>
      <c r="O623" s="111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</row>
    <row r="624">
      <c r="A624" s="108"/>
      <c r="B624" s="108"/>
      <c r="C624" s="108"/>
      <c r="D624" s="115"/>
      <c r="E624" s="108"/>
      <c r="F624" s="108"/>
      <c r="G624" s="108"/>
      <c r="H624" s="108"/>
      <c r="I624" s="108"/>
      <c r="J624" s="108"/>
      <c r="K624" s="108"/>
      <c r="L624" s="108"/>
      <c r="M624" s="111"/>
      <c r="N624" s="112"/>
      <c r="O624" s="111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</row>
    <row r="625">
      <c r="A625" s="108"/>
      <c r="B625" s="108"/>
      <c r="C625" s="108"/>
      <c r="D625" s="115"/>
      <c r="E625" s="108"/>
      <c r="F625" s="108"/>
      <c r="G625" s="108"/>
      <c r="H625" s="108"/>
      <c r="I625" s="108"/>
      <c r="J625" s="108"/>
      <c r="K625" s="108"/>
      <c r="L625" s="108"/>
      <c r="M625" s="111"/>
      <c r="N625" s="112"/>
      <c r="O625" s="111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</row>
    <row r="626">
      <c r="A626" s="108"/>
      <c r="B626" s="108"/>
      <c r="C626" s="108"/>
      <c r="D626" s="115"/>
      <c r="E626" s="108"/>
      <c r="F626" s="108"/>
      <c r="G626" s="108"/>
      <c r="H626" s="108"/>
      <c r="I626" s="108"/>
      <c r="J626" s="108"/>
      <c r="K626" s="108"/>
      <c r="L626" s="108"/>
      <c r="M626" s="111"/>
      <c r="N626" s="112"/>
      <c r="O626" s="111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</row>
    <row r="627">
      <c r="A627" s="108"/>
      <c r="B627" s="108"/>
      <c r="C627" s="108"/>
      <c r="D627" s="115"/>
      <c r="E627" s="108"/>
      <c r="F627" s="108"/>
      <c r="G627" s="108"/>
      <c r="H627" s="108"/>
      <c r="I627" s="108"/>
      <c r="J627" s="108"/>
      <c r="K627" s="108"/>
      <c r="L627" s="108"/>
      <c r="M627" s="111"/>
      <c r="N627" s="112"/>
      <c r="O627" s="111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</row>
    <row r="628">
      <c r="A628" s="108"/>
      <c r="B628" s="108"/>
      <c r="C628" s="108"/>
      <c r="D628" s="115"/>
      <c r="E628" s="108"/>
      <c r="F628" s="108"/>
      <c r="G628" s="108"/>
      <c r="H628" s="108"/>
      <c r="I628" s="108"/>
      <c r="J628" s="108"/>
      <c r="K628" s="108"/>
      <c r="L628" s="108"/>
      <c r="M628" s="111"/>
      <c r="N628" s="112"/>
      <c r="O628" s="111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</row>
    <row r="629">
      <c r="A629" s="108"/>
      <c r="B629" s="108"/>
      <c r="C629" s="108"/>
      <c r="D629" s="115"/>
      <c r="E629" s="108"/>
      <c r="F629" s="108"/>
      <c r="G629" s="108"/>
      <c r="H629" s="108"/>
      <c r="I629" s="108"/>
      <c r="J629" s="108"/>
      <c r="K629" s="108"/>
      <c r="L629" s="108"/>
      <c r="M629" s="111"/>
      <c r="N629" s="112"/>
      <c r="O629" s="111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</row>
    <row r="630">
      <c r="A630" s="108"/>
      <c r="B630" s="108"/>
      <c r="C630" s="108"/>
      <c r="D630" s="115"/>
      <c r="E630" s="108"/>
      <c r="F630" s="108"/>
      <c r="G630" s="108"/>
      <c r="H630" s="108"/>
      <c r="I630" s="108"/>
      <c r="J630" s="108"/>
      <c r="K630" s="108"/>
      <c r="L630" s="108"/>
      <c r="M630" s="111"/>
      <c r="N630" s="112"/>
      <c r="O630" s="111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</row>
    <row r="631">
      <c r="A631" s="108"/>
      <c r="B631" s="108"/>
      <c r="C631" s="108"/>
      <c r="D631" s="115"/>
      <c r="E631" s="108"/>
      <c r="F631" s="108"/>
      <c r="G631" s="108"/>
      <c r="H631" s="108"/>
      <c r="I631" s="108"/>
      <c r="J631" s="108"/>
      <c r="K631" s="108"/>
      <c r="L631" s="108"/>
      <c r="M631" s="111"/>
      <c r="N631" s="112"/>
      <c r="O631" s="111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</row>
    <row r="632">
      <c r="A632" s="108"/>
      <c r="B632" s="108"/>
      <c r="C632" s="108"/>
      <c r="D632" s="115"/>
      <c r="E632" s="108"/>
      <c r="F632" s="108"/>
      <c r="G632" s="108"/>
      <c r="H632" s="108"/>
      <c r="I632" s="108"/>
      <c r="J632" s="108"/>
      <c r="K632" s="108"/>
      <c r="L632" s="108"/>
      <c r="M632" s="111"/>
      <c r="N632" s="112"/>
      <c r="O632" s="111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</row>
    <row r="633">
      <c r="A633" s="108"/>
      <c r="B633" s="108"/>
      <c r="C633" s="108"/>
      <c r="D633" s="115"/>
      <c r="E633" s="108"/>
      <c r="F633" s="108"/>
      <c r="G633" s="108"/>
      <c r="H633" s="108"/>
      <c r="I633" s="108"/>
      <c r="J633" s="108"/>
      <c r="K633" s="108"/>
      <c r="L633" s="108"/>
      <c r="M633" s="111"/>
      <c r="N633" s="112"/>
      <c r="O633" s="111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</row>
    <row r="634">
      <c r="A634" s="108"/>
      <c r="B634" s="108"/>
      <c r="C634" s="108"/>
      <c r="D634" s="115"/>
      <c r="E634" s="108"/>
      <c r="F634" s="108"/>
      <c r="G634" s="108"/>
      <c r="H634" s="108"/>
      <c r="I634" s="108"/>
      <c r="J634" s="108"/>
      <c r="K634" s="108"/>
      <c r="L634" s="108"/>
      <c r="M634" s="111"/>
      <c r="N634" s="112"/>
      <c r="O634" s="111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</row>
    <row r="635">
      <c r="A635" s="108"/>
      <c r="B635" s="108"/>
      <c r="C635" s="108"/>
      <c r="D635" s="115"/>
      <c r="E635" s="108"/>
      <c r="F635" s="108"/>
      <c r="G635" s="108"/>
      <c r="H635" s="108"/>
      <c r="I635" s="108"/>
      <c r="J635" s="108"/>
      <c r="K635" s="108"/>
      <c r="L635" s="108"/>
      <c r="M635" s="111"/>
      <c r="N635" s="112"/>
      <c r="O635" s="111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</row>
    <row r="636">
      <c r="A636" s="108"/>
      <c r="B636" s="108"/>
      <c r="C636" s="108"/>
      <c r="D636" s="115"/>
      <c r="E636" s="108"/>
      <c r="F636" s="108"/>
      <c r="G636" s="108"/>
      <c r="H636" s="108"/>
      <c r="I636" s="108"/>
      <c r="J636" s="108"/>
      <c r="K636" s="108"/>
      <c r="L636" s="108"/>
      <c r="M636" s="111"/>
      <c r="N636" s="112"/>
      <c r="O636" s="111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</row>
    <row r="637">
      <c r="A637" s="108"/>
      <c r="B637" s="108"/>
      <c r="C637" s="108"/>
      <c r="D637" s="115"/>
      <c r="E637" s="108"/>
      <c r="F637" s="108"/>
      <c r="G637" s="108"/>
      <c r="H637" s="108"/>
      <c r="I637" s="108"/>
      <c r="J637" s="108"/>
      <c r="K637" s="108"/>
      <c r="L637" s="108"/>
      <c r="M637" s="111"/>
      <c r="N637" s="112"/>
      <c r="O637" s="111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</row>
    <row r="638">
      <c r="A638" s="108"/>
      <c r="B638" s="108"/>
      <c r="C638" s="108"/>
      <c r="D638" s="115"/>
      <c r="E638" s="108"/>
      <c r="F638" s="108"/>
      <c r="G638" s="108"/>
      <c r="H638" s="108"/>
      <c r="I638" s="108"/>
      <c r="J638" s="108"/>
      <c r="K638" s="108"/>
      <c r="L638" s="108"/>
      <c r="M638" s="111"/>
      <c r="N638" s="112"/>
      <c r="O638" s="111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</row>
    <row r="639">
      <c r="A639" s="108"/>
      <c r="B639" s="108"/>
      <c r="C639" s="108"/>
      <c r="D639" s="115"/>
      <c r="E639" s="108"/>
      <c r="F639" s="108"/>
      <c r="G639" s="108"/>
      <c r="H639" s="108"/>
      <c r="I639" s="108"/>
      <c r="J639" s="108"/>
      <c r="K639" s="108"/>
      <c r="L639" s="108"/>
      <c r="M639" s="111"/>
      <c r="N639" s="112"/>
      <c r="O639" s="111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</row>
    <row r="640">
      <c r="A640" s="108"/>
      <c r="B640" s="108"/>
      <c r="C640" s="108"/>
      <c r="D640" s="115"/>
      <c r="E640" s="108"/>
      <c r="F640" s="108"/>
      <c r="G640" s="108"/>
      <c r="H640" s="108"/>
      <c r="I640" s="108"/>
      <c r="J640" s="108"/>
      <c r="K640" s="108"/>
      <c r="L640" s="108"/>
      <c r="M640" s="111"/>
      <c r="N640" s="112"/>
      <c r="O640" s="111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</row>
    <row r="641">
      <c r="A641" s="108"/>
      <c r="B641" s="108"/>
      <c r="C641" s="108"/>
      <c r="D641" s="115"/>
      <c r="E641" s="108"/>
      <c r="F641" s="108"/>
      <c r="G641" s="108"/>
      <c r="H641" s="108"/>
      <c r="I641" s="108"/>
      <c r="J641" s="108"/>
      <c r="K641" s="108"/>
      <c r="L641" s="108"/>
      <c r="M641" s="111"/>
      <c r="N641" s="112"/>
      <c r="O641" s="111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</row>
    <row r="642">
      <c r="A642" s="108"/>
      <c r="B642" s="108"/>
      <c r="C642" s="108"/>
      <c r="D642" s="115"/>
      <c r="E642" s="108"/>
      <c r="F642" s="108"/>
      <c r="G642" s="108"/>
      <c r="H642" s="108"/>
      <c r="I642" s="108"/>
      <c r="J642" s="108"/>
      <c r="K642" s="108"/>
      <c r="L642" s="108"/>
      <c r="M642" s="111"/>
      <c r="N642" s="112"/>
      <c r="O642" s="111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</row>
    <row r="643">
      <c r="A643" s="108"/>
      <c r="B643" s="108"/>
      <c r="C643" s="108"/>
      <c r="D643" s="115"/>
      <c r="E643" s="108"/>
      <c r="F643" s="108"/>
      <c r="G643" s="108"/>
      <c r="H643" s="108"/>
      <c r="I643" s="108"/>
      <c r="J643" s="108"/>
      <c r="K643" s="108"/>
      <c r="L643" s="108"/>
      <c r="M643" s="111"/>
      <c r="N643" s="112"/>
      <c r="O643" s="111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</row>
    <row r="644">
      <c r="A644" s="108"/>
      <c r="B644" s="108"/>
      <c r="C644" s="108"/>
      <c r="D644" s="115"/>
      <c r="E644" s="108"/>
      <c r="F644" s="108"/>
      <c r="G644" s="108"/>
      <c r="H644" s="108"/>
      <c r="I644" s="108"/>
      <c r="J644" s="108"/>
      <c r="K644" s="108"/>
      <c r="L644" s="108"/>
      <c r="M644" s="111"/>
      <c r="N644" s="112"/>
      <c r="O644" s="111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</row>
    <row r="645">
      <c r="A645" s="108"/>
      <c r="B645" s="108"/>
      <c r="C645" s="108"/>
      <c r="D645" s="115"/>
      <c r="E645" s="108"/>
      <c r="F645" s="108"/>
      <c r="G645" s="108"/>
      <c r="H645" s="108"/>
      <c r="I645" s="108"/>
      <c r="J645" s="108"/>
      <c r="K645" s="108"/>
      <c r="L645" s="108"/>
      <c r="M645" s="111"/>
      <c r="N645" s="112"/>
      <c r="O645" s="111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</row>
    <row r="646">
      <c r="A646" s="108"/>
      <c r="B646" s="108"/>
      <c r="C646" s="108"/>
      <c r="D646" s="115"/>
      <c r="E646" s="108"/>
      <c r="F646" s="108"/>
      <c r="G646" s="108"/>
      <c r="H646" s="108"/>
      <c r="I646" s="108"/>
      <c r="J646" s="108"/>
      <c r="K646" s="108"/>
      <c r="L646" s="108"/>
      <c r="M646" s="111"/>
      <c r="N646" s="112"/>
      <c r="O646" s="111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</row>
    <row r="647">
      <c r="A647" s="108"/>
      <c r="B647" s="108"/>
      <c r="C647" s="108"/>
      <c r="D647" s="115"/>
      <c r="E647" s="108"/>
      <c r="F647" s="108"/>
      <c r="G647" s="108"/>
      <c r="H647" s="108"/>
      <c r="I647" s="108"/>
      <c r="J647" s="108"/>
      <c r="K647" s="108"/>
      <c r="L647" s="108"/>
      <c r="M647" s="111"/>
      <c r="N647" s="112"/>
      <c r="O647" s="111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</row>
    <row r="648">
      <c r="A648" s="108"/>
      <c r="B648" s="108"/>
      <c r="C648" s="108"/>
      <c r="D648" s="115"/>
      <c r="E648" s="108"/>
      <c r="F648" s="108"/>
      <c r="G648" s="108"/>
      <c r="H648" s="108"/>
      <c r="I648" s="108"/>
      <c r="J648" s="108"/>
      <c r="K648" s="108"/>
      <c r="L648" s="108"/>
      <c r="M648" s="111"/>
      <c r="N648" s="112"/>
      <c r="O648" s="111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</row>
    <row r="649">
      <c r="A649" s="108"/>
      <c r="B649" s="108"/>
      <c r="C649" s="108"/>
      <c r="D649" s="115"/>
      <c r="E649" s="108"/>
      <c r="F649" s="108"/>
      <c r="G649" s="108"/>
      <c r="H649" s="108"/>
      <c r="I649" s="108"/>
      <c r="J649" s="108"/>
      <c r="K649" s="108"/>
      <c r="L649" s="108"/>
      <c r="M649" s="111"/>
      <c r="N649" s="112"/>
      <c r="O649" s="111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</row>
    <row r="650">
      <c r="A650" s="108"/>
      <c r="B650" s="108"/>
      <c r="C650" s="108"/>
      <c r="D650" s="115"/>
      <c r="E650" s="108"/>
      <c r="F650" s="108"/>
      <c r="G650" s="108"/>
      <c r="H650" s="108"/>
      <c r="I650" s="108"/>
      <c r="J650" s="108"/>
      <c r="K650" s="108"/>
      <c r="L650" s="108"/>
      <c r="M650" s="111"/>
      <c r="N650" s="112"/>
      <c r="O650" s="111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</row>
    <row r="651">
      <c r="A651" s="108"/>
      <c r="B651" s="108"/>
      <c r="C651" s="108"/>
      <c r="D651" s="115"/>
      <c r="E651" s="108"/>
      <c r="F651" s="108"/>
      <c r="G651" s="108"/>
      <c r="H651" s="108"/>
      <c r="I651" s="108"/>
      <c r="J651" s="108"/>
      <c r="K651" s="108"/>
      <c r="L651" s="108"/>
      <c r="M651" s="111"/>
      <c r="N651" s="112"/>
      <c r="O651" s="111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</row>
    <row r="652">
      <c r="A652" s="108"/>
      <c r="B652" s="108"/>
      <c r="C652" s="108"/>
      <c r="D652" s="115"/>
      <c r="E652" s="108"/>
      <c r="F652" s="108"/>
      <c r="G652" s="108"/>
      <c r="H652" s="108"/>
      <c r="I652" s="108"/>
      <c r="J652" s="108"/>
      <c r="K652" s="108"/>
      <c r="L652" s="108"/>
      <c r="M652" s="111"/>
      <c r="N652" s="112"/>
      <c r="O652" s="111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</row>
    <row r="653">
      <c r="A653" s="108"/>
      <c r="B653" s="108"/>
      <c r="C653" s="108"/>
      <c r="D653" s="115"/>
      <c r="E653" s="108"/>
      <c r="F653" s="108"/>
      <c r="G653" s="108"/>
      <c r="H653" s="108"/>
      <c r="I653" s="108"/>
      <c r="J653" s="108"/>
      <c r="K653" s="108"/>
      <c r="L653" s="108"/>
      <c r="M653" s="111"/>
      <c r="N653" s="112"/>
      <c r="O653" s="111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</row>
    <row r="654">
      <c r="A654" s="108"/>
      <c r="B654" s="108"/>
      <c r="C654" s="108"/>
      <c r="D654" s="115"/>
      <c r="E654" s="108"/>
      <c r="F654" s="108"/>
      <c r="G654" s="108"/>
      <c r="H654" s="108"/>
      <c r="I654" s="108"/>
      <c r="J654" s="108"/>
      <c r="K654" s="108"/>
      <c r="L654" s="108"/>
      <c r="M654" s="111"/>
      <c r="N654" s="112"/>
      <c r="O654" s="111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</row>
    <row r="655">
      <c r="A655" s="108"/>
      <c r="B655" s="108"/>
      <c r="C655" s="108"/>
      <c r="D655" s="115"/>
      <c r="E655" s="108"/>
      <c r="F655" s="108"/>
      <c r="G655" s="108"/>
      <c r="H655" s="108"/>
      <c r="I655" s="108"/>
      <c r="J655" s="108"/>
      <c r="K655" s="108"/>
      <c r="L655" s="108"/>
      <c r="M655" s="111"/>
      <c r="N655" s="112"/>
      <c r="O655" s="111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</row>
    <row r="656">
      <c r="A656" s="108"/>
      <c r="B656" s="108"/>
      <c r="C656" s="108"/>
      <c r="D656" s="115"/>
      <c r="E656" s="108"/>
      <c r="F656" s="108"/>
      <c r="G656" s="108"/>
      <c r="H656" s="108"/>
      <c r="I656" s="108"/>
      <c r="J656" s="108"/>
      <c r="K656" s="108"/>
      <c r="L656" s="108"/>
      <c r="M656" s="111"/>
      <c r="N656" s="112"/>
      <c r="O656" s="111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</row>
    <row r="657">
      <c r="A657" s="108"/>
      <c r="B657" s="108"/>
      <c r="C657" s="108"/>
      <c r="D657" s="115"/>
      <c r="E657" s="108"/>
      <c r="F657" s="108"/>
      <c r="G657" s="108"/>
      <c r="H657" s="108"/>
      <c r="I657" s="108"/>
      <c r="J657" s="108"/>
      <c r="K657" s="108"/>
      <c r="L657" s="108"/>
      <c r="M657" s="111"/>
      <c r="N657" s="112"/>
      <c r="O657" s="111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</row>
    <row r="658">
      <c r="A658" s="108"/>
      <c r="B658" s="108"/>
      <c r="C658" s="108"/>
      <c r="D658" s="115"/>
      <c r="E658" s="108"/>
      <c r="F658" s="108"/>
      <c r="G658" s="108"/>
      <c r="H658" s="108"/>
      <c r="I658" s="108"/>
      <c r="J658" s="108"/>
      <c r="K658" s="108"/>
      <c r="L658" s="108"/>
      <c r="M658" s="111"/>
      <c r="N658" s="112"/>
      <c r="O658" s="111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</row>
    <row r="659">
      <c r="A659" s="108"/>
      <c r="B659" s="108"/>
      <c r="C659" s="108"/>
      <c r="D659" s="115"/>
      <c r="E659" s="108"/>
      <c r="F659" s="108"/>
      <c r="G659" s="108"/>
      <c r="H659" s="108"/>
      <c r="I659" s="108"/>
      <c r="J659" s="108"/>
      <c r="K659" s="108"/>
      <c r="L659" s="108"/>
      <c r="M659" s="111"/>
      <c r="N659" s="112"/>
      <c r="O659" s="111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</row>
    <row r="660">
      <c r="A660" s="108"/>
      <c r="B660" s="108"/>
      <c r="C660" s="108"/>
      <c r="D660" s="115"/>
      <c r="E660" s="108"/>
      <c r="F660" s="108"/>
      <c r="G660" s="108"/>
      <c r="H660" s="108"/>
      <c r="I660" s="108"/>
      <c r="J660" s="108"/>
      <c r="K660" s="108"/>
      <c r="L660" s="108"/>
      <c r="M660" s="111"/>
      <c r="N660" s="112"/>
      <c r="O660" s="111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</row>
    <row r="661">
      <c r="A661" s="108"/>
      <c r="B661" s="108"/>
      <c r="C661" s="108"/>
      <c r="D661" s="115"/>
      <c r="E661" s="108"/>
      <c r="F661" s="108"/>
      <c r="G661" s="108"/>
      <c r="H661" s="108"/>
      <c r="I661" s="108"/>
      <c r="J661" s="108"/>
      <c r="K661" s="108"/>
      <c r="L661" s="108"/>
      <c r="M661" s="111"/>
      <c r="N661" s="112"/>
      <c r="O661" s="111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</row>
    <row r="662">
      <c r="A662" s="108"/>
      <c r="B662" s="108"/>
      <c r="C662" s="108"/>
      <c r="D662" s="115"/>
      <c r="E662" s="108"/>
      <c r="F662" s="108"/>
      <c r="G662" s="108"/>
      <c r="H662" s="108"/>
      <c r="I662" s="108"/>
      <c r="J662" s="108"/>
      <c r="K662" s="108"/>
      <c r="L662" s="108"/>
      <c r="M662" s="111"/>
      <c r="N662" s="112"/>
      <c r="O662" s="111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</row>
    <row r="663">
      <c r="A663" s="108"/>
      <c r="B663" s="108"/>
      <c r="C663" s="108"/>
      <c r="D663" s="115"/>
      <c r="E663" s="108"/>
      <c r="F663" s="108"/>
      <c r="G663" s="108"/>
      <c r="H663" s="108"/>
      <c r="I663" s="108"/>
      <c r="J663" s="108"/>
      <c r="K663" s="108"/>
      <c r="L663" s="108"/>
      <c r="M663" s="111"/>
      <c r="N663" s="112"/>
      <c r="O663" s="111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</row>
    <row r="664">
      <c r="A664" s="108"/>
      <c r="B664" s="108"/>
      <c r="C664" s="108"/>
      <c r="D664" s="115"/>
      <c r="E664" s="108"/>
      <c r="F664" s="108"/>
      <c r="G664" s="108"/>
      <c r="H664" s="108"/>
      <c r="I664" s="108"/>
      <c r="J664" s="108"/>
      <c r="K664" s="108"/>
      <c r="L664" s="108"/>
      <c r="M664" s="111"/>
      <c r="N664" s="112"/>
      <c r="O664" s="111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</row>
    <row r="665">
      <c r="A665" s="108"/>
      <c r="B665" s="108"/>
      <c r="C665" s="108"/>
      <c r="D665" s="115"/>
      <c r="E665" s="108"/>
      <c r="F665" s="108"/>
      <c r="G665" s="108"/>
      <c r="H665" s="108"/>
      <c r="I665" s="108"/>
      <c r="J665" s="108"/>
      <c r="K665" s="108"/>
      <c r="L665" s="108"/>
      <c r="M665" s="111"/>
      <c r="N665" s="112"/>
      <c r="O665" s="111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</row>
    <row r="666">
      <c r="A666" s="108"/>
      <c r="B666" s="108"/>
      <c r="C666" s="108"/>
      <c r="D666" s="115"/>
      <c r="E666" s="108"/>
      <c r="F666" s="108"/>
      <c r="G666" s="108"/>
      <c r="H666" s="108"/>
      <c r="I666" s="108"/>
      <c r="J666" s="108"/>
      <c r="K666" s="108"/>
      <c r="L666" s="108"/>
      <c r="M666" s="111"/>
      <c r="N666" s="112"/>
      <c r="O666" s="111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</row>
    <row r="667">
      <c r="A667" s="108"/>
      <c r="B667" s="108"/>
      <c r="C667" s="108"/>
      <c r="D667" s="115"/>
      <c r="E667" s="108"/>
      <c r="F667" s="108"/>
      <c r="G667" s="108"/>
      <c r="H667" s="108"/>
      <c r="I667" s="108"/>
      <c r="J667" s="108"/>
      <c r="K667" s="108"/>
      <c r="L667" s="108"/>
      <c r="M667" s="111"/>
      <c r="N667" s="112"/>
      <c r="O667" s="111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</row>
    <row r="668">
      <c r="A668" s="108"/>
      <c r="B668" s="108"/>
      <c r="C668" s="108"/>
      <c r="D668" s="115"/>
      <c r="E668" s="108"/>
      <c r="F668" s="108"/>
      <c r="G668" s="108"/>
      <c r="H668" s="108"/>
      <c r="I668" s="108"/>
      <c r="J668" s="108"/>
      <c r="K668" s="108"/>
      <c r="L668" s="108"/>
      <c r="M668" s="111"/>
      <c r="N668" s="112"/>
      <c r="O668" s="111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</row>
    <row r="669">
      <c r="A669" s="108"/>
      <c r="B669" s="108"/>
      <c r="C669" s="108"/>
      <c r="D669" s="115"/>
      <c r="E669" s="108"/>
      <c r="F669" s="108"/>
      <c r="G669" s="108"/>
      <c r="H669" s="108"/>
      <c r="I669" s="108"/>
      <c r="J669" s="108"/>
      <c r="K669" s="108"/>
      <c r="L669" s="108"/>
      <c r="M669" s="111"/>
      <c r="N669" s="112"/>
      <c r="O669" s="111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</row>
    <row r="670">
      <c r="A670" s="108"/>
      <c r="B670" s="108"/>
      <c r="C670" s="108"/>
      <c r="D670" s="115"/>
      <c r="E670" s="108"/>
      <c r="F670" s="108"/>
      <c r="G670" s="108"/>
      <c r="H670" s="108"/>
      <c r="I670" s="108"/>
      <c r="J670" s="108"/>
      <c r="K670" s="108"/>
      <c r="L670" s="108"/>
      <c r="M670" s="111"/>
      <c r="N670" s="112"/>
      <c r="O670" s="111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</row>
    <row r="671">
      <c r="A671" s="108"/>
      <c r="B671" s="108"/>
      <c r="C671" s="108"/>
      <c r="D671" s="115"/>
      <c r="E671" s="108"/>
      <c r="F671" s="108"/>
      <c r="G671" s="108"/>
      <c r="H671" s="108"/>
      <c r="I671" s="108"/>
      <c r="J671" s="108"/>
      <c r="K671" s="108"/>
      <c r="L671" s="108"/>
      <c r="M671" s="111"/>
      <c r="N671" s="112"/>
      <c r="O671" s="111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</row>
    <row r="672">
      <c r="A672" s="108"/>
      <c r="B672" s="108"/>
      <c r="C672" s="108"/>
      <c r="D672" s="115"/>
      <c r="E672" s="108"/>
      <c r="F672" s="108"/>
      <c r="G672" s="108"/>
      <c r="H672" s="108"/>
      <c r="I672" s="108"/>
      <c r="J672" s="108"/>
      <c r="K672" s="108"/>
      <c r="L672" s="108"/>
      <c r="M672" s="111"/>
      <c r="N672" s="112"/>
      <c r="O672" s="111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</row>
    <row r="673">
      <c r="A673" s="108"/>
      <c r="B673" s="108"/>
      <c r="C673" s="108"/>
      <c r="D673" s="115"/>
      <c r="E673" s="108"/>
      <c r="F673" s="108"/>
      <c r="G673" s="108"/>
      <c r="H673" s="108"/>
      <c r="I673" s="108"/>
      <c r="J673" s="108"/>
      <c r="K673" s="108"/>
      <c r="L673" s="108"/>
      <c r="M673" s="111"/>
      <c r="N673" s="112"/>
      <c r="O673" s="111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</row>
    <row r="674">
      <c r="A674" s="108"/>
      <c r="B674" s="108"/>
      <c r="C674" s="108"/>
      <c r="D674" s="115"/>
      <c r="E674" s="108"/>
      <c r="F674" s="108"/>
      <c r="G674" s="108"/>
      <c r="H674" s="108"/>
      <c r="I674" s="108"/>
      <c r="J674" s="108"/>
      <c r="K674" s="108"/>
      <c r="L674" s="108"/>
      <c r="M674" s="111"/>
      <c r="N674" s="112"/>
      <c r="O674" s="111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</row>
    <row r="675">
      <c r="A675" s="108"/>
      <c r="B675" s="108"/>
      <c r="C675" s="108"/>
      <c r="D675" s="115"/>
      <c r="E675" s="108"/>
      <c r="F675" s="108"/>
      <c r="G675" s="108"/>
      <c r="H675" s="108"/>
      <c r="I675" s="108"/>
      <c r="J675" s="108"/>
      <c r="K675" s="108"/>
      <c r="L675" s="108"/>
      <c r="M675" s="111"/>
      <c r="N675" s="112"/>
      <c r="O675" s="111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</row>
    <row r="676">
      <c r="A676" s="108"/>
      <c r="B676" s="108"/>
      <c r="C676" s="108"/>
      <c r="D676" s="115"/>
      <c r="E676" s="108"/>
      <c r="F676" s="108"/>
      <c r="G676" s="108"/>
      <c r="H676" s="108"/>
      <c r="I676" s="108"/>
      <c r="J676" s="108"/>
      <c r="K676" s="108"/>
      <c r="L676" s="108"/>
      <c r="M676" s="111"/>
      <c r="N676" s="112"/>
      <c r="O676" s="111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</row>
    <row r="677">
      <c r="A677" s="108"/>
      <c r="B677" s="108"/>
      <c r="C677" s="108"/>
      <c r="D677" s="115"/>
      <c r="E677" s="108"/>
      <c r="F677" s="108"/>
      <c r="G677" s="108"/>
      <c r="H677" s="108"/>
      <c r="I677" s="108"/>
      <c r="J677" s="108"/>
      <c r="K677" s="108"/>
      <c r="L677" s="108"/>
      <c r="M677" s="111"/>
      <c r="N677" s="112"/>
      <c r="O677" s="111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</row>
    <row r="678">
      <c r="A678" s="108"/>
      <c r="B678" s="108"/>
      <c r="C678" s="108"/>
      <c r="D678" s="115"/>
      <c r="E678" s="108"/>
      <c r="F678" s="108"/>
      <c r="G678" s="108"/>
      <c r="H678" s="108"/>
      <c r="I678" s="108"/>
      <c r="J678" s="108"/>
      <c r="K678" s="108"/>
      <c r="L678" s="108"/>
      <c r="M678" s="111"/>
      <c r="N678" s="112"/>
      <c r="O678" s="111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</row>
    <row r="679">
      <c r="A679" s="108"/>
      <c r="B679" s="108"/>
      <c r="C679" s="108"/>
      <c r="D679" s="115"/>
      <c r="E679" s="108"/>
      <c r="F679" s="108"/>
      <c r="G679" s="108"/>
      <c r="H679" s="108"/>
      <c r="I679" s="108"/>
      <c r="J679" s="108"/>
      <c r="K679" s="108"/>
      <c r="L679" s="108"/>
      <c r="M679" s="111"/>
      <c r="N679" s="112"/>
      <c r="O679" s="111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</row>
    <row r="680">
      <c r="A680" s="108"/>
      <c r="B680" s="108"/>
      <c r="C680" s="108"/>
      <c r="D680" s="115"/>
      <c r="E680" s="108"/>
      <c r="F680" s="108"/>
      <c r="G680" s="108"/>
      <c r="H680" s="108"/>
      <c r="I680" s="108"/>
      <c r="J680" s="108"/>
      <c r="K680" s="108"/>
      <c r="L680" s="108"/>
      <c r="M680" s="111"/>
      <c r="N680" s="112"/>
      <c r="O680" s="111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</row>
    <row r="681">
      <c r="A681" s="108"/>
      <c r="B681" s="108"/>
      <c r="C681" s="108"/>
      <c r="D681" s="115"/>
      <c r="E681" s="108"/>
      <c r="F681" s="108"/>
      <c r="G681" s="108"/>
      <c r="H681" s="108"/>
      <c r="I681" s="108"/>
      <c r="J681" s="108"/>
      <c r="K681" s="108"/>
      <c r="L681" s="108"/>
      <c r="M681" s="111"/>
      <c r="N681" s="112"/>
      <c r="O681" s="111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</row>
    <row r="682">
      <c r="A682" s="108"/>
      <c r="B682" s="108"/>
      <c r="C682" s="108"/>
      <c r="D682" s="115"/>
      <c r="E682" s="108"/>
      <c r="F682" s="108"/>
      <c r="G682" s="108"/>
      <c r="H682" s="108"/>
      <c r="I682" s="108"/>
      <c r="J682" s="108"/>
      <c r="K682" s="108"/>
      <c r="L682" s="108"/>
      <c r="M682" s="111"/>
      <c r="N682" s="112"/>
      <c r="O682" s="111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</row>
    <row r="683">
      <c r="A683" s="108"/>
      <c r="B683" s="108"/>
      <c r="C683" s="108"/>
      <c r="D683" s="115"/>
      <c r="E683" s="108"/>
      <c r="F683" s="108"/>
      <c r="G683" s="108"/>
      <c r="H683" s="108"/>
      <c r="I683" s="108"/>
      <c r="J683" s="108"/>
      <c r="K683" s="108"/>
      <c r="L683" s="108"/>
      <c r="M683" s="111"/>
      <c r="N683" s="112"/>
      <c r="O683" s="111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</row>
    <row r="684">
      <c r="A684" s="108"/>
      <c r="B684" s="108"/>
      <c r="C684" s="108"/>
      <c r="D684" s="115"/>
      <c r="E684" s="108"/>
      <c r="F684" s="108"/>
      <c r="G684" s="108"/>
      <c r="H684" s="108"/>
      <c r="I684" s="108"/>
      <c r="J684" s="108"/>
      <c r="K684" s="108"/>
      <c r="L684" s="108"/>
      <c r="M684" s="111"/>
      <c r="N684" s="112"/>
      <c r="O684" s="111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</row>
    <row r="685">
      <c r="A685" s="108"/>
      <c r="B685" s="108"/>
      <c r="C685" s="108"/>
      <c r="D685" s="115"/>
      <c r="E685" s="108"/>
      <c r="F685" s="108"/>
      <c r="G685" s="108"/>
      <c r="H685" s="108"/>
      <c r="I685" s="108"/>
      <c r="J685" s="108"/>
      <c r="K685" s="108"/>
      <c r="L685" s="108"/>
      <c r="M685" s="111"/>
      <c r="N685" s="112"/>
      <c r="O685" s="111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</row>
    <row r="686">
      <c r="A686" s="108"/>
      <c r="B686" s="108"/>
      <c r="C686" s="108"/>
      <c r="D686" s="115"/>
      <c r="E686" s="108"/>
      <c r="F686" s="108"/>
      <c r="G686" s="108"/>
      <c r="H686" s="108"/>
      <c r="I686" s="108"/>
      <c r="J686" s="108"/>
      <c r="K686" s="108"/>
      <c r="L686" s="108"/>
      <c r="M686" s="111"/>
      <c r="N686" s="112"/>
      <c r="O686" s="111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</row>
    <row r="687">
      <c r="A687" s="108"/>
      <c r="B687" s="108"/>
      <c r="C687" s="108"/>
      <c r="D687" s="115"/>
      <c r="E687" s="108"/>
      <c r="F687" s="108"/>
      <c r="G687" s="108"/>
      <c r="H687" s="108"/>
      <c r="I687" s="108"/>
      <c r="J687" s="108"/>
      <c r="K687" s="108"/>
      <c r="L687" s="108"/>
      <c r="M687" s="111"/>
      <c r="N687" s="112"/>
      <c r="O687" s="111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</row>
    <row r="688">
      <c r="A688" s="108"/>
      <c r="B688" s="108"/>
      <c r="C688" s="108"/>
      <c r="D688" s="115"/>
      <c r="E688" s="108"/>
      <c r="F688" s="108"/>
      <c r="G688" s="108"/>
      <c r="H688" s="108"/>
      <c r="I688" s="108"/>
      <c r="J688" s="108"/>
      <c r="K688" s="108"/>
      <c r="L688" s="108"/>
      <c r="M688" s="111"/>
      <c r="N688" s="112"/>
      <c r="O688" s="111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</row>
    <row r="689">
      <c r="A689" s="108"/>
      <c r="B689" s="108"/>
      <c r="C689" s="108"/>
      <c r="D689" s="115"/>
      <c r="E689" s="108"/>
      <c r="F689" s="108"/>
      <c r="G689" s="108"/>
      <c r="H689" s="108"/>
      <c r="I689" s="108"/>
      <c r="J689" s="108"/>
      <c r="K689" s="108"/>
      <c r="L689" s="108"/>
      <c r="M689" s="111"/>
      <c r="N689" s="112"/>
      <c r="O689" s="111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</row>
    <row r="690">
      <c r="A690" s="108"/>
      <c r="B690" s="108"/>
      <c r="C690" s="108"/>
      <c r="D690" s="115"/>
      <c r="E690" s="108"/>
      <c r="F690" s="108"/>
      <c r="G690" s="108"/>
      <c r="H690" s="108"/>
      <c r="I690" s="108"/>
      <c r="J690" s="108"/>
      <c r="K690" s="108"/>
      <c r="L690" s="108"/>
      <c r="M690" s="111"/>
      <c r="N690" s="112"/>
      <c r="O690" s="111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</row>
    <row r="691">
      <c r="A691" s="108"/>
      <c r="B691" s="108"/>
      <c r="C691" s="108"/>
      <c r="D691" s="115"/>
      <c r="E691" s="108"/>
      <c r="F691" s="108"/>
      <c r="G691" s="108"/>
      <c r="H691" s="108"/>
      <c r="I691" s="108"/>
      <c r="J691" s="108"/>
      <c r="K691" s="108"/>
      <c r="L691" s="108"/>
      <c r="M691" s="111"/>
      <c r="N691" s="112"/>
      <c r="O691" s="111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</row>
    <row r="692">
      <c r="A692" s="108"/>
      <c r="B692" s="108"/>
      <c r="C692" s="108"/>
      <c r="D692" s="115"/>
      <c r="E692" s="108"/>
      <c r="F692" s="108"/>
      <c r="G692" s="108"/>
      <c r="H692" s="108"/>
      <c r="I692" s="108"/>
      <c r="J692" s="108"/>
      <c r="K692" s="108"/>
      <c r="L692" s="108"/>
      <c r="M692" s="111"/>
      <c r="N692" s="112"/>
      <c r="O692" s="111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</row>
    <row r="693">
      <c r="A693" s="108"/>
      <c r="B693" s="108"/>
      <c r="C693" s="108"/>
      <c r="D693" s="115"/>
      <c r="E693" s="108"/>
      <c r="F693" s="108"/>
      <c r="G693" s="108"/>
      <c r="H693" s="108"/>
      <c r="I693" s="108"/>
      <c r="J693" s="108"/>
      <c r="K693" s="108"/>
      <c r="L693" s="108"/>
      <c r="M693" s="111"/>
      <c r="N693" s="112"/>
      <c r="O693" s="111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</row>
    <row r="694">
      <c r="A694" s="108"/>
      <c r="B694" s="108"/>
      <c r="C694" s="108"/>
      <c r="D694" s="115"/>
      <c r="E694" s="108"/>
      <c r="F694" s="108"/>
      <c r="G694" s="108"/>
      <c r="H694" s="108"/>
      <c r="I694" s="108"/>
      <c r="J694" s="108"/>
      <c r="K694" s="108"/>
      <c r="L694" s="108"/>
      <c r="M694" s="111"/>
      <c r="N694" s="112"/>
      <c r="O694" s="111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</row>
    <row r="695">
      <c r="A695" s="108"/>
      <c r="B695" s="108"/>
      <c r="C695" s="108"/>
      <c r="D695" s="115"/>
      <c r="E695" s="108"/>
      <c r="F695" s="108"/>
      <c r="G695" s="108"/>
      <c r="H695" s="108"/>
      <c r="I695" s="108"/>
      <c r="J695" s="108"/>
      <c r="K695" s="108"/>
      <c r="L695" s="108"/>
      <c r="M695" s="111"/>
      <c r="N695" s="112"/>
      <c r="O695" s="111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</row>
    <row r="696">
      <c r="A696" s="108"/>
      <c r="B696" s="108"/>
      <c r="C696" s="108"/>
      <c r="D696" s="115"/>
      <c r="E696" s="108"/>
      <c r="F696" s="108"/>
      <c r="G696" s="108"/>
      <c r="H696" s="108"/>
      <c r="I696" s="108"/>
      <c r="J696" s="108"/>
      <c r="K696" s="108"/>
      <c r="L696" s="108"/>
      <c r="M696" s="111"/>
      <c r="N696" s="112"/>
      <c r="O696" s="111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</row>
    <row r="697">
      <c r="A697" s="108"/>
      <c r="B697" s="108"/>
      <c r="C697" s="108"/>
      <c r="D697" s="115"/>
      <c r="E697" s="108"/>
      <c r="F697" s="108"/>
      <c r="G697" s="108"/>
      <c r="H697" s="108"/>
      <c r="I697" s="108"/>
      <c r="J697" s="108"/>
      <c r="K697" s="108"/>
      <c r="L697" s="108"/>
      <c r="M697" s="111"/>
      <c r="N697" s="112"/>
      <c r="O697" s="111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</row>
    <row r="698">
      <c r="A698" s="108"/>
      <c r="B698" s="108"/>
      <c r="C698" s="108"/>
      <c r="D698" s="115"/>
      <c r="E698" s="108"/>
      <c r="F698" s="108"/>
      <c r="G698" s="108"/>
      <c r="H698" s="108"/>
      <c r="I698" s="108"/>
      <c r="J698" s="108"/>
      <c r="K698" s="108"/>
      <c r="L698" s="108"/>
      <c r="M698" s="111"/>
      <c r="N698" s="112"/>
      <c r="O698" s="111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</row>
    <row r="699">
      <c r="A699" s="108"/>
      <c r="B699" s="108"/>
      <c r="C699" s="108"/>
      <c r="D699" s="115"/>
      <c r="E699" s="108"/>
      <c r="F699" s="108"/>
      <c r="G699" s="108"/>
      <c r="H699" s="108"/>
      <c r="I699" s="108"/>
      <c r="J699" s="108"/>
      <c r="K699" s="108"/>
      <c r="L699" s="108"/>
      <c r="M699" s="111"/>
      <c r="N699" s="112"/>
      <c r="O699" s="111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</row>
    <row r="700">
      <c r="A700" s="108"/>
      <c r="B700" s="108"/>
      <c r="C700" s="108"/>
      <c r="D700" s="115"/>
      <c r="E700" s="108"/>
      <c r="F700" s="108"/>
      <c r="G700" s="108"/>
      <c r="H700" s="108"/>
      <c r="I700" s="108"/>
      <c r="J700" s="108"/>
      <c r="K700" s="108"/>
      <c r="L700" s="108"/>
      <c r="M700" s="111"/>
      <c r="N700" s="112"/>
      <c r="O700" s="111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</row>
    <row r="701">
      <c r="A701" s="108"/>
      <c r="B701" s="108"/>
      <c r="C701" s="108"/>
      <c r="D701" s="115"/>
      <c r="E701" s="108"/>
      <c r="F701" s="108"/>
      <c r="G701" s="108"/>
      <c r="H701" s="108"/>
      <c r="I701" s="108"/>
      <c r="J701" s="108"/>
      <c r="K701" s="108"/>
      <c r="L701" s="108"/>
      <c r="M701" s="111"/>
      <c r="N701" s="112"/>
      <c r="O701" s="111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</row>
    <row r="702">
      <c r="A702" s="108"/>
      <c r="B702" s="108"/>
      <c r="C702" s="108"/>
      <c r="D702" s="115"/>
      <c r="E702" s="108"/>
      <c r="F702" s="108"/>
      <c r="G702" s="108"/>
      <c r="H702" s="108"/>
      <c r="I702" s="108"/>
      <c r="J702" s="108"/>
      <c r="K702" s="108"/>
      <c r="L702" s="108"/>
      <c r="M702" s="111"/>
      <c r="N702" s="112"/>
      <c r="O702" s="111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</row>
    <row r="703">
      <c r="A703" s="108"/>
      <c r="B703" s="108"/>
      <c r="C703" s="108"/>
      <c r="D703" s="115"/>
      <c r="E703" s="108"/>
      <c r="F703" s="108"/>
      <c r="G703" s="108"/>
      <c r="H703" s="108"/>
      <c r="I703" s="108"/>
      <c r="J703" s="108"/>
      <c r="K703" s="108"/>
      <c r="L703" s="108"/>
      <c r="M703" s="111"/>
      <c r="N703" s="112"/>
      <c r="O703" s="111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</row>
    <row r="704">
      <c r="A704" s="108"/>
      <c r="B704" s="108"/>
      <c r="C704" s="108"/>
      <c r="D704" s="115"/>
      <c r="E704" s="108"/>
      <c r="F704" s="108"/>
      <c r="G704" s="108"/>
      <c r="H704" s="108"/>
      <c r="I704" s="108"/>
      <c r="J704" s="108"/>
      <c r="K704" s="108"/>
      <c r="L704" s="108"/>
      <c r="M704" s="111"/>
      <c r="N704" s="112"/>
      <c r="O704" s="111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</row>
    <row r="705">
      <c r="A705" s="108"/>
      <c r="B705" s="108"/>
      <c r="C705" s="108"/>
      <c r="D705" s="115"/>
      <c r="E705" s="108"/>
      <c r="F705" s="108"/>
      <c r="G705" s="108"/>
      <c r="H705" s="108"/>
      <c r="I705" s="108"/>
      <c r="J705" s="108"/>
      <c r="K705" s="108"/>
      <c r="L705" s="108"/>
      <c r="M705" s="111"/>
      <c r="N705" s="112"/>
      <c r="O705" s="111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</row>
    <row r="706">
      <c r="A706" s="108"/>
      <c r="B706" s="108"/>
      <c r="C706" s="108"/>
      <c r="D706" s="115"/>
      <c r="E706" s="108"/>
      <c r="F706" s="108"/>
      <c r="G706" s="108"/>
      <c r="H706" s="108"/>
      <c r="I706" s="108"/>
      <c r="J706" s="108"/>
      <c r="K706" s="108"/>
      <c r="L706" s="108"/>
      <c r="M706" s="111"/>
      <c r="N706" s="112"/>
      <c r="O706" s="111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</row>
    <row r="707">
      <c r="A707" s="108"/>
      <c r="B707" s="108"/>
      <c r="C707" s="108"/>
      <c r="D707" s="115"/>
      <c r="E707" s="108"/>
      <c r="F707" s="108"/>
      <c r="G707" s="108"/>
      <c r="H707" s="108"/>
      <c r="I707" s="108"/>
      <c r="J707" s="108"/>
      <c r="K707" s="108"/>
      <c r="L707" s="108"/>
      <c r="M707" s="111"/>
      <c r="N707" s="112"/>
      <c r="O707" s="111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</row>
    <row r="708">
      <c r="A708" s="108"/>
      <c r="B708" s="108"/>
      <c r="C708" s="108"/>
      <c r="D708" s="115"/>
      <c r="E708" s="108"/>
      <c r="F708" s="108"/>
      <c r="G708" s="108"/>
      <c r="H708" s="108"/>
      <c r="I708" s="108"/>
      <c r="J708" s="108"/>
      <c r="K708" s="108"/>
      <c r="L708" s="108"/>
      <c r="M708" s="111"/>
      <c r="N708" s="112"/>
      <c r="O708" s="111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</row>
    <row r="709">
      <c r="A709" s="108"/>
      <c r="B709" s="108"/>
      <c r="C709" s="108"/>
      <c r="D709" s="115"/>
      <c r="E709" s="108"/>
      <c r="F709" s="108"/>
      <c r="G709" s="108"/>
      <c r="H709" s="108"/>
      <c r="I709" s="108"/>
      <c r="J709" s="108"/>
      <c r="K709" s="108"/>
      <c r="L709" s="108"/>
      <c r="M709" s="111"/>
      <c r="N709" s="112"/>
      <c r="O709" s="111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</row>
    <row r="710">
      <c r="A710" s="108"/>
      <c r="B710" s="108"/>
      <c r="C710" s="108"/>
      <c r="D710" s="115"/>
      <c r="E710" s="108"/>
      <c r="F710" s="108"/>
      <c r="G710" s="108"/>
      <c r="H710" s="108"/>
      <c r="I710" s="108"/>
      <c r="J710" s="108"/>
      <c r="K710" s="108"/>
      <c r="L710" s="108"/>
      <c r="M710" s="111"/>
      <c r="N710" s="112"/>
      <c r="O710" s="111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</row>
    <row r="711">
      <c r="A711" s="108"/>
      <c r="B711" s="108"/>
      <c r="C711" s="108"/>
      <c r="D711" s="115"/>
      <c r="E711" s="108"/>
      <c r="F711" s="108"/>
      <c r="G711" s="108"/>
      <c r="H711" s="108"/>
      <c r="I711" s="108"/>
      <c r="J711" s="108"/>
      <c r="K711" s="108"/>
      <c r="L711" s="108"/>
      <c r="M711" s="111"/>
      <c r="N711" s="112"/>
      <c r="O711" s="111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</row>
    <row r="712">
      <c r="A712" s="108"/>
      <c r="B712" s="108"/>
      <c r="C712" s="108"/>
      <c r="D712" s="115"/>
      <c r="E712" s="108"/>
      <c r="F712" s="108"/>
      <c r="G712" s="108"/>
      <c r="H712" s="108"/>
      <c r="I712" s="108"/>
      <c r="J712" s="108"/>
      <c r="K712" s="108"/>
      <c r="L712" s="108"/>
      <c r="M712" s="111"/>
      <c r="N712" s="112"/>
      <c r="O712" s="111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</row>
    <row r="713">
      <c r="A713" s="108"/>
      <c r="B713" s="108"/>
      <c r="C713" s="108"/>
      <c r="D713" s="115"/>
      <c r="E713" s="108"/>
      <c r="F713" s="108"/>
      <c r="G713" s="108"/>
      <c r="H713" s="108"/>
      <c r="I713" s="108"/>
      <c r="J713" s="108"/>
      <c r="K713" s="108"/>
      <c r="L713" s="108"/>
      <c r="M713" s="111"/>
      <c r="N713" s="112"/>
      <c r="O713" s="111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</row>
    <row r="714">
      <c r="A714" s="108"/>
      <c r="B714" s="108"/>
      <c r="C714" s="108"/>
      <c r="D714" s="115"/>
      <c r="E714" s="108"/>
      <c r="F714" s="108"/>
      <c r="G714" s="108"/>
      <c r="H714" s="108"/>
      <c r="I714" s="108"/>
      <c r="J714" s="108"/>
      <c r="K714" s="108"/>
      <c r="L714" s="108"/>
      <c r="M714" s="111"/>
      <c r="N714" s="112"/>
      <c r="O714" s="111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</row>
    <row r="715">
      <c r="A715" s="108"/>
      <c r="B715" s="108"/>
      <c r="C715" s="108"/>
      <c r="D715" s="115"/>
      <c r="E715" s="108"/>
      <c r="F715" s="108"/>
      <c r="G715" s="108"/>
      <c r="H715" s="108"/>
      <c r="I715" s="108"/>
      <c r="J715" s="108"/>
      <c r="K715" s="108"/>
      <c r="L715" s="108"/>
      <c r="M715" s="111"/>
      <c r="N715" s="112"/>
      <c r="O715" s="111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</row>
    <row r="716">
      <c r="A716" s="108"/>
      <c r="B716" s="108"/>
      <c r="C716" s="108"/>
      <c r="D716" s="115"/>
      <c r="E716" s="108"/>
      <c r="F716" s="108"/>
      <c r="G716" s="108"/>
      <c r="H716" s="108"/>
      <c r="I716" s="108"/>
      <c r="J716" s="108"/>
      <c r="K716" s="108"/>
      <c r="L716" s="108"/>
      <c r="M716" s="111"/>
      <c r="N716" s="112"/>
      <c r="O716" s="111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</row>
    <row r="717">
      <c r="A717" s="108"/>
      <c r="B717" s="108"/>
      <c r="C717" s="108"/>
      <c r="D717" s="115"/>
      <c r="E717" s="108"/>
      <c r="F717" s="108"/>
      <c r="G717" s="108"/>
      <c r="H717" s="108"/>
      <c r="I717" s="108"/>
      <c r="J717" s="108"/>
      <c r="K717" s="108"/>
      <c r="L717" s="108"/>
      <c r="M717" s="111"/>
      <c r="N717" s="112"/>
      <c r="O717" s="111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</row>
    <row r="718">
      <c r="A718" s="108"/>
      <c r="B718" s="108"/>
      <c r="C718" s="108"/>
      <c r="D718" s="115"/>
      <c r="E718" s="108"/>
      <c r="F718" s="108"/>
      <c r="G718" s="108"/>
      <c r="H718" s="108"/>
      <c r="I718" s="108"/>
      <c r="J718" s="108"/>
      <c r="K718" s="108"/>
      <c r="L718" s="108"/>
      <c r="M718" s="111"/>
      <c r="N718" s="112"/>
      <c r="O718" s="111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</row>
    <row r="719">
      <c r="A719" s="108"/>
      <c r="B719" s="108"/>
      <c r="C719" s="108"/>
      <c r="D719" s="115"/>
      <c r="E719" s="108"/>
      <c r="F719" s="108"/>
      <c r="G719" s="108"/>
      <c r="H719" s="108"/>
      <c r="I719" s="108"/>
      <c r="J719" s="108"/>
      <c r="K719" s="108"/>
      <c r="L719" s="108"/>
      <c r="M719" s="111"/>
      <c r="N719" s="112"/>
      <c r="O719" s="111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</row>
    <row r="720">
      <c r="A720" s="108"/>
      <c r="B720" s="108"/>
      <c r="C720" s="108"/>
      <c r="D720" s="115"/>
      <c r="E720" s="108"/>
      <c r="F720" s="108"/>
      <c r="G720" s="108"/>
      <c r="H720" s="108"/>
      <c r="I720" s="108"/>
      <c r="J720" s="108"/>
      <c r="K720" s="108"/>
      <c r="L720" s="108"/>
      <c r="M720" s="111"/>
      <c r="N720" s="112"/>
      <c r="O720" s="111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</row>
    <row r="721">
      <c r="A721" s="108"/>
      <c r="B721" s="108"/>
      <c r="C721" s="108"/>
      <c r="D721" s="115"/>
      <c r="E721" s="108"/>
      <c r="F721" s="108"/>
      <c r="G721" s="108"/>
      <c r="H721" s="108"/>
      <c r="I721" s="108"/>
      <c r="J721" s="108"/>
      <c r="K721" s="108"/>
      <c r="L721" s="108"/>
      <c r="M721" s="111"/>
      <c r="N721" s="112"/>
      <c r="O721" s="111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</row>
    <row r="722">
      <c r="A722" s="108"/>
      <c r="B722" s="108"/>
      <c r="C722" s="108"/>
      <c r="D722" s="115"/>
      <c r="E722" s="108"/>
      <c r="F722" s="108"/>
      <c r="G722" s="108"/>
      <c r="H722" s="108"/>
      <c r="I722" s="108"/>
      <c r="J722" s="108"/>
      <c r="K722" s="108"/>
      <c r="L722" s="108"/>
      <c r="M722" s="111"/>
      <c r="N722" s="112"/>
      <c r="O722" s="111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</row>
    <row r="723">
      <c r="A723" s="108"/>
      <c r="B723" s="108"/>
      <c r="C723" s="108"/>
      <c r="D723" s="115"/>
      <c r="E723" s="108"/>
      <c r="F723" s="108"/>
      <c r="G723" s="108"/>
      <c r="H723" s="108"/>
      <c r="I723" s="108"/>
      <c r="J723" s="108"/>
      <c r="K723" s="108"/>
      <c r="L723" s="108"/>
      <c r="M723" s="111"/>
      <c r="N723" s="112"/>
      <c r="O723" s="111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</row>
    <row r="724">
      <c r="A724" s="108"/>
      <c r="B724" s="108"/>
      <c r="C724" s="108"/>
      <c r="D724" s="115"/>
      <c r="E724" s="108"/>
      <c r="F724" s="108"/>
      <c r="G724" s="108"/>
      <c r="H724" s="108"/>
      <c r="I724" s="108"/>
      <c r="J724" s="108"/>
      <c r="K724" s="108"/>
      <c r="L724" s="108"/>
      <c r="M724" s="111"/>
      <c r="N724" s="112"/>
      <c r="O724" s="111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</row>
    <row r="725">
      <c r="A725" s="108"/>
      <c r="B725" s="108"/>
      <c r="C725" s="108"/>
      <c r="D725" s="115"/>
      <c r="E725" s="108"/>
      <c r="F725" s="108"/>
      <c r="G725" s="108"/>
      <c r="H725" s="108"/>
      <c r="I725" s="108"/>
      <c r="J725" s="108"/>
      <c r="K725" s="108"/>
      <c r="L725" s="108"/>
      <c r="M725" s="111"/>
      <c r="N725" s="112"/>
      <c r="O725" s="111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</row>
    <row r="726">
      <c r="A726" s="108"/>
      <c r="B726" s="108"/>
      <c r="C726" s="108"/>
      <c r="D726" s="115"/>
      <c r="E726" s="108"/>
      <c r="F726" s="108"/>
      <c r="G726" s="108"/>
      <c r="H726" s="108"/>
      <c r="I726" s="108"/>
      <c r="J726" s="108"/>
      <c r="K726" s="108"/>
      <c r="L726" s="108"/>
      <c r="M726" s="111"/>
      <c r="N726" s="112"/>
      <c r="O726" s="111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</row>
    <row r="727">
      <c r="A727" s="108"/>
      <c r="B727" s="108"/>
      <c r="C727" s="108"/>
      <c r="D727" s="115"/>
      <c r="E727" s="108"/>
      <c r="F727" s="108"/>
      <c r="G727" s="108"/>
      <c r="H727" s="108"/>
      <c r="I727" s="108"/>
      <c r="J727" s="108"/>
      <c r="K727" s="108"/>
      <c r="L727" s="108"/>
      <c r="M727" s="111"/>
      <c r="N727" s="112"/>
      <c r="O727" s="111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</row>
    <row r="728">
      <c r="A728" s="108"/>
      <c r="B728" s="108"/>
      <c r="C728" s="108"/>
      <c r="D728" s="115"/>
      <c r="E728" s="108"/>
      <c r="F728" s="108"/>
      <c r="G728" s="108"/>
      <c r="H728" s="108"/>
      <c r="I728" s="108"/>
      <c r="J728" s="108"/>
      <c r="K728" s="108"/>
      <c r="L728" s="108"/>
      <c r="M728" s="111"/>
      <c r="N728" s="112"/>
      <c r="O728" s="111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</row>
    <row r="729">
      <c r="A729" s="108"/>
      <c r="B729" s="108"/>
      <c r="C729" s="108"/>
      <c r="D729" s="115"/>
      <c r="E729" s="108"/>
      <c r="F729" s="108"/>
      <c r="G729" s="108"/>
      <c r="H729" s="108"/>
      <c r="I729" s="108"/>
      <c r="J729" s="108"/>
      <c r="K729" s="108"/>
      <c r="L729" s="108"/>
      <c r="M729" s="111"/>
      <c r="N729" s="112"/>
      <c r="O729" s="111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</row>
    <row r="730">
      <c r="A730" s="108"/>
      <c r="B730" s="108"/>
      <c r="C730" s="108"/>
      <c r="D730" s="115"/>
      <c r="E730" s="108"/>
      <c r="F730" s="108"/>
      <c r="G730" s="108"/>
      <c r="H730" s="108"/>
      <c r="I730" s="108"/>
      <c r="J730" s="108"/>
      <c r="K730" s="108"/>
      <c r="L730" s="108"/>
      <c r="M730" s="111"/>
      <c r="N730" s="112"/>
      <c r="O730" s="111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</row>
    <row r="731">
      <c r="A731" s="108"/>
      <c r="B731" s="108"/>
      <c r="C731" s="108"/>
      <c r="D731" s="115"/>
      <c r="E731" s="108"/>
      <c r="F731" s="108"/>
      <c r="G731" s="108"/>
      <c r="H731" s="108"/>
      <c r="I731" s="108"/>
      <c r="J731" s="108"/>
      <c r="K731" s="108"/>
      <c r="L731" s="108"/>
      <c r="M731" s="111"/>
      <c r="N731" s="112"/>
      <c r="O731" s="111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</row>
    <row r="732">
      <c r="A732" s="108"/>
      <c r="B732" s="108"/>
      <c r="C732" s="108"/>
      <c r="D732" s="115"/>
      <c r="E732" s="108"/>
      <c r="F732" s="108"/>
      <c r="G732" s="108"/>
      <c r="H732" s="108"/>
      <c r="I732" s="108"/>
      <c r="J732" s="108"/>
      <c r="K732" s="108"/>
      <c r="L732" s="108"/>
      <c r="M732" s="111"/>
      <c r="N732" s="112"/>
      <c r="O732" s="111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</row>
    <row r="733">
      <c r="A733" s="108"/>
      <c r="B733" s="108"/>
      <c r="C733" s="108"/>
      <c r="D733" s="115"/>
      <c r="E733" s="108"/>
      <c r="F733" s="108"/>
      <c r="G733" s="108"/>
      <c r="H733" s="108"/>
      <c r="I733" s="108"/>
      <c r="J733" s="108"/>
      <c r="K733" s="108"/>
      <c r="L733" s="108"/>
      <c r="M733" s="111"/>
      <c r="N733" s="112"/>
      <c r="O733" s="111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</row>
    <row r="734">
      <c r="A734" s="108"/>
      <c r="B734" s="108"/>
      <c r="C734" s="108"/>
      <c r="D734" s="115"/>
      <c r="E734" s="108"/>
      <c r="F734" s="108"/>
      <c r="G734" s="108"/>
      <c r="H734" s="108"/>
      <c r="I734" s="108"/>
      <c r="J734" s="108"/>
      <c r="K734" s="108"/>
      <c r="L734" s="108"/>
      <c r="M734" s="111"/>
      <c r="N734" s="112"/>
      <c r="O734" s="111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</row>
    <row r="735">
      <c r="A735" s="108"/>
      <c r="B735" s="108"/>
      <c r="C735" s="108"/>
      <c r="D735" s="115"/>
      <c r="E735" s="108"/>
      <c r="F735" s="108"/>
      <c r="G735" s="108"/>
      <c r="H735" s="108"/>
      <c r="I735" s="108"/>
      <c r="J735" s="108"/>
      <c r="K735" s="108"/>
      <c r="L735" s="108"/>
      <c r="M735" s="111"/>
      <c r="N735" s="112"/>
      <c r="O735" s="111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</row>
    <row r="736">
      <c r="A736" s="108"/>
      <c r="B736" s="108"/>
      <c r="C736" s="108"/>
      <c r="D736" s="115"/>
      <c r="E736" s="108"/>
      <c r="F736" s="108"/>
      <c r="G736" s="108"/>
      <c r="H736" s="108"/>
      <c r="I736" s="108"/>
      <c r="J736" s="108"/>
      <c r="K736" s="108"/>
      <c r="L736" s="108"/>
      <c r="M736" s="111"/>
      <c r="N736" s="112"/>
      <c r="O736" s="111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</row>
    <row r="737">
      <c r="A737" s="108"/>
      <c r="B737" s="108"/>
      <c r="C737" s="108"/>
      <c r="D737" s="115"/>
      <c r="E737" s="108"/>
      <c r="F737" s="108"/>
      <c r="G737" s="108"/>
      <c r="H737" s="108"/>
      <c r="I737" s="108"/>
      <c r="J737" s="108"/>
      <c r="K737" s="108"/>
      <c r="L737" s="108"/>
      <c r="M737" s="111"/>
      <c r="N737" s="112"/>
      <c r="O737" s="111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</row>
    <row r="738">
      <c r="A738" s="108"/>
      <c r="B738" s="108"/>
      <c r="C738" s="108"/>
      <c r="D738" s="115"/>
      <c r="E738" s="108"/>
      <c r="F738" s="108"/>
      <c r="G738" s="108"/>
      <c r="H738" s="108"/>
      <c r="I738" s="108"/>
      <c r="J738" s="108"/>
      <c r="K738" s="108"/>
      <c r="L738" s="108"/>
      <c r="M738" s="111"/>
      <c r="N738" s="112"/>
      <c r="O738" s="111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</row>
    <row r="739">
      <c r="A739" s="108"/>
      <c r="B739" s="108"/>
      <c r="C739" s="108"/>
      <c r="D739" s="115"/>
      <c r="E739" s="108"/>
      <c r="F739" s="108"/>
      <c r="G739" s="108"/>
      <c r="H739" s="108"/>
      <c r="I739" s="108"/>
      <c r="J739" s="108"/>
      <c r="K739" s="108"/>
      <c r="L739" s="108"/>
      <c r="M739" s="111"/>
      <c r="N739" s="112"/>
      <c r="O739" s="111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</row>
    <row r="740">
      <c r="A740" s="108"/>
      <c r="B740" s="108"/>
      <c r="C740" s="108"/>
      <c r="D740" s="115"/>
      <c r="E740" s="108"/>
      <c r="F740" s="108"/>
      <c r="G740" s="108"/>
      <c r="H740" s="108"/>
      <c r="I740" s="108"/>
      <c r="J740" s="108"/>
      <c r="K740" s="108"/>
      <c r="L740" s="108"/>
      <c r="M740" s="111"/>
      <c r="N740" s="112"/>
      <c r="O740" s="111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</row>
    <row r="741">
      <c r="A741" s="108"/>
      <c r="B741" s="108"/>
      <c r="C741" s="108"/>
      <c r="D741" s="115"/>
      <c r="E741" s="108"/>
      <c r="F741" s="108"/>
      <c r="G741" s="108"/>
      <c r="H741" s="108"/>
      <c r="I741" s="108"/>
      <c r="J741" s="108"/>
      <c r="K741" s="108"/>
      <c r="L741" s="108"/>
      <c r="M741" s="111"/>
      <c r="N741" s="112"/>
      <c r="O741" s="111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</row>
    <row r="742">
      <c r="A742" s="108"/>
      <c r="B742" s="108"/>
      <c r="C742" s="108"/>
      <c r="D742" s="115"/>
      <c r="E742" s="108"/>
      <c r="F742" s="108"/>
      <c r="G742" s="108"/>
      <c r="H742" s="108"/>
      <c r="I742" s="108"/>
      <c r="J742" s="108"/>
      <c r="K742" s="108"/>
      <c r="L742" s="108"/>
      <c r="M742" s="111"/>
      <c r="N742" s="112"/>
      <c r="O742" s="111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</row>
    <row r="743">
      <c r="A743" s="108"/>
      <c r="B743" s="108"/>
      <c r="C743" s="108"/>
      <c r="D743" s="115"/>
      <c r="E743" s="108"/>
      <c r="F743" s="108"/>
      <c r="G743" s="108"/>
      <c r="H743" s="108"/>
      <c r="I743" s="108"/>
      <c r="J743" s="108"/>
      <c r="K743" s="108"/>
      <c r="L743" s="108"/>
      <c r="M743" s="111"/>
      <c r="N743" s="112"/>
      <c r="O743" s="111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</row>
    <row r="744">
      <c r="A744" s="108"/>
      <c r="B744" s="108"/>
      <c r="C744" s="108"/>
      <c r="D744" s="115"/>
      <c r="E744" s="108"/>
      <c r="F744" s="108"/>
      <c r="G744" s="108"/>
      <c r="H744" s="108"/>
      <c r="I744" s="108"/>
      <c r="J744" s="108"/>
      <c r="K744" s="108"/>
      <c r="L744" s="108"/>
      <c r="M744" s="111"/>
      <c r="N744" s="112"/>
      <c r="O744" s="111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</row>
    <row r="745">
      <c r="A745" s="108"/>
      <c r="B745" s="108"/>
      <c r="C745" s="108"/>
      <c r="D745" s="115"/>
      <c r="E745" s="108"/>
      <c r="F745" s="108"/>
      <c r="G745" s="108"/>
      <c r="H745" s="108"/>
      <c r="I745" s="108"/>
      <c r="J745" s="108"/>
      <c r="K745" s="108"/>
      <c r="L745" s="108"/>
      <c r="M745" s="111"/>
      <c r="N745" s="112"/>
      <c r="O745" s="111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</row>
    <row r="746">
      <c r="A746" s="108"/>
      <c r="B746" s="108"/>
      <c r="C746" s="108"/>
      <c r="D746" s="115"/>
      <c r="E746" s="108"/>
      <c r="F746" s="108"/>
      <c r="G746" s="108"/>
      <c r="H746" s="108"/>
      <c r="I746" s="108"/>
      <c r="J746" s="108"/>
      <c r="K746" s="108"/>
      <c r="L746" s="108"/>
      <c r="M746" s="111"/>
      <c r="N746" s="112"/>
      <c r="O746" s="111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</row>
    <row r="747">
      <c r="A747" s="108"/>
      <c r="B747" s="108"/>
      <c r="C747" s="108"/>
      <c r="D747" s="115"/>
      <c r="E747" s="108"/>
      <c r="F747" s="108"/>
      <c r="G747" s="108"/>
      <c r="H747" s="108"/>
      <c r="I747" s="108"/>
      <c r="J747" s="108"/>
      <c r="K747" s="108"/>
      <c r="L747" s="108"/>
      <c r="M747" s="111"/>
      <c r="N747" s="112"/>
      <c r="O747" s="111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</row>
    <row r="748">
      <c r="A748" s="108"/>
      <c r="B748" s="108"/>
      <c r="C748" s="108"/>
      <c r="D748" s="115"/>
      <c r="E748" s="108"/>
      <c r="F748" s="108"/>
      <c r="G748" s="108"/>
      <c r="H748" s="108"/>
      <c r="I748" s="108"/>
      <c r="J748" s="108"/>
      <c r="K748" s="108"/>
      <c r="L748" s="108"/>
      <c r="M748" s="111"/>
      <c r="N748" s="112"/>
      <c r="O748" s="111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</row>
    <row r="749">
      <c r="A749" s="108"/>
      <c r="B749" s="108"/>
      <c r="C749" s="108"/>
      <c r="D749" s="115"/>
      <c r="E749" s="108"/>
      <c r="F749" s="108"/>
      <c r="G749" s="108"/>
      <c r="H749" s="108"/>
      <c r="I749" s="108"/>
      <c r="J749" s="108"/>
      <c r="K749" s="108"/>
      <c r="L749" s="108"/>
      <c r="M749" s="111"/>
      <c r="N749" s="112"/>
      <c r="O749" s="111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</row>
    <row r="750">
      <c r="A750" s="108"/>
      <c r="B750" s="108"/>
      <c r="C750" s="108"/>
      <c r="D750" s="115"/>
      <c r="E750" s="108"/>
      <c r="F750" s="108"/>
      <c r="G750" s="108"/>
      <c r="H750" s="108"/>
      <c r="I750" s="108"/>
      <c r="J750" s="108"/>
      <c r="K750" s="108"/>
      <c r="L750" s="108"/>
      <c r="M750" s="111"/>
      <c r="N750" s="112"/>
      <c r="O750" s="111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</row>
    <row r="751">
      <c r="A751" s="108"/>
      <c r="B751" s="108"/>
      <c r="C751" s="108"/>
      <c r="D751" s="115"/>
      <c r="E751" s="108"/>
      <c r="F751" s="108"/>
      <c r="G751" s="108"/>
      <c r="H751" s="108"/>
      <c r="I751" s="108"/>
      <c r="J751" s="108"/>
      <c r="K751" s="108"/>
      <c r="L751" s="108"/>
      <c r="M751" s="111"/>
      <c r="N751" s="112"/>
      <c r="O751" s="111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</row>
    <row r="752">
      <c r="A752" s="108"/>
      <c r="B752" s="108"/>
      <c r="C752" s="108"/>
      <c r="D752" s="115"/>
      <c r="E752" s="108"/>
      <c r="F752" s="108"/>
      <c r="G752" s="108"/>
      <c r="H752" s="108"/>
      <c r="I752" s="108"/>
      <c r="J752" s="108"/>
      <c r="K752" s="108"/>
      <c r="L752" s="108"/>
      <c r="M752" s="111"/>
      <c r="N752" s="112"/>
      <c r="O752" s="111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</row>
    <row r="753">
      <c r="A753" s="108"/>
      <c r="B753" s="108"/>
      <c r="C753" s="108"/>
      <c r="D753" s="115"/>
      <c r="E753" s="108"/>
      <c r="F753" s="108"/>
      <c r="G753" s="108"/>
      <c r="H753" s="108"/>
      <c r="I753" s="108"/>
      <c r="J753" s="108"/>
      <c r="K753" s="108"/>
      <c r="L753" s="108"/>
      <c r="M753" s="111"/>
      <c r="N753" s="112"/>
      <c r="O753" s="111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</row>
    <row r="754">
      <c r="A754" s="108"/>
      <c r="B754" s="108"/>
      <c r="C754" s="108"/>
      <c r="D754" s="115"/>
      <c r="E754" s="108"/>
      <c r="F754" s="108"/>
      <c r="G754" s="108"/>
      <c r="H754" s="108"/>
      <c r="I754" s="108"/>
      <c r="J754" s="108"/>
      <c r="K754" s="108"/>
      <c r="L754" s="108"/>
      <c r="M754" s="111"/>
      <c r="N754" s="112"/>
      <c r="O754" s="111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</row>
    <row r="755">
      <c r="A755" s="108"/>
      <c r="B755" s="108"/>
      <c r="C755" s="108"/>
      <c r="D755" s="115"/>
      <c r="E755" s="108"/>
      <c r="F755" s="108"/>
      <c r="G755" s="108"/>
      <c r="H755" s="108"/>
      <c r="I755" s="108"/>
      <c r="J755" s="108"/>
      <c r="K755" s="108"/>
      <c r="L755" s="108"/>
      <c r="M755" s="111"/>
      <c r="N755" s="112"/>
      <c r="O755" s="111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</row>
    <row r="756">
      <c r="A756" s="108"/>
      <c r="B756" s="108"/>
      <c r="C756" s="108"/>
      <c r="D756" s="115"/>
      <c r="E756" s="108"/>
      <c r="F756" s="108"/>
      <c r="G756" s="108"/>
      <c r="H756" s="108"/>
      <c r="I756" s="108"/>
      <c r="J756" s="108"/>
      <c r="K756" s="108"/>
      <c r="L756" s="108"/>
      <c r="M756" s="111"/>
      <c r="N756" s="112"/>
      <c r="O756" s="111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</row>
    <row r="757">
      <c r="A757" s="108"/>
      <c r="B757" s="108"/>
      <c r="C757" s="108"/>
      <c r="D757" s="115"/>
      <c r="E757" s="108"/>
      <c r="F757" s="108"/>
      <c r="G757" s="108"/>
      <c r="H757" s="108"/>
      <c r="I757" s="108"/>
      <c r="J757" s="108"/>
      <c r="K757" s="108"/>
      <c r="L757" s="108"/>
      <c r="M757" s="111"/>
      <c r="N757" s="112"/>
      <c r="O757" s="111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</row>
    <row r="758">
      <c r="A758" s="108"/>
      <c r="B758" s="108"/>
      <c r="C758" s="108"/>
      <c r="D758" s="115"/>
      <c r="E758" s="108"/>
      <c r="F758" s="108"/>
      <c r="G758" s="108"/>
      <c r="H758" s="108"/>
      <c r="I758" s="108"/>
      <c r="J758" s="108"/>
      <c r="K758" s="108"/>
      <c r="L758" s="108"/>
      <c r="M758" s="111"/>
      <c r="N758" s="112"/>
      <c r="O758" s="111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</row>
    <row r="759">
      <c r="A759" s="108"/>
      <c r="B759" s="108"/>
      <c r="C759" s="108"/>
      <c r="D759" s="115"/>
      <c r="E759" s="108"/>
      <c r="F759" s="108"/>
      <c r="G759" s="108"/>
      <c r="H759" s="108"/>
      <c r="I759" s="108"/>
      <c r="J759" s="108"/>
      <c r="K759" s="108"/>
      <c r="L759" s="108"/>
      <c r="M759" s="111"/>
      <c r="N759" s="112"/>
      <c r="O759" s="111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</row>
    <row r="760">
      <c r="A760" s="108"/>
      <c r="B760" s="108"/>
      <c r="C760" s="108"/>
      <c r="D760" s="115"/>
      <c r="E760" s="108"/>
      <c r="F760" s="108"/>
      <c r="G760" s="108"/>
      <c r="H760" s="108"/>
      <c r="I760" s="108"/>
      <c r="J760" s="108"/>
      <c r="K760" s="108"/>
      <c r="L760" s="108"/>
      <c r="M760" s="111"/>
      <c r="N760" s="112"/>
      <c r="O760" s="111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</row>
    <row r="761">
      <c r="A761" s="108"/>
      <c r="B761" s="108"/>
      <c r="C761" s="108"/>
      <c r="D761" s="115"/>
      <c r="E761" s="108"/>
      <c r="F761" s="108"/>
      <c r="G761" s="108"/>
      <c r="H761" s="108"/>
      <c r="I761" s="108"/>
      <c r="J761" s="108"/>
      <c r="K761" s="108"/>
      <c r="L761" s="108"/>
      <c r="M761" s="111"/>
      <c r="N761" s="112"/>
      <c r="O761" s="111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</row>
    <row r="762">
      <c r="A762" s="108"/>
      <c r="B762" s="108"/>
      <c r="C762" s="108"/>
      <c r="D762" s="115"/>
      <c r="E762" s="108"/>
      <c r="F762" s="108"/>
      <c r="G762" s="108"/>
      <c r="H762" s="108"/>
      <c r="I762" s="108"/>
      <c r="J762" s="108"/>
      <c r="K762" s="108"/>
      <c r="L762" s="108"/>
      <c r="M762" s="111"/>
      <c r="N762" s="112"/>
      <c r="O762" s="111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</row>
    <row r="763">
      <c r="A763" s="108"/>
      <c r="B763" s="108"/>
      <c r="C763" s="108"/>
      <c r="D763" s="115"/>
      <c r="E763" s="108"/>
      <c r="F763" s="108"/>
      <c r="G763" s="108"/>
      <c r="H763" s="108"/>
      <c r="I763" s="108"/>
      <c r="J763" s="108"/>
      <c r="K763" s="108"/>
      <c r="L763" s="108"/>
      <c r="M763" s="111"/>
      <c r="N763" s="112"/>
      <c r="O763" s="111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</row>
    <row r="764">
      <c r="A764" s="108"/>
      <c r="B764" s="108"/>
      <c r="C764" s="108"/>
      <c r="D764" s="115"/>
      <c r="E764" s="108"/>
      <c r="F764" s="108"/>
      <c r="G764" s="108"/>
      <c r="H764" s="108"/>
      <c r="I764" s="108"/>
      <c r="J764" s="108"/>
      <c r="K764" s="108"/>
      <c r="L764" s="108"/>
      <c r="M764" s="111"/>
      <c r="N764" s="112"/>
      <c r="O764" s="111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</row>
    <row r="765">
      <c r="A765" s="108"/>
      <c r="B765" s="108"/>
      <c r="C765" s="108"/>
      <c r="D765" s="115"/>
      <c r="E765" s="108"/>
      <c r="F765" s="108"/>
      <c r="G765" s="108"/>
      <c r="H765" s="108"/>
      <c r="I765" s="108"/>
      <c r="J765" s="108"/>
      <c r="K765" s="108"/>
      <c r="L765" s="108"/>
      <c r="M765" s="111"/>
      <c r="N765" s="112"/>
      <c r="O765" s="111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</row>
    <row r="766">
      <c r="A766" s="108"/>
      <c r="B766" s="108"/>
      <c r="C766" s="108"/>
      <c r="D766" s="115"/>
      <c r="E766" s="108"/>
      <c r="F766" s="108"/>
      <c r="G766" s="108"/>
      <c r="H766" s="108"/>
      <c r="I766" s="108"/>
      <c r="J766" s="108"/>
      <c r="K766" s="108"/>
      <c r="L766" s="108"/>
      <c r="M766" s="111"/>
      <c r="N766" s="112"/>
      <c r="O766" s="111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</row>
    <row r="767">
      <c r="A767" s="108"/>
      <c r="B767" s="108"/>
      <c r="C767" s="108"/>
      <c r="D767" s="115"/>
      <c r="E767" s="108"/>
      <c r="F767" s="108"/>
      <c r="G767" s="108"/>
      <c r="H767" s="108"/>
      <c r="I767" s="108"/>
      <c r="J767" s="108"/>
      <c r="K767" s="108"/>
      <c r="L767" s="108"/>
      <c r="M767" s="111"/>
      <c r="N767" s="112"/>
      <c r="O767" s="111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</row>
    <row r="768">
      <c r="A768" s="108"/>
      <c r="B768" s="108"/>
      <c r="C768" s="108"/>
      <c r="D768" s="115"/>
      <c r="E768" s="108"/>
      <c r="F768" s="108"/>
      <c r="G768" s="108"/>
      <c r="H768" s="108"/>
      <c r="I768" s="108"/>
      <c r="J768" s="108"/>
      <c r="K768" s="108"/>
      <c r="L768" s="108"/>
      <c r="M768" s="111"/>
      <c r="N768" s="112"/>
      <c r="O768" s="111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</row>
    <row r="769">
      <c r="A769" s="108"/>
      <c r="B769" s="108"/>
      <c r="C769" s="108"/>
      <c r="D769" s="115"/>
      <c r="E769" s="108"/>
      <c r="F769" s="108"/>
      <c r="G769" s="108"/>
      <c r="H769" s="108"/>
      <c r="I769" s="108"/>
      <c r="J769" s="108"/>
      <c r="K769" s="108"/>
      <c r="L769" s="108"/>
      <c r="M769" s="111"/>
      <c r="N769" s="112"/>
      <c r="O769" s="111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</row>
    <row r="770">
      <c r="A770" s="108"/>
      <c r="B770" s="108"/>
      <c r="C770" s="108"/>
      <c r="D770" s="115"/>
      <c r="E770" s="108"/>
      <c r="F770" s="108"/>
      <c r="G770" s="108"/>
      <c r="H770" s="108"/>
      <c r="I770" s="108"/>
      <c r="J770" s="108"/>
      <c r="K770" s="108"/>
      <c r="L770" s="108"/>
      <c r="M770" s="111"/>
      <c r="N770" s="112"/>
      <c r="O770" s="111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</row>
    <row r="771">
      <c r="A771" s="108"/>
      <c r="B771" s="108"/>
      <c r="C771" s="108"/>
      <c r="D771" s="115"/>
      <c r="E771" s="108"/>
      <c r="F771" s="108"/>
      <c r="G771" s="108"/>
      <c r="H771" s="108"/>
      <c r="I771" s="108"/>
      <c r="J771" s="108"/>
      <c r="K771" s="108"/>
      <c r="L771" s="108"/>
      <c r="M771" s="111"/>
      <c r="N771" s="112"/>
      <c r="O771" s="111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</row>
    <row r="772">
      <c r="A772" s="108"/>
      <c r="B772" s="108"/>
      <c r="C772" s="108"/>
      <c r="D772" s="115"/>
      <c r="E772" s="108"/>
      <c r="F772" s="108"/>
      <c r="G772" s="108"/>
      <c r="H772" s="108"/>
      <c r="I772" s="108"/>
      <c r="J772" s="108"/>
      <c r="K772" s="108"/>
      <c r="L772" s="108"/>
      <c r="M772" s="111"/>
      <c r="N772" s="112"/>
      <c r="O772" s="111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</row>
    <row r="773">
      <c r="A773" s="108"/>
      <c r="B773" s="108"/>
      <c r="C773" s="108"/>
      <c r="D773" s="115"/>
      <c r="E773" s="108"/>
      <c r="F773" s="108"/>
      <c r="G773" s="108"/>
      <c r="H773" s="108"/>
      <c r="I773" s="108"/>
      <c r="J773" s="108"/>
      <c r="K773" s="108"/>
      <c r="L773" s="108"/>
      <c r="M773" s="111"/>
      <c r="N773" s="112"/>
      <c r="O773" s="111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</row>
    <row r="774">
      <c r="A774" s="108"/>
      <c r="B774" s="108"/>
      <c r="C774" s="108"/>
      <c r="D774" s="115"/>
      <c r="E774" s="108"/>
      <c r="F774" s="108"/>
      <c r="G774" s="108"/>
      <c r="H774" s="108"/>
      <c r="I774" s="108"/>
      <c r="J774" s="108"/>
      <c r="K774" s="108"/>
      <c r="L774" s="108"/>
      <c r="M774" s="111"/>
      <c r="N774" s="112"/>
      <c r="O774" s="111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</row>
    <row r="775">
      <c r="A775" s="108"/>
      <c r="B775" s="108"/>
      <c r="C775" s="108"/>
      <c r="D775" s="115"/>
      <c r="E775" s="108"/>
      <c r="F775" s="108"/>
      <c r="G775" s="108"/>
      <c r="H775" s="108"/>
      <c r="I775" s="108"/>
      <c r="J775" s="108"/>
      <c r="K775" s="108"/>
      <c r="L775" s="108"/>
      <c r="M775" s="111"/>
      <c r="N775" s="112"/>
      <c r="O775" s="111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</row>
    <row r="776">
      <c r="A776" s="108"/>
      <c r="B776" s="108"/>
      <c r="C776" s="108"/>
      <c r="D776" s="115"/>
      <c r="E776" s="108"/>
      <c r="F776" s="108"/>
      <c r="G776" s="108"/>
      <c r="H776" s="108"/>
      <c r="I776" s="108"/>
      <c r="J776" s="108"/>
      <c r="K776" s="108"/>
      <c r="L776" s="108"/>
      <c r="M776" s="111"/>
      <c r="N776" s="112"/>
      <c r="O776" s="111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</row>
    <row r="777">
      <c r="A777" s="108"/>
      <c r="B777" s="108"/>
      <c r="C777" s="108"/>
      <c r="D777" s="115"/>
      <c r="E777" s="108"/>
      <c r="F777" s="108"/>
      <c r="G777" s="108"/>
      <c r="H777" s="108"/>
      <c r="I777" s="108"/>
      <c r="J777" s="108"/>
      <c r="K777" s="108"/>
      <c r="L777" s="108"/>
      <c r="M777" s="111"/>
      <c r="N777" s="112"/>
      <c r="O777" s="111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</row>
    <row r="778">
      <c r="A778" s="108"/>
      <c r="B778" s="108"/>
      <c r="C778" s="108"/>
      <c r="D778" s="115"/>
      <c r="E778" s="108"/>
      <c r="F778" s="108"/>
      <c r="G778" s="108"/>
      <c r="H778" s="108"/>
      <c r="I778" s="108"/>
      <c r="J778" s="108"/>
      <c r="K778" s="108"/>
      <c r="L778" s="108"/>
      <c r="M778" s="111"/>
      <c r="N778" s="112"/>
      <c r="O778" s="111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</row>
    <row r="779">
      <c r="A779" s="108"/>
      <c r="B779" s="108"/>
      <c r="C779" s="108"/>
      <c r="D779" s="115"/>
      <c r="E779" s="108"/>
      <c r="F779" s="108"/>
      <c r="G779" s="108"/>
      <c r="H779" s="108"/>
      <c r="I779" s="108"/>
      <c r="J779" s="108"/>
      <c r="K779" s="108"/>
      <c r="L779" s="108"/>
      <c r="M779" s="111"/>
      <c r="N779" s="112"/>
      <c r="O779" s="111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</row>
    <row r="780">
      <c r="A780" s="108"/>
      <c r="B780" s="108"/>
      <c r="C780" s="108"/>
      <c r="D780" s="115"/>
      <c r="E780" s="108"/>
      <c r="F780" s="108"/>
      <c r="G780" s="108"/>
      <c r="H780" s="108"/>
      <c r="I780" s="108"/>
      <c r="J780" s="108"/>
      <c r="K780" s="108"/>
      <c r="L780" s="108"/>
      <c r="M780" s="111"/>
      <c r="N780" s="112"/>
      <c r="O780" s="111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</row>
    <row r="781">
      <c r="A781" s="108"/>
      <c r="B781" s="108"/>
      <c r="C781" s="108"/>
      <c r="D781" s="115"/>
      <c r="E781" s="108"/>
      <c r="F781" s="108"/>
      <c r="G781" s="108"/>
      <c r="H781" s="108"/>
      <c r="I781" s="108"/>
      <c r="J781" s="108"/>
      <c r="K781" s="108"/>
      <c r="L781" s="108"/>
      <c r="M781" s="111"/>
      <c r="N781" s="112"/>
      <c r="O781" s="111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</row>
    <row r="782">
      <c r="A782" s="108"/>
      <c r="B782" s="108"/>
      <c r="C782" s="108"/>
      <c r="D782" s="115"/>
      <c r="E782" s="108"/>
      <c r="F782" s="108"/>
      <c r="G782" s="108"/>
      <c r="H782" s="108"/>
      <c r="I782" s="108"/>
      <c r="J782" s="108"/>
      <c r="K782" s="108"/>
      <c r="L782" s="108"/>
      <c r="M782" s="111"/>
      <c r="N782" s="112"/>
      <c r="O782" s="111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</row>
    <row r="783">
      <c r="A783" s="108"/>
      <c r="B783" s="108"/>
      <c r="C783" s="108"/>
      <c r="D783" s="115"/>
      <c r="E783" s="108"/>
      <c r="F783" s="108"/>
      <c r="G783" s="108"/>
      <c r="H783" s="108"/>
      <c r="I783" s="108"/>
      <c r="J783" s="108"/>
      <c r="K783" s="108"/>
      <c r="L783" s="108"/>
      <c r="M783" s="111"/>
      <c r="N783" s="112"/>
      <c r="O783" s="111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</row>
    <row r="784">
      <c r="A784" s="108"/>
      <c r="B784" s="108"/>
      <c r="C784" s="108"/>
      <c r="D784" s="115"/>
      <c r="E784" s="108"/>
      <c r="F784" s="108"/>
      <c r="G784" s="108"/>
      <c r="H784" s="108"/>
      <c r="I784" s="108"/>
      <c r="J784" s="108"/>
      <c r="K784" s="108"/>
      <c r="L784" s="108"/>
      <c r="M784" s="111"/>
      <c r="N784" s="112"/>
      <c r="O784" s="111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</row>
    <row r="785">
      <c r="A785" s="108"/>
      <c r="B785" s="108"/>
      <c r="C785" s="108"/>
      <c r="D785" s="115"/>
      <c r="E785" s="108"/>
      <c r="F785" s="108"/>
      <c r="G785" s="108"/>
      <c r="H785" s="108"/>
      <c r="I785" s="108"/>
      <c r="J785" s="108"/>
      <c r="K785" s="108"/>
      <c r="L785" s="108"/>
      <c r="M785" s="111"/>
      <c r="N785" s="112"/>
      <c r="O785" s="111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</row>
    <row r="786">
      <c r="A786" s="108"/>
      <c r="B786" s="108"/>
      <c r="C786" s="108"/>
      <c r="D786" s="115"/>
      <c r="E786" s="108"/>
      <c r="F786" s="108"/>
      <c r="G786" s="108"/>
      <c r="H786" s="108"/>
      <c r="I786" s="108"/>
      <c r="J786" s="108"/>
      <c r="K786" s="108"/>
      <c r="L786" s="108"/>
      <c r="M786" s="111"/>
      <c r="N786" s="112"/>
      <c r="O786" s="111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</row>
    <row r="787">
      <c r="A787" s="108"/>
      <c r="B787" s="108"/>
      <c r="C787" s="108"/>
      <c r="D787" s="115"/>
      <c r="E787" s="108"/>
      <c r="F787" s="108"/>
      <c r="G787" s="108"/>
      <c r="H787" s="108"/>
      <c r="I787" s="108"/>
      <c r="J787" s="108"/>
      <c r="K787" s="108"/>
      <c r="L787" s="108"/>
      <c r="M787" s="111"/>
      <c r="N787" s="112"/>
      <c r="O787" s="111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</row>
    <row r="788">
      <c r="A788" s="108"/>
      <c r="B788" s="108"/>
      <c r="C788" s="108"/>
      <c r="D788" s="115"/>
      <c r="E788" s="108"/>
      <c r="F788" s="108"/>
      <c r="G788" s="108"/>
      <c r="H788" s="108"/>
      <c r="I788" s="108"/>
      <c r="J788" s="108"/>
      <c r="K788" s="108"/>
      <c r="L788" s="108"/>
      <c r="M788" s="111"/>
      <c r="N788" s="112"/>
      <c r="O788" s="111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</row>
    <row r="789">
      <c r="A789" s="108"/>
      <c r="B789" s="108"/>
      <c r="C789" s="108"/>
      <c r="D789" s="115"/>
      <c r="E789" s="108"/>
      <c r="F789" s="108"/>
      <c r="G789" s="108"/>
      <c r="H789" s="108"/>
      <c r="I789" s="108"/>
      <c r="J789" s="108"/>
      <c r="K789" s="108"/>
      <c r="L789" s="108"/>
      <c r="M789" s="111"/>
      <c r="N789" s="112"/>
      <c r="O789" s="111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</row>
    <row r="790">
      <c r="A790" s="108"/>
      <c r="B790" s="108"/>
      <c r="C790" s="108"/>
      <c r="D790" s="115"/>
      <c r="E790" s="108"/>
      <c r="F790" s="108"/>
      <c r="G790" s="108"/>
      <c r="H790" s="108"/>
      <c r="I790" s="108"/>
      <c r="J790" s="108"/>
      <c r="K790" s="108"/>
      <c r="L790" s="108"/>
      <c r="M790" s="111"/>
      <c r="N790" s="112"/>
      <c r="O790" s="111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</row>
    <row r="791">
      <c r="A791" s="108"/>
      <c r="B791" s="108"/>
      <c r="C791" s="108"/>
      <c r="D791" s="115"/>
      <c r="E791" s="108"/>
      <c r="F791" s="108"/>
      <c r="G791" s="108"/>
      <c r="H791" s="108"/>
      <c r="I791" s="108"/>
      <c r="J791" s="108"/>
      <c r="K791" s="108"/>
      <c r="L791" s="108"/>
      <c r="M791" s="111"/>
      <c r="N791" s="112"/>
      <c r="O791" s="111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</row>
    <row r="792">
      <c r="A792" s="108"/>
      <c r="B792" s="108"/>
      <c r="C792" s="108"/>
      <c r="D792" s="115"/>
      <c r="E792" s="108"/>
      <c r="F792" s="108"/>
      <c r="G792" s="108"/>
      <c r="H792" s="108"/>
      <c r="I792" s="108"/>
      <c r="J792" s="108"/>
      <c r="K792" s="108"/>
      <c r="L792" s="108"/>
      <c r="M792" s="111"/>
      <c r="N792" s="112"/>
      <c r="O792" s="111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</row>
    <row r="793">
      <c r="A793" s="108"/>
      <c r="B793" s="108"/>
      <c r="C793" s="108"/>
      <c r="D793" s="115"/>
      <c r="E793" s="108"/>
      <c r="F793" s="108"/>
      <c r="G793" s="108"/>
      <c r="H793" s="108"/>
      <c r="I793" s="108"/>
      <c r="J793" s="108"/>
      <c r="K793" s="108"/>
      <c r="L793" s="108"/>
      <c r="M793" s="111"/>
      <c r="N793" s="112"/>
      <c r="O793" s="111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</row>
    <row r="794">
      <c r="A794" s="108"/>
      <c r="B794" s="108"/>
      <c r="C794" s="108"/>
      <c r="D794" s="115"/>
      <c r="E794" s="108"/>
      <c r="F794" s="108"/>
      <c r="G794" s="108"/>
      <c r="H794" s="108"/>
      <c r="I794" s="108"/>
      <c r="J794" s="108"/>
      <c r="K794" s="108"/>
      <c r="L794" s="108"/>
      <c r="M794" s="111"/>
      <c r="N794" s="112"/>
      <c r="O794" s="111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</row>
    <row r="795">
      <c r="A795" s="108"/>
      <c r="B795" s="108"/>
      <c r="C795" s="108"/>
      <c r="D795" s="115"/>
      <c r="E795" s="108"/>
      <c r="F795" s="108"/>
      <c r="G795" s="108"/>
      <c r="H795" s="108"/>
      <c r="I795" s="108"/>
      <c r="J795" s="108"/>
      <c r="K795" s="108"/>
      <c r="L795" s="108"/>
      <c r="M795" s="111"/>
      <c r="N795" s="112"/>
      <c r="O795" s="111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</row>
    <row r="796">
      <c r="A796" s="108"/>
      <c r="B796" s="108"/>
      <c r="C796" s="108"/>
      <c r="D796" s="115"/>
      <c r="E796" s="108"/>
      <c r="F796" s="108"/>
      <c r="G796" s="108"/>
      <c r="H796" s="108"/>
      <c r="I796" s="108"/>
      <c r="J796" s="108"/>
      <c r="K796" s="108"/>
      <c r="L796" s="108"/>
      <c r="M796" s="111"/>
      <c r="N796" s="112"/>
      <c r="O796" s="111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</row>
    <row r="797">
      <c r="A797" s="108"/>
      <c r="B797" s="108"/>
      <c r="C797" s="108"/>
      <c r="D797" s="115"/>
      <c r="E797" s="108"/>
      <c r="F797" s="108"/>
      <c r="G797" s="108"/>
      <c r="H797" s="108"/>
      <c r="I797" s="108"/>
      <c r="J797" s="108"/>
      <c r="K797" s="108"/>
      <c r="L797" s="108"/>
      <c r="M797" s="111"/>
      <c r="N797" s="112"/>
      <c r="O797" s="111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</row>
    <row r="798">
      <c r="A798" s="108"/>
      <c r="B798" s="108"/>
      <c r="C798" s="108"/>
      <c r="D798" s="115"/>
      <c r="E798" s="108"/>
      <c r="F798" s="108"/>
      <c r="G798" s="108"/>
      <c r="H798" s="108"/>
      <c r="I798" s="108"/>
      <c r="J798" s="108"/>
      <c r="K798" s="108"/>
      <c r="L798" s="108"/>
      <c r="M798" s="111"/>
      <c r="N798" s="112"/>
      <c r="O798" s="111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</row>
    <row r="799">
      <c r="A799" s="108"/>
      <c r="B799" s="108"/>
      <c r="C799" s="108"/>
      <c r="D799" s="115"/>
      <c r="E799" s="108"/>
      <c r="F799" s="108"/>
      <c r="G799" s="108"/>
      <c r="H799" s="108"/>
      <c r="I799" s="108"/>
      <c r="J799" s="108"/>
      <c r="K799" s="108"/>
      <c r="L799" s="108"/>
      <c r="M799" s="111"/>
      <c r="N799" s="112"/>
      <c r="O799" s="111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</row>
    <row r="800">
      <c r="A800" s="108"/>
      <c r="B800" s="108"/>
      <c r="C800" s="108"/>
      <c r="D800" s="115"/>
      <c r="E800" s="108"/>
      <c r="F800" s="108"/>
      <c r="G800" s="108"/>
      <c r="H800" s="108"/>
      <c r="I800" s="108"/>
      <c r="J800" s="108"/>
      <c r="K800" s="108"/>
      <c r="L800" s="108"/>
      <c r="M800" s="111"/>
      <c r="N800" s="112"/>
      <c r="O800" s="111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</row>
    <row r="801">
      <c r="A801" s="108"/>
      <c r="B801" s="108"/>
      <c r="C801" s="108"/>
      <c r="D801" s="115"/>
      <c r="E801" s="108"/>
      <c r="F801" s="108"/>
      <c r="G801" s="108"/>
      <c r="H801" s="108"/>
      <c r="I801" s="108"/>
      <c r="J801" s="108"/>
      <c r="K801" s="108"/>
      <c r="L801" s="108"/>
      <c r="M801" s="111"/>
      <c r="N801" s="112"/>
      <c r="O801" s="111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</row>
    <row r="802">
      <c r="A802" s="108"/>
      <c r="B802" s="108"/>
      <c r="C802" s="108"/>
      <c r="D802" s="115"/>
      <c r="E802" s="108"/>
      <c r="F802" s="108"/>
      <c r="G802" s="108"/>
      <c r="H802" s="108"/>
      <c r="I802" s="108"/>
      <c r="J802" s="108"/>
      <c r="K802" s="108"/>
      <c r="L802" s="108"/>
      <c r="M802" s="111"/>
      <c r="N802" s="112"/>
      <c r="O802" s="111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</row>
    <row r="803">
      <c r="A803" s="108"/>
      <c r="B803" s="108"/>
      <c r="C803" s="108"/>
      <c r="D803" s="115"/>
      <c r="E803" s="108"/>
      <c r="F803" s="108"/>
      <c r="G803" s="108"/>
      <c r="H803" s="108"/>
      <c r="I803" s="108"/>
      <c r="J803" s="108"/>
      <c r="K803" s="108"/>
      <c r="L803" s="108"/>
      <c r="M803" s="111"/>
      <c r="N803" s="112"/>
      <c r="O803" s="111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</row>
    <row r="804">
      <c r="A804" s="108"/>
      <c r="B804" s="108"/>
      <c r="C804" s="108"/>
      <c r="D804" s="115"/>
      <c r="E804" s="108"/>
      <c r="F804" s="108"/>
      <c r="G804" s="108"/>
      <c r="H804" s="108"/>
      <c r="I804" s="108"/>
      <c r="J804" s="108"/>
      <c r="K804" s="108"/>
      <c r="L804" s="108"/>
      <c r="M804" s="111"/>
      <c r="N804" s="112"/>
      <c r="O804" s="111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</row>
    <row r="805">
      <c r="A805" s="108"/>
      <c r="B805" s="108"/>
      <c r="C805" s="108"/>
      <c r="D805" s="115"/>
      <c r="E805" s="108"/>
      <c r="F805" s="108"/>
      <c r="G805" s="108"/>
      <c r="H805" s="108"/>
      <c r="I805" s="108"/>
      <c r="J805" s="108"/>
      <c r="K805" s="108"/>
      <c r="L805" s="108"/>
      <c r="M805" s="111"/>
      <c r="N805" s="112"/>
      <c r="O805" s="111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</row>
    <row r="806">
      <c r="A806" s="108"/>
      <c r="B806" s="108"/>
      <c r="C806" s="108"/>
      <c r="D806" s="115"/>
      <c r="E806" s="108"/>
      <c r="F806" s="108"/>
      <c r="G806" s="108"/>
      <c r="H806" s="108"/>
      <c r="I806" s="108"/>
      <c r="J806" s="108"/>
      <c r="K806" s="108"/>
      <c r="L806" s="108"/>
      <c r="M806" s="111"/>
      <c r="N806" s="112"/>
      <c r="O806" s="111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</row>
    <row r="807">
      <c r="A807" s="108"/>
      <c r="B807" s="108"/>
      <c r="C807" s="108"/>
      <c r="D807" s="115"/>
      <c r="E807" s="108"/>
      <c r="F807" s="108"/>
      <c r="G807" s="108"/>
      <c r="H807" s="108"/>
      <c r="I807" s="108"/>
      <c r="J807" s="108"/>
      <c r="K807" s="108"/>
      <c r="L807" s="108"/>
      <c r="M807" s="111"/>
      <c r="N807" s="112"/>
      <c r="O807" s="111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</row>
    <row r="808">
      <c r="A808" s="108"/>
      <c r="B808" s="108"/>
      <c r="C808" s="108"/>
      <c r="D808" s="115"/>
      <c r="E808" s="108"/>
      <c r="F808" s="108"/>
      <c r="G808" s="108"/>
      <c r="H808" s="108"/>
      <c r="I808" s="108"/>
      <c r="J808" s="108"/>
      <c r="K808" s="108"/>
      <c r="L808" s="108"/>
      <c r="M808" s="111"/>
      <c r="N808" s="112"/>
      <c r="O808" s="111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</row>
    <row r="809">
      <c r="A809" s="108"/>
      <c r="B809" s="108"/>
      <c r="C809" s="108"/>
      <c r="D809" s="115"/>
      <c r="E809" s="108"/>
      <c r="F809" s="108"/>
      <c r="G809" s="108"/>
      <c r="H809" s="108"/>
      <c r="I809" s="108"/>
      <c r="J809" s="108"/>
      <c r="K809" s="108"/>
      <c r="L809" s="108"/>
      <c r="M809" s="111"/>
      <c r="N809" s="112"/>
      <c r="O809" s="111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</row>
    <row r="810">
      <c r="A810" s="108"/>
      <c r="B810" s="108"/>
      <c r="C810" s="108"/>
      <c r="D810" s="115"/>
      <c r="E810" s="108"/>
      <c r="F810" s="108"/>
      <c r="G810" s="108"/>
      <c r="H810" s="108"/>
      <c r="I810" s="108"/>
      <c r="J810" s="108"/>
      <c r="K810" s="108"/>
      <c r="L810" s="108"/>
      <c r="M810" s="111"/>
      <c r="N810" s="112"/>
      <c r="O810" s="111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</row>
    <row r="811">
      <c r="A811" s="108"/>
      <c r="B811" s="108"/>
      <c r="C811" s="108"/>
      <c r="D811" s="115"/>
      <c r="E811" s="108"/>
      <c r="F811" s="108"/>
      <c r="G811" s="108"/>
      <c r="H811" s="108"/>
      <c r="I811" s="108"/>
      <c r="J811" s="108"/>
      <c r="K811" s="108"/>
      <c r="L811" s="108"/>
      <c r="M811" s="111"/>
      <c r="N811" s="112"/>
      <c r="O811" s="111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</row>
    <row r="812">
      <c r="A812" s="108"/>
      <c r="B812" s="108"/>
      <c r="C812" s="108"/>
      <c r="D812" s="115"/>
      <c r="E812" s="108"/>
      <c r="F812" s="108"/>
      <c r="G812" s="108"/>
      <c r="H812" s="108"/>
      <c r="I812" s="108"/>
      <c r="J812" s="108"/>
      <c r="K812" s="108"/>
      <c r="L812" s="108"/>
      <c r="M812" s="111"/>
      <c r="N812" s="112"/>
      <c r="O812" s="111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</row>
    <row r="813">
      <c r="A813" s="108"/>
      <c r="B813" s="108"/>
      <c r="C813" s="108"/>
      <c r="D813" s="115"/>
      <c r="E813" s="108"/>
      <c r="F813" s="108"/>
      <c r="G813" s="108"/>
      <c r="H813" s="108"/>
      <c r="I813" s="108"/>
      <c r="J813" s="108"/>
      <c r="K813" s="108"/>
      <c r="L813" s="108"/>
      <c r="M813" s="111"/>
      <c r="N813" s="112"/>
      <c r="O813" s="111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</row>
    <row r="814">
      <c r="A814" s="108"/>
      <c r="B814" s="108"/>
      <c r="C814" s="108"/>
      <c r="D814" s="115"/>
      <c r="E814" s="108"/>
      <c r="F814" s="108"/>
      <c r="G814" s="108"/>
      <c r="H814" s="108"/>
      <c r="I814" s="108"/>
      <c r="J814" s="108"/>
      <c r="K814" s="108"/>
      <c r="L814" s="108"/>
      <c r="M814" s="111"/>
      <c r="N814" s="112"/>
      <c r="O814" s="111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</row>
    <row r="815">
      <c r="A815" s="108"/>
      <c r="B815" s="108"/>
      <c r="C815" s="108"/>
      <c r="D815" s="115"/>
      <c r="E815" s="108"/>
      <c r="F815" s="108"/>
      <c r="G815" s="108"/>
      <c r="H815" s="108"/>
      <c r="I815" s="108"/>
      <c r="J815" s="108"/>
      <c r="K815" s="108"/>
      <c r="L815" s="108"/>
      <c r="M815" s="111"/>
      <c r="N815" s="112"/>
      <c r="O815" s="111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</row>
    <row r="816">
      <c r="A816" s="108"/>
      <c r="B816" s="108"/>
      <c r="C816" s="108"/>
      <c r="D816" s="115"/>
      <c r="E816" s="108"/>
      <c r="F816" s="108"/>
      <c r="G816" s="108"/>
      <c r="H816" s="108"/>
      <c r="I816" s="108"/>
      <c r="J816" s="108"/>
      <c r="K816" s="108"/>
      <c r="L816" s="108"/>
      <c r="M816" s="111"/>
      <c r="N816" s="112"/>
      <c r="O816" s="111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</row>
    <row r="817">
      <c r="A817" s="108"/>
      <c r="B817" s="108"/>
      <c r="C817" s="108"/>
      <c r="D817" s="115"/>
      <c r="E817" s="108"/>
      <c r="F817" s="108"/>
      <c r="G817" s="108"/>
      <c r="H817" s="108"/>
      <c r="I817" s="108"/>
      <c r="J817" s="108"/>
      <c r="K817" s="108"/>
      <c r="L817" s="108"/>
      <c r="M817" s="111"/>
      <c r="N817" s="112"/>
      <c r="O817" s="111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</row>
    <row r="818">
      <c r="A818" s="108"/>
      <c r="B818" s="108"/>
      <c r="C818" s="108"/>
      <c r="D818" s="115"/>
      <c r="E818" s="108"/>
      <c r="F818" s="108"/>
      <c r="G818" s="108"/>
      <c r="H818" s="108"/>
      <c r="I818" s="108"/>
      <c r="J818" s="108"/>
      <c r="K818" s="108"/>
      <c r="L818" s="108"/>
      <c r="M818" s="111"/>
      <c r="N818" s="112"/>
      <c r="O818" s="111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</row>
    <row r="819">
      <c r="A819" s="108"/>
      <c r="B819" s="108"/>
      <c r="C819" s="108"/>
      <c r="D819" s="115"/>
      <c r="E819" s="108"/>
      <c r="F819" s="108"/>
      <c r="G819" s="108"/>
      <c r="H819" s="108"/>
      <c r="I819" s="108"/>
      <c r="J819" s="108"/>
      <c r="K819" s="108"/>
      <c r="L819" s="108"/>
      <c r="M819" s="111"/>
      <c r="N819" s="112"/>
      <c r="O819" s="111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</row>
    <row r="820">
      <c r="A820" s="108"/>
      <c r="B820" s="108"/>
      <c r="C820" s="108"/>
      <c r="D820" s="115"/>
      <c r="E820" s="108"/>
      <c r="F820" s="108"/>
      <c r="G820" s="108"/>
      <c r="H820" s="108"/>
      <c r="I820" s="108"/>
      <c r="J820" s="108"/>
      <c r="K820" s="108"/>
      <c r="L820" s="108"/>
      <c r="M820" s="111"/>
      <c r="N820" s="112"/>
      <c r="O820" s="111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</row>
    <row r="821">
      <c r="A821" s="108"/>
      <c r="B821" s="108"/>
      <c r="C821" s="108"/>
      <c r="D821" s="115"/>
      <c r="E821" s="108"/>
      <c r="F821" s="108"/>
      <c r="G821" s="108"/>
      <c r="H821" s="108"/>
      <c r="I821" s="108"/>
      <c r="J821" s="108"/>
      <c r="K821" s="108"/>
      <c r="L821" s="108"/>
      <c r="M821" s="111"/>
      <c r="N821" s="112"/>
      <c r="O821" s="111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</row>
    <row r="822">
      <c r="A822" s="108"/>
      <c r="B822" s="108"/>
      <c r="C822" s="108"/>
      <c r="D822" s="115"/>
      <c r="E822" s="108"/>
      <c r="F822" s="108"/>
      <c r="G822" s="108"/>
      <c r="H822" s="108"/>
      <c r="I822" s="108"/>
      <c r="J822" s="108"/>
      <c r="K822" s="108"/>
      <c r="L822" s="108"/>
      <c r="M822" s="111"/>
      <c r="N822" s="112"/>
      <c r="O822" s="111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</row>
    <row r="823">
      <c r="A823" s="108"/>
      <c r="B823" s="108"/>
      <c r="C823" s="108"/>
      <c r="D823" s="115"/>
      <c r="E823" s="108"/>
      <c r="F823" s="108"/>
      <c r="G823" s="108"/>
      <c r="H823" s="108"/>
      <c r="I823" s="108"/>
      <c r="J823" s="108"/>
      <c r="K823" s="108"/>
      <c r="L823" s="108"/>
      <c r="M823" s="111"/>
      <c r="N823" s="112"/>
      <c r="O823" s="111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</row>
    <row r="824">
      <c r="A824" s="108"/>
      <c r="B824" s="108"/>
      <c r="C824" s="108"/>
      <c r="D824" s="115"/>
      <c r="E824" s="108"/>
      <c r="F824" s="108"/>
      <c r="G824" s="108"/>
      <c r="H824" s="108"/>
      <c r="I824" s="108"/>
      <c r="J824" s="108"/>
      <c r="K824" s="108"/>
      <c r="L824" s="108"/>
      <c r="M824" s="111"/>
      <c r="N824" s="112"/>
      <c r="O824" s="111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</row>
    <row r="825">
      <c r="A825" s="108"/>
      <c r="B825" s="108"/>
      <c r="C825" s="108"/>
      <c r="D825" s="115"/>
      <c r="E825" s="108"/>
      <c r="F825" s="108"/>
      <c r="G825" s="108"/>
      <c r="H825" s="108"/>
      <c r="I825" s="108"/>
      <c r="J825" s="108"/>
      <c r="K825" s="108"/>
      <c r="L825" s="108"/>
      <c r="M825" s="111"/>
      <c r="N825" s="112"/>
      <c r="O825" s="111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</row>
    <row r="826">
      <c r="A826" s="108"/>
      <c r="B826" s="108"/>
      <c r="C826" s="108"/>
      <c r="D826" s="115"/>
      <c r="E826" s="108"/>
      <c r="F826" s="108"/>
      <c r="G826" s="108"/>
      <c r="H826" s="108"/>
      <c r="I826" s="108"/>
      <c r="J826" s="108"/>
      <c r="K826" s="108"/>
      <c r="L826" s="108"/>
      <c r="M826" s="111"/>
      <c r="N826" s="112"/>
      <c r="O826" s="111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</row>
    <row r="827">
      <c r="A827" s="108"/>
      <c r="B827" s="108"/>
      <c r="C827" s="108"/>
      <c r="D827" s="115"/>
      <c r="E827" s="108"/>
      <c r="F827" s="108"/>
      <c r="G827" s="108"/>
      <c r="H827" s="108"/>
      <c r="I827" s="108"/>
      <c r="J827" s="108"/>
      <c r="K827" s="108"/>
      <c r="L827" s="108"/>
      <c r="M827" s="111"/>
      <c r="N827" s="112"/>
      <c r="O827" s="111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</row>
    <row r="828">
      <c r="A828" s="108"/>
      <c r="B828" s="108"/>
      <c r="C828" s="108"/>
      <c r="D828" s="115"/>
      <c r="E828" s="108"/>
      <c r="F828" s="108"/>
      <c r="G828" s="108"/>
      <c r="H828" s="108"/>
      <c r="I828" s="108"/>
      <c r="J828" s="108"/>
      <c r="K828" s="108"/>
      <c r="L828" s="108"/>
      <c r="M828" s="111"/>
      <c r="N828" s="112"/>
      <c r="O828" s="111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</row>
    <row r="829">
      <c r="A829" s="108"/>
      <c r="B829" s="108"/>
      <c r="C829" s="108"/>
      <c r="D829" s="115"/>
      <c r="E829" s="108"/>
      <c r="F829" s="108"/>
      <c r="G829" s="108"/>
      <c r="H829" s="108"/>
      <c r="I829" s="108"/>
      <c r="J829" s="108"/>
      <c r="K829" s="108"/>
      <c r="L829" s="108"/>
      <c r="M829" s="111"/>
      <c r="N829" s="112"/>
      <c r="O829" s="111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</row>
    <row r="830">
      <c r="A830" s="108"/>
      <c r="B830" s="108"/>
      <c r="C830" s="108"/>
      <c r="D830" s="115"/>
      <c r="E830" s="108"/>
      <c r="F830" s="108"/>
      <c r="G830" s="108"/>
      <c r="H830" s="108"/>
      <c r="I830" s="108"/>
      <c r="J830" s="108"/>
      <c r="K830" s="108"/>
      <c r="L830" s="108"/>
      <c r="M830" s="111"/>
      <c r="N830" s="112"/>
      <c r="O830" s="111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</row>
    <row r="831">
      <c r="A831" s="108"/>
      <c r="B831" s="108"/>
      <c r="C831" s="108"/>
      <c r="D831" s="115"/>
      <c r="E831" s="108"/>
      <c r="F831" s="108"/>
      <c r="G831" s="108"/>
      <c r="H831" s="108"/>
      <c r="I831" s="108"/>
      <c r="J831" s="108"/>
      <c r="K831" s="108"/>
      <c r="L831" s="108"/>
      <c r="M831" s="111"/>
      <c r="N831" s="112"/>
      <c r="O831" s="111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</row>
    <row r="832">
      <c r="A832" s="108"/>
      <c r="B832" s="108"/>
      <c r="C832" s="108"/>
      <c r="D832" s="115"/>
      <c r="E832" s="108"/>
      <c r="F832" s="108"/>
      <c r="G832" s="108"/>
      <c r="H832" s="108"/>
      <c r="I832" s="108"/>
      <c r="J832" s="108"/>
      <c r="K832" s="108"/>
      <c r="L832" s="108"/>
      <c r="M832" s="111"/>
      <c r="N832" s="112"/>
      <c r="O832" s="111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</row>
    <row r="833">
      <c r="A833" s="108"/>
      <c r="B833" s="108"/>
      <c r="C833" s="108"/>
      <c r="D833" s="115"/>
      <c r="E833" s="108"/>
      <c r="F833" s="108"/>
      <c r="G833" s="108"/>
      <c r="H833" s="108"/>
      <c r="I833" s="108"/>
      <c r="J833" s="108"/>
      <c r="K833" s="108"/>
      <c r="L833" s="108"/>
      <c r="M833" s="111"/>
      <c r="N833" s="112"/>
      <c r="O833" s="111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</row>
    <row r="834">
      <c r="A834" s="108"/>
      <c r="B834" s="108"/>
      <c r="C834" s="108"/>
      <c r="D834" s="115"/>
      <c r="E834" s="108"/>
      <c r="F834" s="108"/>
      <c r="G834" s="108"/>
      <c r="H834" s="108"/>
      <c r="I834" s="108"/>
      <c r="J834" s="108"/>
      <c r="K834" s="108"/>
      <c r="L834" s="108"/>
      <c r="M834" s="111"/>
      <c r="N834" s="112"/>
      <c r="O834" s="111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</row>
    <row r="835">
      <c r="A835" s="108"/>
      <c r="B835" s="108"/>
      <c r="C835" s="108"/>
      <c r="D835" s="115"/>
      <c r="E835" s="108"/>
      <c r="F835" s="108"/>
      <c r="G835" s="108"/>
      <c r="H835" s="108"/>
      <c r="I835" s="108"/>
      <c r="J835" s="108"/>
      <c r="K835" s="108"/>
      <c r="L835" s="108"/>
      <c r="M835" s="111"/>
      <c r="N835" s="112"/>
      <c r="O835" s="111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</row>
    <row r="836">
      <c r="A836" s="108"/>
      <c r="B836" s="108"/>
      <c r="C836" s="108"/>
      <c r="D836" s="115"/>
      <c r="E836" s="108"/>
      <c r="F836" s="108"/>
      <c r="G836" s="108"/>
      <c r="H836" s="108"/>
      <c r="I836" s="108"/>
      <c r="J836" s="108"/>
      <c r="K836" s="108"/>
      <c r="L836" s="108"/>
      <c r="M836" s="111"/>
      <c r="N836" s="112"/>
      <c r="O836" s="111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</row>
    <row r="837">
      <c r="A837" s="108"/>
      <c r="B837" s="108"/>
      <c r="C837" s="108"/>
      <c r="D837" s="115"/>
      <c r="E837" s="108"/>
      <c r="F837" s="108"/>
      <c r="G837" s="108"/>
      <c r="H837" s="108"/>
      <c r="I837" s="108"/>
      <c r="J837" s="108"/>
      <c r="K837" s="108"/>
      <c r="L837" s="108"/>
      <c r="M837" s="111"/>
      <c r="N837" s="112"/>
      <c r="O837" s="111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</row>
    <row r="838">
      <c r="A838" s="108"/>
      <c r="B838" s="108"/>
      <c r="C838" s="108"/>
      <c r="D838" s="115"/>
      <c r="E838" s="108"/>
      <c r="F838" s="108"/>
      <c r="G838" s="108"/>
      <c r="H838" s="108"/>
      <c r="I838" s="108"/>
      <c r="J838" s="108"/>
      <c r="K838" s="108"/>
      <c r="L838" s="108"/>
      <c r="M838" s="111"/>
      <c r="N838" s="112"/>
      <c r="O838" s="111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</row>
    <row r="839">
      <c r="A839" s="108"/>
      <c r="B839" s="108"/>
      <c r="C839" s="108"/>
      <c r="D839" s="115"/>
      <c r="E839" s="108"/>
      <c r="F839" s="108"/>
      <c r="G839" s="108"/>
      <c r="H839" s="108"/>
      <c r="I839" s="108"/>
      <c r="J839" s="108"/>
      <c r="K839" s="108"/>
      <c r="L839" s="108"/>
      <c r="M839" s="111"/>
      <c r="N839" s="112"/>
      <c r="O839" s="111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</row>
    <row r="840">
      <c r="A840" s="108"/>
      <c r="B840" s="108"/>
      <c r="C840" s="108"/>
      <c r="D840" s="115"/>
      <c r="E840" s="108"/>
      <c r="F840" s="108"/>
      <c r="G840" s="108"/>
      <c r="H840" s="108"/>
      <c r="I840" s="108"/>
      <c r="J840" s="108"/>
      <c r="K840" s="108"/>
      <c r="L840" s="108"/>
      <c r="M840" s="111"/>
      <c r="N840" s="112"/>
      <c r="O840" s="111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</row>
    <row r="841">
      <c r="A841" s="108"/>
      <c r="B841" s="108"/>
      <c r="C841" s="108"/>
      <c r="D841" s="115"/>
      <c r="E841" s="108"/>
      <c r="F841" s="108"/>
      <c r="G841" s="108"/>
      <c r="H841" s="108"/>
      <c r="I841" s="108"/>
      <c r="J841" s="108"/>
      <c r="K841" s="108"/>
      <c r="L841" s="108"/>
      <c r="M841" s="111"/>
      <c r="N841" s="112"/>
      <c r="O841" s="111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</row>
    <row r="842">
      <c r="A842" s="108"/>
      <c r="B842" s="108"/>
      <c r="C842" s="108"/>
      <c r="D842" s="115"/>
      <c r="E842" s="108"/>
      <c r="F842" s="108"/>
      <c r="G842" s="108"/>
      <c r="H842" s="108"/>
      <c r="I842" s="108"/>
      <c r="J842" s="108"/>
      <c r="K842" s="108"/>
      <c r="L842" s="108"/>
      <c r="M842" s="111"/>
      <c r="N842" s="112"/>
      <c r="O842" s="111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</row>
    <row r="843">
      <c r="A843" s="108"/>
      <c r="B843" s="108"/>
      <c r="C843" s="108"/>
      <c r="D843" s="115"/>
      <c r="E843" s="108"/>
      <c r="F843" s="108"/>
      <c r="G843" s="108"/>
      <c r="H843" s="108"/>
      <c r="I843" s="108"/>
      <c r="J843" s="108"/>
      <c r="K843" s="108"/>
      <c r="L843" s="108"/>
      <c r="M843" s="111"/>
      <c r="N843" s="112"/>
      <c r="O843" s="111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</row>
    <row r="844">
      <c r="A844" s="108"/>
      <c r="B844" s="108"/>
      <c r="C844" s="108"/>
      <c r="D844" s="115"/>
      <c r="E844" s="108"/>
      <c r="F844" s="108"/>
      <c r="G844" s="108"/>
      <c r="H844" s="108"/>
      <c r="I844" s="108"/>
      <c r="J844" s="108"/>
      <c r="K844" s="108"/>
      <c r="L844" s="108"/>
      <c r="M844" s="111"/>
      <c r="N844" s="112"/>
      <c r="O844" s="111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</row>
    <row r="845">
      <c r="A845" s="108"/>
      <c r="B845" s="108"/>
      <c r="C845" s="108"/>
      <c r="D845" s="115"/>
      <c r="E845" s="108"/>
      <c r="F845" s="108"/>
      <c r="G845" s="108"/>
      <c r="H845" s="108"/>
      <c r="I845" s="108"/>
      <c r="J845" s="108"/>
      <c r="K845" s="108"/>
      <c r="L845" s="108"/>
      <c r="M845" s="111"/>
      <c r="N845" s="112"/>
      <c r="O845" s="111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</row>
    <row r="846">
      <c r="A846" s="108"/>
      <c r="B846" s="108"/>
      <c r="C846" s="108"/>
      <c r="D846" s="115"/>
      <c r="E846" s="108"/>
      <c r="F846" s="108"/>
      <c r="G846" s="108"/>
      <c r="H846" s="108"/>
      <c r="I846" s="108"/>
      <c r="J846" s="108"/>
      <c r="K846" s="108"/>
      <c r="L846" s="108"/>
      <c r="M846" s="111"/>
      <c r="N846" s="112"/>
      <c r="O846" s="111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</row>
    <row r="847">
      <c r="A847" s="108"/>
      <c r="B847" s="108"/>
      <c r="C847" s="108"/>
      <c r="D847" s="115"/>
      <c r="E847" s="108"/>
      <c r="F847" s="108"/>
      <c r="G847" s="108"/>
      <c r="H847" s="108"/>
      <c r="I847" s="108"/>
      <c r="J847" s="108"/>
      <c r="K847" s="108"/>
      <c r="L847" s="108"/>
      <c r="M847" s="111"/>
      <c r="N847" s="112"/>
      <c r="O847" s="111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</row>
    <row r="848">
      <c r="A848" s="108"/>
      <c r="B848" s="108"/>
      <c r="C848" s="108"/>
      <c r="D848" s="115"/>
      <c r="E848" s="108"/>
      <c r="F848" s="108"/>
      <c r="G848" s="108"/>
      <c r="H848" s="108"/>
      <c r="I848" s="108"/>
      <c r="J848" s="108"/>
      <c r="K848" s="108"/>
      <c r="L848" s="108"/>
      <c r="M848" s="111"/>
      <c r="N848" s="112"/>
      <c r="O848" s="111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</row>
    <row r="849">
      <c r="A849" s="108"/>
      <c r="B849" s="108"/>
      <c r="C849" s="108"/>
      <c r="D849" s="115"/>
      <c r="E849" s="108"/>
      <c r="F849" s="108"/>
      <c r="G849" s="108"/>
      <c r="H849" s="108"/>
      <c r="I849" s="108"/>
      <c r="J849" s="108"/>
      <c r="K849" s="108"/>
      <c r="L849" s="108"/>
      <c r="M849" s="111"/>
      <c r="N849" s="112"/>
      <c r="O849" s="111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</row>
    <row r="850">
      <c r="A850" s="108"/>
      <c r="B850" s="108"/>
      <c r="C850" s="108"/>
      <c r="D850" s="115"/>
      <c r="E850" s="108"/>
      <c r="F850" s="108"/>
      <c r="G850" s="108"/>
      <c r="H850" s="108"/>
      <c r="I850" s="108"/>
      <c r="J850" s="108"/>
      <c r="K850" s="108"/>
      <c r="L850" s="108"/>
      <c r="M850" s="111"/>
      <c r="N850" s="112"/>
      <c r="O850" s="111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</row>
    <row r="851">
      <c r="A851" s="108"/>
      <c r="B851" s="108"/>
      <c r="C851" s="108"/>
      <c r="D851" s="115"/>
      <c r="E851" s="108"/>
      <c r="F851" s="108"/>
      <c r="G851" s="108"/>
      <c r="H851" s="108"/>
      <c r="I851" s="108"/>
      <c r="J851" s="108"/>
      <c r="K851" s="108"/>
      <c r="L851" s="108"/>
      <c r="M851" s="111"/>
      <c r="N851" s="112"/>
      <c r="O851" s="111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</row>
    <row r="852">
      <c r="A852" s="108"/>
      <c r="B852" s="108"/>
      <c r="C852" s="108"/>
      <c r="D852" s="115"/>
      <c r="E852" s="108"/>
      <c r="F852" s="108"/>
      <c r="G852" s="108"/>
      <c r="H852" s="108"/>
      <c r="I852" s="108"/>
      <c r="J852" s="108"/>
      <c r="K852" s="108"/>
      <c r="L852" s="108"/>
      <c r="M852" s="111"/>
      <c r="N852" s="112"/>
      <c r="O852" s="111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</row>
    <row r="853">
      <c r="A853" s="108"/>
      <c r="B853" s="108"/>
      <c r="C853" s="108"/>
      <c r="D853" s="115"/>
      <c r="E853" s="108"/>
      <c r="F853" s="108"/>
      <c r="G853" s="108"/>
      <c r="H853" s="108"/>
      <c r="I853" s="108"/>
      <c r="J853" s="108"/>
      <c r="K853" s="108"/>
      <c r="L853" s="108"/>
      <c r="M853" s="111"/>
      <c r="N853" s="112"/>
      <c r="O853" s="111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</row>
    <row r="854">
      <c r="A854" s="108"/>
      <c r="B854" s="108"/>
      <c r="C854" s="108"/>
      <c r="D854" s="115"/>
      <c r="E854" s="108"/>
      <c r="F854" s="108"/>
      <c r="G854" s="108"/>
      <c r="H854" s="108"/>
      <c r="I854" s="108"/>
      <c r="J854" s="108"/>
      <c r="K854" s="108"/>
      <c r="L854" s="108"/>
      <c r="M854" s="111"/>
      <c r="N854" s="112"/>
      <c r="O854" s="111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</row>
    <row r="855">
      <c r="A855" s="108"/>
      <c r="B855" s="108"/>
      <c r="C855" s="108"/>
      <c r="D855" s="115"/>
      <c r="E855" s="108"/>
      <c r="F855" s="108"/>
      <c r="G855" s="108"/>
      <c r="H855" s="108"/>
      <c r="I855" s="108"/>
      <c r="J855" s="108"/>
      <c r="K855" s="108"/>
      <c r="L855" s="108"/>
      <c r="M855" s="111"/>
      <c r="N855" s="112"/>
      <c r="O855" s="111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</row>
    <row r="856">
      <c r="A856" s="108"/>
      <c r="B856" s="108"/>
      <c r="C856" s="108"/>
      <c r="D856" s="115"/>
      <c r="E856" s="108"/>
      <c r="F856" s="108"/>
      <c r="G856" s="108"/>
      <c r="H856" s="108"/>
      <c r="I856" s="108"/>
      <c r="J856" s="108"/>
      <c r="K856" s="108"/>
      <c r="L856" s="108"/>
      <c r="M856" s="111"/>
      <c r="N856" s="112"/>
      <c r="O856" s="111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</row>
    <row r="857">
      <c r="A857" s="108"/>
      <c r="B857" s="108"/>
      <c r="C857" s="108"/>
      <c r="D857" s="115"/>
      <c r="E857" s="108"/>
      <c r="F857" s="108"/>
      <c r="G857" s="108"/>
      <c r="H857" s="108"/>
      <c r="I857" s="108"/>
      <c r="J857" s="108"/>
      <c r="K857" s="108"/>
      <c r="L857" s="108"/>
      <c r="M857" s="111"/>
      <c r="N857" s="112"/>
      <c r="O857" s="111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</row>
    <row r="858">
      <c r="A858" s="108"/>
      <c r="B858" s="108"/>
      <c r="C858" s="108"/>
      <c r="D858" s="115"/>
      <c r="E858" s="108"/>
      <c r="F858" s="108"/>
      <c r="G858" s="108"/>
      <c r="H858" s="108"/>
      <c r="I858" s="108"/>
      <c r="J858" s="108"/>
      <c r="K858" s="108"/>
      <c r="L858" s="108"/>
      <c r="M858" s="111"/>
      <c r="N858" s="112"/>
      <c r="O858" s="111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</row>
    <row r="859">
      <c r="A859" s="108"/>
      <c r="B859" s="108"/>
      <c r="C859" s="108"/>
      <c r="D859" s="115"/>
      <c r="E859" s="108"/>
      <c r="F859" s="108"/>
      <c r="G859" s="108"/>
      <c r="H859" s="108"/>
      <c r="I859" s="108"/>
      <c r="J859" s="108"/>
      <c r="K859" s="108"/>
      <c r="L859" s="108"/>
      <c r="M859" s="111"/>
      <c r="N859" s="112"/>
      <c r="O859" s="111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</row>
    <row r="860">
      <c r="A860" s="108"/>
      <c r="B860" s="108"/>
      <c r="C860" s="108"/>
      <c r="D860" s="115"/>
      <c r="E860" s="108"/>
      <c r="F860" s="108"/>
      <c r="G860" s="108"/>
      <c r="H860" s="108"/>
      <c r="I860" s="108"/>
      <c r="J860" s="108"/>
      <c r="K860" s="108"/>
      <c r="L860" s="108"/>
      <c r="M860" s="111"/>
      <c r="N860" s="112"/>
      <c r="O860" s="111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</row>
    <row r="861">
      <c r="A861" s="108"/>
      <c r="B861" s="108"/>
      <c r="C861" s="108"/>
      <c r="D861" s="115"/>
      <c r="E861" s="108"/>
      <c r="F861" s="108"/>
      <c r="G861" s="108"/>
      <c r="H861" s="108"/>
      <c r="I861" s="108"/>
      <c r="J861" s="108"/>
      <c r="K861" s="108"/>
      <c r="L861" s="108"/>
      <c r="M861" s="111"/>
      <c r="N861" s="112"/>
      <c r="O861" s="111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</row>
    <row r="862">
      <c r="A862" s="108"/>
      <c r="B862" s="108"/>
      <c r="C862" s="108"/>
      <c r="D862" s="115"/>
      <c r="E862" s="108"/>
      <c r="F862" s="108"/>
      <c r="G862" s="108"/>
      <c r="H862" s="108"/>
      <c r="I862" s="108"/>
      <c r="J862" s="108"/>
      <c r="K862" s="108"/>
      <c r="L862" s="108"/>
      <c r="M862" s="111"/>
      <c r="N862" s="112"/>
      <c r="O862" s="111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</row>
    <row r="863">
      <c r="A863" s="108"/>
      <c r="B863" s="108"/>
      <c r="C863" s="108"/>
      <c r="D863" s="115"/>
      <c r="E863" s="108"/>
      <c r="F863" s="108"/>
      <c r="G863" s="108"/>
      <c r="H863" s="108"/>
      <c r="I863" s="108"/>
      <c r="J863" s="108"/>
      <c r="K863" s="108"/>
      <c r="L863" s="108"/>
      <c r="M863" s="111"/>
      <c r="N863" s="112"/>
      <c r="O863" s="111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</row>
    <row r="864">
      <c r="A864" s="108"/>
      <c r="B864" s="108"/>
      <c r="C864" s="108"/>
      <c r="D864" s="115"/>
      <c r="E864" s="108"/>
      <c r="F864" s="108"/>
      <c r="G864" s="108"/>
      <c r="H864" s="108"/>
      <c r="I864" s="108"/>
      <c r="J864" s="108"/>
      <c r="K864" s="108"/>
      <c r="L864" s="108"/>
      <c r="M864" s="111"/>
      <c r="N864" s="112"/>
      <c r="O864" s="111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</row>
    <row r="865">
      <c r="A865" s="108"/>
      <c r="B865" s="108"/>
      <c r="C865" s="108"/>
      <c r="D865" s="115"/>
      <c r="E865" s="108"/>
      <c r="F865" s="108"/>
      <c r="G865" s="108"/>
      <c r="H865" s="108"/>
      <c r="I865" s="108"/>
      <c r="J865" s="108"/>
      <c r="K865" s="108"/>
      <c r="L865" s="108"/>
      <c r="M865" s="111"/>
      <c r="N865" s="112"/>
      <c r="O865" s="111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</row>
    <row r="866">
      <c r="A866" s="108"/>
      <c r="B866" s="108"/>
      <c r="C866" s="108"/>
      <c r="D866" s="115"/>
      <c r="E866" s="108"/>
      <c r="F866" s="108"/>
      <c r="G866" s="108"/>
      <c r="H866" s="108"/>
      <c r="I866" s="108"/>
      <c r="J866" s="108"/>
      <c r="K866" s="108"/>
      <c r="L866" s="108"/>
      <c r="M866" s="111"/>
      <c r="N866" s="112"/>
      <c r="O866" s="111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</row>
    <row r="867">
      <c r="A867" s="108"/>
      <c r="B867" s="108"/>
      <c r="C867" s="108"/>
      <c r="D867" s="115"/>
      <c r="E867" s="108"/>
      <c r="F867" s="108"/>
      <c r="G867" s="108"/>
      <c r="H867" s="108"/>
      <c r="I867" s="108"/>
      <c r="J867" s="108"/>
      <c r="K867" s="108"/>
      <c r="L867" s="108"/>
      <c r="M867" s="111"/>
      <c r="N867" s="112"/>
      <c r="O867" s="111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</row>
    <row r="868">
      <c r="A868" s="108"/>
      <c r="B868" s="108"/>
      <c r="C868" s="108"/>
      <c r="D868" s="115"/>
      <c r="E868" s="108"/>
      <c r="F868" s="108"/>
      <c r="G868" s="108"/>
      <c r="H868" s="108"/>
      <c r="I868" s="108"/>
      <c r="J868" s="108"/>
      <c r="K868" s="108"/>
      <c r="L868" s="108"/>
      <c r="M868" s="111"/>
      <c r="N868" s="112"/>
      <c r="O868" s="111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</row>
    <row r="869">
      <c r="A869" s="108"/>
      <c r="B869" s="108"/>
      <c r="C869" s="108"/>
      <c r="D869" s="115"/>
      <c r="E869" s="108"/>
      <c r="F869" s="108"/>
      <c r="G869" s="108"/>
      <c r="H869" s="108"/>
      <c r="I869" s="108"/>
      <c r="J869" s="108"/>
      <c r="K869" s="108"/>
      <c r="L869" s="108"/>
      <c r="M869" s="111"/>
      <c r="N869" s="112"/>
      <c r="O869" s="111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</row>
    <row r="870">
      <c r="A870" s="108"/>
      <c r="B870" s="108"/>
      <c r="C870" s="108"/>
      <c r="D870" s="115"/>
      <c r="E870" s="108"/>
      <c r="F870" s="108"/>
      <c r="G870" s="108"/>
      <c r="H870" s="108"/>
      <c r="I870" s="108"/>
      <c r="J870" s="108"/>
      <c r="K870" s="108"/>
      <c r="L870" s="108"/>
      <c r="M870" s="111"/>
      <c r="N870" s="112"/>
      <c r="O870" s="111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</row>
    <row r="871">
      <c r="A871" s="108"/>
      <c r="B871" s="108"/>
      <c r="C871" s="108"/>
      <c r="D871" s="115"/>
      <c r="E871" s="108"/>
      <c r="F871" s="108"/>
      <c r="G871" s="108"/>
      <c r="H871" s="108"/>
      <c r="I871" s="108"/>
      <c r="J871" s="108"/>
      <c r="K871" s="108"/>
      <c r="L871" s="108"/>
      <c r="M871" s="111"/>
      <c r="N871" s="112"/>
      <c r="O871" s="111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</row>
    <row r="872">
      <c r="A872" s="108"/>
      <c r="B872" s="108"/>
      <c r="C872" s="108"/>
      <c r="D872" s="115"/>
      <c r="E872" s="108"/>
      <c r="F872" s="108"/>
      <c r="G872" s="108"/>
      <c r="H872" s="108"/>
      <c r="I872" s="108"/>
      <c r="J872" s="108"/>
      <c r="K872" s="108"/>
      <c r="L872" s="108"/>
      <c r="M872" s="111"/>
      <c r="N872" s="112"/>
      <c r="O872" s="111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</row>
    <row r="873">
      <c r="A873" s="108"/>
      <c r="B873" s="108"/>
      <c r="C873" s="108"/>
      <c r="D873" s="115"/>
      <c r="E873" s="108"/>
      <c r="F873" s="108"/>
      <c r="G873" s="108"/>
      <c r="H873" s="108"/>
      <c r="I873" s="108"/>
      <c r="J873" s="108"/>
      <c r="K873" s="108"/>
      <c r="L873" s="108"/>
      <c r="M873" s="111"/>
      <c r="N873" s="112"/>
      <c r="O873" s="111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</row>
    <row r="874">
      <c r="A874" s="108"/>
      <c r="B874" s="108"/>
      <c r="C874" s="108"/>
      <c r="D874" s="115"/>
      <c r="E874" s="108"/>
      <c r="F874" s="108"/>
      <c r="G874" s="108"/>
      <c r="H874" s="108"/>
      <c r="I874" s="108"/>
      <c r="J874" s="108"/>
      <c r="K874" s="108"/>
      <c r="L874" s="108"/>
      <c r="M874" s="111"/>
      <c r="N874" s="112"/>
      <c r="O874" s="111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</row>
    <row r="875">
      <c r="A875" s="108"/>
      <c r="B875" s="108"/>
      <c r="C875" s="108"/>
      <c r="D875" s="115"/>
      <c r="E875" s="108"/>
      <c r="F875" s="108"/>
      <c r="G875" s="108"/>
      <c r="H875" s="108"/>
      <c r="I875" s="108"/>
      <c r="J875" s="108"/>
      <c r="K875" s="108"/>
      <c r="L875" s="108"/>
      <c r="M875" s="111"/>
      <c r="N875" s="112"/>
      <c r="O875" s="111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</row>
    <row r="876">
      <c r="A876" s="108"/>
      <c r="B876" s="108"/>
      <c r="C876" s="108"/>
      <c r="D876" s="115"/>
      <c r="E876" s="108"/>
      <c r="F876" s="108"/>
      <c r="G876" s="108"/>
      <c r="H876" s="108"/>
      <c r="I876" s="108"/>
      <c r="J876" s="108"/>
      <c r="K876" s="108"/>
      <c r="L876" s="108"/>
      <c r="M876" s="111"/>
      <c r="N876" s="112"/>
      <c r="O876" s="111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</row>
    <row r="877">
      <c r="A877" s="108"/>
      <c r="B877" s="108"/>
      <c r="C877" s="108"/>
      <c r="D877" s="115"/>
      <c r="E877" s="108"/>
      <c r="F877" s="108"/>
      <c r="G877" s="108"/>
      <c r="H877" s="108"/>
      <c r="I877" s="108"/>
      <c r="J877" s="108"/>
      <c r="K877" s="108"/>
      <c r="L877" s="108"/>
      <c r="M877" s="111"/>
      <c r="N877" s="112"/>
      <c r="O877" s="111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</row>
    <row r="878">
      <c r="A878" s="108"/>
      <c r="B878" s="108"/>
      <c r="C878" s="108"/>
      <c r="D878" s="115"/>
      <c r="E878" s="108"/>
      <c r="F878" s="108"/>
      <c r="G878" s="108"/>
      <c r="H878" s="108"/>
      <c r="I878" s="108"/>
      <c r="J878" s="108"/>
      <c r="K878" s="108"/>
      <c r="L878" s="108"/>
      <c r="M878" s="111"/>
      <c r="N878" s="112"/>
      <c r="O878" s="111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</row>
    <row r="879">
      <c r="A879" s="108"/>
      <c r="B879" s="108"/>
      <c r="C879" s="108"/>
      <c r="D879" s="115"/>
      <c r="E879" s="108"/>
      <c r="F879" s="108"/>
      <c r="G879" s="108"/>
      <c r="H879" s="108"/>
      <c r="I879" s="108"/>
      <c r="J879" s="108"/>
      <c r="K879" s="108"/>
      <c r="L879" s="108"/>
      <c r="M879" s="111"/>
      <c r="N879" s="112"/>
      <c r="O879" s="111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</row>
    <row r="880">
      <c r="A880" s="108"/>
      <c r="B880" s="108"/>
      <c r="C880" s="108"/>
      <c r="D880" s="115"/>
      <c r="E880" s="108"/>
      <c r="F880" s="108"/>
      <c r="G880" s="108"/>
      <c r="H880" s="108"/>
      <c r="I880" s="108"/>
      <c r="J880" s="108"/>
      <c r="K880" s="108"/>
      <c r="L880" s="108"/>
      <c r="M880" s="111"/>
      <c r="N880" s="112"/>
      <c r="O880" s="111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</row>
    <row r="881">
      <c r="A881" s="108"/>
      <c r="B881" s="108"/>
      <c r="C881" s="108"/>
      <c r="D881" s="115"/>
      <c r="E881" s="108"/>
      <c r="F881" s="108"/>
      <c r="G881" s="108"/>
      <c r="H881" s="108"/>
      <c r="I881" s="108"/>
      <c r="J881" s="108"/>
      <c r="K881" s="108"/>
      <c r="L881" s="108"/>
      <c r="M881" s="111"/>
      <c r="N881" s="112"/>
      <c r="O881" s="111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</row>
    <row r="882">
      <c r="A882" s="108"/>
      <c r="B882" s="108"/>
      <c r="C882" s="108"/>
      <c r="D882" s="115"/>
      <c r="E882" s="108"/>
      <c r="F882" s="108"/>
      <c r="G882" s="108"/>
      <c r="H882" s="108"/>
      <c r="I882" s="108"/>
      <c r="J882" s="108"/>
      <c r="K882" s="108"/>
      <c r="L882" s="108"/>
      <c r="M882" s="111"/>
      <c r="N882" s="112"/>
      <c r="O882" s="111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</row>
    <row r="883">
      <c r="A883" s="108"/>
      <c r="B883" s="108"/>
      <c r="C883" s="108"/>
      <c r="D883" s="115"/>
      <c r="E883" s="108"/>
      <c r="F883" s="108"/>
      <c r="G883" s="108"/>
      <c r="H883" s="108"/>
      <c r="I883" s="108"/>
      <c r="J883" s="108"/>
      <c r="K883" s="108"/>
      <c r="L883" s="108"/>
      <c r="M883" s="111"/>
      <c r="N883" s="112"/>
      <c r="O883" s="111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</row>
    <row r="884">
      <c r="A884" s="108"/>
      <c r="B884" s="108"/>
      <c r="C884" s="108"/>
      <c r="D884" s="115"/>
      <c r="E884" s="108"/>
      <c r="F884" s="108"/>
      <c r="G884" s="108"/>
      <c r="H884" s="108"/>
      <c r="I884" s="108"/>
      <c r="J884" s="108"/>
      <c r="K884" s="108"/>
      <c r="L884" s="108"/>
      <c r="M884" s="111"/>
      <c r="N884" s="112"/>
      <c r="O884" s="111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</row>
    <row r="885">
      <c r="A885" s="108"/>
      <c r="B885" s="108"/>
      <c r="C885" s="108"/>
      <c r="D885" s="115"/>
      <c r="E885" s="108"/>
      <c r="F885" s="108"/>
      <c r="G885" s="108"/>
      <c r="H885" s="108"/>
      <c r="I885" s="108"/>
      <c r="J885" s="108"/>
      <c r="K885" s="108"/>
      <c r="L885" s="108"/>
      <c r="M885" s="111"/>
      <c r="N885" s="112"/>
      <c r="O885" s="111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</row>
    <row r="886">
      <c r="A886" s="108"/>
      <c r="B886" s="108"/>
      <c r="C886" s="108"/>
      <c r="D886" s="115"/>
      <c r="E886" s="108"/>
      <c r="F886" s="108"/>
      <c r="G886" s="108"/>
      <c r="H886" s="108"/>
      <c r="I886" s="108"/>
      <c r="J886" s="108"/>
      <c r="K886" s="108"/>
      <c r="L886" s="108"/>
      <c r="M886" s="111"/>
      <c r="N886" s="112"/>
      <c r="O886" s="111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</row>
    <row r="887">
      <c r="A887" s="108"/>
      <c r="B887" s="108"/>
      <c r="C887" s="108"/>
      <c r="D887" s="115"/>
      <c r="E887" s="108"/>
      <c r="F887" s="108"/>
      <c r="G887" s="108"/>
      <c r="H887" s="108"/>
      <c r="I887" s="108"/>
      <c r="J887" s="108"/>
      <c r="K887" s="108"/>
      <c r="L887" s="108"/>
      <c r="M887" s="111"/>
      <c r="N887" s="112"/>
      <c r="O887" s="111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</row>
    <row r="888">
      <c r="A888" s="108"/>
      <c r="B888" s="108"/>
      <c r="C888" s="108"/>
      <c r="D888" s="115"/>
      <c r="E888" s="108"/>
      <c r="F888" s="108"/>
      <c r="G888" s="108"/>
      <c r="H888" s="108"/>
      <c r="I888" s="108"/>
      <c r="J888" s="108"/>
      <c r="K888" s="108"/>
      <c r="L888" s="108"/>
      <c r="M888" s="111"/>
      <c r="N888" s="112"/>
      <c r="O888" s="111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</row>
    <row r="889">
      <c r="A889" s="108"/>
      <c r="B889" s="108"/>
      <c r="C889" s="108"/>
      <c r="D889" s="115"/>
      <c r="E889" s="108"/>
      <c r="F889" s="108"/>
      <c r="G889" s="108"/>
      <c r="H889" s="108"/>
      <c r="I889" s="108"/>
      <c r="J889" s="108"/>
      <c r="K889" s="108"/>
      <c r="L889" s="108"/>
      <c r="M889" s="111"/>
      <c r="N889" s="112"/>
      <c r="O889" s="111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</row>
    <row r="890">
      <c r="A890" s="108"/>
      <c r="B890" s="108"/>
      <c r="C890" s="108"/>
      <c r="D890" s="115"/>
      <c r="E890" s="108"/>
      <c r="F890" s="108"/>
      <c r="G890" s="108"/>
      <c r="H890" s="108"/>
      <c r="I890" s="108"/>
      <c r="J890" s="108"/>
      <c r="K890" s="108"/>
      <c r="L890" s="108"/>
      <c r="M890" s="111"/>
      <c r="N890" s="112"/>
      <c r="O890" s="111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</row>
    <row r="891">
      <c r="A891" s="108"/>
      <c r="B891" s="108"/>
      <c r="C891" s="108"/>
      <c r="D891" s="115"/>
      <c r="E891" s="108"/>
      <c r="F891" s="108"/>
      <c r="G891" s="108"/>
      <c r="H891" s="108"/>
      <c r="I891" s="108"/>
      <c r="J891" s="108"/>
      <c r="K891" s="108"/>
      <c r="L891" s="108"/>
      <c r="M891" s="111"/>
      <c r="N891" s="112"/>
      <c r="O891" s="111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</row>
    <row r="892">
      <c r="A892" s="108"/>
      <c r="B892" s="108"/>
      <c r="C892" s="108"/>
      <c r="D892" s="115"/>
      <c r="E892" s="108"/>
      <c r="F892" s="108"/>
      <c r="G892" s="108"/>
      <c r="H892" s="108"/>
      <c r="I892" s="108"/>
      <c r="J892" s="108"/>
      <c r="K892" s="108"/>
      <c r="L892" s="108"/>
      <c r="M892" s="111"/>
      <c r="N892" s="112"/>
      <c r="O892" s="111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</row>
    <row r="893">
      <c r="A893" s="108"/>
      <c r="B893" s="108"/>
      <c r="C893" s="108"/>
      <c r="D893" s="115"/>
      <c r="E893" s="108"/>
      <c r="F893" s="108"/>
      <c r="G893" s="108"/>
      <c r="H893" s="108"/>
      <c r="I893" s="108"/>
      <c r="J893" s="108"/>
      <c r="K893" s="108"/>
      <c r="L893" s="108"/>
      <c r="M893" s="111"/>
      <c r="N893" s="112"/>
      <c r="O893" s="111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</row>
    <row r="894">
      <c r="A894" s="108"/>
      <c r="B894" s="108"/>
      <c r="C894" s="108"/>
      <c r="D894" s="115"/>
      <c r="E894" s="108"/>
      <c r="F894" s="108"/>
      <c r="G894" s="108"/>
      <c r="H894" s="108"/>
      <c r="I894" s="108"/>
      <c r="J894" s="108"/>
      <c r="K894" s="108"/>
      <c r="L894" s="108"/>
      <c r="M894" s="111"/>
      <c r="N894" s="112"/>
      <c r="O894" s="111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</row>
    <row r="895">
      <c r="A895" s="108"/>
      <c r="B895" s="108"/>
      <c r="C895" s="108"/>
      <c r="D895" s="115"/>
      <c r="E895" s="108"/>
      <c r="F895" s="108"/>
      <c r="G895" s="108"/>
      <c r="H895" s="108"/>
      <c r="I895" s="108"/>
      <c r="J895" s="108"/>
      <c r="K895" s="108"/>
      <c r="L895" s="108"/>
      <c r="M895" s="111"/>
      <c r="N895" s="112"/>
      <c r="O895" s="111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</row>
    <row r="896">
      <c r="A896" s="108"/>
      <c r="B896" s="108"/>
      <c r="C896" s="108"/>
      <c r="D896" s="115"/>
      <c r="E896" s="108"/>
      <c r="F896" s="108"/>
      <c r="G896" s="108"/>
      <c r="H896" s="108"/>
      <c r="I896" s="108"/>
      <c r="J896" s="108"/>
      <c r="K896" s="108"/>
      <c r="L896" s="108"/>
      <c r="M896" s="111"/>
      <c r="N896" s="112"/>
      <c r="O896" s="111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</row>
    <row r="897">
      <c r="A897" s="108"/>
      <c r="B897" s="108"/>
      <c r="C897" s="108"/>
      <c r="D897" s="115"/>
      <c r="E897" s="108"/>
      <c r="F897" s="108"/>
      <c r="G897" s="108"/>
      <c r="H897" s="108"/>
      <c r="I897" s="108"/>
      <c r="J897" s="108"/>
      <c r="K897" s="108"/>
      <c r="L897" s="108"/>
      <c r="M897" s="111"/>
      <c r="N897" s="112"/>
      <c r="O897" s="111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</row>
    <row r="898">
      <c r="A898" s="108"/>
      <c r="B898" s="108"/>
      <c r="C898" s="108"/>
      <c r="D898" s="115"/>
      <c r="E898" s="108"/>
      <c r="F898" s="108"/>
      <c r="G898" s="108"/>
      <c r="H898" s="108"/>
      <c r="I898" s="108"/>
      <c r="J898" s="108"/>
      <c r="K898" s="108"/>
      <c r="L898" s="108"/>
      <c r="M898" s="111"/>
      <c r="N898" s="112"/>
      <c r="O898" s="111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</row>
    <row r="899">
      <c r="A899" s="108"/>
      <c r="B899" s="108"/>
      <c r="C899" s="108"/>
      <c r="D899" s="115"/>
      <c r="E899" s="108"/>
      <c r="F899" s="108"/>
      <c r="G899" s="108"/>
      <c r="H899" s="108"/>
      <c r="I899" s="108"/>
      <c r="J899" s="108"/>
      <c r="K899" s="108"/>
      <c r="L899" s="108"/>
      <c r="M899" s="111"/>
      <c r="N899" s="112"/>
      <c r="O899" s="111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</row>
    <row r="900">
      <c r="A900" s="108"/>
      <c r="B900" s="108"/>
      <c r="C900" s="108"/>
      <c r="D900" s="115"/>
      <c r="E900" s="108"/>
      <c r="F900" s="108"/>
      <c r="G900" s="108"/>
      <c r="H900" s="108"/>
      <c r="I900" s="108"/>
      <c r="J900" s="108"/>
      <c r="K900" s="108"/>
      <c r="L900" s="108"/>
      <c r="M900" s="111"/>
      <c r="N900" s="112"/>
      <c r="O900" s="111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</row>
    <row r="901">
      <c r="A901" s="108"/>
      <c r="B901" s="108"/>
      <c r="C901" s="108"/>
      <c r="D901" s="115"/>
      <c r="E901" s="108"/>
      <c r="F901" s="108"/>
      <c r="G901" s="108"/>
      <c r="H901" s="108"/>
      <c r="I901" s="108"/>
      <c r="J901" s="108"/>
      <c r="K901" s="108"/>
      <c r="L901" s="108"/>
      <c r="M901" s="111"/>
      <c r="N901" s="112"/>
      <c r="O901" s="111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</row>
    <row r="902">
      <c r="A902" s="108"/>
      <c r="B902" s="108"/>
      <c r="C902" s="108"/>
      <c r="D902" s="115"/>
      <c r="E902" s="108"/>
      <c r="F902" s="108"/>
      <c r="G902" s="108"/>
      <c r="H902" s="108"/>
      <c r="I902" s="108"/>
      <c r="J902" s="108"/>
      <c r="K902" s="108"/>
      <c r="L902" s="108"/>
      <c r="M902" s="111"/>
      <c r="N902" s="112"/>
      <c r="O902" s="111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</row>
    <row r="903">
      <c r="A903" s="108"/>
      <c r="B903" s="108"/>
      <c r="C903" s="108"/>
      <c r="D903" s="115"/>
      <c r="E903" s="108"/>
      <c r="F903" s="108"/>
      <c r="G903" s="108"/>
      <c r="H903" s="108"/>
      <c r="I903" s="108"/>
      <c r="J903" s="108"/>
      <c r="K903" s="108"/>
      <c r="L903" s="108"/>
      <c r="M903" s="111"/>
      <c r="N903" s="112"/>
      <c r="O903" s="111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</row>
    <row r="904">
      <c r="A904" s="108"/>
      <c r="B904" s="108"/>
      <c r="C904" s="108"/>
      <c r="D904" s="115"/>
      <c r="E904" s="108"/>
      <c r="F904" s="108"/>
      <c r="G904" s="108"/>
      <c r="H904" s="108"/>
      <c r="I904" s="108"/>
      <c r="J904" s="108"/>
      <c r="K904" s="108"/>
      <c r="L904" s="108"/>
      <c r="M904" s="111"/>
      <c r="N904" s="112"/>
      <c r="O904" s="111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</row>
    <row r="905">
      <c r="A905" s="108"/>
      <c r="B905" s="108"/>
      <c r="C905" s="108"/>
      <c r="D905" s="115"/>
      <c r="E905" s="108"/>
      <c r="F905" s="108"/>
      <c r="G905" s="108"/>
      <c r="H905" s="108"/>
      <c r="I905" s="108"/>
      <c r="J905" s="108"/>
      <c r="K905" s="108"/>
      <c r="L905" s="108"/>
      <c r="M905" s="111"/>
      <c r="N905" s="112"/>
      <c r="O905" s="111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</row>
    <row r="906">
      <c r="A906" s="108"/>
      <c r="B906" s="108"/>
      <c r="C906" s="108"/>
      <c r="D906" s="115"/>
      <c r="E906" s="108"/>
      <c r="F906" s="108"/>
      <c r="G906" s="108"/>
      <c r="H906" s="108"/>
      <c r="I906" s="108"/>
      <c r="J906" s="108"/>
      <c r="K906" s="108"/>
      <c r="L906" s="108"/>
      <c r="M906" s="111"/>
      <c r="N906" s="112"/>
      <c r="O906" s="111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</row>
    <row r="907">
      <c r="A907" s="108"/>
      <c r="B907" s="108"/>
      <c r="C907" s="108"/>
      <c r="D907" s="115"/>
      <c r="E907" s="108"/>
      <c r="F907" s="108"/>
      <c r="G907" s="108"/>
      <c r="H907" s="108"/>
      <c r="I907" s="108"/>
      <c r="J907" s="108"/>
      <c r="K907" s="108"/>
      <c r="L907" s="108"/>
      <c r="M907" s="111"/>
      <c r="N907" s="112"/>
      <c r="O907" s="111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</row>
    <row r="908">
      <c r="A908" s="108"/>
      <c r="B908" s="108"/>
      <c r="C908" s="108"/>
      <c r="D908" s="115"/>
      <c r="E908" s="108"/>
      <c r="F908" s="108"/>
      <c r="G908" s="108"/>
      <c r="H908" s="108"/>
      <c r="I908" s="108"/>
      <c r="J908" s="108"/>
      <c r="K908" s="108"/>
      <c r="L908" s="108"/>
      <c r="M908" s="111"/>
      <c r="N908" s="112"/>
      <c r="O908" s="111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</row>
    <row r="909">
      <c r="A909" s="108"/>
      <c r="B909" s="108"/>
      <c r="C909" s="108"/>
      <c r="D909" s="115"/>
      <c r="E909" s="108"/>
      <c r="F909" s="108"/>
      <c r="G909" s="108"/>
      <c r="H909" s="108"/>
      <c r="I909" s="108"/>
      <c r="J909" s="108"/>
      <c r="K909" s="108"/>
      <c r="L909" s="108"/>
      <c r="M909" s="111"/>
      <c r="N909" s="112"/>
      <c r="O909" s="111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</row>
    <row r="910">
      <c r="A910" s="108"/>
      <c r="B910" s="108"/>
      <c r="C910" s="108"/>
      <c r="D910" s="115"/>
      <c r="E910" s="108"/>
      <c r="F910" s="108"/>
      <c r="G910" s="108"/>
      <c r="H910" s="108"/>
      <c r="I910" s="108"/>
      <c r="J910" s="108"/>
      <c r="K910" s="108"/>
      <c r="L910" s="108"/>
      <c r="M910" s="111"/>
      <c r="N910" s="112"/>
      <c r="O910" s="111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</row>
    <row r="911">
      <c r="A911" s="108"/>
      <c r="B911" s="108"/>
      <c r="C911" s="108"/>
      <c r="D911" s="115"/>
      <c r="E911" s="108"/>
      <c r="F911" s="108"/>
      <c r="G911" s="108"/>
      <c r="H911" s="108"/>
      <c r="I911" s="108"/>
      <c r="J911" s="108"/>
      <c r="K911" s="108"/>
      <c r="L911" s="108"/>
      <c r="M911" s="111"/>
      <c r="N911" s="112"/>
      <c r="O911" s="111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</row>
    <row r="912">
      <c r="A912" s="108"/>
      <c r="B912" s="108"/>
      <c r="C912" s="108"/>
      <c r="D912" s="115"/>
      <c r="E912" s="108"/>
      <c r="F912" s="108"/>
      <c r="G912" s="108"/>
      <c r="H912" s="108"/>
      <c r="I912" s="108"/>
      <c r="J912" s="108"/>
      <c r="K912" s="108"/>
      <c r="L912" s="108"/>
      <c r="M912" s="111"/>
      <c r="N912" s="112"/>
      <c r="O912" s="111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</row>
    <row r="913">
      <c r="A913" s="108"/>
      <c r="B913" s="108"/>
      <c r="C913" s="108"/>
      <c r="D913" s="115"/>
      <c r="E913" s="108"/>
      <c r="F913" s="108"/>
      <c r="G913" s="108"/>
      <c r="H913" s="108"/>
      <c r="I913" s="108"/>
      <c r="J913" s="108"/>
      <c r="K913" s="108"/>
      <c r="L913" s="108"/>
      <c r="M913" s="111"/>
      <c r="N913" s="112"/>
      <c r="O913" s="111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</row>
    <row r="914">
      <c r="A914" s="108"/>
      <c r="B914" s="108"/>
      <c r="C914" s="108"/>
      <c r="D914" s="115"/>
      <c r="E914" s="108"/>
      <c r="F914" s="108"/>
      <c r="G914" s="108"/>
      <c r="H914" s="108"/>
      <c r="I914" s="108"/>
      <c r="J914" s="108"/>
      <c r="K914" s="108"/>
      <c r="L914" s="108"/>
      <c r="M914" s="111"/>
      <c r="N914" s="112"/>
      <c r="O914" s="111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</row>
    <row r="915">
      <c r="A915" s="108"/>
      <c r="B915" s="108"/>
      <c r="C915" s="108"/>
      <c r="D915" s="115"/>
      <c r="E915" s="108"/>
      <c r="F915" s="108"/>
      <c r="G915" s="108"/>
      <c r="H915" s="108"/>
      <c r="I915" s="108"/>
      <c r="J915" s="108"/>
      <c r="K915" s="108"/>
      <c r="L915" s="108"/>
      <c r="M915" s="111"/>
      <c r="N915" s="112"/>
      <c r="O915" s="111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</row>
    <row r="916">
      <c r="A916" s="108"/>
      <c r="B916" s="108"/>
      <c r="C916" s="108"/>
      <c r="D916" s="115"/>
      <c r="E916" s="108"/>
      <c r="F916" s="108"/>
      <c r="G916" s="108"/>
      <c r="H916" s="108"/>
      <c r="I916" s="108"/>
      <c r="J916" s="108"/>
      <c r="K916" s="108"/>
      <c r="L916" s="108"/>
      <c r="M916" s="111"/>
      <c r="N916" s="112"/>
      <c r="O916" s="111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</row>
    <row r="917">
      <c r="A917" s="108"/>
      <c r="B917" s="108"/>
      <c r="C917" s="108"/>
      <c r="D917" s="115"/>
      <c r="E917" s="108"/>
      <c r="F917" s="108"/>
      <c r="G917" s="108"/>
      <c r="H917" s="108"/>
      <c r="I917" s="108"/>
      <c r="J917" s="108"/>
      <c r="K917" s="108"/>
      <c r="L917" s="108"/>
      <c r="M917" s="111"/>
      <c r="N917" s="112"/>
      <c r="O917" s="111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</row>
    <row r="918">
      <c r="A918" s="108"/>
      <c r="B918" s="108"/>
      <c r="C918" s="108"/>
      <c r="D918" s="115"/>
      <c r="E918" s="108"/>
      <c r="F918" s="108"/>
      <c r="G918" s="108"/>
      <c r="H918" s="108"/>
      <c r="I918" s="108"/>
      <c r="J918" s="108"/>
      <c r="K918" s="108"/>
      <c r="L918" s="108"/>
      <c r="M918" s="111"/>
      <c r="N918" s="112"/>
      <c r="O918" s="111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</row>
    <row r="919">
      <c r="A919" s="108"/>
      <c r="B919" s="108"/>
      <c r="C919" s="108"/>
      <c r="D919" s="115"/>
      <c r="E919" s="108"/>
      <c r="F919" s="108"/>
      <c r="G919" s="108"/>
      <c r="H919" s="108"/>
      <c r="I919" s="108"/>
      <c r="J919" s="108"/>
      <c r="K919" s="108"/>
      <c r="L919" s="108"/>
      <c r="M919" s="111"/>
      <c r="N919" s="112"/>
      <c r="O919" s="111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</row>
    <row r="920">
      <c r="A920" s="108"/>
      <c r="B920" s="108"/>
      <c r="C920" s="108"/>
      <c r="D920" s="115"/>
      <c r="E920" s="108"/>
      <c r="F920" s="108"/>
      <c r="G920" s="108"/>
      <c r="H920" s="108"/>
      <c r="I920" s="108"/>
      <c r="J920" s="108"/>
      <c r="K920" s="108"/>
      <c r="L920" s="108"/>
      <c r="M920" s="111"/>
      <c r="N920" s="112"/>
      <c r="O920" s="111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</row>
    <row r="921">
      <c r="A921" s="108"/>
      <c r="B921" s="108"/>
      <c r="C921" s="108"/>
      <c r="D921" s="115"/>
      <c r="E921" s="108"/>
      <c r="F921" s="108"/>
      <c r="G921" s="108"/>
      <c r="H921" s="108"/>
      <c r="I921" s="108"/>
      <c r="J921" s="108"/>
      <c r="K921" s="108"/>
      <c r="L921" s="108"/>
      <c r="M921" s="111"/>
      <c r="N921" s="112"/>
      <c r="O921" s="111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</row>
    <row r="922">
      <c r="A922" s="108"/>
      <c r="B922" s="108"/>
      <c r="C922" s="108"/>
      <c r="D922" s="115"/>
      <c r="E922" s="108"/>
      <c r="F922" s="108"/>
      <c r="G922" s="108"/>
      <c r="H922" s="108"/>
      <c r="I922" s="108"/>
      <c r="J922" s="108"/>
      <c r="K922" s="108"/>
      <c r="L922" s="108"/>
      <c r="M922" s="111"/>
      <c r="N922" s="112"/>
      <c r="O922" s="111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</row>
    <row r="923">
      <c r="A923" s="108"/>
      <c r="B923" s="108"/>
      <c r="C923" s="108"/>
      <c r="D923" s="115"/>
      <c r="E923" s="108"/>
      <c r="F923" s="108"/>
      <c r="G923" s="108"/>
      <c r="H923" s="108"/>
      <c r="I923" s="108"/>
      <c r="J923" s="108"/>
      <c r="K923" s="108"/>
      <c r="L923" s="108"/>
      <c r="M923" s="111"/>
      <c r="N923" s="112"/>
      <c r="O923" s="111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</row>
    <row r="924">
      <c r="A924" s="108"/>
      <c r="B924" s="108"/>
      <c r="C924" s="108"/>
      <c r="D924" s="115"/>
      <c r="E924" s="108"/>
      <c r="F924" s="108"/>
      <c r="G924" s="108"/>
      <c r="H924" s="108"/>
      <c r="I924" s="108"/>
      <c r="J924" s="108"/>
      <c r="K924" s="108"/>
      <c r="L924" s="108"/>
      <c r="M924" s="111"/>
      <c r="N924" s="112"/>
      <c r="O924" s="111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</row>
    <row r="925">
      <c r="A925" s="108"/>
      <c r="B925" s="108"/>
      <c r="C925" s="108"/>
      <c r="D925" s="115"/>
      <c r="E925" s="108"/>
      <c r="F925" s="108"/>
      <c r="G925" s="108"/>
      <c r="H925" s="108"/>
      <c r="I925" s="108"/>
      <c r="J925" s="108"/>
      <c r="K925" s="108"/>
      <c r="L925" s="108"/>
      <c r="M925" s="111"/>
      <c r="N925" s="112"/>
      <c r="O925" s="111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</row>
    <row r="926">
      <c r="A926" s="108"/>
      <c r="B926" s="108"/>
      <c r="C926" s="108"/>
      <c r="D926" s="115"/>
      <c r="E926" s="108"/>
      <c r="F926" s="108"/>
      <c r="G926" s="108"/>
      <c r="H926" s="108"/>
      <c r="I926" s="108"/>
      <c r="J926" s="108"/>
      <c r="K926" s="108"/>
      <c r="L926" s="108"/>
      <c r="M926" s="111"/>
      <c r="N926" s="112"/>
      <c r="O926" s="111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</row>
    <row r="927">
      <c r="A927" s="108"/>
      <c r="B927" s="108"/>
      <c r="C927" s="108"/>
      <c r="D927" s="115"/>
      <c r="E927" s="108"/>
      <c r="F927" s="108"/>
      <c r="G927" s="108"/>
      <c r="H927" s="108"/>
      <c r="I927" s="108"/>
      <c r="J927" s="108"/>
      <c r="K927" s="108"/>
      <c r="L927" s="108"/>
      <c r="M927" s="111"/>
      <c r="N927" s="112"/>
      <c r="O927" s="111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</row>
    <row r="928">
      <c r="A928" s="108"/>
      <c r="B928" s="108"/>
      <c r="C928" s="108"/>
      <c r="D928" s="115"/>
      <c r="E928" s="108"/>
      <c r="F928" s="108"/>
      <c r="G928" s="108"/>
      <c r="H928" s="108"/>
      <c r="I928" s="108"/>
      <c r="J928" s="108"/>
      <c r="K928" s="108"/>
      <c r="L928" s="108"/>
      <c r="M928" s="111"/>
      <c r="N928" s="112"/>
      <c r="O928" s="111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</row>
    <row r="929">
      <c r="A929" s="108"/>
      <c r="B929" s="108"/>
      <c r="C929" s="108"/>
      <c r="D929" s="115"/>
      <c r="E929" s="108"/>
      <c r="F929" s="108"/>
      <c r="G929" s="108"/>
      <c r="H929" s="108"/>
      <c r="I929" s="108"/>
      <c r="J929" s="108"/>
      <c r="K929" s="108"/>
      <c r="L929" s="108"/>
      <c r="M929" s="111"/>
      <c r="N929" s="112"/>
      <c r="O929" s="111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</row>
    <row r="930">
      <c r="A930" s="108"/>
      <c r="B930" s="108"/>
      <c r="C930" s="108"/>
      <c r="D930" s="115"/>
      <c r="E930" s="108"/>
      <c r="F930" s="108"/>
      <c r="G930" s="108"/>
      <c r="H930" s="108"/>
      <c r="I930" s="108"/>
      <c r="J930" s="108"/>
      <c r="K930" s="108"/>
      <c r="L930" s="108"/>
      <c r="M930" s="111"/>
      <c r="N930" s="112"/>
      <c r="O930" s="111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</row>
    <row r="931">
      <c r="A931" s="108"/>
      <c r="B931" s="108"/>
      <c r="C931" s="108"/>
      <c r="D931" s="115"/>
      <c r="E931" s="108"/>
      <c r="F931" s="108"/>
      <c r="G931" s="108"/>
      <c r="H931" s="108"/>
      <c r="I931" s="108"/>
      <c r="J931" s="108"/>
      <c r="K931" s="108"/>
      <c r="L931" s="108"/>
      <c r="M931" s="111"/>
      <c r="N931" s="112"/>
      <c r="O931" s="111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</row>
    <row r="932">
      <c r="A932" s="108"/>
      <c r="B932" s="108"/>
      <c r="C932" s="108"/>
      <c r="D932" s="115"/>
      <c r="E932" s="108"/>
      <c r="F932" s="108"/>
      <c r="G932" s="108"/>
      <c r="H932" s="108"/>
      <c r="I932" s="108"/>
      <c r="J932" s="108"/>
      <c r="K932" s="108"/>
      <c r="L932" s="108"/>
      <c r="M932" s="111"/>
      <c r="N932" s="112"/>
      <c r="O932" s="111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</row>
    <row r="933">
      <c r="A933" s="108"/>
      <c r="B933" s="108"/>
      <c r="C933" s="108"/>
      <c r="D933" s="115"/>
      <c r="E933" s="108"/>
      <c r="F933" s="108"/>
      <c r="G933" s="108"/>
      <c r="H933" s="108"/>
      <c r="I933" s="108"/>
      <c r="J933" s="108"/>
      <c r="K933" s="108"/>
      <c r="L933" s="108"/>
      <c r="M933" s="111"/>
      <c r="N933" s="112"/>
      <c r="O933" s="111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</row>
    <row r="934">
      <c r="A934" s="108"/>
      <c r="B934" s="108"/>
      <c r="C934" s="108"/>
      <c r="D934" s="115"/>
      <c r="E934" s="108"/>
      <c r="F934" s="108"/>
      <c r="G934" s="108"/>
      <c r="H934" s="108"/>
      <c r="I934" s="108"/>
      <c r="J934" s="108"/>
      <c r="K934" s="108"/>
      <c r="L934" s="108"/>
      <c r="M934" s="111"/>
      <c r="N934" s="112"/>
      <c r="O934" s="111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</row>
    <row r="935">
      <c r="A935" s="108"/>
      <c r="B935" s="108"/>
      <c r="C935" s="108"/>
      <c r="D935" s="115"/>
      <c r="E935" s="108"/>
      <c r="F935" s="108"/>
      <c r="G935" s="108"/>
      <c r="H935" s="108"/>
      <c r="I935" s="108"/>
      <c r="J935" s="108"/>
      <c r="K935" s="108"/>
      <c r="L935" s="108"/>
      <c r="M935" s="111"/>
      <c r="N935" s="112"/>
      <c r="O935" s="111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</row>
    <row r="936">
      <c r="A936" s="108"/>
      <c r="B936" s="108"/>
      <c r="C936" s="108"/>
      <c r="D936" s="115"/>
      <c r="E936" s="108"/>
      <c r="F936" s="108"/>
      <c r="G936" s="108"/>
      <c r="H936" s="108"/>
      <c r="I936" s="108"/>
      <c r="J936" s="108"/>
      <c r="K936" s="108"/>
      <c r="L936" s="108"/>
      <c r="M936" s="111"/>
      <c r="N936" s="112"/>
      <c r="O936" s="111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</row>
    <row r="937">
      <c r="A937" s="108"/>
      <c r="B937" s="108"/>
      <c r="C937" s="108"/>
      <c r="D937" s="115"/>
      <c r="E937" s="108"/>
      <c r="F937" s="108"/>
      <c r="G937" s="108"/>
      <c r="H937" s="108"/>
      <c r="I937" s="108"/>
      <c r="J937" s="108"/>
      <c r="K937" s="108"/>
      <c r="L937" s="108"/>
      <c r="M937" s="111"/>
      <c r="N937" s="112"/>
      <c r="O937" s="111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</row>
    <row r="938">
      <c r="A938" s="108"/>
      <c r="B938" s="108"/>
      <c r="C938" s="108"/>
      <c r="D938" s="115"/>
      <c r="E938" s="108"/>
      <c r="F938" s="108"/>
      <c r="G938" s="108"/>
      <c r="H938" s="108"/>
      <c r="I938" s="108"/>
      <c r="J938" s="108"/>
      <c r="K938" s="108"/>
      <c r="L938" s="108"/>
      <c r="M938" s="111"/>
      <c r="N938" s="112"/>
      <c r="O938" s="111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</row>
    <row r="939">
      <c r="A939" s="108"/>
      <c r="B939" s="108"/>
      <c r="C939" s="108"/>
      <c r="D939" s="115"/>
      <c r="E939" s="108"/>
      <c r="F939" s="108"/>
      <c r="G939" s="108"/>
      <c r="H939" s="108"/>
      <c r="I939" s="108"/>
      <c r="J939" s="108"/>
      <c r="K939" s="108"/>
      <c r="L939" s="108"/>
      <c r="M939" s="111"/>
      <c r="N939" s="112"/>
      <c r="O939" s="111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</row>
    <row r="940">
      <c r="A940" s="108"/>
      <c r="B940" s="108"/>
      <c r="C940" s="108"/>
      <c r="D940" s="115"/>
      <c r="E940" s="108"/>
      <c r="F940" s="108"/>
      <c r="G940" s="108"/>
      <c r="H940" s="108"/>
      <c r="I940" s="108"/>
      <c r="J940" s="108"/>
      <c r="K940" s="108"/>
      <c r="L940" s="108"/>
      <c r="M940" s="111"/>
      <c r="N940" s="112"/>
      <c r="O940" s="111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</row>
    <row r="941">
      <c r="A941" s="108"/>
      <c r="B941" s="108"/>
      <c r="C941" s="108"/>
      <c r="D941" s="115"/>
      <c r="E941" s="108"/>
      <c r="F941" s="108"/>
      <c r="G941" s="108"/>
      <c r="H941" s="108"/>
      <c r="I941" s="108"/>
      <c r="J941" s="108"/>
      <c r="K941" s="108"/>
      <c r="L941" s="108"/>
      <c r="M941" s="111"/>
      <c r="N941" s="112"/>
      <c r="O941" s="111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</row>
    <row r="942">
      <c r="A942" s="108"/>
      <c r="B942" s="108"/>
      <c r="C942" s="108"/>
      <c r="D942" s="115"/>
      <c r="E942" s="108"/>
      <c r="F942" s="108"/>
      <c r="G942" s="108"/>
      <c r="H942" s="108"/>
      <c r="I942" s="108"/>
      <c r="J942" s="108"/>
      <c r="K942" s="108"/>
      <c r="L942" s="108"/>
      <c r="M942" s="111"/>
      <c r="N942" s="112"/>
      <c r="O942" s="111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</row>
    <row r="943">
      <c r="A943" s="108"/>
      <c r="B943" s="108"/>
      <c r="C943" s="108"/>
      <c r="D943" s="115"/>
      <c r="E943" s="108"/>
      <c r="F943" s="108"/>
      <c r="G943" s="108"/>
      <c r="H943" s="108"/>
      <c r="I943" s="108"/>
      <c r="J943" s="108"/>
      <c r="K943" s="108"/>
      <c r="L943" s="108"/>
      <c r="M943" s="111"/>
      <c r="N943" s="112"/>
      <c r="O943" s="111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</row>
    <row r="944">
      <c r="A944" s="108"/>
      <c r="B944" s="108"/>
      <c r="C944" s="108"/>
      <c r="D944" s="115"/>
      <c r="E944" s="108"/>
      <c r="F944" s="108"/>
      <c r="G944" s="108"/>
      <c r="H944" s="108"/>
      <c r="I944" s="108"/>
      <c r="J944" s="108"/>
      <c r="K944" s="108"/>
      <c r="L944" s="108"/>
      <c r="M944" s="111"/>
      <c r="N944" s="112"/>
      <c r="O944" s="111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</row>
    <row r="945">
      <c r="A945" s="108"/>
      <c r="B945" s="108"/>
      <c r="C945" s="108"/>
      <c r="D945" s="115"/>
      <c r="E945" s="108"/>
      <c r="F945" s="108"/>
      <c r="G945" s="108"/>
      <c r="H945" s="108"/>
      <c r="I945" s="108"/>
      <c r="J945" s="108"/>
      <c r="K945" s="108"/>
      <c r="L945" s="108"/>
      <c r="M945" s="111"/>
      <c r="N945" s="112"/>
      <c r="O945" s="111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</row>
    <row r="946">
      <c r="A946" s="108"/>
      <c r="B946" s="108"/>
      <c r="C946" s="108"/>
      <c r="D946" s="115"/>
      <c r="E946" s="108"/>
      <c r="F946" s="108"/>
      <c r="G946" s="108"/>
      <c r="H946" s="108"/>
      <c r="I946" s="108"/>
      <c r="J946" s="108"/>
      <c r="K946" s="108"/>
      <c r="L946" s="108"/>
      <c r="M946" s="111"/>
      <c r="N946" s="112"/>
      <c r="O946" s="111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</row>
    <row r="947">
      <c r="A947" s="108"/>
      <c r="B947" s="108"/>
      <c r="C947" s="108"/>
      <c r="D947" s="115"/>
      <c r="E947" s="108"/>
      <c r="F947" s="108"/>
      <c r="G947" s="108"/>
      <c r="H947" s="108"/>
      <c r="I947" s="108"/>
      <c r="J947" s="108"/>
      <c r="K947" s="108"/>
      <c r="L947" s="108"/>
      <c r="M947" s="111"/>
      <c r="N947" s="112"/>
      <c r="O947" s="111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</row>
    <row r="948">
      <c r="A948" s="108"/>
      <c r="B948" s="108"/>
      <c r="C948" s="108"/>
      <c r="D948" s="115"/>
      <c r="E948" s="108"/>
      <c r="F948" s="108"/>
      <c r="G948" s="108"/>
      <c r="H948" s="108"/>
      <c r="I948" s="108"/>
      <c r="J948" s="108"/>
      <c r="K948" s="108"/>
      <c r="L948" s="108"/>
      <c r="M948" s="111"/>
      <c r="N948" s="112"/>
      <c r="O948" s="111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</row>
    <row r="949">
      <c r="A949" s="108"/>
      <c r="B949" s="108"/>
      <c r="C949" s="108"/>
      <c r="D949" s="115"/>
      <c r="E949" s="108"/>
      <c r="F949" s="108"/>
      <c r="G949" s="108"/>
      <c r="H949" s="108"/>
      <c r="I949" s="108"/>
      <c r="J949" s="108"/>
      <c r="K949" s="108"/>
      <c r="L949" s="108"/>
      <c r="M949" s="111"/>
      <c r="N949" s="112"/>
      <c r="O949" s="111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</row>
    <row r="950">
      <c r="A950" s="108"/>
      <c r="B950" s="108"/>
      <c r="C950" s="108"/>
      <c r="D950" s="115"/>
      <c r="E950" s="108"/>
      <c r="F950" s="108"/>
      <c r="G950" s="108"/>
      <c r="H950" s="108"/>
      <c r="I950" s="108"/>
      <c r="J950" s="108"/>
      <c r="K950" s="108"/>
      <c r="L950" s="108"/>
      <c r="M950" s="111"/>
      <c r="N950" s="112"/>
      <c r="O950" s="111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</row>
    <row r="951">
      <c r="A951" s="108"/>
      <c r="B951" s="108"/>
      <c r="C951" s="108"/>
      <c r="D951" s="115"/>
      <c r="E951" s="108"/>
      <c r="F951" s="108"/>
      <c r="G951" s="108"/>
      <c r="H951" s="108"/>
      <c r="I951" s="108"/>
      <c r="J951" s="108"/>
      <c r="K951" s="108"/>
      <c r="L951" s="108"/>
      <c r="M951" s="111"/>
      <c r="N951" s="112"/>
      <c r="O951" s="111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</row>
    <row r="952">
      <c r="A952" s="108"/>
      <c r="B952" s="108"/>
      <c r="C952" s="108"/>
      <c r="D952" s="115"/>
      <c r="E952" s="108"/>
      <c r="F952" s="108"/>
      <c r="G952" s="108"/>
      <c r="H952" s="108"/>
      <c r="I952" s="108"/>
      <c r="J952" s="108"/>
      <c r="K952" s="108"/>
      <c r="L952" s="108"/>
      <c r="M952" s="111"/>
      <c r="N952" s="112"/>
      <c r="O952" s="111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</row>
    <row r="953">
      <c r="A953" s="108"/>
      <c r="B953" s="108"/>
      <c r="C953" s="108"/>
      <c r="D953" s="115"/>
      <c r="E953" s="108"/>
      <c r="F953" s="108"/>
      <c r="G953" s="108"/>
      <c r="H953" s="108"/>
      <c r="I953" s="108"/>
      <c r="J953" s="108"/>
      <c r="K953" s="108"/>
      <c r="L953" s="108"/>
      <c r="M953" s="111"/>
      <c r="N953" s="112"/>
      <c r="O953" s="111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</row>
    <row r="954">
      <c r="A954" s="108"/>
      <c r="B954" s="108"/>
      <c r="C954" s="108"/>
      <c r="D954" s="115"/>
      <c r="E954" s="108"/>
      <c r="F954" s="108"/>
      <c r="G954" s="108"/>
      <c r="H954" s="108"/>
      <c r="I954" s="108"/>
      <c r="J954" s="108"/>
      <c r="K954" s="108"/>
      <c r="L954" s="108"/>
      <c r="M954" s="111"/>
      <c r="N954" s="112"/>
      <c r="O954" s="111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</row>
    <row r="955">
      <c r="A955" s="108"/>
      <c r="B955" s="108"/>
      <c r="C955" s="108"/>
      <c r="D955" s="115"/>
      <c r="E955" s="108"/>
      <c r="F955" s="108"/>
      <c r="G955" s="108"/>
      <c r="H955" s="108"/>
      <c r="I955" s="108"/>
      <c r="J955" s="108"/>
      <c r="K955" s="108"/>
      <c r="L955" s="108"/>
      <c r="M955" s="111"/>
      <c r="N955" s="112"/>
      <c r="O955" s="111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</row>
    <row r="956">
      <c r="A956" s="108"/>
      <c r="B956" s="108"/>
      <c r="C956" s="108"/>
      <c r="D956" s="115"/>
      <c r="E956" s="108"/>
      <c r="F956" s="108"/>
      <c r="G956" s="108"/>
      <c r="H956" s="108"/>
      <c r="I956" s="108"/>
      <c r="J956" s="108"/>
      <c r="K956" s="108"/>
      <c r="L956" s="108"/>
      <c r="M956" s="111"/>
      <c r="N956" s="112"/>
      <c r="O956" s="111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</row>
    <row r="957">
      <c r="A957" s="108"/>
      <c r="B957" s="108"/>
      <c r="C957" s="108"/>
      <c r="D957" s="115"/>
      <c r="E957" s="108"/>
      <c r="F957" s="108"/>
      <c r="G957" s="108"/>
      <c r="H957" s="108"/>
      <c r="I957" s="108"/>
      <c r="J957" s="108"/>
      <c r="K957" s="108"/>
      <c r="L957" s="108"/>
      <c r="M957" s="111"/>
      <c r="N957" s="112"/>
      <c r="O957" s="111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</row>
    <row r="958">
      <c r="A958" s="108"/>
      <c r="B958" s="108"/>
      <c r="C958" s="108"/>
      <c r="D958" s="115"/>
      <c r="E958" s="108"/>
      <c r="F958" s="108"/>
      <c r="G958" s="108"/>
      <c r="H958" s="108"/>
      <c r="I958" s="108"/>
      <c r="J958" s="108"/>
      <c r="K958" s="108"/>
      <c r="L958" s="108"/>
      <c r="M958" s="111"/>
      <c r="N958" s="112"/>
      <c r="O958" s="111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</row>
    <row r="959">
      <c r="A959" s="108"/>
      <c r="B959" s="108"/>
      <c r="C959" s="108"/>
      <c r="D959" s="115"/>
      <c r="E959" s="108"/>
      <c r="F959" s="108"/>
      <c r="G959" s="108"/>
      <c r="H959" s="108"/>
      <c r="I959" s="108"/>
      <c r="J959" s="108"/>
      <c r="K959" s="108"/>
      <c r="L959" s="108"/>
      <c r="M959" s="111"/>
      <c r="N959" s="112"/>
      <c r="O959" s="111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</row>
    <row r="960">
      <c r="A960" s="108"/>
      <c r="B960" s="108"/>
      <c r="C960" s="108"/>
      <c r="D960" s="115"/>
      <c r="E960" s="108"/>
      <c r="F960" s="108"/>
      <c r="G960" s="108"/>
      <c r="H960" s="108"/>
      <c r="I960" s="108"/>
      <c r="J960" s="108"/>
      <c r="K960" s="108"/>
      <c r="L960" s="108"/>
      <c r="M960" s="111"/>
      <c r="N960" s="112"/>
      <c r="O960" s="111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</row>
    <row r="961">
      <c r="A961" s="108"/>
      <c r="B961" s="108"/>
      <c r="C961" s="108"/>
      <c r="D961" s="115"/>
      <c r="E961" s="108"/>
      <c r="F961" s="108"/>
      <c r="G961" s="108"/>
      <c r="H961" s="108"/>
      <c r="I961" s="108"/>
      <c r="J961" s="108"/>
      <c r="K961" s="108"/>
      <c r="L961" s="108"/>
      <c r="M961" s="111"/>
      <c r="N961" s="112"/>
      <c r="O961" s="111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</row>
    <row r="962">
      <c r="A962" s="108"/>
      <c r="B962" s="108"/>
      <c r="C962" s="108"/>
      <c r="D962" s="115"/>
      <c r="E962" s="108"/>
      <c r="F962" s="108"/>
      <c r="G962" s="108"/>
      <c r="H962" s="108"/>
      <c r="I962" s="108"/>
      <c r="J962" s="108"/>
      <c r="K962" s="108"/>
      <c r="L962" s="108"/>
      <c r="M962" s="111"/>
      <c r="N962" s="112"/>
      <c r="O962" s="111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</row>
    <row r="963">
      <c r="A963" s="108"/>
      <c r="B963" s="108"/>
      <c r="C963" s="108"/>
      <c r="D963" s="115"/>
      <c r="E963" s="108"/>
      <c r="F963" s="108"/>
      <c r="G963" s="108"/>
      <c r="H963" s="108"/>
      <c r="I963" s="108"/>
      <c r="J963" s="108"/>
      <c r="K963" s="108"/>
      <c r="L963" s="108"/>
      <c r="M963" s="111"/>
      <c r="N963" s="112"/>
      <c r="O963" s="111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</row>
    <row r="964">
      <c r="A964" s="108"/>
      <c r="B964" s="108"/>
      <c r="C964" s="108"/>
      <c r="D964" s="115"/>
      <c r="E964" s="108"/>
      <c r="F964" s="108"/>
      <c r="G964" s="108"/>
      <c r="H964" s="108"/>
      <c r="I964" s="108"/>
      <c r="J964" s="108"/>
      <c r="K964" s="108"/>
      <c r="L964" s="108"/>
      <c r="M964" s="111"/>
      <c r="N964" s="112"/>
      <c r="O964" s="111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</row>
    <row r="965">
      <c r="A965" s="108"/>
      <c r="B965" s="108"/>
      <c r="C965" s="108"/>
      <c r="D965" s="115"/>
      <c r="E965" s="108"/>
      <c r="F965" s="108"/>
      <c r="G965" s="108"/>
      <c r="H965" s="108"/>
      <c r="I965" s="108"/>
      <c r="J965" s="108"/>
      <c r="K965" s="108"/>
      <c r="L965" s="108"/>
      <c r="M965" s="111"/>
      <c r="N965" s="112"/>
      <c r="O965" s="111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</row>
    <row r="966">
      <c r="A966" s="108"/>
      <c r="B966" s="108"/>
      <c r="C966" s="108"/>
      <c r="D966" s="115"/>
      <c r="E966" s="108"/>
      <c r="F966" s="108"/>
      <c r="G966" s="108"/>
      <c r="H966" s="108"/>
      <c r="I966" s="108"/>
      <c r="J966" s="108"/>
      <c r="K966" s="108"/>
      <c r="L966" s="108"/>
      <c r="M966" s="111"/>
      <c r="N966" s="112"/>
      <c r="O966" s="111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</row>
    <row r="967">
      <c r="A967" s="108"/>
      <c r="B967" s="108"/>
      <c r="C967" s="108"/>
      <c r="D967" s="115"/>
      <c r="E967" s="108"/>
      <c r="F967" s="108"/>
      <c r="G967" s="108"/>
      <c r="H967" s="108"/>
      <c r="I967" s="108"/>
      <c r="J967" s="108"/>
      <c r="K967" s="108"/>
      <c r="L967" s="108"/>
      <c r="M967" s="111"/>
      <c r="N967" s="112"/>
      <c r="O967" s="111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</row>
    <row r="968">
      <c r="A968" s="108"/>
      <c r="B968" s="108"/>
      <c r="C968" s="108"/>
      <c r="D968" s="115"/>
      <c r="E968" s="108"/>
      <c r="F968" s="108"/>
      <c r="G968" s="108"/>
      <c r="H968" s="108"/>
      <c r="I968" s="108"/>
      <c r="J968" s="108"/>
      <c r="K968" s="108"/>
      <c r="L968" s="108"/>
      <c r="M968" s="111"/>
      <c r="N968" s="112"/>
      <c r="O968" s="111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</row>
    <row r="969">
      <c r="A969" s="108"/>
      <c r="B969" s="108"/>
      <c r="C969" s="108"/>
      <c r="D969" s="115"/>
      <c r="E969" s="108"/>
      <c r="F969" s="108"/>
      <c r="G969" s="108"/>
      <c r="H969" s="108"/>
      <c r="I969" s="108"/>
      <c r="J969" s="108"/>
      <c r="K969" s="108"/>
      <c r="L969" s="108"/>
      <c r="M969" s="111"/>
      <c r="N969" s="112"/>
      <c r="O969" s="111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</row>
    <row r="970">
      <c r="A970" s="108"/>
      <c r="B970" s="108"/>
      <c r="C970" s="108"/>
      <c r="D970" s="115"/>
      <c r="E970" s="108"/>
      <c r="F970" s="108"/>
      <c r="G970" s="108"/>
      <c r="H970" s="108"/>
      <c r="I970" s="108"/>
      <c r="J970" s="108"/>
      <c r="K970" s="108"/>
      <c r="L970" s="108"/>
      <c r="M970" s="111"/>
      <c r="N970" s="112"/>
      <c r="O970" s="111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</row>
    <row r="971">
      <c r="A971" s="108"/>
      <c r="B971" s="108"/>
      <c r="C971" s="108"/>
      <c r="D971" s="115"/>
      <c r="E971" s="108"/>
      <c r="F971" s="108"/>
      <c r="G971" s="108"/>
      <c r="H971" s="108"/>
      <c r="I971" s="108"/>
      <c r="J971" s="108"/>
      <c r="K971" s="108"/>
      <c r="L971" s="108"/>
      <c r="M971" s="111"/>
      <c r="N971" s="112"/>
      <c r="O971" s="111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</row>
    <row r="972">
      <c r="A972" s="108"/>
      <c r="B972" s="108"/>
      <c r="C972" s="108"/>
      <c r="D972" s="115"/>
      <c r="E972" s="108"/>
      <c r="F972" s="108"/>
      <c r="G972" s="108"/>
      <c r="H972" s="108"/>
      <c r="I972" s="108"/>
      <c r="J972" s="108"/>
      <c r="K972" s="108"/>
      <c r="L972" s="108"/>
      <c r="M972" s="111"/>
      <c r="N972" s="112"/>
      <c r="O972" s="111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</row>
    <row r="973">
      <c r="A973" s="108"/>
      <c r="B973" s="108"/>
      <c r="C973" s="108"/>
      <c r="D973" s="115"/>
      <c r="E973" s="108"/>
      <c r="F973" s="108"/>
      <c r="G973" s="108"/>
      <c r="H973" s="108"/>
      <c r="I973" s="108"/>
      <c r="J973" s="108"/>
      <c r="K973" s="108"/>
      <c r="L973" s="108"/>
      <c r="M973" s="111"/>
      <c r="N973" s="112"/>
      <c r="O973" s="111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</row>
    <row r="974">
      <c r="A974" s="108"/>
      <c r="B974" s="108"/>
      <c r="C974" s="108"/>
      <c r="D974" s="115"/>
      <c r="E974" s="108"/>
      <c r="F974" s="108"/>
      <c r="G974" s="108"/>
      <c r="H974" s="108"/>
      <c r="I974" s="108"/>
      <c r="J974" s="108"/>
      <c r="K974" s="108"/>
      <c r="L974" s="108"/>
      <c r="M974" s="111"/>
      <c r="N974" s="112"/>
      <c r="O974" s="111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</row>
    <row r="975">
      <c r="A975" s="108"/>
      <c r="B975" s="108"/>
      <c r="C975" s="108"/>
      <c r="D975" s="115"/>
      <c r="E975" s="108"/>
      <c r="F975" s="108"/>
      <c r="G975" s="108"/>
      <c r="H975" s="108"/>
      <c r="I975" s="108"/>
      <c r="J975" s="108"/>
      <c r="K975" s="108"/>
      <c r="L975" s="108"/>
      <c r="M975" s="111"/>
      <c r="N975" s="112"/>
      <c r="O975" s="111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</row>
    <row r="976">
      <c r="A976" s="108"/>
      <c r="B976" s="108"/>
      <c r="C976" s="108"/>
      <c r="D976" s="115"/>
      <c r="E976" s="108"/>
      <c r="F976" s="108"/>
      <c r="G976" s="108"/>
      <c r="H976" s="108"/>
      <c r="I976" s="108"/>
      <c r="J976" s="108"/>
      <c r="K976" s="108"/>
      <c r="L976" s="108"/>
      <c r="M976" s="111"/>
      <c r="N976" s="112"/>
      <c r="O976" s="111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</row>
    <row r="977">
      <c r="A977" s="108"/>
      <c r="B977" s="108"/>
      <c r="C977" s="108"/>
      <c r="D977" s="115"/>
      <c r="E977" s="108"/>
      <c r="F977" s="108"/>
      <c r="G977" s="108"/>
      <c r="H977" s="108"/>
      <c r="I977" s="108"/>
      <c r="J977" s="108"/>
      <c r="K977" s="108"/>
      <c r="L977" s="108"/>
      <c r="M977" s="111"/>
      <c r="N977" s="112"/>
      <c r="O977" s="111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</row>
    <row r="978">
      <c r="A978" s="108"/>
      <c r="B978" s="108"/>
      <c r="C978" s="108"/>
      <c r="D978" s="115"/>
      <c r="E978" s="108"/>
      <c r="F978" s="108"/>
      <c r="G978" s="108"/>
      <c r="H978" s="108"/>
      <c r="I978" s="108"/>
      <c r="J978" s="108"/>
      <c r="K978" s="108"/>
      <c r="L978" s="108"/>
      <c r="M978" s="111"/>
      <c r="N978" s="112"/>
      <c r="O978" s="111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</row>
    <row r="979">
      <c r="A979" s="108"/>
      <c r="B979" s="108"/>
      <c r="C979" s="108"/>
      <c r="D979" s="115"/>
      <c r="E979" s="108"/>
      <c r="F979" s="108"/>
      <c r="G979" s="108"/>
      <c r="H979" s="108"/>
      <c r="I979" s="108"/>
      <c r="J979" s="108"/>
      <c r="K979" s="108"/>
      <c r="L979" s="108"/>
      <c r="M979" s="111"/>
      <c r="N979" s="112"/>
      <c r="O979" s="111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</row>
    <row r="980">
      <c r="A980" s="108"/>
      <c r="B980" s="108"/>
      <c r="C980" s="108"/>
      <c r="D980" s="115"/>
      <c r="E980" s="108"/>
      <c r="F980" s="108"/>
      <c r="G980" s="108"/>
      <c r="H980" s="108"/>
      <c r="I980" s="108"/>
      <c r="J980" s="108"/>
      <c r="K980" s="108"/>
      <c r="L980" s="108"/>
      <c r="M980" s="111"/>
      <c r="N980" s="112"/>
      <c r="O980" s="111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</row>
    <row r="981">
      <c r="A981" s="108"/>
      <c r="B981" s="108"/>
      <c r="C981" s="108"/>
      <c r="D981" s="115"/>
      <c r="E981" s="108"/>
      <c r="F981" s="108"/>
      <c r="G981" s="108"/>
      <c r="H981" s="108"/>
      <c r="I981" s="108"/>
      <c r="J981" s="108"/>
      <c r="K981" s="108"/>
      <c r="L981" s="108"/>
      <c r="M981" s="111"/>
      <c r="N981" s="112"/>
      <c r="O981" s="111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</row>
    <row r="982">
      <c r="A982" s="108"/>
      <c r="B982" s="108"/>
      <c r="C982" s="108"/>
      <c r="D982" s="115"/>
      <c r="E982" s="108"/>
      <c r="F982" s="108"/>
      <c r="G982" s="108"/>
      <c r="H982" s="108"/>
      <c r="I982" s="108"/>
      <c r="J982" s="108"/>
      <c r="K982" s="108"/>
      <c r="L982" s="108"/>
      <c r="M982" s="111"/>
      <c r="N982" s="112"/>
      <c r="O982" s="111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</row>
    <row r="983">
      <c r="A983" s="108"/>
      <c r="B983" s="108"/>
      <c r="C983" s="108"/>
      <c r="D983" s="115"/>
      <c r="E983" s="108"/>
      <c r="F983" s="108"/>
      <c r="G983" s="108"/>
      <c r="H983" s="108"/>
      <c r="I983" s="108"/>
      <c r="J983" s="108"/>
      <c r="K983" s="108"/>
      <c r="L983" s="108"/>
      <c r="M983" s="111"/>
      <c r="N983" s="112"/>
      <c r="O983" s="111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</row>
    <row r="984">
      <c r="A984" s="108"/>
      <c r="B984" s="108"/>
      <c r="C984" s="108"/>
      <c r="D984" s="115"/>
      <c r="E984" s="108"/>
      <c r="F984" s="108"/>
      <c r="G984" s="108"/>
      <c r="H984" s="108"/>
      <c r="I984" s="108"/>
      <c r="J984" s="108"/>
      <c r="K984" s="108"/>
      <c r="L984" s="108"/>
      <c r="M984" s="111"/>
      <c r="N984" s="112"/>
      <c r="O984" s="111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</row>
    <row r="985">
      <c r="A985" s="108"/>
      <c r="B985" s="108"/>
      <c r="C985" s="108"/>
      <c r="D985" s="115"/>
      <c r="E985" s="108"/>
      <c r="F985" s="108"/>
      <c r="G985" s="108"/>
      <c r="H985" s="108"/>
      <c r="I985" s="108"/>
      <c r="J985" s="108"/>
      <c r="K985" s="108"/>
      <c r="L985" s="108"/>
      <c r="M985" s="111"/>
      <c r="N985" s="112"/>
      <c r="O985" s="111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</row>
    <row r="986">
      <c r="A986" s="108"/>
      <c r="B986" s="108"/>
      <c r="C986" s="108"/>
      <c r="D986" s="115"/>
      <c r="E986" s="108"/>
      <c r="F986" s="108"/>
      <c r="G986" s="108"/>
      <c r="H986" s="108"/>
      <c r="I986" s="108"/>
      <c r="J986" s="108"/>
      <c r="K986" s="108"/>
      <c r="L986" s="108"/>
      <c r="M986" s="111"/>
      <c r="N986" s="112"/>
      <c r="O986" s="111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</row>
    <row r="987">
      <c r="A987" s="108"/>
      <c r="B987" s="108"/>
      <c r="C987" s="108"/>
      <c r="D987" s="115"/>
      <c r="E987" s="108"/>
      <c r="F987" s="108"/>
      <c r="G987" s="108"/>
      <c r="H987" s="108"/>
      <c r="I987" s="108"/>
      <c r="J987" s="108"/>
      <c r="K987" s="108"/>
      <c r="L987" s="108"/>
      <c r="M987" s="111"/>
      <c r="N987" s="112"/>
      <c r="O987" s="111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</row>
    <row r="988">
      <c r="A988" s="108"/>
      <c r="B988" s="108"/>
      <c r="C988" s="108"/>
      <c r="D988" s="115"/>
      <c r="E988" s="108"/>
      <c r="F988" s="108"/>
      <c r="G988" s="108"/>
      <c r="H988" s="108"/>
      <c r="I988" s="108"/>
      <c r="J988" s="108"/>
      <c r="K988" s="108"/>
      <c r="L988" s="108"/>
      <c r="M988" s="111"/>
      <c r="N988" s="112"/>
      <c r="O988" s="111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</row>
    <row r="989">
      <c r="A989" s="108"/>
      <c r="B989" s="108"/>
      <c r="C989" s="108"/>
      <c r="D989" s="115"/>
      <c r="E989" s="108"/>
      <c r="F989" s="108"/>
      <c r="G989" s="108"/>
      <c r="H989" s="108"/>
      <c r="I989" s="108"/>
      <c r="J989" s="108"/>
      <c r="K989" s="108"/>
      <c r="L989" s="108"/>
      <c r="M989" s="111"/>
      <c r="N989" s="112"/>
      <c r="O989" s="111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</row>
    <row r="990">
      <c r="A990" s="108"/>
      <c r="B990" s="108"/>
      <c r="C990" s="108"/>
      <c r="D990" s="115"/>
      <c r="E990" s="108"/>
      <c r="F990" s="108"/>
      <c r="G990" s="108"/>
      <c r="H990" s="108"/>
      <c r="I990" s="108"/>
      <c r="J990" s="108"/>
      <c r="K990" s="108"/>
      <c r="L990" s="108"/>
      <c r="M990" s="111"/>
      <c r="N990" s="112"/>
      <c r="O990" s="111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</row>
    <row r="991">
      <c r="A991" s="108"/>
      <c r="B991" s="108"/>
      <c r="C991" s="108"/>
      <c r="D991" s="115"/>
      <c r="E991" s="108"/>
      <c r="F991" s="108"/>
      <c r="G991" s="108"/>
      <c r="H991" s="108"/>
      <c r="I991" s="108"/>
      <c r="J991" s="108"/>
      <c r="K991" s="108"/>
      <c r="L991" s="108"/>
      <c r="M991" s="111"/>
      <c r="N991" s="112"/>
      <c r="O991" s="111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</row>
    <row r="992">
      <c r="A992" s="108"/>
      <c r="B992" s="108"/>
      <c r="C992" s="108"/>
      <c r="D992" s="115"/>
      <c r="E992" s="108"/>
      <c r="F992" s="108"/>
      <c r="G992" s="108"/>
      <c r="H992" s="108"/>
      <c r="I992" s="108"/>
      <c r="J992" s="108"/>
      <c r="K992" s="108"/>
      <c r="L992" s="108"/>
      <c r="M992" s="111"/>
      <c r="N992" s="112"/>
      <c r="O992" s="111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</row>
    <row r="993">
      <c r="A993" s="108"/>
      <c r="B993" s="108"/>
      <c r="C993" s="108"/>
      <c r="D993" s="115"/>
      <c r="E993" s="108"/>
      <c r="F993" s="108"/>
      <c r="G993" s="108"/>
      <c r="H993" s="108"/>
      <c r="I993" s="108"/>
      <c r="J993" s="108"/>
      <c r="K993" s="108"/>
      <c r="L993" s="108"/>
      <c r="M993" s="111"/>
      <c r="N993" s="112"/>
      <c r="O993" s="111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</row>
    <row r="994">
      <c r="A994" s="108"/>
      <c r="B994" s="108"/>
      <c r="C994" s="108"/>
      <c r="D994" s="115"/>
      <c r="E994" s="108"/>
      <c r="F994" s="108"/>
      <c r="G994" s="108"/>
      <c r="H994" s="108"/>
      <c r="I994" s="108"/>
      <c r="J994" s="108"/>
      <c r="K994" s="108"/>
      <c r="L994" s="108"/>
      <c r="M994" s="111"/>
      <c r="N994" s="112"/>
      <c r="O994" s="111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</row>
    <row r="995">
      <c r="A995" s="108"/>
      <c r="B995" s="108"/>
      <c r="C995" s="108"/>
      <c r="D995" s="115"/>
      <c r="E995" s="108"/>
      <c r="F995" s="108"/>
      <c r="G995" s="108"/>
      <c r="H995" s="108"/>
      <c r="I995" s="108"/>
      <c r="J995" s="108"/>
      <c r="K995" s="108"/>
      <c r="L995" s="108"/>
      <c r="M995" s="111"/>
      <c r="N995" s="112"/>
      <c r="O995" s="111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</row>
    <row r="996">
      <c r="A996" s="108"/>
      <c r="B996" s="108"/>
      <c r="C996" s="108"/>
      <c r="D996" s="115"/>
      <c r="E996" s="108"/>
      <c r="F996" s="108"/>
      <c r="G996" s="108"/>
      <c r="H996" s="108"/>
      <c r="I996" s="108"/>
      <c r="J996" s="108"/>
      <c r="K996" s="108"/>
      <c r="L996" s="108"/>
      <c r="M996" s="111"/>
      <c r="N996" s="112"/>
      <c r="O996" s="111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</row>
    <row r="997">
      <c r="A997" s="108"/>
      <c r="B997" s="108"/>
      <c r="C997" s="108"/>
      <c r="D997" s="115"/>
      <c r="E997" s="108"/>
      <c r="F997" s="108"/>
      <c r="G997" s="108"/>
      <c r="H997" s="108"/>
      <c r="I997" s="108"/>
      <c r="J997" s="108"/>
      <c r="K997" s="108"/>
      <c r="L997" s="108"/>
      <c r="M997" s="111"/>
      <c r="N997" s="112"/>
      <c r="O997" s="111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</row>
    <row r="998">
      <c r="A998" s="108"/>
      <c r="B998" s="108"/>
      <c r="C998" s="108"/>
      <c r="D998" s="115"/>
      <c r="E998" s="108"/>
      <c r="F998" s="108"/>
      <c r="G998" s="108"/>
      <c r="H998" s="108"/>
      <c r="I998" s="108"/>
      <c r="J998" s="108"/>
      <c r="K998" s="108"/>
      <c r="L998" s="108"/>
      <c r="M998" s="111"/>
      <c r="N998" s="112"/>
      <c r="O998" s="111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</row>
    <row r="999">
      <c r="A999" s="108"/>
      <c r="B999" s="108"/>
      <c r="C999" s="108"/>
      <c r="D999" s="115"/>
      <c r="E999" s="108"/>
      <c r="F999" s="108"/>
      <c r="G999" s="108"/>
      <c r="H999" s="108"/>
      <c r="I999" s="108"/>
      <c r="J999" s="108"/>
      <c r="K999" s="108"/>
      <c r="L999" s="108"/>
      <c r="M999" s="111"/>
      <c r="N999" s="112"/>
      <c r="O999" s="111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</row>
    <row r="1000">
      <c r="A1000" s="108"/>
      <c r="B1000" s="108"/>
      <c r="C1000" s="108"/>
      <c r="D1000" s="115"/>
      <c r="E1000" s="108"/>
      <c r="F1000" s="108"/>
      <c r="G1000" s="108"/>
      <c r="H1000" s="108"/>
      <c r="I1000" s="108"/>
      <c r="J1000" s="108"/>
      <c r="K1000" s="108"/>
      <c r="L1000" s="108"/>
      <c r="M1000" s="111"/>
      <c r="N1000" s="112"/>
      <c r="O1000" s="111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</row>
    <row r="1001">
      <c r="A1001" s="108"/>
      <c r="B1001" s="108"/>
      <c r="C1001" s="108"/>
      <c r="D1001" s="115"/>
      <c r="E1001" s="108"/>
      <c r="F1001" s="108"/>
      <c r="G1001" s="108"/>
      <c r="H1001" s="108"/>
      <c r="I1001" s="108"/>
      <c r="J1001" s="108"/>
      <c r="K1001" s="108"/>
      <c r="L1001" s="108"/>
      <c r="M1001" s="111"/>
      <c r="N1001" s="112"/>
      <c r="O1001" s="111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</row>
    <row r="1002">
      <c r="A1002" s="108"/>
      <c r="B1002" s="108"/>
      <c r="C1002" s="108"/>
      <c r="D1002" s="115"/>
      <c r="E1002" s="108"/>
      <c r="F1002" s="108"/>
      <c r="G1002" s="108"/>
      <c r="H1002" s="108"/>
      <c r="I1002" s="108"/>
      <c r="J1002" s="108"/>
      <c r="K1002" s="108"/>
      <c r="L1002" s="108"/>
      <c r="M1002" s="111"/>
      <c r="N1002" s="112"/>
      <c r="O1002" s="111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</row>
    <row r="1003">
      <c r="A1003" s="108"/>
      <c r="B1003" s="108"/>
      <c r="C1003" s="108"/>
      <c r="D1003" s="115"/>
      <c r="E1003" s="108"/>
      <c r="F1003" s="108"/>
      <c r="G1003" s="108"/>
      <c r="H1003" s="108"/>
      <c r="I1003" s="108"/>
      <c r="J1003" s="108"/>
      <c r="K1003" s="108"/>
      <c r="L1003" s="108"/>
      <c r="M1003" s="111"/>
      <c r="N1003" s="112"/>
      <c r="O1003" s="111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</row>
    <row r="1004">
      <c r="A1004" s="108"/>
      <c r="B1004" s="108"/>
      <c r="C1004" s="108"/>
      <c r="D1004" s="115"/>
      <c r="E1004" s="108"/>
      <c r="F1004" s="108"/>
      <c r="G1004" s="108"/>
      <c r="H1004" s="108"/>
      <c r="I1004" s="108"/>
      <c r="J1004" s="108"/>
      <c r="K1004" s="108"/>
      <c r="L1004" s="108"/>
      <c r="M1004" s="111"/>
      <c r="N1004" s="112"/>
      <c r="O1004" s="111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</row>
    <row r="1005">
      <c r="A1005" s="108"/>
      <c r="B1005" s="108"/>
      <c r="C1005" s="108"/>
      <c r="D1005" s="115"/>
      <c r="E1005" s="108"/>
      <c r="F1005" s="108"/>
      <c r="G1005" s="108"/>
      <c r="H1005" s="108"/>
      <c r="I1005" s="108"/>
      <c r="J1005" s="108"/>
      <c r="K1005" s="108"/>
      <c r="L1005" s="108"/>
      <c r="M1005" s="111"/>
      <c r="N1005" s="112"/>
      <c r="O1005" s="111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  <c r="AG1005" s="108"/>
      <c r="AH1005" s="108"/>
    </row>
    <row r="1006">
      <c r="A1006" s="108"/>
      <c r="B1006" s="108"/>
      <c r="C1006" s="108"/>
      <c r="D1006" s="115"/>
      <c r="E1006" s="108"/>
      <c r="F1006" s="108"/>
      <c r="G1006" s="108"/>
      <c r="H1006" s="108"/>
      <c r="I1006" s="108"/>
      <c r="J1006" s="108"/>
      <c r="K1006" s="108"/>
      <c r="L1006" s="108"/>
      <c r="M1006" s="111"/>
      <c r="N1006" s="112"/>
      <c r="O1006" s="111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  <c r="AG1006" s="108"/>
      <c r="AH1006" s="108"/>
    </row>
    <row r="1007">
      <c r="A1007" s="108"/>
      <c r="B1007" s="108"/>
      <c r="C1007" s="108"/>
      <c r="D1007" s="115"/>
      <c r="E1007" s="108"/>
      <c r="F1007" s="108"/>
      <c r="G1007" s="108"/>
      <c r="H1007" s="108"/>
      <c r="I1007" s="108"/>
      <c r="J1007" s="108"/>
      <c r="K1007" s="108"/>
      <c r="L1007" s="108"/>
      <c r="M1007" s="111"/>
      <c r="N1007" s="112"/>
      <c r="O1007" s="111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  <c r="AG1007" s="108"/>
      <c r="AH1007" s="108"/>
    </row>
    <row r="1008">
      <c r="A1008" s="108"/>
      <c r="B1008" s="108"/>
      <c r="C1008" s="108"/>
      <c r="D1008" s="115"/>
      <c r="E1008" s="108"/>
      <c r="F1008" s="108"/>
      <c r="G1008" s="108"/>
      <c r="H1008" s="108"/>
      <c r="I1008" s="108"/>
      <c r="J1008" s="108"/>
      <c r="K1008" s="108"/>
      <c r="L1008" s="108"/>
      <c r="M1008" s="111"/>
      <c r="N1008" s="112"/>
      <c r="O1008" s="111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  <c r="AG1008" s="108"/>
      <c r="AH1008" s="108"/>
    </row>
    <row r="1009">
      <c r="A1009" s="108"/>
      <c r="B1009" s="108"/>
      <c r="C1009" s="108"/>
      <c r="D1009" s="115"/>
      <c r="E1009" s="108"/>
      <c r="F1009" s="108"/>
      <c r="G1009" s="108"/>
      <c r="H1009" s="108"/>
      <c r="I1009" s="108"/>
      <c r="J1009" s="108"/>
      <c r="K1009" s="108"/>
      <c r="L1009" s="108"/>
      <c r="M1009" s="111"/>
      <c r="N1009" s="112"/>
      <c r="O1009" s="111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  <c r="AE1009" s="108"/>
      <c r="AF1009" s="108"/>
      <c r="AG1009" s="108"/>
      <c r="AH1009" s="108"/>
    </row>
    <row r="1010">
      <c r="A1010" s="108"/>
      <c r="B1010" s="108"/>
      <c r="C1010" s="108"/>
      <c r="D1010" s="115"/>
      <c r="E1010" s="108"/>
      <c r="F1010" s="108"/>
      <c r="G1010" s="108"/>
      <c r="H1010" s="108"/>
      <c r="I1010" s="108"/>
      <c r="J1010" s="108"/>
      <c r="K1010" s="108"/>
      <c r="L1010" s="108"/>
      <c r="M1010" s="111"/>
      <c r="N1010" s="112"/>
      <c r="O1010" s="111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  <c r="AE1010" s="108"/>
      <c r="AF1010" s="108"/>
      <c r="AG1010" s="108"/>
      <c r="AH1010" s="108"/>
    </row>
    <row r="1011">
      <c r="A1011" s="108"/>
      <c r="B1011" s="108"/>
      <c r="C1011" s="108"/>
      <c r="D1011" s="115"/>
      <c r="E1011" s="108"/>
      <c r="F1011" s="108"/>
      <c r="G1011" s="108"/>
      <c r="H1011" s="108"/>
      <c r="I1011" s="108"/>
      <c r="J1011" s="108"/>
      <c r="K1011" s="108"/>
      <c r="L1011" s="108"/>
      <c r="M1011" s="111"/>
      <c r="N1011" s="112"/>
      <c r="O1011" s="111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  <c r="AE1011" s="108"/>
      <c r="AF1011" s="108"/>
      <c r="AG1011" s="108"/>
      <c r="AH1011" s="108"/>
    </row>
    <row r="1012">
      <c r="A1012" s="108"/>
      <c r="B1012" s="108"/>
      <c r="C1012" s="108"/>
      <c r="D1012" s="115"/>
      <c r="E1012" s="108"/>
      <c r="F1012" s="108"/>
      <c r="G1012" s="108"/>
      <c r="H1012" s="108"/>
      <c r="I1012" s="108"/>
      <c r="J1012" s="108"/>
      <c r="K1012" s="108"/>
      <c r="L1012" s="108"/>
      <c r="M1012" s="111"/>
      <c r="N1012" s="112"/>
      <c r="O1012" s="111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  <c r="AE1012" s="108"/>
      <c r="AF1012" s="108"/>
      <c r="AG1012" s="108"/>
      <c r="AH1012" s="108"/>
    </row>
    <row r="1013">
      <c r="A1013" s="108"/>
      <c r="B1013" s="108"/>
      <c r="C1013" s="108"/>
      <c r="D1013" s="115"/>
      <c r="E1013" s="108"/>
      <c r="F1013" s="108"/>
      <c r="G1013" s="108"/>
      <c r="H1013" s="108"/>
      <c r="I1013" s="108"/>
      <c r="J1013" s="108"/>
      <c r="K1013" s="108"/>
      <c r="L1013" s="108"/>
      <c r="M1013" s="111"/>
      <c r="N1013" s="112"/>
      <c r="O1013" s="111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  <c r="AE1013" s="108"/>
      <c r="AF1013" s="108"/>
      <c r="AG1013" s="108"/>
      <c r="AH1013" s="108"/>
    </row>
    <row r="1014">
      <c r="A1014" s="108"/>
      <c r="B1014" s="108"/>
      <c r="C1014" s="108"/>
      <c r="D1014" s="115"/>
      <c r="E1014" s="108"/>
      <c r="F1014" s="108"/>
      <c r="G1014" s="108"/>
      <c r="H1014" s="108"/>
      <c r="I1014" s="108"/>
      <c r="J1014" s="108"/>
      <c r="K1014" s="108"/>
      <c r="L1014" s="108"/>
      <c r="M1014" s="111"/>
      <c r="N1014" s="112"/>
      <c r="O1014" s="111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  <c r="AE1014" s="108"/>
      <c r="AF1014" s="108"/>
      <c r="AG1014" s="108"/>
      <c r="AH1014" s="108"/>
    </row>
    <row r="1015">
      <c r="A1015" s="108"/>
      <c r="B1015" s="108"/>
      <c r="C1015" s="108"/>
      <c r="D1015" s="115"/>
      <c r="E1015" s="108"/>
      <c r="F1015" s="108"/>
      <c r="G1015" s="108"/>
      <c r="H1015" s="108"/>
      <c r="I1015" s="108"/>
      <c r="J1015" s="108"/>
      <c r="K1015" s="108"/>
      <c r="L1015" s="108"/>
      <c r="M1015" s="111"/>
      <c r="N1015" s="112"/>
      <c r="O1015" s="111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  <c r="AE1015" s="108"/>
      <c r="AF1015" s="108"/>
      <c r="AG1015" s="108"/>
      <c r="AH1015" s="108"/>
    </row>
    <row r="1016">
      <c r="A1016" s="108"/>
      <c r="B1016" s="108"/>
      <c r="C1016" s="108"/>
      <c r="D1016" s="115"/>
      <c r="E1016" s="108"/>
      <c r="F1016" s="108"/>
      <c r="G1016" s="108"/>
      <c r="H1016" s="108"/>
      <c r="I1016" s="108"/>
      <c r="J1016" s="108"/>
      <c r="K1016" s="108"/>
      <c r="L1016" s="108"/>
      <c r="M1016" s="111"/>
      <c r="N1016" s="112"/>
      <c r="O1016" s="111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  <c r="AE1016" s="108"/>
      <c r="AF1016" s="108"/>
      <c r="AG1016" s="108"/>
      <c r="AH1016" s="108"/>
    </row>
    <row r="1017">
      <c r="A1017" s="108"/>
      <c r="B1017" s="108"/>
      <c r="C1017" s="108"/>
      <c r="D1017" s="115"/>
      <c r="E1017" s="108"/>
      <c r="F1017" s="108"/>
      <c r="G1017" s="108"/>
      <c r="H1017" s="108"/>
      <c r="I1017" s="108"/>
      <c r="J1017" s="108"/>
      <c r="K1017" s="108"/>
      <c r="L1017" s="108"/>
      <c r="M1017" s="111"/>
      <c r="N1017" s="112"/>
      <c r="O1017" s="111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  <c r="AE1017" s="108"/>
      <c r="AF1017" s="108"/>
      <c r="AG1017" s="108"/>
      <c r="AH1017" s="108"/>
    </row>
    <row r="1018">
      <c r="A1018" s="108"/>
      <c r="B1018" s="108"/>
      <c r="C1018" s="108"/>
      <c r="D1018" s="115"/>
      <c r="E1018" s="108"/>
      <c r="F1018" s="108"/>
      <c r="G1018" s="108"/>
      <c r="H1018" s="108"/>
      <c r="I1018" s="108"/>
      <c r="J1018" s="108"/>
      <c r="K1018" s="108"/>
      <c r="L1018" s="108"/>
      <c r="M1018" s="111"/>
      <c r="N1018" s="112"/>
      <c r="O1018" s="111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  <c r="AE1018" s="108"/>
      <c r="AF1018" s="108"/>
      <c r="AG1018" s="108"/>
      <c r="AH1018" s="108"/>
    </row>
    <row r="1019">
      <c r="A1019" s="108"/>
      <c r="B1019" s="108"/>
      <c r="C1019" s="108"/>
      <c r="D1019" s="115"/>
      <c r="E1019" s="108"/>
      <c r="F1019" s="108"/>
      <c r="G1019" s="108"/>
      <c r="H1019" s="108"/>
      <c r="I1019" s="108"/>
      <c r="J1019" s="108"/>
      <c r="K1019" s="108"/>
      <c r="L1019" s="108"/>
      <c r="M1019" s="111"/>
      <c r="N1019" s="112"/>
      <c r="O1019" s="111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  <c r="AE1019" s="108"/>
      <c r="AF1019" s="108"/>
      <c r="AG1019" s="108"/>
      <c r="AH1019" s="108"/>
    </row>
    <row r="1020">
      <c r="A1020" s="108"/>
      <c r="B1020" s="108"/>
      <c r="C1020" s="108"/>
      <c r="D1020" s="115"/>
      <c r="E1020" s="108"/>
      <c r="F1020" s="108"/>
      <c r="G1020" s="108"/>
      <c r="H1020" s="108"/>
      <c r="I1020" s="108"/>
      <c r="J1020" s="108"/>
      <c r="K1020" s="108"/>
      <c r="L1020" s="108"/>
      <c r="M1020" s="111"/>
      <c r="N1020" s="112"/>
      <c r="O1020" s="111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  <c r="AE1020" s="108"/>
      <c r="AF1020" s="108"/>
      <c r="AG1020" s="108"/>
      <c r="AH1020" s="108"/>
    </row>
    <row r="1021">
      <c r="A1021" s="108"/>
      <c r="B1021" s="108"/>
      <c r="C1021" s="108"/>
      <c r="D1021" s="115"/>
      <c r="E1021" s="108"/>
      <c r="F1021" s="108"/>
      <c r="G1021" s="108"/>
      <c r="H1021" s="108"/>
      <c r="I1021" s="108"/>
      <c r="J1021" s="108"/>
      <c r="K1021" s="108"/>
      <c r="L1021" s="108"/>
      <c r="M1021" s="111"/>
      <c r="N1021" s="112"/>
      <c r="O1021" s="111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  <c r="AE1021" s="108"/>
      <c r="AF1021" s="108"/>
      <c r="AG1021" s="108"/>
      <c r="AH1021" s="108"/>
    </row>
    <row r="1022">
      <c r="A1022" s="108"/>
      <c r="B1022" s="108"/>
      <c r="C1022" s="108"/>
      <c r="D1022" s="115"/>
      <c r="E1022" s="108"/>
      <c r="F1022" s="108"/>
      <c r="G1022" s="108"/>
      <c r="H1022" s="108"/>
      <c r="I1022" s="108"/>
      <c r="J1022" s="108"/>
      <c r="K1022" s="108"/>
      <c r="L1022" s="108"/>
      <c r="M1022" s="111"/>
      <c r="N1022" s="112"/>
      <c r="O1022" s="111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  <c r="AE1022" s="108"/>
      <c r="AF1022" s="108"/>
      <c r="AG1022" s="108"/>
      <c r="AH1022" s="108"/>
    </row>
    <row r="1023">
      <c r="A1023" s="108"/>
      <c r="B1023" s="108"/>
      <c r="C1023" s="108"/>
      <c r="D1023" s="115"/>
      <c r="E1023" s="108"/>
      <c r="F1023" s="108"/>
      <c r="G1023" s="108"/>
      <c r="H1023" s="108"/>
      <c r="I1023" s="108"/>
      <c r="J1023" s="108"/>
      <c r="K1023" s="108"/>
      <c r="L1023" s="108"/>
      <c r="M1023" s="111"/>
      <c r="N1023" s="112"/>
      <c r="O1023" s="111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  <c r="AE1023" s="108"/>
      <c r="AF1023" s="108"/>
      <c r="AG1023" s="108"/>
      <c r="AH1023" s="108"/>
    </row>
    <row r="1024">
      <c r="A1024" s="108"/>
      <c r="B1024" s="108"/>
      <c r="C1024" s="108"/>
      <c r="D1024" s="115"/>
      <c r="E1024" s="108"/>
      <c r="F1024" s="108"/>
      <c r="G1024" s="108"/>
      <c r="H1024" s="108"/>
      <c r="I1024" s="108"/>
      <c r="J1024" s="108"/>
      <c r="K1024" s="108"/>
      <c r="L1024" s="108"/>
      <c r="M1024" s="111"/>
      <c r="N1024" s="112"/>
      <c r="O1024" s="111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  <c r="AE1024" s="108"/>
      <c r="AF1024" s="108"/>
      <c r="AG1024" s="108"/>
      <c r="AH1024" s="108"/>
    </row>
    <row r="1025">
      <c r="A1025" s="108"/>
      <c r="B1025" s="108"/>
      <c r="C1025" s="108"/>
      <c r="D1025" s="115"/>
      <c r="E1025" s="108"/>
      <c r="F1025" s="108"/>
      <c r="G1025" s="108"/>
      <c r="H1025" s="108"/>
      <c r="I1025" s="108"/>
      <c r="J1025" s="108"/>
      <c r="K1025" s="108"/>
      <c r="L1025" s="108"/>
      <c r="M1025" s="111"/>
      <c r="N1025" s="112"/>
      <c r="O1025" s="111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  <c r="AE1025" s="108"/>
      <c r="AF1025" s="108"/>
      <c r="AG1025" s="108"/>
      <c r="AH1025" s="108"/>
    </row>
    <row r="1026">
      <c r="A1026" s="108"/>
      <c r="B1026" s="108"/>
      <c r="C1026" s="108"/>
      <c r="D1026" s="115"/>
      <c r="E1026" s="108"/>
      <c r="F1026" s="108"/>
      <c r="G1026" s="108"/>
      <c r="H1026" s="108"/>
      <c r="I1026" s="108"/>
      <c r="J1026" s="108"/>
      <c r="K1026" s="108"/>
      <c r="L1026" s="108"/>
      <c r="M1026" s="111"/>
      <c r="N1026" s="112"/>
      <c r="O1026" s="111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  <c r="AE1026" s="108"/>
      <c r="AF1026" s="108"/>
      <c r="AG1026" s="108"/>
      <c r="AH1026" s="108"/>
    </row>
    <row r="1027">
      <c r="A1027" s="108"/>
      <c r="B1027" s="108"/>
      <c r="C1027" s="108"/>
      <c r="D1027" s="115"/>
      <c r="E1027" s="108"/>
      <c r="F1027" s="108"/>
      <c r="G1027" s="108"/>
      <c r="H1027" s="108"/>
      <c r="I1027" s="108"/>
      <c r="J1027" s="108"/>
      <c r="K1027" s="108"/>
      <c r="L1027" s="108"/>
      <c r="M1027" s="111"/>
      <c r="N1027" s="112"/>
      <c r="O1027" s="111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  <c r="AE1027" s="108"/>
      <c r="AF1027" s="108"/>
      <c r="AG1027" s="108"/>
      <c r="AH1027" s="108"/>
    </row>
    <row r="1028">
      <c r="A1028" s="108"/>
      <c r="B1028" s="108"/>
      <c r="C1028" s="108"/>
      <c r="D1028" s="115"/>
      <c r="E1028" s="108"/>
      <c r="F1028" s="108"/>
      <c r="G1028" s="108"/>
      <c r="H1028" s="108"/>
      <c r="I1028" s="108"/>
      <c r="J1028" s="108"/>
      <c r="K1028" s="108"/>
      <c r="L1028" s="108"/>
      <c r="M1028" s="111"/>
      <c r="N1028" s="112"/>
      <c r="O1028" s="111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  <c r="AE1028" s="108"/>
      <c r="AF1028" s="108"/>
      <c r="AG1028" s="108"/>
      <c r="AH1028" s="108"/>
    </row>
    <row r="1029">
      <c r="A1029" s="108"/>
      <c r="B1029" s="108"/>
      <c r="C1029" s="108"/>
      <c r="D1029" s="115"/>
      <c r="E1029" s="108"/>
      <c r="F1029" s="108"/>
      <c r="G1029" s="108"/>
      <c r="H1029" s="108"/>
      <c r="I1029" s="108"/>
      <c r="J1029" s="108"/>
      <c r="K1029" s="108"/>
      <c r="L1029" s="108"/>
      <c r="M1029" s="111"/>
      <c r="N1029" s="112"/>
      <c r="O1029" s="111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  <c r="AE1029" s="108"/>
      <c r="AF1029" s="108"/>
      <c r="AG1029" s="108"/>
      <c r="AH1029" s="108"/>
    </row>
    <row r="1030">
      <c r="A1030" s="108"/>
      <c r="B1030" s="108"/>
      <c r="C1030" s="108"/>
      <c r="D1030" s="115"/>
      <c r="E1030" s="108"/>
      <c r="F1030" s="108"/>
      <c r="G1030" s="108"/>
      <c r="H1030" s="108"/>
      <c r="I1030" s="108"/>
      <c r="J1030" s="108"/>
      <c r="K1030" s="108"/>
      <c r="L1030" s="108"/>
      <c r="M1030" s="111"/>
      <c r="N1030" s="112"/>
      <c r="O1030" s="111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  <c r="AE1030" s="108"/>
      <c r="AF1030" s="108"/>
      <c r="AG1030" s="108"/>
      <c r="AH1030" s="108"/>
    </row>
    <row r="1031">
      <c r="A1031" s="108"/>
      <c r="B1031" s="108"/>
      <c r="C1031" s="108"/>
      <c r="D1031" s="115"/>
      <c r="E1031" s="108"/>
      <c r="F1031" s="108"/>
      <c r="G1031" s="108"/>
      <c r="H1031" s="108"/>
      <c r="I1031" s="108"/>
      <c r="J1031" s="108"/>
      <c r="K1031" s="108"/>
      <c r="L1031" s="108"/>
      <c r="M1031" s="111"/>
      <c r="N1031" s="112"/>
      <c r="O1031" s="111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  <c r="AE1031" s="108"/>
      <c r="AF1031" s="108"/>
      <c r="AG1031" s="108"/>
      <c r="AH1031" s="108"/>
    </row>
    <row r="1032">
      <c r="A1032" s="108"/>
      <c r="B1032" s="108"/>
      <c r="C1032" s="108"/>
      <c r="D1032" s="115"/>
      <c r="E1032" s="108"/>
      <c r="F1032" s="108"/>
      <c r="G1032" s="108"/>
      <c r="H1032" s="108"/>
      <c r="I1032" s="108"/>
      <c r="J1032" s="108"/>
      <c r="K1032" s="108"/>
      <c r="L1032" s="108"/>
      <c r="M1032" s="111"/>
      <c r="N1032" s="112"/>
      <c r="O1032" s="111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  <c r="AE1032" s="108"/>
      <c r="AF1032" s="108"/>
      <c r="AG1032" s="108"/>
      <c r="AH1032" s="108"/>
    </row>
    <row r="1033">
      <c r="A1033" s="108"/>
      <c r="B1033" s="108"/>
      <c r="C1033" s="108"/>
      <c r="D1033" s="115"/>
      <c r="E1033" s="108"/>
      <c r="F1033" s="108"/>
      <c r="G1033" s="108"/>
      <c r="H1033" s="108"/>
      <c r="I1033" s="108"/>
      <c r="J1033" s="108"/>
      <c r="K1033" s="108"/>
      <c r="L1033" s="108"/>
      <c r="M1033" s="111"/>
      <c r="N1033" s="112"/>
      <c r="O1033" s="111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  <c r="AE1033" s="108"/>
      <c r="AF1033" s="108"/>
      <c r="AG1033" s="108"/>
      <c r="AH1033" s="108"/>
    </row>
    <row r="1034">
      <c r="A1034" s="108"/>
      <c r="B1034" s="108"/>
      <c r="C1034" s="108"/>
      <c r="D1034" s="115"/>
      <c r="E1034" s="108"/>
      <c r="F1034" s="108"/>
      <c r="G1034" s="108"/>
      <c r="H1034" s="108"/>
      <c r="I1034" s="108"/>
      <c r="J1034" s="108"/>
      <c r="K1034" s="108"/>
      <c r="L1034" s="108"/>
      <c r="M1034" s="111"/>
      <c r="N1034" s="112"/>
      <c r="O1034" s="111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  <c r="AE1034" s="108"/>
      <c r="AF1034" s="108"/>
      <c r="AG1034" s="108"/>
      <c r="AH1034" s="108"/>
    </row>
    <row r="1035">
      <c r="A1035" s="108"/>
      <c r="B1035" s="108"/>
      <c r="C1035" s="108"/>
      <c r="D1035" s="115"/>
      <c r="E1035" s="108"/>
      <c r="F1035" s="108"/>
      <c r="G1035" s="108"/>
      <c r="H1035" s="108"/>
      <c r="I1035" s="108"/>
      <c r="J1035" s="108"/>
      <c r="K1035" s="108"/>
      <c r="L1035" s="108"/>
      <c r="M1035" s="111"/>
      <c r="N1035" s="112"/>
      <c r="O1035" s="111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  <c r="AE1035" s="108"/>
      <c r="AF1035" s="108"/>
      <c r="AG1035" s="108"/>
      <c r="AH1035" s="108"/>
    </row>
    <row r="1036">
      <c r="A1036" s="108"/>
      <c r="B1036" s="108"/>
      <c r="C1036" s="108"/>
      <c r="D1036" s="115"/>
      <c r="E1036" s="108"/>
      <c r="F1036" s="108"/>
      <c r="G1036" s="108"/>
      <c r="H1036" s="108"/>
      <c r="I1036" s="108"/>
      <c r="J1036" s="108"/>
      <c r="K1036" s="108"/>
      <c r="L1036" s="108"/>
      <c r="M1036" s="111"/>
      <c r="N1036" s="112"/>
      <c r="O1036" s="111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  <c r="AE1036" s="108"/>
      <c r="AF1036" s="108"/>
      <c r="AG1036" s="108"/>
      <c r="AH1036" s="108"/>
    </row>
    <row r="1037">
      <c r="A1037" s="108"/>
      <c r="B1037" s="108"/>
      <c r="C1037" s="108"/>
      <c r="D1037" s="115"/>
      <c r="E1037" s="108"/>
      <c r="F1037" s="108"/>
      <c r="G1037" s="108"/>
      <c r="H1037" s="108"/>
      <c r="I1037" s="108"/>
      <c r="J1037" s="108"/>
      <c r="K1037" s="108"/>
      <c r="L1037" s="108"/>
      <c r="M1037" s="111"/>
      <c r="N1037" s="112"/>
      <c r="O1037" s="111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  <c r="AE1037" s="108"/>
      <c r="AF1037" s="108"/>
      <c r="AG1037" s="108"/>
      <c r="AH1037" s="108"/>
    </row>
    <row r="1038">
      <c r="A1038" s="108"/>
      <c r="B1038" s="108"/>
      <c r="C1038" s="108"/>
      <c r="D1038" s="115"/>
      <c r="E1038" s="108"/>
      <c r="F1038" s="108"/>
      <c r="G1038" s="108"/>
      <c r="H1038" s="108"/>
      <c r="I1038" s="108"/>
      <c r="J1038" s="108"/>
      <c r="K1038" s="108"/>
      <c r="L1038" s="108"/>
      <c r="M1038" s="111"/>
      <c r="N1038" s="112"/>
      <c r="O1038" s="111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  <c r="AE1038" s="108"/>
      <c r="AF1038" s="108"/>
      <c r="AG1038" s="108"/>
      <c r="AH1038" s="108"/>
    </row>
    <row r="1039">
      <c r="A1039" s="108"/>
      <c r="B1039" s="108"/>
      <c r="C1039" s="108"/>
      <c r="D1039" s="115"/>
      <c r="E1039" s="108"/>
      <c r="F1039" s="108"/>
      <c r="G1039" s="108"/>
      <c r="H1039" s="108"/>
      <c r="I1039" s="108"/>
      <c r="J1039" s="108"/>
      <c r="K1039" s="108"/>
      <c r="L1039" s="108"/>
      <c r="M1039" s="111"/>
      <c r="N1039" s="112"/>
      <c r="O1039" s="111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  <c r="AE1039" s="108"/>
      <c r="AF1039" s="108"/>
      <c r="AG1039" s="108"/>
      <c r="AH1039" s="108"/>
    </row>
    <row r="1040">
      <c r="A1040" s="108"/>
      <c r="B1040" s="108"/>
      <c r="C1040" s="108"/>
      <c r="D1040" s="115"/>
      <c r="E1040" s="108"/>
      <c r="F1040" s="108"/>
      <c r="G1040" s="108"/>
      <c r="H1040" s="108"/>
      <c r="I1040" s="108"/>
      <c r="J1040" s="108"/>
      <c r="K1040" s="108"/>
      <c r="L1040" s="108"/>
      <c r="M1040" s="111"/>
      <c r="N1040" s="112"/>
      <c r="O1040" s="111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  <c r="AE1040" s="108"/>
      <c r="AF1040" s="108"/>
      <c r="AG1040" s="108"/>
      <c r="AH1040" s="108"/>
    </row>
    <row r="1041">
      <c r="A1041" s="108"/>
      <c r="B1041" s="108"/>
      <c r="C1041" s="108"/>
      <c r="D1041" s="115"/>
      <c r="E1041" s="108"/>
      <c r="F1041" s="108"/>
      <c r="G1041" s="108"/>
      <c r="H1041" s="108"/>
      <c r="I1041" s="108"/>
      <c r="J1041" s="108"/>
      <c r="K1041" s="108"/>
      <c r="L1041" s="108"/>
      <c r="M1041" s="111"/>
      <c r="N1041" s="112"/>
      <c r="O1041" s="111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  <c r="AE1041" s="108"/>
      <c r="AF1041" s="108"/>
      <c r="AG1041" s="108"/>
      <c r="AH1041" s="108"/>
    </row>
    <row r="1042">
      <c r="A1042" s="108"/>
      <c r="B1042" s="108"/>
      <c r="C1042" s="108"/>
      <c r="D1042" s="115"/>
      <c r="E1042" s="108"/>
      <c r="F1042" s="108"/>
      <c r="G1042" s="108"/>
      <c r="H1042" s="108"/>
      <c r="I1042" s="108"/>
      <c r="J1042" s="108"/>
      <c r="K1042" s="108"/>
      <c r="L1042" s="108"/>
      <c r="M1042" s="111"/>
      <c r="N1042" s="112"/>
      <c r="O1042" s="111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  <c r="AE1042" s="108"/>
      <c r="AF1042" s="108"/>
      <c r="AG1042" s="108"/>
      <c r="AH1042" s="108"/>
    </row>
    <row r="1043">
      <c r="A1043" s="108"/>
      <c r="B1043" s="108"/>
      <c r="C1043" s="108"/>
      <c r="D1043" s="115"/>
      <c r="E1043" s="108"/>
      <c r="F1043" s="108"/>
      <c r="G1043" s="108"/>
      <c r="H1043" s="108"/>
      <c r="I1043" s="108"/>
      <c r="J1043" s="108"/>
      <c r="K1043" s="108"/>
      <c r="L1043" s="108"/>
      <c r="M1043" s="111"/>
      <c r="N1043" s="112"/>
      <c r="O1043" s="111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  <c r="AE1043" s="108"/>
      <c r="AF1043" s="108"/>
      <c r="AG1043" s="108"/>
      <c r="AH1043" s="108"/>
    </row>
    <row r="1044">
      <c r="A1044" s="108"/>
      <c r="B1044" s="108"/>
      <c r="C1044" s="108"/>
      <c r="D1044" s="115"/>
      <c r="E1044" s="108"/>
      <c r="F1044" s="108"/>
      <c r="G1044" s="108"/>
      <c r="H1044" s="108"/>
      <c r="I1044" s="108"/>
      <c r="J1044" s="108"/>
      <c r="K1044" s="108"/>
      <c r="L1044" s="108"/>
      <c r="M1044" s="111"/>
      <c r="N1044" s="112"/>
      <c r="O1044" s="111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  <c r="AE1044" s="108"/>
      <c r="AF1044" s="108"/>
      <c r="AG1044" s="108"/>
      <c r="AH1044" s="108"/>
    </row>
    <row r="1045">
      <c r="A1045" s="108"/>
      <c r="B1045" s="108"/>
      <c r="C1045" s="108"/>
      <c r="D1045" s="115"/>
      <c r="E1045" s="108"/>
      <c r="F1045" s="108"/>
      <c r="G1045" s="108"/>
      <c r="H1045" s="108"/>
      <c r="I1045" s="108"/>
      <c r="J1045" s="108"/>
      <c r="K1045" s="108"/>
      <c r="L1045" s="108"/>
      <c r="M1045" s="111"/>
      <c r="N1045" s="112"/>
      <c r="O1045" s="111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  <c r="AE1045" s="108"/>
      <c r="AF1045" s="108"/>
      <c r="AG1045" s="108"/>
      <c r="AH1045" s="108"/>
    </row>
    <row r="1046">
      <c r="A1046" s="108"/>
      <c r="B1046" s="108"/>
      <c r="C1046" s="108"/>
      <c r="D1046" s="115"/>
      <c r="E1046" s="108"/>
      <c r="F1046" s="108"/>
      <c r="G1046" s="108"/>
      <c r="H1046" s="108"/>
      <c r="I1046" s="108"/>
      <c r="J1046" s="108"/>
      <c r="K1046" s="108"/>
      <c r="L1046" s="108"/>
      <c r="M1046" s="111"/>
      <c r="N1046" s="112"/>
      <c r="O1046" s="111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  <c r="AE1046" s="108"/>
      <c r="AF1046" s="108"/>
      <c r="AG1046" s="108"/>
      <c r="AH1046" s="108"/>
    </row>
    <row r="1047">
      <c r="A1047" s="108"/>
      <c r="B1047" s="108"/>
      <c r="C1047" s="108"/>
      <c r="D1047" s="115"/>
      <c r="E1047" s="108"/>
      <c r="F1047" s="108"/>
      <c r="G1047" s="108"/>
      <c r="H1047" s="108"/>
      <c r="I1047" s="108"/>
      <c r="J1047" s="108"/>
      <c r="K1047" s="108"/>
      <c r="L1047" s="108"/>
      <c r="M1047" s="111"/>
      <c r="N1047" s="112"/>
      <c r="O1047" s="111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  <c r="AE1047" s="108"/>
      <c r="AF1047" s="108"/>
      <c r="AG1047" s="108"/>
      <c r="AH1047" s="108"/>
    </row>
    <row r="1048">
      <c r="A1048" s="108"/>
      <c r="B1048" s="108"/>
      <c r="C1048" s="108"/>
      <c r="D1048" s="115"/>
      <c r="E1048" s="108"/>
      <c r="F1048" s="108"/>
      <c r="G1048" s="108"/>
      <c r="H1048" s="108"/>
      <c r="I1048" s="108"/>
      <c r="J1048" s="108"/>
      <c r="K1048" s="108"/>
      <c r="L1048" s="108"/>
      <c r="M1048" s="111"/>
      <c r="N1048" s="112"/>
      <c r="O1048" s="111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</row>
    <row r="1049">
      <c r="A1049" s="108"/>
      <c r="B1049" s="108"/>
      <c r="C1049" s="108"/>
      <c r="D1049" s="115"/>
      <c r="E1049" s="108"/>
      <c r="F1049" s="108"/>
      <c r="G1049" s="108"/>
      <c r="H1049" s="108"/>
      <c r="I1049" s="108"/>
      <c r="J1049" s="108"/>
      <c r="K1049" s="108"/>
      <c r="L1049" s="108"/>
      <c r="M1049" s="111"/>
      <c r="N1049" s="112"/>
      <c r="O1049" s="111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</row>
    <row r="1050">
      <c r="A1050" s="108"/>
      <c r="B1050" s="108"/>
      <c r="C1050" s="108"/>
      <c r="D1050" s="115"/>
      <c r="E1050" s="108"/>
      <c r="F1050" s="108"/>
      <c r="G1050" s="108"/>
      <c r="H1050" s="108"/>
      <c r="I1050" s="108"/>
      <c r="J1050" s="108"/>
      <c r="K1050" s="108"/>
      <c r="L1050" s="108"/>
      <c r="M1050" s="111"/>
      <c r="N1050" s="112"/>
      <c r="O1050" s="111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</row>
    <row r="1051">
      <c r="A1051" s="108"/>
      <c r="B1051" s="108"/>
      <c r="C1051" s="108"/>
      <c r="D1051" s="115"/>
      <c r="E1051" s="108"/>
      <c r="F1051" s="108"/>
      <c r="G1051" s="108"/>
      <c r="H1051" s="108"/>
      <c r="I1051" s="108"/>
      <c r="J1051" s="108"/>
      <c r="K1051" s="108"/>
      <c r="L1051" s="108"/>
      <c r="M1051" s="111"/>
      <c r="N1051" s="112"/>
      <c r="O1051" s="111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</row>
    <row r="1052">
      <c r="A1052" s="108"/>
      <c r="B1052" s="108"/>
      <c r="C1052" s="108"/>
      <c r="D1052" s="115"/>
      <c r="E1052" s="108"/>
      <c r="F1052" s="108"/>
      <c r="G1052" s="108"/>
      <c r="H1052" s="108"/>
      <c r="I1052" s="108"/>
      <c r="J1052" s="108"/>
      <c r="K1052" s="108"/>
      <c r="L1052" s="108"/>
      <c r="M1052" s="111"/>
      <c r="N1052" s="112"/>
      <c r="O1052" s="111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  <c r="AE1052" s="108"/>
      <c r="AF1052" s="108"/>
      <c r="AG1052" s="108"/>
      <c r="AH1052" s="108"/>
    </row>
    <row r="1053">
      <c r="A1053" s="108"/>
      <c r="B1053" s="108"/>
      <c r="C1053" s="108"/>
      <c r="D1053" s="115"/>
      <c r="E1053" s="108"/>
      <c r="F1053" s="108"/>
      <c r="G1053" s="108"/>
      <c r="H1053" s="108"/>
      <c r="I1053" s="108"/>
      <c r="J1053" s="108"/>
      <c r="K1053" s="108"/>
      <c r="L1053" s="108"/>
      <c r="M1053" s="111"/>
      <c r="N1053" s="112"/>
      <c r="O1053" s="111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  <c r="AE1053" s="108"/>
      <c r="AF1053" s="108"/>
      <c r="AG1053" s="108"/>
      <c r="AH1053" s="108"/>
    </row>
    <row r="1054">
      <c r="A1054" s="108"/>
      <c r="B1054" s="108"/>
      <c r="C1054" s="108"/>
      <c r="D1054" s="115"/>
      <c r="E1054" s="108"/>
      <c r="F1054" s="108"/>
      <c r="G1054" s="108"/>
      <c r="H1054" s="108"/>
      <c r="I1054" s="108"/>
      <c r="J1054" s="108"/>
      <c r="K1054" s="108"/>
      <c r="L1054" s="108"/>
      <c r="M1054" s="111"/>
      <c r="N1054" s="112"/>
      <c r="O1054" s="111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  <c r="AE1054" s="108"/>
      <c r="AF1054" s="108"/>
      <c r="AG1054" s="108"/>
      <c r="AH1054" s="108"/>
    </row>
    <row r="1055">
      <c r="A1055" s="108"/>
      <c r="B1055" s="108"/>
      <c r="C1055" s="108"/>
      <c r="D1055" s="115"/>
      <c r="E1055" s="108"/>
      <c r="F1055" s="108"/>
      <c r="G1055" s="108"/>
      <c r="H1055" s="108"/>
      <c r="I1055" s="108"/>
      <c r="J1055" s="108"/>
      <c r="K1055" s="108"/>
      <c r="L1055" s="108"/>
      <c r="M1055" s="111"/>
      <c r="N1055" s="112"/>
      <c r="O1055" s="111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  <c r="AE1055" s="108"/>
      <c r="AF1055" s="108"/>
      <c r="AG1055" s="108"/>
      <c r="AH1055" s="108"/>
    </row>
    <row r="1056">
      <c r="A1056" s="108"/>
      <c r="B1056" s="108"/>
      <c r="C1056" s="108"/>
      <c r="D1056" s="115"/>
      <c r="E1056" s="108"/>
      <c r="F1056" s="108"/>
      <c r="G1056" s="108"/>
      <c r="H1056" s="108"/>
      <c r="I1056" s="108"/>
      <c r="J1056" s="108"/>
      <c r="K1056" s="108"/>
      <c r="L1056" s="108"/>
      <c r="M1056" s="111"/>
      <c r="N1056" s="112"/>
      <c r="O1056" s="111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  <c r="AE1056" s="108"/>
      <c r="AF1056" s="108"/>
      <c r="AG1056" s="108"/>
      <c r="AH1056" s="108"/>
    </row>
    <row r="1057">
      <c r="A1057" s="108"/>
      <c r="B1057" s="108"/>
      <c r="C1057" s="108"/>
      <c r="D1057" s="115"/>
      <c r="E1057" s="108"/>
      <c r="F1057" s="108"/>
      <c r="G1057" s="108"/>
      <c r="H1057" s="108"/>
      <c r="I1057" s="108"/>
      <c r="J1057" s="108"/>
      <c r="K1057" s="108"/>
      <c r="L1057" s="108"/>
      <c r="M1057" s="111"/>
      <c r="N1057" s="112"/>
      <c r="O1057" s="111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  <c r="AE1057" s="108"/>
      <c r="AF1057" s="108"/>
      <c r="AG1057" s="108"/>
      <c r="AH1057" s="108"/>
    </row>
    <row r="1058">
      <c r="A1058" s="108"/>
      <c r="B1058" s="108"/>
      <c r="C1058" s="108"/>
      <c r="D1058" s="115"/>
      <c r="E1058" s="108"/>
      <c r="F1058" s="108"/>
      <c r="G1058" s="108"/>
      <c r="H1058" s="108"/>
      <c r="I1058" s="108"/>
      <c r="J1058" s="108"/>
      <c r="K1058" s="108"/>
      <c r="L1058" s="108"/>
      <c r="M1058" s="111"/>
      <c r="N1058" s="112"/>
      <c r="O1058" s="111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  <c r="AE1058" s="108"/>
      <c r="AF1058" s="108"/>
      <c r="AG1058" s="108"/>
      <c r="AH1058" s="108"/>
    </row>
    <row r="1059">
      <c r="A1059" s="108"/>
      <c r="B1059" s="108"/>
      <c r="C1059" s="108"/>
      <c r="D1059" s="115"/>
      <c r="E1059" s="108"/>
      <c r="F1059" s="108"/>
      <c r="G1059" s="108"/>
      <c r="H1059" s="108"/>
      <c r="I1059" s="108"/>
      <c r="J1059" s="108"/>
      <c r="K1059" s="108"/>
      <c r="L1059" s="108"/>
      <c r="M1059" s="111"/>
      <c r="N1059" s="112"/>
      <c r="O1059" s="111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  <c r="AE1059" s="108"/>
      <c r="AF1059" s="108"/>
      <c r="AG1059" s="108"/>
      <c r="AH1059" s="108"/>
    </row>
    <row r="1060">
      <c r="A1060" s="108"/>
      <c r="B1060" s="108"/>
      <c r="C1060" s="108"/>
      <c r="D1060" s="115"/>
      <c r="E1060" s="108"/>
      <c r="F1060" s="108"/>
      <c r="G1060" s="108"/>
      <c r="H1060" s="108"/>
      <c r="I1060" s="108"/>
      <c r="J1060" s="108"/>
      <c r="K1060" s="108"/>
      <c r="L1060" s="108"/>
      <c r="M1060" s="111"/>
      <c r="N1060" s="112"/>
      <c r="O1060" s="111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  <c r="AE1060" s="108"/>
      <c r="AF1060" s="108"/>
      <c r="AG1060" s="108"/>
      <c r="AH1060" s="108"/>
    </row>
    <row r="1061">
      <c r="A1061" s="108"/>
      <c r="B1061" s="108"/>
      <c r="C1061" s="108"/>
      <c r="D1061" s="115"/>
      <c r="E1061" s="108"/>
      <c r="F1061" s="108"/>
      <c r="G1061" s="108"/>
      <c r="H1061" s="108"/>
      <c r="I1061" s="108"/>
      <c r="J1061" s="108"/>
      <c r="K1061" s="108"/>
      <c r="L1061" s="108"/>
      <c r="M1061" s="111"/>
      <c r="N1061" s="112"/>
      <c r="O1061" s="111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  <c r="AE1061" s="108"/>
      <c r="AF1061" s="108"/>
      <c r="AG1061" s="108"/>
      <c r="AH1061" s="108"/>
    </row>
    <row r="1062">
      <c r="A1062" s="108"/>
      <c r="B1062" s="108"/>
      <c r="C1062" s="108"/>
      <c r="D1062" s="115"/>
      <c r="E1062" s="108"/>
      <c r="F1062" s="108"/>
      <c r="G1062" s="108"/>
      <c r="H1062" s="108"/>
      <c r="I1062" s="108"/>
      <c r="J1062" s="108"/>
      <c r="K1062" s="108"/>
      <c r="L1062" s="108"/>
      <c r="M1062" s="111"/>
      <c r="N1062" s="112"/>
      <c r="O1062" s="111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  <c r="AE1062" s="108"/>
      <c r="AF1062" s="108"/>
      <c r="AG1062" s="108"/>
      <c r="AH1062" s="108"/>
    </row>
    <row r="1063">
      <c r="A1063" s="108"/>
      <c r="B1063" s="108"/>
      <c r="C1063" s="108"/>
      <c r="D1063" s="115"/>
      <c r="E1063" s="108"/>
      <c r="F1063" s="108"/>
      <c r="G1063" s="108"/>
      <c r="H1063" s="108"/>
      <c r="I1063" s="108"/>
      <c r="J1063" s="108"/>
      <c r="K1063" s="108"/>
      <c r="L1063" s="108"/>
      <c r="M1063" s="111"/>
      <c r="N1063" s="112"/>
      <c r="O1063" s="111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  <c r="AE1063" s="108"/>
      <c r="AF1063" s="108"/>
      <c r="AG1063" s="108"/>
      <c r="AH1063" s="108"/>
    </row>
    <row r="1064">
      <c r="A1064" s="108"/>
      <c r="B1064" s="108"/>
      <c r="C1064" s="108"/>
      <c r="D1064" s="115"/>
      <c r="E1064" s="108"/>
      <c r="F1064" s="108"/>
      <c r="G1064" s="108"/>
      <c r="H1064" s="108"/>
      <c r="I1064" s="108"/>
      <c r="J1064" s="108"/>
      <c r="K1064" s="108"/>
      <c r="L1064" s="108"/>
      <c r="M1064" s="111"/>
      <c r="N1064" s="112"/>
      <c r="O1064" s="111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  <c r="AE1064" s="108"/>
      <c r="AF1064" s="108"/>
      <c r="AG1064" s="108"/>
      <c r="AH1064" s="108"/>
    </row>
    <row r="1065">
      <c r="A1065" s="108"/>
      <c r="B1065" s="108"/>
      <c r="C1065" s="108"/>
      <c r="D1065" s="115"/>
      <c r="E1065" s="108"/>
      <c r="F1065" s="108"/>
      <c r="G1065" s="108"/>
      <c r="H1065" s="108"/>
      <c r="I1065" s="108"/>
      <c r="J1065" s="108"/>
      <c r="K1065" s="108"/>
      <c r="L1065" s="108"/>
      <c r="M1065" s="111"/>
      <c r="N1065" s="112"/>
      <c r="O1065" s="111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  <c r="AE1065" s="108"/>
      <c r="AF1065" s="108"/>
      <c r="AG1065" s="108"/>
      <c r="AH1065" s="108"/>
    </row>
    <row r="1066">
      <c r="A1066" s="108"/>
      <c r="B1066" s="108"/>
      <c r="C1066" s="108"/>
      <c r="D1066" s="115"/>
      <c r="E1066" s="108"/>
      <c r="F1066" s="108"/>
      <c r="G1066" s="108"/>
      <c r="H1066" s="108"/>
      <c r="I1066" s="108"/>
      <c r="J1066" s="108"/>
      <c r="K1066" s="108"/>
      <c r="L1066" s="108"/>
      <c r="M1066" s="111"/>
      <c r="N1066" s="112"/>
      <c r="O1066" s="111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  <c r="AE1066" s="108"/>
      <c r="AF1066" s="108"/>
      <c r="AG1066" s="108"/>
      <c r="AH1066" s="108"/>
    </row>
    <row r="1067">
      <c r="A1067" s="108"/>
      <c r="B1067" s="108"/>
      <c r="C1067" s="108"/>
      <c r="D1067" s="115"/>
      <c r="E1067" s="108"/>
      <c r="F1067" s="108"/>
      <c r="G1067" s="108"/>
      <c r="H1067" s="108"/>
      <c r="I1067" s="108"/>
      <c r="J1067" s="108"/>
      <c r="K1067" s="108"/>
      <c r="L1067" s="108"/>
      <c r="M1067" s="111"/>
      <c r="N1067" s="112"/>
      <c r="O1067" s="111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  <c r="AE1067" s="108"/>
      <c r="AF1067" s="108"/>
      <c r="AG1067" s="108"/>
      <c r="AH1067" s="108"/>
    </row>
    <row r="1068">
      <c r="A1068" s="108"/>
      <c r="B1068" s="108"/>
      <c r="C1068" s="108"/>
      <c r="D1068" s="115"/>
      <c r="E1068" s="108"/>
      <c r="F1068" s="108"/>
      <c r="G1068" s="108"/>
      <c r="H1068" s="108"/>
      <c r="I1068" s="108"/>
      <c r="J1068" s="108"/>
      <c r="K1068" s="108"/>
      <c r="L1068" s="108"/>
      <c r="M1068" s="111"/>
      <c r="N1068" s="112"/>
      <c r="O1068" s="111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  <c r="AD1068" s="108"/>
      <c r="AE1068" s="108"/>
      <c r="AF1068" s="108"/>
      <c r="AG1068" s="108"/>
      <c r="AH1068" s="108"/>
    </row>
    <row r="1069">
      <c r="A1069" s="108"/>
      <c r="B1069" s="108"/>
      <c r="C1069" s="108"/>
      <c r="D1069" s="115"/>
      <c r="E1069" s="108"/>
      <c r="F1069" s="108"/>
      <c r="G1069" s="108"/>
      <c r="H1069" s="108"/>
      <c r="I1069" s="108"/>
      <c r="J1069" s="108"/>
      <c r="K1069" s="108"/>
      <c r="L1069" s="108"/>
      <c r="M1069" s="111"/>
      <c r="N1069" s="112"/>
      <c r="O1069" s="111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  <c r="AD1069" s="108"/>
      <c r="AE1069" s="108"/>
      <c r="AF1069" s="108"/>
      <c r="AG1069" s="108"/>
      <c r="AH1069" s="108"/>
    </row>
    <row r="1070">
      <c r="A1070" s="108"/>
      <c r="B1070" s="108"/>
      <c r="C1070" s="108"/>
      <c r="D1070" s="115"/>
      <c r="E1070" s="108"/>
      <c r="F1070" s="108"/>
      <c r="G1070" s="108"/>
      <c r="H1070" s="108"/>
      <c r="I1070" s="108"/>
      <c r="J1070" s="108"/>
      <c r="K1070" s="108"/>
      <c r="L1070" s="108"/>
      <c r="M1070" s="111"/>
      <c r="N1070" s="112"/>
      <c r="O1070" s="111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  <c r="AD1070" s="108"/>
      <c r="AE1070" s="108"/>
      <c r="AF1070" s="108"/>
      <c r="AG1070" s="108"/>
      <c r="AH1070" s="108"/>
    </row>
    <row r="1071">
      <c r="A1071" s="108"/>
      <c r="B1071" s="108"/>
      <c r="C1071" s="108"/>
      <c r="D1071" s="115"/>
      <c r="E1071" s="108"/>
      <c r="F1071" s="108"/>
      <c r="G1071" s="108"/>
      <c r="H1071" s="108"/>
      <c r="I1071" s="108"/>
      <c r="J1071" s="108"/>
      <c r="K1071" s="108"/>
      <c r="L1071" s="108"/>
      <c r="M1071" s="111"/>
      <c r="N1071" s="112"/>
      <c r="O1071" s="111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  <c r="AE1071" s="108"/>
      <c r="AF1071" s="108"/>
      <c r="AG1071" s="108"/>
      <c r="AH1071" s="108"/>
    </row>
    <row r="1072">
      <c r="A1072" s="108"/>
      <c r="B1072" s="108"/>
      <c r="C1072" s="108"/>
      <c r="D1072" s="115"/>
      <c r="E1072" s="108"/>
      <c r="F1072" s="108"/>
      <c r="G1072" s="108"/>
      <c r="H1072" s="108"/>
      <c r="I1072" s="108"/>
      <c r="J1072" s="108"/>
      <c r="K1072" s="108"/>
      <c r="L1072" s="108"/>
      <c r="M1072" s="111"/>
      <c r="N1072" s="112"/>
      <c r="O1072" s="111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  <c r="AD1072" s="108"/>
      <c r="AE1072" s="108"/>
      <c r="AF1072" s="108"/>
      <c r="AG1072" s="108"/>
      <c r="AH1072" s="108"/>
    </row>
    <row r="1073">
      <c r="A1073" s="108"/>
      <c r="B1073" s="108"/>
      <c r="C1073" s="108"/>
      <c r="D1073" s="115"/>
      <c r="E1073" s="108"/>
      <c r="F1073" s="108"/>
      <c r="G1073" s="108"/>
      <c r="H1073" s="108"/>
      <c r="I1073" s="108"/>
      <c r="J1073" s="108"/>
      <c r="K1073" s="108"/>
      <c r="L1073" s="108"/>
      <c r="M1073" s="111"/>
      <c r="N1073" s="112"/>
      <c r="O1073" s="111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  <c r="AD1073" s="108"/>
      <c r="AE1073" s="108"/>
      <c r="AF1073" s="108"/>
      <c r="AG1073" s="108"/>
      <c r="AH1073" s="108"/>
    </row>
    <row r="1074">
      <c r="A1074" s="108"/>
      <c r="B1074" s="108"/>
      <c r="C1074" s="108"/>
      <c r="D1074" s="115"/>
      <c r="E1074" s="108"/>
      <c r="F1074" s="108"/>
      <c r="G1074" s="108"/>
      <c r="H1074" s="108"/>
      <c r="I1074" s="108"/>
      <c r="J1074" s="108"/>
      <c r="K1074" s="108"/>
      <c r="L1074" s="108"/>
      <c r="M1074" s="111"/>
      <c r="N1074" s="112"/>
      <c r="O1074" s="111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  <c r="AD1074" s="108"/>
      <c r="AE1074" s="108"/>
      <c r="AF1074" s="108"/>
      <c r="AG1074" s="108"/>
      <c r="AH1074" s="108"/>
    </row>
    <row r="1075">
      <c r="A1075" s="108"/>
      <c r="B1075" s="108"/>
      <c r="C1075" s="108"/>
      <c r="D1075" s="115"/>
      <c r="E1075" s="108"/>
      <c r="F1075" s="108"/>
      <c r="G1075" s="108"/>
      <c r="H1075" s="108"/>
      <c r="I1075" s="108"/>
      <c r="J1075" s="108"/>
      <c r="K1075" s="108"/>
      <c r="L1075" s="108"/>
      <c r="M1075" s="111"/>
      <c r="N1075" s="112"/>
      <c r="O1075" s="111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  <c r="AD1075" s="108"/>
      <c r="AE1075" s="108"/>
      <c r="AF1075" s="108"/>
      <c r="AG1075" s="108"/>
      <c r="AH1075" s="108"/>
    </row>
    <row r="1076">
      <c r="A1076" s="108"/>
      <c r="B1076" s="108"/>
      <c r="C1076" s="108"/>
      <c r="D1076" s="115"/>
      <c r="E1076" s="108"/>
      <c r="F1076" s="108"/>
      <c r="G1076" s="108"/>
      <c r="H1076" s="108"/>
      <c r="I1076" s="108"/>
      <c r="J1076" s="108"/>
      <c r="K1076" s="108"/>
      <c r="L1076" s="108"/>
      <c r="M1076" s="111"/>
      <c r="N1076" s="112"/>
      <c r="O1076" s="111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  <c r="AD1076" s="108"/>
      <c r="AE1076" s="108"/>
      <c r="AF1076" s="108"/>
      <c r="AG1076" s="108"/>
      <c r="AH1076" s="108"/>
    </row>
    <row r="1077">
      <c r="A1077" s="108"/>
      <c r="B1077" s="108"/>
      <c r="C1077" s="108"/>
      <c r="D1077" s="115"/>
      <c r="E1077" s="108"/>
      <c r="F1077" s="108"/>
      <c r="G1077" s="108"/>
      <c r="H1077" s="108"/>
      <c r="I1077" s="108"/>
      <c r="J1077" s="108"/>
      <c r="K1077" s="108"/>
      <c r="L1077" s="108"/>
      <c r="M1077" s="111"/>
      <c r="N1077" s="112"/>
      <c r="O1077" s="111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  <c r="AD1077" s="108"/>
      <c r="AE1077" s="108"/>
      <c r="AF1077" s="108"/>
      <c r="AG1077" s="108"/>
      <c r="AH1077" s="108"/>
    </row>
    <row r="1078">
      <c r="A1078" s="108"/>
      <c r="B1078" s="108"/>
      <c r="C1078" s="108"/>
      <c r="D1078" s="115"/>
      <c r="E1078" s="108"/>
      <c r="F1078" s="108"/>
      <c r="G1078" s="108"/>
      <c r="H1078" s="108"/>
      <c r="I1078" s="108"/>
      <c r="J1078" s="108"/>
      <c r="K1078" s="108"/>
      <c r="L1078" s="108"/>
      <c r="M1078" s="111"/>
      <c r="N1078" s="112"/>
      <c r="O1078" s="111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  <c r="AD1078" s="108"/>
      <c r="AE1078" s="108"/>
      <c r="AF1078" s="108"/>
      <c r="AG1078" s="108"/>
      <c r="AH1078" s="108"/>
    </row>
    <row r="1079">
      <c r="A1079" s="108"/>
      <c r="B1079" s="108"/>
      <c r="C1079" s="108"/>
      <c r="D1079" s="115"/>
      <c r="E1079" s="108"/>
      <c r="F1079" s="108"/>
      <c r="G1079" s="108"/>
      <c r="H1079" s="108"/>
      <c r="I1079" s="108"/>
      <c r="J1079" s="108"/>
      <c r="K1079" s="108"/>
      <c r="L1079" s="108"/>
      <c r="M1079" s="111"/>
      <c r="N1079" s="112"/>
      <c r="O1079" s="111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  <c r="AD1079" s="108"/>
      <c r="AE1079" s="108"/>
      <c r="AF1079" s="108"/>
      <c r="AG1079" s="108"/>
      <c r="AH1079" s="108"/>
    </row>
    <row r="1080">
      <c r="A1080" s="108"/>
      <c r="B1080" s="108"/>
      <c r="C1080" s="108"/>
      <c r="D1080" s="115"/>
      <c r="E1080" s="108"/>
      <c r="F1080" s="108"/>
      <c r="G1080" s="108"/>
      <c r="H1080" s="108"/>
      <c r="I1080" s="108"/>
      <c r="J1080" s="108"/>
      <c r="K1080" s="108"/>
      <c r="L1080" s="108"/>
      <c r="M1080" s="111"/>
      <c r="N1080" s="112"/>
      <c r="O1080" s="111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  <c r="AD1080" s="108"/>
      <c r="AE1080" s="108"/>
      <c r="AF1080" s="108"/>
      <c r="AG1080" s="108"/>
      <c r="AH1080" s="108"/>
    </row>
    <row r="1081">
      <c r="A1081" s="108"/>
      <c r="B1081" s="108"/>
      <c r="C1081" s="108"/>
      <c r="D1081" s="115"/>
      <c r="E1081" s="108"/>
      <c r="F1081" s="108"/>
      <c r="G1081" s="108"/>
      <c r="H1081" s="108"/>
      <c r="I1081" s="108"/>
      <c r="J1081" s="108"/>
      <c r="K1081" s="108"/>
      <c r="L1081" s="108"/>
      <c r="M1081" s="111"/>
      <c r="N1081" s="112"/>
      <c r="O1081" s="111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  <c r="AD1081" s="108"/>
      <c r="AE1081" s="108"/>
      <c r="AF1081" s="108"/>
      <c r="AG1081" s="108"/>
      <c r="AH1081" s="108"/>
    </row>
    <row r="1082">
      <c r="A1082" s="108"/>
      <c r="B1082" s="108"/>
      <c r="C1082" s="108"/>
      <c r="D1082" s="115"/>
      <c r="E1082" s="108"/>
      <c r="F1082" s="108"/>
      <c r="G1082" s="108"/>
      <c r="H1082" s="108"/>
      <c r="I1082" s="108"/>
      <c r="J1082" s="108"/>
      <c r="K1082" s="108"/>
      <c r="L1082" s="108"/>
      <c r="M1082" s="111"/>
      <c r="N1082" s="112"/>
      <c r="O1082" s="111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  <c r="AD1082" s="108"/>
      <c r="AE1082" s="108"/>
      <c r="AF1082" s="108"/>
      <c r="AG1082" s="108"/>
      <c r="AH1082" s="108"/>
    </row>
    <row r="1083">
      <c r="A1083" s="108"/>
      <c r="B1083" s="108"/>
      <c r="C1083" s="108"/>
      <c r="D1083" s="115"/>
      <c r="E1083" s="108"/>
      <c r="F1083" s="108"/>
      <c r="G1083" s="108"/>
      <c r="H1083" s="108"/>
      <c r="I1083" s="108"/>
      <c r="J1083" s="108"/>
      <c r="K1083" s="108"/>
      <c r="L1083" s="108"/>
      <c r="M1083" s="111"/>
      <c r="N1083" s="112"/>
      <c r="O1083" s="111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  <c r="AD1083" s="108"/>
      <c r="AE1083" s="108"/>
      <c r="AF1083" s="108"/>
      <c r="AG1083" s="108"/>
      <c r="AH1083" s="108"/>
    </row>
    <row r="1084">
      <c r="A1084" s="108"/>
      <c r="B1084" s="108"/>
      <c r="C1084" s="108"/>
      <c r="D1084" s="115"/>
      <c r="E1084" s="108"/>
      <c r="F1084" s="108"/>
      <c r="G1084" s="108"/>
      <c r="H1084" s="108"/>
      <c r="I1084" s="108"/>
      <c r="J1084" s="108"/>
      <c r="K1084" s="108"/>
      <c r="L1084" s="108"/>
      <c r="M1084" s="111"/>
      <c r="N1084" s="112"/>
      <c r="O1084" s="111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  <c r="AD1084" s="108"/>
      <c r="AE1084" s="108"/>
      <c r="AF1084" s="108"/>
      <c r="AG1084" s="108"/>
      <c r="AH1084" s="108"/>
    </row>
    <row r="1085">
      <c r="A1085" s="108"/>
      <c r="B1085" s="108"/>
      <c r="C1085" s="108"/>
      <c r="D1085" s="115"/>
      <c r="E1085" s="108"/>
      <c r="F1085" s="108"/>
      <c r="G1085" s="108"/>
      <c r="H1085" s="108"/>
      <c r="I1085" s="108"/>
      <c r="J1085" s="108"/>
      <c r="K1085" s="108"/>
      <c r="L1085" s="108"/>
      <c r="M1085" s="111"/>
      <c r="N1085" s="112"/>
      <c r="O1085" s="111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  <c r="AD1085" s="108"/>
      <c r="AE1085" s="108"/>
      <c r="AF1085" s="108"/>
      <c r="AG1085" s="108"/>
      <c r="AH1085" s="108"/>
    </row>
    <row r="1086">
      <c r="A1086" s="108"/>
      <c r="B1086" s="108"/>
      <c r="C1086" s="108"/>
      <c r="D1086" s="115"/>
      <c r="E1086" s="108"/>
      <c r="F1086" s="108"/>
      <c r="G1086" s="108"/>
      <c r="H1086" s="108"/>
      <c r="I1086" s="108"/>
      <c r="J1086" s="108"/>
      <c r="K1086" s="108"/>
      <c r="L1086" s="108"/>
      <c r="M1086" s="111"/>
      <c r="N1086" s="112"/>
      <c r="O1086" s="111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  <c r="AD1086" s="108"/>
      <c r="AE1086" s="108"/>
      <c r="AF1086" s="108"/>
      <c r="AG1086" s="108"/>
      <c r="AH1086" s="108"/>
    </row>
    <row r="1087">
      <c r="A1087" s="108"/>
      <c r="B1087" s="108"/>
      <c r="C1087" s="108"/>
      <c r="D1087" s="115"/>
      <c r="E1087" s="108"/>
      <c r="F1087" s="108"/>
      <c r="G1087" s="108"/>
      <c r="H1087" s="108"/>
      <c r="I1087" s="108"/>
      <c r="J1087" s="108"/>
      <c r="K1087" s="108"/>
      <c r="L1087" s="108"/>
      <c r="M1087" s="111"/>
      <c r="N1087" s="112"/>
      <c r="O1087" s="111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  <c r="AD1087" s="108"/>
      <c r="AE1087" s="108"/>
      <c r="AF1087" s="108"/>
      <c r="AG1087" s="108"/>
      <c r="AH1087" s="108"/>
    </row>
    <row r="1088">
      <c r="A1088" s="108"/>
      <c r="B1088" s="108"/>
      <c r="C1088" s="108"/>
      <c r="D1088" s="115"/>
      <c r="E1088" s="108"/>
      <c r="F1088" s="108"/>
      <c r="G1088" s="108"/>
      <c r="H1088" s="108"/>
      <c r="I1088" s="108"/>
      <c r="J1088" s="108"/>
      <c r="K1088" s="108"/>
      <c r="L1088" s="108"/>
      <c r="M1088" s="111"/>
      <c r="N1088" s="112"/>
      <c r="O1088" s="111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  <c r="AD1088" s="108"/>
      <c r="AE1088" s="108"/>
      <c r="AF1088" s="108"/>
      <c r="AG1088" s="108"/>
      <c r="AH1088" s="108"/>
    </row>
    <row r="1089">
      <c r="A1089" s="108"/>
      <c r="B1089" s="108"/>
      <c r="C1089" s="108"/>
      <c r="D1089" s="115"/>
      <c r="E1089" s="108"/>
      <c r="F1089" s="108"/>
      <c r="G1089" s="108"/>
      <c r="H1089" s="108"/>
      <c r="I1089" s="108"/>
      <c r="J1089" s="108"/>
      <c r="K1089" s="108"/>
      <c r="L1089" s="108"/>
      <c r="M1089" s="111"/>
      <c r="N1089" s="112"/>
      <c r="O1089" s="111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  <c r="AD1089" s="108"/>
      <c r="AE1089" s="108"/>
      <c r="AF1089" s="108"/>
      <c r="AG1089" s="108"/>
      <c r="AH1089" s="108"/>
    </row>
    <row r="1090">
      <c r="A1090" s="108"/>
      <c r="B1090" s="108"/>
      <c r="C1090" s="108"/>
      <c r="D1090" s="115"/>
      <c r="E1090" s="108"/>
      <c r="F1090" s="108"/>
      <c r="G1090" s="108"/>
      <c r="H1090" s="108"/>
      <c r="I1090" s="108"/>
      <c r="J1090" s="108"/>
      <c r="K1090" s="108"/>
      <c r="L1090" s="108"/>
      <c r="M1090" s="111"/>
      <c r="N1090" s="112"/>
      <c r="O1090" s="111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  <c r="AD1090" s="108"/>
      <c r="AE1090" s="108"/>
      <c r="AF1090" s="108"/>
      <c r="AG1090" s="108"/>
      <c r="AH1090" s="108"/>
    </row>
    <row r="1091">
      <c r="A1091" s="108"/>
      <c r="B1091" s="108"/>
      <c r="C1091" s="108"/>
      <c r="D1091" s="115"/>
      <c r="E1091" s="108"/>
      <c r="F1091" s="108"/>
      <c r="G1091" s="108"/>
      <c r="H1091" s="108"/>
      <c r="I1091" s="108"/>
      <c r="J1091" s="108"/>
      <c r="K1091" s="108"/>
      <c r="L1091" s="108"/>
      <c r="M1091" s="111"/>
      <c r="N1091" s="112"/>
      <c r="O1091" s="111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  <c r="AD1091" s="108"/>
      <c r="AE1091" s="108"/>
      <c r="AF1091" s="108"/>
      <c r="AG1091" s="108"/>
      <c r="AH1091" s="108"/>
    </row>
    <row r="1092">
      <c r="A1092" s="108"/>
      <c r="B1092" s="108"/>
      <c r="C1092" s="108"/>
      <c r="D1092" s="115"/>
      <c r="E1092" s="108"/>
      <c r="F1092" s="108"/>
      <c r="G1092" s="108"/>
      <c r="H1092" s="108"/>
      <c r="I1092" s="108"/>
      <c r="J1092" s="108"/>
      <c r="K1092" s="108"/>
      <c r="L1092" s="108"/>
      <c r="M1092" s="111"/>
      <c r="N1092" s="112"/>
      <c r="O1092" s="111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  <c r="AD1092" s="108"/>
      <c r="AE1092" s="108"/>
      <c r="AF1092" s="108"/>
      <c r="AG1092" s="108"/>
      <c r="AH1092" s="108"/>
    </row>
    <row r="1093">
      <c r="A1093" s="108"/>
      <c r="B1093" s="108"/>
      <c r="C1093" s="108"/>
      <c r="D1093" s="115"/>
      <c r="E1093" s="108"/>
      <c r="F1093" s="108"/>
      <c r="G1093" s="108"/>
      <c r="H1093" s="108"/>
      <c r="I1093" s="108"/>
      <c r="J1093" s="108"/>
      <c r="K1093" s="108"/>
      <c r="L1093" s="108"/>
      <c r="M1093" s="111"/>
      <c r="N1093" s="112"/>
      <c r="O1093" s="111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  <c r="AD1093" s="108"/>
      <c r="AE1093" s="108"/>
      <c r="AF1093" s="108"/>
      <c r="AG1093" s="108"/>
      <c r="AH1093" s="108"/>
    </row>
    <row r="1094">
      <c r="A1094" s="108"/>
      <c r="B1094" s="108"/>
      <c r="C1094" s="108"/>
      <c r="D1094" s="115"/>
      <c r="E1094" s="108"/>
      <c r="F1094" s="108"/>
      <c r="G1094" s="108"/>
      <c r="H1094" s="108"/>
      <c r="I1094" s="108"/>
      <c r="J1094" s="108"/>
      <c r="K1094" s="108"/>
      <c r="L1094" s="108"/>
      <c r="M1094" s="111"/>
      <c r="N1094" s="112"/>
      <c r="O1094" s="111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  <c r="AD1094" s="108"/>
      <c r="AE1094" s="108"/>
      <c r="AF1094" s="108"/>
      <c r="AG1094" s="108"/>
      <c r="AH1094" s="108"/>
    </row>
    <row r="1095">
      <c r="A1095" s="108"/>
      <c r="B1095" s="108"/>
      <c r="C1095" s="108"/>
      <c r="D1095" s="115"/>
      <c r="E1095" s="108"/>
      <c r="F1095" s="108"/>
      <c r="G1095" s="108"/>
      <c r="H1095" s="108"/>
      <c r="I1095" s="108"/>
      <c r="J1095" s="108"/>
      <c r="K1095" s="108"/>
      <c r="L1095" s="108"/>
      <c r="M1095" s="111"/>
      <c r="N1095" s="112"/>
      <c r="O1095" s="111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  <c r="AG1095" s="108"/>
      <c r="AH1095" s="108"/>
    </row>
    <row r="1096">
      <c r="A1096" s="108"/>
      <c r="B1096" s="108"/>
      <c r="C1096" s="108"/>
      <c r="D1096" s="115"/>
      <c r="E1096" s="108"/>
      <c r="F1096" s="108"/>
      <c r="G1096" s="108"/>
      <c r="H1096" s="108"/>
      <c r="I1096" s="108"/>
      <c r="J1096" s="108"/>
      <c r="K1096" s="108"/>
      <c r="L1096" s="108"/>
      <c r="M1096" s="111"/>
      <c r="N1096" s="112"/>
      <c r="O1096" s="111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  <c r="AD1096" s="108"/>
      <c r="AE1096" s="108"/>
      <c r="AF1096" s="108"/>
      <c r="AG1096" s="108"/>
      <c r="AH1096" s="108"/>
    </row>
    <row r="1097">
      <c r="A1097" s="108"/>
      <c r="B1097" s="108"/>
      <c r="C1097" s="108"/>
      <c r="D1097" s="115"/>
      <c r="E1097" s="108"/>
      <c r="F1097" s="108"/>
      <c r="G1097" s="108"/>
      <c r="H1097" s="108"/>
      <c r="I1097" s="108"/>
      <c r="J1097" s="108"/>
      <c r="K1097" s="108"/>
      <c r="L1097" s="108"/>
      <c r="M1097" s="111"/>
      <c r="N1097" s="112"/>
      <c r="O1097" s="111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  <c r="AD1097" s="108"/>
      <c r="AE1097" s="108"/>
      <c r="AF1097" s="108"/>
      <c r="AG1097" s="108"/>
      <c r="AH1097" s="108"/>
    </row>
    <row r="1098">
      <c r="A1098" s="108"/>
      <c r="B1098" s="108"/>
      <c r="C1098" s="108"/>
      <c r="D1098" s="115"/>
      <c r="E1098" s="108"/>
      <c r="F1098" s="108"/>
      <c r="G1098" s="108"/>
      <c r="H1098" s="108"/>
      <c r="I1098" s="108"/>
      <c r="J1098" s="108"/>
      <c r="K1098" s="108"/>
      <c r="L1098" s="108"/>
      <c r="M1098" s="111"/>
      <c r="N1098" s="112"/>
      <c r="O1098" s="111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  <c r="AD1098" s="108"/>
      <c r="AE1098" s="108"/>
      <c r="AF1098" s="108"/>
      <c r="AG1098" s="108"/>
      <c r="AH1098" s="108"/>
    </row>
    <row r="1099">
      <c r="A1099" s="108"/>
      <c r="B1099" s="108"/>
      <c r="C1099" s="108"/>
      <c r="D1099" s="115"/>
      <c r="E1099" s="108"/>
      <c r="F1099" s="108"/>
      <c r="G1099" s="108"/>
      <c r="H1099" s="108"/>
      <c r="I1099" s="108"/>
      <c r="J1099" s="108"/>
      <c r="K1099" s="108"/>
      <c r="L1099" s="108"/>
      <c r="M1099" s="111"/>
      <c r="N1099" s="112"/>
      <c r="O1099" s="111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  <c r="AD1099" s="108"/>
      <c r="AE1099" s="108"/>
      <c r="AF1099" s="108"/>
      <c r="AG1099" s="108"/>
      <c r="AH1099" s="108"/>
    </row>
    <row r="1100">
      <c r="A1100" s="108"/>
      <c r="B1100" s="108"/>
      <c r="C1100" s="108"/>
      <c r="D1100" s="115"/>
      <c r="E1100" s="108"/>
      <c r="F1100" s="108"/>
      <c r="G1100" s="108"/>
      <c r="H1100" s="108"/>
      <c r="I1100" s="108"/>
      <c r="J1100" s="108"/>
      <c r="K1100" s="108"/>
      <c r="L1100" s="108"/>
      <c r="M1100" s="111"/>
      <c r="N1100" s="112"/>
      <c r="O1100" s="111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  <c r="AD1100" s="108"/>
      <c r="AE1100" s="108"/>
      <c r="AF1100" s="108"/>
      <c r="AG1100" s="108"/>
      <c r="AH1100" s="108"/>
    </row>
    <row r="1101">
      <c r="A1101" s="108"/>
      <c r="B1101" s="108"/>
      <c r="C1101" s="108"/>
      <c r="D1101" s="115"/>
      <c r="E1101" s="108"/>
      <c r="F1101" s="108"/>
      <c r="G1101" s="108"/>
      <c r="H1101" s="108"/>
      <c r="I1101" s="108"/>
      <c r="J1101" s="108"/>
      <c r="K1101" s="108"/>
      <c r="L1101" s="108"/>
      <c r="M1101" s="111"/>
      <c r="N1101" s="112"/>
      <c r="O1101" s="111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  <c r="AD1101" s="108"/>
      <c r="AE1101" s="108"/>
      <c r="AF1101" s="108"/>
      <c r="AG1101" s="108"/>
      <c r="AH1101" s="108"/>
    </row>
    <row r="1102">
      <c r="A1102" s="108"/>
      <c r="B1102" s="108"/>
      <c r="C1102" s="108"/>
      <c r="D1102" s="115"/>
      <c r="E1102" s="108"/>
      <c r="F1102" s="108"/>
      <c r="G1102" s="108"/>
      <c r="H1102" s="108"/>
      <c r="I1102" s="108"/>
      <c r="J1102" s="108"/>
      <c r="K1102" s="108"/>
      <c r="L1102" s="108"/>
      <c r="M1102" s="111"/>
      <c r="N1102" s="112"/>
      <c r="O1102" s="111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  <c r="AD1102" s="108"/>
      <c r="AE1102" s="108"/>
      <c r="AF1102" s="108"/>
      <c r="AG1102" s="108"/>
      <c r="AH1102" s="108"/>
    </row>
    <row r="1103">
      <c r="A1103" s="108"/>
      <c r="B1103" s="108"/>
      <c r="C1103" s="108"/>
      <c r="D1103" s="115"/>
      <c r="E1103" s="108"/>
      <c r="F1103" s="108"/>
      <c r="G1103" s="108"/>
      <c r="H1103" s="108"/>
      <c r="I1103" s="108"/>
      <c r="J1103" s="108"/>
      <c r="K1103" s="108"/>
      <c r="L1103" s="108"/>
      <c r="M1103" s="111"/>
      <c r="N1103" s="112"/>
      <c r="O1103" s="111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  <c r="AG1103" s="108"/>
      <c r="AH1103" s="108"/>
    </row>
    <row r="1104">
      <c r="A1104" s="108"/>
      <c r="B1104" s="108"/>
      <c r="C1104" s="108"/>
      <c r="D1104" s="115"/>
      <c r="E1104" s="108"/>
      <c r="F1104" s="108"/>
      <c r="G1104" s="108"/>
      <c r="H1104" s="108"/>
      <c r="I1104" s="108"/>
      <c r="J1104" s="108"/>
      <c r="K1104" s="108"/>
      <c r="L1104" s="108"/>
      <c r="M1104" s="111"/>
      <c r="N1104" s="112"/>
      <c r="O1104" s="111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  <c r="AG1104" s="108"/>
      <c r="AH1104" s="108"/>
    </row>
    <row r="1105">
      <c r="A1105" s="108"/>
      <c r="B1105" s="108"/>
      <c r="C1105" s="108"/>
      <c r="D1105" s="115"/>
      <c r="E1105" s="108"/>
      <c r="F1105" s="108"/>
      <c r="G1105" s="108"/>
      <c r="H1105" s="108"/>
      <c r="I1105" s="108"/>
      <c r="J1105" s="108"/>
      <c r="K1105" s="108"/>
      <c r="L1105" s="108"/>
      <c r="M1105" s="111"/>
      <c r="N1105" s="112"/>
      <c r="O1105" s="111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  <c r="AD1105" s="108"/>
      <c r="AE1105" s="108"/>
      <c r="AF1105" s="108"/>
      <c r="AG1105" s="108"/>
      <c r="AH1105" s="108"/>
    </row>
    <row r="1106">
      <c r="A1106" s="108"/>
      <c r="B1106" s="108"/>
      <c r="C1106" s="108"/>
      <c r="D1106" s="115"/>
      <c r="E1106" s="108"/>
      <c r="F1106" s="108"/>
      <c r="G1106" s="108"/>
      <c r="H1106" s="108"/>
      <c r="I1106" s="108"/>
      <c r="J1106" s="108"/>
      <c r="K1106" s="108"/>
      <c r="L1106" s="108"/>
      <c r="M1106" s="111"/>
      <c r="N1106" s="112"/>
      <c r="O1106" s="111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  <c r="AE1106" s="108"/>
      <c r="AF1106" s="108"/>
      <c r="AG1106" s="108"/>
      <c r="AH1106" s="108"/>
    </row>
    <row r="1107">
      <c r="A1107" s="108"/>
      <c r="B1107" s="108"/>
      <c r="C1107" s="108"/>
      <c r="D1107" s="115"/>
      <c r="E1107" s="108"/>
      <c r="F1107" s="108"/>
      <c r="G1107" s="108"/>
      <c r="H1107" s="108"/>
      <c r="I1107" s="108"/>
      <c r="J1107" s="108"/>
      <c r="K1107" s="108"/>
      <c r="L1107" s="108"/>
      <c r="M1107" s="111"/>
      <c r="N1107" s="112"/>
      <c r="O1107" s="111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  <c r="AE1107" s="108"/>
      <c r="AF1107" s="108"/>
      <c r="AG1107" s="108"/>
      <c r="AH1107" s="108"/>
    </row>
    <row r="1108">
      <c r="A1108" s="108"/>
      <c r="B1108" s="108"/>
      <c r="C1108" s="108"/>
      <c r="D1108" s="115"/>
      <c r="E1108" s="108"/>
      <c r="F1108" s="108"/>
      <c r="G1108" s="108"/>
      <c r="H1108" s="108"/>
      <c r="I1108" s="108"/>
      <c r="J1108" s="108"/>
      <c r="K1108" s="108"/>
      <c r="L1108" s="108"/>
      <c r="M1108" s="111"/>
      <c r="N1108" s="112"/>
      <c r="O1108" s="111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  <c r="AE1108" s="108"/>
      <c r="AF1108" s="108"/>
      <c r="AG1108" s="108"/>
      <c r="AH1108" s="108"/>
    </row>
    <row r="1109">
      <c r="A1109" s="108"/>
      <c r="B1109" s="108"/>
      <c r="C1109" s="108"/>
      <c r="D1109" s="115"/>
      <c r="E1109" s="108"/>
      <c r="F1109" s="108"/>
      <c r="G1109" s="108"/>
      <c r="H1109" s="108"/>
      <c r="I1109" s="108"/>
      <c r="J1109" s="108"/>
      <c r="K1109" s="108"/>
      <c r="L1109" s="108"/>
      <c r="M1109" s="111"/>
      <c r="N1109" s="112"/>
      <c r="O1109" s="111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  <c r="AE1109" s="108"/>
      <c r="AF1109" s="108"/>
      <c r="AG1109" s="108"/>
      <c r="AH1109" s="108"/>
    </row>
    <row r="1110">
      <c r="A1110" s="108"/>
      <c r="B1110" s="108"/>
      <c r="C1110" s="108"/>
      <c r="D1110" s="115"/>
      <c r="E1110" s="108"/>
      <c r="F1110" s="108"/>
      <c r="G1110" s="108"/>
      <c r="H1110" s="108"/>
      <c r="I1110" s="108"/>
      <c r="J1110" s="108"/>
      <c r="K1110" s="108"/>
      <c r="L1110" s="108"/>
      <c r="M1110" s="111"/>
      <c r="N1110" s="112"/>
      <c r="O1110" s="111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  <c r="AE1110" s="108"/>
      <c r="AF1110" s="108"/>
      <c r="AG1110" s="108"/>
      <c r="AH1110" s="108"/>
    </row>
    <row r="1111">
      <c r="A1111" s="108"/>
      <c r="B1111" s="108"/>
      <c r="C1111" s="108"/>
      <c r="D1111" s="115"/>
      <c r="E1111" s="108"/>
      <c r="F1111" s="108"/>
      <c r="G1111" s="108"/>
      <c r="H1111" s="108"/>
      <c r="I1111" s="108"/>
      <c r="J1111" s="108"/>
      <c r="K1111" s="108"/>
      <c r="L1111" s="108"/>
      <c r="M1111" s="111"/>
      <c r="N1111" s="112"/>
      <c r="O1111" s="111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  <c r="AE1111" s="108"/>
      <c r="AF1111" s="108"/>
      <c r="AG1111" s="108"/>
      <c r="AH1111" s="108"/>
    </row>
    <row r="1112">
      <c r="A1112" s="108"/>
      <c r="B1112" s="108"/>
      <c r="C1112" s="108"/>
      <c r="D1112" s="115"/>
      <c r="E1112" s="108"/>
      <c r="F1112" s="108"/>
      <c r="G1112" s="108"/>
      <c r="H1112" s="108"/>
      <c r="I1112" s="108"/>
      <c r="J1112" s="108"/>
      <c r="K1112" s="108"/>
      <c r="L1112" s="108"/>
      <c r="M1112" s="111"/>
      <c r="N1112" s="112"/>
      <c r="O1112" s="111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  <c r="AE1112" s="108"/>
      <c r="AF1112" s="108"/>
      <c r="AG1112" s="108"/>
      <c r="AH1112" s="108"/>
    </row>
    <row r="1113">
      <c r="A1113" s="108"/>
      <c r="B1113" s="108"/>
      <c r="C1113" s="108"/>
      <c r="D1113" s="115"/>
      <c r="E1113" s="108"/>
      <c r="F1113" s="108"/>
      <c r="G1113" s="108"/>
      <c r="H1113" s="108"/>
      <c r="I1113" s="108"/>
      <c r="J1113" s="108"/>
      <c r="K1113" s="108"/>
      <c r="L1113" s="108"/>
      <c r="M1113" s="111"/>
      <c r="N1113" s="112"/>
      <c r="O1113" s="111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  <c r="AE1113" s="108"/>
      <c r="AF1113" s="108"/>
      <c r="AG1113" s="108"/>
      <c r="AH1113" s="108"/>
    </row>
    <row r="1114">
      <c r="A1114" s="108"/>
      <c r="B1114" s="108"/>
      <c r="C1114" s="108"/>
      <c r="D1114" s="115"/>
      <c r="E1114" s="108"/>
      <c r="F1114" s="108"/>
      <c r="G1114" s="108"/>
      <c r="H1114" s="108"/>
      <c r="I1114" s="108"/>
      <c r="J1114" s="108"/>
      <c r="K1114" s="108"/>
      <c r="L1114" s="108"/>
      <c r="M1114" s="111"/>
      <c r="N1114" s="112"/>
      <c r="O1114" s="111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  <c r="AE1114" s="108"/>
      <c r="AF1114" s="108"/>
      <c r="AG1114" s="108"/>
      <c r="AH1114" s="108"/>
    </row>
    <row r="1115">
      <c r="A1115" s="108"/>
      <c r="B1115" s="108"/>
      <c r="C1115" s="108"/>
      <c r="D1115" s="115"/>
      <c r="E1115" s="108"/>
      <c r="F1115" s="108"/>
      <c r="G1115" s="108"/>
      <c r="H1115" s="108"/>
      <c r="I1115" s="108"/>
      <c r="J1115" s="108"/>
      <c r="K1115" s="108"/>
      <c r="L1115" s="108"/>
      <c r="M1115" s="111"/>
      <c r="N1115" s="112"/>
      <c r="O1115" s="111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  <c r="AE1115" s="108"/>
      <c r="AF1115" s="108"/>
      <c r="AG1115" s="108"/>
      <c r="AH1115" s="108"/>
    </row>
    <row r="1116">
      <c r="A1116" s="108"/>
      <c r="B1116" s="108"/>
      <c r="C1116" s="108"/>
      <c r="D1116" s="115"/>
      <c r="E1116" s="108"/>
      <c r="F1116" s="108"/>
      <c r="G1116" s="108"/>
      <c r="H1116" s="108"/>
      <c r="I1116" s="108"/>
      <c r="J1116" s="108"/>
      <c r="K1116" s="108"/>
      <c r="L1116" s="108"/>
      <c r="M1116" s="111"/>
      <c r="N1116" s="112"/>
      <c r="O1116" s="111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  <c r="AE1116" s="108"/>
      <c r="AF1116" s="108"/>
      <c r="AG1116" s="108"/>
      <c r="AH1116" s="108"/>
    </row>
    <row r="1117">
      <c r="A1117" s="108"/>
      <c r="B1117" s="108"/>
      <c r="C1117" s="108"/>
      <c r="D1117" s="115"/>
      <c r="E1117" s="108"/>
      <c r="F1117" s="108"/>
      <c r="G1117" s="108"/>
      <c r="H1117" s="108"/>
      <c r="I1117" s="108"/>
      <c r="J1117" s="108"/>
      <c r="K1117" s="108"/>
      <c r="L1117" s="108"/>
      <c r="M1117" s="111"/>
      <c r="N1117" s="112"/>
      <c r="O1117" s="111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  <c r="AE1117" s="108"/>
      <c r="AF1117" s="108"/>
      <c r="AG1117" s="108"/>
      <c r="AH1117" s="108"/>
    </row>
    <row r="1118">
      <c r="A1118" s="108"/>
      <c r="B1118" s="108"/>
      <c r="C1118" s="108"/>
      <c r="D1118" s="115"/>
      <c r="E1118" s="108"/>
      <c r="F1118" s="108"/>
      <c r="G1118" s="108"/>
      <c r="H1118" s="108"/>
      <c r="I1118" s="108"/>
      <c r="J1118" s="108"/>
      <c r="K1118" s="108"/>
      <c r="L1118" s="108"/>
      <c r="M1118" s="111"/>
      <c r="N1118" s="112"/>
      <c r="O1118" s="111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  <c r="AE1118" s="108"/>
      <c r="AF1118" s="108"/>
      <c r="AG1118" s="108"/>
      <c r="AH1118" s="108"/>
    </row>
    <row r="1119">
      <c r="A1119" s="108"/>
      <c r="B1119" s="108"/>
      <c r="C1119" s="108"/>
      <c r="D1119" s="115"/>
      <c r="E1119" s="108"/>
      <c r="F1119" s="108"/>
      <c r="G1119" s="108"/>
      <c r="H1119" s="108"/>
      <c r="I1119" s="108"/>
      <c r="J1119" s="108"/>
      <c r="K1119" s="108"/>
      <c r="L1119" s="108"/>
      <c r="M1119" s="111"/>
      <c r="N1119" s="112"/>
      <c r="O1119" s="111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  <c r="AE1119" s="108"/>
      <c r="AF1119" s="108"/>
      <c r="AG1119" s="108"/>
      <c r="AH1119" s="108"/>
    </row>
    <row r="1120">
      <c r="A1120" s="108"/>
      <c r="B1120" s="108"/>
      <c r="C1120" s="108"/>
      <c r="D1120" s="115"/>
      <c r="E1120" s="108"/>
      <c r="F1120" s="108"/>
      <c r="G1120" s="108"/>
      <c r="H1120" s="108"/>
      <c r="I1120" s="108"/>
      <c r="J1120" s="108"/>
      <c r="K1120" s="108"/>
      <c r="L1120" s="108"/>
      <c r="M1120" s="111"/>
      <c r="N1120" s="112"/>
      <c r="O1120" s="111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  <c r="AE1120" s="108"/>
      <c r="AF1120" s="108"/>
      <c r="AG1120" s="108"/>
      <c r="AH1120" s="108"/>
    </row>
    <row r="1121">
      <c r="A1121" s="108"/>
      <c r="B1121" s="108"/>
      <c r="C1121" s="108"/>
      <c r="D1121" s="115"/>
      <c r="E1121" s="108"/>
      <c r="F1121" s="108"/>
      <c r="G1121" s="108"/>
      <c r="H1121" s="108"/>
      <c r="I1121" s="108"/>
      <c r="J1121" s="108"/>
      <c r="K1121" s="108"/>
      <c r="L1121" s="108"/>
      <c r="M1121" s="111"/>
      <c r="N1121" s="112"/>
      <c r="O1121" s="111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  <c r="AE1121" s="108"/>
      <c r="AF1121" s="108"/>
      <c r="AG1121" s="108"/>
      <c r="AH1121" s="108"/>
    </row>
    <row r="1122">
      <c r="A1122" s="108"/>
      <c r="B1122" s="108"/>
      <c r="C1122" s="108"/>
      <c r="D1122" s="115"/>
      <c r="E1122" s="108"/>
      <c r="F1122" s="108"/>
      <c r="G1122" s="108"/>
      <c r="H1122" s="108"/>
      <c r="I1122" s="108"/>
      <c r="J1122" s="108"/>
      <c r="K1122" s="108"/>
      <c r="L1122" s="108"/>
      <c r="M1122" s="111"/>
      <c r="N1122" s="112"/>
      <c r="O1122" s="111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  <c r="AE1122" s="108"/>
      <c r="AF1122" s="108"/>
      <c r="AG1122" s="108"/>
      <c r="AH1122" s="108"/>
    </row>
    <row r="1123">
      <c r="A1123" s="108"/>
      <c r="B1123" s="108"/>
      <c r="C1123" s="108"/>
      <c r="D1123" s="115"/>
      <c r="E1123" s="108"/>
      <c r="F1123" s="108"/>
      <c r="G1123" s="108"/>
      <c r="H1123" s="108"/>
      <c r="I1123" s="108"/>
      <c r="J1123" s="108"/>
      <c r="K1123" s="108"/>
      <c r="L1123" s="108"/>
      <c r="M1123" s="111"/>
      <c r="N1123" s="112"/>
      <c r="O1123" s="111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  <c r="AE1123" s="108"/>
      <c r="AF1123" s="108"/>
      <c r="AG1123" s="108"/>
      <c r="AH1123" s="108"/>
    </row>
    <row r="1124">
      <c r="A1124" s="108"/>
      <c r="B1124" s="108"/>
      <c r="C1124" s="108"/>
      <c r="D1124" s="115"/>
      <c r="E1124" s="108"/>
      <c r="F1124" s="108"/>
      <c r="G1124" s="108"/>
      <c r="H1124" s="108"/>
      <c r="I1124" s="108"/>
      <c r="J1124" s="108"/>
      <c r="K1124" s="108"/>
      <c r="L1124" s="108"/>
      <c r="M1124" s="111"/>
      <c r="N1124" s="112"/>
      <c r="O1124" s="111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  <c r="AE1124" s="108"/>
      <c r="AF1124" s="108"/>
      <c r="AG1124" s="108"/>
      <c r="AH1124" s="108"/>
    </row>
    <row r="1125">
      <c r="A1125" s="108"/>
      <c r="B1125" s="108"/>
      <c r="C1125" s="108"/>
      <c r="D1125" s="115"/>
      <c r="E1125" s="108"/>
      <c r="F1125" s="108"/>
      <c r="G1125" s="108"/>
      <c r="H1125" s="108"/>
      <c r="I1125" s="108"/>
      <c r="J1125" s="108"/>
      <c r="K1125" s="108"/>
      <c r="L1125" s="108"/>
      <c r="M1125" s="111"/>
      <c r="N1125" s="112"/>
      <c r="O1125" s="111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  <c r="AE1125" s="108"/>
      <c r="AF1125" s="108"/>
      <c r="AG1125" s="108"/>
      <c r="AH1125" s="108"/>
    </row>
    <row r="1126">
      <c r="A1126" s="108"/>
      <c r="B1126" s="108"/>
      <c r="C1126" s="108"/>
      <c r="D1126" s="115"/>
      <c r="E1126" s="108"/>
      <c r="F1126" s="108"/>
      <c r="G1126" s="108"/>
      <c r="H1126" s="108"/>
      <c r="I1126" s="108"/>
      <c r="J1126" s="108"/>
      <c r="K1126" s="108"/>
      <c r="L1126" s="108"/>
      <c r="M1126" s="111"/>
      <c r="N1126" s="112"/>
      <c r="O1126" s="111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  <c r="AE1126" s="108"/>
      <c r="AF1126" s="108"/>
      <c r="AG1126" s="108"/>
      <c r="AH1126" s="108"/>
    </row>
    <row r="1127">
      <c r="A1127" s="108"/>
      <c r="B1127" s="108"/>
      <c r="C1127" s="108"/>
      <c r="D1127" s="115"/>
      <c r="E1127" s="108"/>
      <c r="F1127" s="108"/>
      <c r="G1127" s="108"/>
      <c r="H1127" s="108"/>
      <c r="I1127" s="108"/>
      <c r="J1127" s="108"/>
      <c r="K1127" s="108"/>
      <c r="L1127" s="108"/>
      <c r="M1127" s="111"/>
      <c r="N1127" s="112"/>
      <c r="O1127" s="111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  <c r="AE1127" s="108"/>
      <c r="AF1127" s="108"/>
      <c r="AG1127" s="108"/>
      <c r="AH1127" s="108"/>
    </row>
    <row r="1128">
      <c r="A1128" s="108"/>
      <c r="B1128" s="108"/>
      <c r="C1128" s="108"/>
      <c r="D1128" s="115"/>
      <c r="E1128" s="108"/>
      <c r="F1128" s="108"/>
      <c r="G1128" s="108"/>
      <c r="H1128" s="108"/>
      <c r="I1128" s="108"/>
      <c r="J1128" s="108"/>
      <c r="K1128" s="108"/>
      <c r="L1128" s="108"/>
      <c r="M1128" s="111"/>
      <c r="N1128" s="112"/>
      <c r="O1128" s="111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  <c r="AE1128" s="108"/>
      <c r="AF1128" s="108"/>
      <c r="AG1128" s="108"/>
      <c r="AH1128" s="108"/>
    </row>
    <row r="1129">
      <c r="A1129" s="108"/>
      <c r="B1129" s="108"/>
      <c r="C1129" s="108"/>
      <c r="D1129" s="115"/>
      <c r="E1129" s="108"/>
      <c r="F1129" s="108"/>
      <c r="G1129" s="108"/>
      <c r="H1129" s="108"/>
      <c r="I1129" s="108"/>
      <c r="J1129" s="108"/>
      <c r="K1129" s="108"/>
      <c r="L1129" s="108"/>
      <c r="M1129" s="111"/>
      <c r="N1129" s="112"/>
      <c r="O1129" s="111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  <c r="AE1129" s="108"/>
      <c r="AF1129" s="108"/>
      <c r="AG1129" s="108"/>
      <c r="AH1129" s="108"/>
    </row>
    <row r="1130">
      <c r="A1130" s="108"/>
      <c r="B1130" s="108"/>
      <c r="C1130" s="108"/>
      <c r="D1130" s="115"/>
      <c r="E1130" s="108"/>
      <c r="F1130" s="108"/>
      <c r="G1130" s="108"/>
      <c r="H1130" s="108"/>
      <c r="I1130" s="108"/>
      <c r="J1130" s="108"/>
      <c r="K1130" s="108"/>
      <c r="L1130" s="108"/>
      <c r="M1130" s="111"/>
      <c r="N1130" s="112"/>
      <c r="O1130" s="111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  <c r="AE1130" s="108"/>
      <c r="AF1130" s="108"/>
      <c r="AG1130" s="108"/>
      <c r="AH1130" s="108"/>
    </row>
    <row r="1131">
      <c r="A1131" s="108"/>
      <c r="B1131" s="108"/>
      <c r="C1131" s="108"/>
      <c r="D1131" s="115"/>
      <c r="E1131" s="108"/>
      <c r="F1131" s="108"/>
      <c r="G1131" s="108"/>
      <c r="H1131" s="108"/>
      <c r="I1131" s="108"/>
      <c r="J1131" s="108"/>
      <c r="K1131" s="108"/>
      <c r="L1131" s="108"/>
      <c r="M1131" s="111"/>
      <c r="N1131" s="112"/>
      <c r="O1131" s="111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  <c r="AE1131" s="108"/>
      <c r="AF1131" s="108"/>
      <c r="AG1131" s="108"/>
      <c r="AH1131" s="108"/>
    </row>
    <row r="1132">
      <c r="A1132" s="108"/>
      <c r="B1132" s="108"/>
      <c r="C1132" s="108"/>
      <c r="D1132" s="115"/>
      <c r="E1132" s="108"/>
      <c r="F1132" s="108"/>
      <c r="G1132" s="108"/>
      <c r="H1132" s="108"/>
      <c r="I1132" s="108"/>
      <c r="J1132" s="108"/>
      <c r="K1132" s="108"/>
      <c r="L1132" s="108"/>
      <c r="M1132" s="111"/>
      <c r="N1132" s="112"/>
      <c r="O1132" s="111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  <c r="AD1132" s="108"/>
      <c r="AE1132" s="108"/>
      <c r="AF1132" s="108"/>
      <c r="AG1132" s="108"/>
      <c r="AH1132" s="108"/>
    </row>
    <row r="1133">
      <c r="A1133" s="108"/>
      <c r="B1133" s="108"/>
      <c r="C1133" s="108"/>
      <c r="D1133" s="115"/>
      <c r="E1133" s="108"/>
      <c r="F1133" s="108"/>
      <c r="G1133" s="108"/>
      <c r="H1133" s="108"/>
      <c r="I1133" s="108"/>
      <c r="J1133" s="108"/>
      <c r="K1133" s="108"/>
      <c r="L1133" s="108"/>
      <c r="M1133" s="111"/>
      <c r="N1133" s="112"/>
      <c r="O1133" s="111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  <c r="AD1133" s="108"/>
      <c r="AE1133" s="108"/>
      <c r="AF1133" s="108"/>
      <c r="AG1133" s="108"/>
      <c r="AH1133" s="108"/>
    </row>
    <row r="1134">
      <c r="A1134" s="108"/>
      <c r="B1134" s="108"/>
      <c r="C1134" s="108"/>
      <c r="D1134" s="115"/>
      <c r="E1134" s="108"/>
      <c r="F1134" s="108"/>
      <c r="G1134" s="108"/>
      <c r="H1134" s="108"/>
      <c r="I1134" s="108"/>
      <c r="J1134" s="108"/>
      <c r="K1134" s="108"/>
      <c r="L1134" s="108"/>
      <c r="M1134" s="111"/>
      <c r="N1134" s="112"/>
      <c r="O1134" s="111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  <c r="AD1134" s="108"/>
      <c r="AE1134" s="108"/>
      <c r="AF1134" s="108"/>
      <c r="AG1134" s="108"/>
      <c r="AH1134" s="108"/>
    </row>
    <row r="1135">
      <c r="A1135" s="108"/>
      <c r="B1135" s="108"/>
      <c r="C1135" s="108"/>
      <c r="D1135" s="115"/>
      <c r="E1135" s="108"/>
      <c r="F1135" s="108"/>
      <c r="G1135" s="108"/>
      <c r="H1135" s="108"/>
      <c r="I1135" s="108"/>
      <c r="J1135" s="108"/>
      <c r="K1135" s="108"/>
      <c r="L1135" s="108"/>
      <c r="M1135" s="111"/>
      <c r="N1135" s="112"/>
      <c r="O1135" s="111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  <c r="AD1135" s="108"/>
      <c r="AE1135" s="108"/>
      <c r="AF1135" s="108"/>
      <c r="AG1135" s="108"/>
      <c r="AH1135" s="108"/>
    </row>
    <row r="1136">
      <c r="A1136" s="108"/>
      <c r="B1136" s="108"/>
      <c r="C1136" s="108"/>
      <c r="D1136" s="115"/>
      <c r="E1136" s="108"/>
      <c r="F1136" s="108"/>
      <c r="G1136" s="108"/>
      <c r="H1136" s="108"/>
      <c r="I1136" s="108"/>
      <c r="J1136" s="108"/>
      <c r="K1136" s="108"/>
      <c r="L1136" s="108"/>
      <c r="M1136" s="111"/>
      <c r="N1136" s="112"/>
      <c r="O1136" s="111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  <c r="AD1136" s="108"/>
      <c r="AE1136" s="108"/>
      <c r="AF1136" s="108"/>
      <c r="AG1136" s="108"/>
      <c r="AH1136" s="108"/>
    </row>
    <row r="1137">
      <c r="A1137" s="108"/>
      <c r="B1137" s="108"/>
      <c r="C1137" s="108"/>
      <c r="D1137" s="115"/>
      <c r="E1137" s="108"/>
      <c r="F1137" s="108"/>
      <c r="G1137" s="108"/>
      <c r="H1137" s="108"/>
      <c r="I1137" s="108"/>
      <c r="J1137" s="108"/>
      <c r="K1137" s="108"/>
      <c r="L1137" s="108"/>
      <c r="M1137" s="111"/>
      <c r="N1137" s="112"/>
      <c r="O1137" s="111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  <c r="AD1137" s="108"/>
      <c r="AE1137" s="108"/>
      <c r="AF1137" s="108"/>
      <c r="AG1137" s="108"/>
      <c r="AH1137" s="108"/>
    </row>
    <row r="1138">
      <c r="A1138" s="108"/>
      <c r="B1138" s="108"/>
      <c r="C1138" s="108"/>
      <c r="D1138" s="115"/>
      <c r="E1138" s="108"/>
      <c r="F1138" s="108"/>
      <c r="G1138" s="108"/>
      <c r="H1138" s="108"/>
      <c r="I1138" s="108"/>
      <c r="J1138" s="108"/>
      <c r="K1138" s="108"/>
      <c r="L1138" s="108"/>
      <c r="M1138" s="111"/>
      <c r="N1138" s="112"/>
      <c r="O1138" s="111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  <c r="AD1138" s="108"/>
      <c r="AE1138" s="108"/>
      <c r="AF1138" s="108"/>
      <c r="AG1138" s="108"/>
      <c r="AH1138" s="108"/>
    </row>
    <row r="1139">
      <c r="A1139" s="108"/>
      <c r="B1139" s="108"/>
      <c r="C1139" s="108"/>
      <c r="D1139" s="115"/>
      <c r="E1139" s="108"/>
      <c r="F1139" s="108"/>
      <c r="G1139" s="108"/>
      <c r="H1139" s="108"/>
      <c r="I1139" s="108"/>
      <c r="J1139" s="108"/>
      <c r="K1139" s="108"/>
      <c r="L1139" s="108"/>
      <c r="M1139" s="111"/>
      <c r="N1139" s="112"/>
      <c r="O1139" s="111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  <c r="AD1139" s="108"/>
      <c r="AE1139" s="108"/>
      <c r="AF1139" s="108"/>
      <c r="AG1139" s="108"/>
      <c r="AH1139" s="108"/>
    </row>
    <row r="1140">
      <c r="A1140" s="108"/>
      <c r="B1140" s="108"/>
      <c r="C1140" s="108"/>
      <c r="D1140" s="115"/>
      <c r="E1140" s="108"/>
      <c r="F1140" s="108"/>
      <c r="G1140" s="108"/>
      <c r="H1140" s="108"/>
      <c r="I1140" s="108"/>
      <c r="J1140" s="108"/>
      <c r="K1140" s="108"/>
      <c r="L1140" s="108"/>
      <c r="M1140" s="111"/>
      <c r="N1140" s="112"/>
      <c r="O1140" s="111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  <c r="AD1140" s="108"/>
      <c r="AE1140" s="108"/>
      <c r="AF1140" s="108"/>
      <c r="AG1140" s="108"/>
      <c r="AH1140" s="108"/>
    </row>
    <row r="1141">
      <c r="A1141" s="108"/>
      <c r="B1141" s="108"/>
      <c r="C1141" s="108"/>
      <c r="D1141" s="115"/>
      <c r="E1141" s="108"/>
      <c r="F1141" s="108"/>
      <c r="G1141" s="108"/>
      <c r="H1141" s="108"/>
      <c r="I1141" s="108"/>
      <c r="J1141" s="108"/>
      <c r="K1141" s="108"/>
      <c r="L1141" s="108"/>
      <c r="M1141" s="111"/>
      <c r="N1141" s="112"/>
      <c r="O1141" s="111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  <c r="AD1141" s="108"/>
      <c r="AE1141" s="108"/>
      <c r="AF1141" s="108"/>
      <c r="AG1141" s="108"/>
      <c r="AH1141" s="108"/>
    </row>
    <row r="1142">
      <c r="A1142" s="108"/>
      <c r="B1142" s="108"/>
      <c r="C1142" s="108"/>
      <c r="D1142" s="115"/>
      <c r="E1142" s="108"/>
      <c r="F1142" s="108"/>
      <c r="G1142" s="108"/>
      <c r="H1142" s="108"/>
      <c r="I1142" s="108"/>
      <c r="J1142" s="108"/>
      <c r="K1142" s="108"/>
      <c r="L1142" s="108"/>
      <c r="M1142" s="111"/>
      <c r="N1142" s="112"/>
      <c r="O1142" s="111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  <c r="AD1142" s="108"/>
      <c r="AE1142" s="108"/>
      <c r="AF1142" s="108"/>
      <c r="AG1142" s="108"/>
      <c r="AH1142" s="108"/>
    </row>
    <row r="1143">
      <c r="A1143" s="108"/>
      <c r="B1143" s="108"/>
      <c r="C1143" s="108"/>
      <c r="D1143" s="115"/>
      <c r="E1143" s="108"/>
      <c r="F1143" s="108"/>
      <c r="G1143" s="108"/>
      <c r="H1143" s="108"/>
      <c r="I1143" s="108"/>
      <c r="J1143" s="108"/>
      <c r="K1143" s="108"/>
      <c r="L1143" s="108"/>
      <c r="M1143" s="111"/>
      <c r="N1143" s="112"/>
      <c r="O1143" s="111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  <c r="AD1143" s="108"/>
      <c r="AE1143" s="108"/>
      <c r="AF1143" s="108"/>
      <c r="AG1143" s="108"/>
      <c r="AH1143" s="108"/>
    </row>
    <row r="1144">
      <c r="A1144" s="108"/>
      <c r="B1144" s="108"/>
      <c r="C1144" s="108"/>
      <c r="D1144" s="115"/>
      <c r="E1144" s="108"/>
      <c r="F1144" s="108"/>
      <c r="G1144" s="108"/>
      <c r="H1144" s="108"/>
      <c r="I1144" s="108"/>
      <c r="J1144" s="108"/>
      <c r="K1144" s="108"/>
      <c r="L1144" s="108"/>
      <c r="M1144" s="111"/>
      <c r="N1144" s="112"/>
      <c r="O1144" s="111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  <c r="AD1144" s="108"/>
      <c r="AE1144" s="108"/>
      <c r="AF1144" s="108"/>
      <c r="AG1144" s="108"/>
      <c r="AH1144" s="108"/>
    </row>
    <row r="1145">
      <c r="A1145" s="108"/>
      <c r="B1145" s="108"/>
      <c r="C1145" s="108"/>
      <c r="D1145" s="115"/>
      <c r="E1145" s="108"/>
      <c r="F1145" s="108"/>
      <c r="G1145" s="108"/>
      <c r="H1145" s="108"/>
      <c r="I1145" s="108"/>
      <c r="J1145" s="108"/>
      <c r="K1145" s="108"/>
      <c r="L1145" s="108"/>
      <c r="M1145" s="111"/>
      <c r="N1145" s="112"/>
      <c r="O1145" s="111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  <c r="AD1145" s="108"/>
      <c r="AE1145" s="108"/>
      <c r="AF1145" s="108"/>
      <c r="AG1145" s="108"/>
      <c r="AH1145" s="108"/>
    </row>
    <row r="1146">
      <c r="A1146" s="108"/>
      <c r="B1146" s="108"/>
      <c r="C1146" s="108"/>
      <c r="D1146" s="115"/>
      <c r="E1146" s="108"/>
      <c r="F1146" s="108"/>
      <c r="G1146" s="108"/>
      <c r="H1146" s="108"/>
      <c r="I1146" s="108"/>
      <c r="J1146" s="108"/>
      <c r="K1146" s="108"/>
      <c r="L1146" s="108"/>
      <c r="M1146" s="111"/>
      <c r="N1146" s="112"/>
      <c r="O1146" s="111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  <c r="AD1146" s="108"/>
      <c r="AE1146" s="108"/>
      <c r="AF1146" s="108"/>
      <c r="AG1146" s="108"/>
      <c r="AH1146" s="108"/>
    </row>
    <row r="1147">
      <c r="A1147" s="108"/>
      <c r="B1147" s="108"/>
      <c r="C1147" s="108"/>
      <c r="D1147" s="115"/>
      <c r="E1147" s="108"/>
      <c r="F1147" s="108"/>
      <c r="G1147" s="108"/>
      <c r="H1147" s="108"/>
      <c r="I1147" s="108"/>
      <c r="J1147" s="108"/>
      <c r="K1147" s="108"/>
      <c r="L1147" s="108"/>
      <c r="M1147" s="111"/>
      <c r="N1147" s="112"/>
      <c r="O1147" s="111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  <c r="AD1147" s="108"/>
      <c r="AE1147" s="108"/>
      <c r="AF1147" s="108"/>
      <c r="AG1147" s="108"/>
      <c r="AH1147" s="108"/>
    </row>
    <row r="1148">
      <c r="A1148" s="108"/>
      <c r="B1148" s="108"/>
      <c r="C1148" s="108"/>
      <c r="D1148" s="115"/>
      <c r="E1148" s="108"/>
      <c r="F1148" s="108"/>
      <c r="G1148" s="108"/>
      <c r="H1148" s="108"/>
      <c r="I1148" s="108"/>
      <c r="J1148" s="108"/>
      <c r="K1148" s="108"/>
      <c r="L1148" s="108"/>
      <c r="M1148" s="111"/>
      <c r="N1148" s="112"/>
      <c r="O1148" s="111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  <c r="AD1148" s="108"/>
      <c r="AE1148" s="108"/>
      <c r="AF1148" s="108"/>
      <c r="AG1148" s="108"/>
      <c r="AH1148" s="108"/>
    </row>
    <row r="1149">
      <c r="A1149" s="108"/>
      <c r="B1149" s="108"/>
      <c r="C1149" s="108"/>
      <c r="D1149" s="115"/>
      <c r="E1149" s="108"/>
      <c r="F1149" s="108"/>
      <c r="G1149" s="108"/>
      <c r="H1149" s="108"/>
      <c r="I1149" s="108"/>
      <c r="J1149" s="108"/>
      <c r="K1149" s="108"/>
      <c r="L1149" s="108"/>
      <c r="M1149" s="111"/>
      <c r="N1149" s="112"/>
      <c r="O1149" s="111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  <c r="AD1149" s="108"/>
      <c r="AE1149" s="108"/>
      <c r="AF1149" s="108"/>
      <c r="AG1149" s="108"/>
      <c r="AH1149" s="108"/>
    </row>
    <row r="1150">
      <c r="A1150" s="108"/>
      <c r="B1150" s="108"/>
      <c r="C1150" s="108"/>
      <c r="D1150" s="115"/>
      <c r="E1150" s="108"/>
      <c r="F1150" s="108"/>
      <c r="G1150" s="108"/>
      <c r="H1150" s="108"/>
      <c r="I1150" s="108"/>
      <c r="J1150" s="108"/>
      <c r="K1150" s="108"/>
      <c r="L1150" s="108"/>
      <c r="M1150" s="111"/>
      <c r="N1150" s="112"/>
      <c r="O1150" s="111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  <c r="AD1150" s="108"/>
      <c r="AE1150" s="108"/>
      <c r="AF1150" s="108"/>
      <c r="AG1150" s="108"/>
      <c r="AH1150" s="108"/>
    </row>
    <row r="1151">
      <c r="A1151" s="108"/>
      <c r="B1151" s="108"/>
      <c r="C1151" s="108"/>
      <c r="D1151" s="115"/>
      <c r="E1151" s="108"/>
      <c r="F1151" s="108"/>
      <c r="G1151" s="108"/>
      <c r="H1151" s="108"/>
      <c r="I1151" s="108"/>
      <c r="J1151" s="108"/>
      <c r="K1151" s="108"/>
      <c r="L1151" s="108"/>
      <c r="M1151" s="111"/>
      <c r="N1151" s="112"/>
      <c r="O1151" s="111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  <c r="AD1151" s="108"/>
      <c r="AE1151" s="108"/>
      <c r="AF1151" s="108"/>
      <c r="AG1151" s="108"/>
      <c r="AH1151" s="108"/>
    </row>
    <row r="1152">
      <c r="A1152" s="108"/>
      <c r="B1152" s="108"/>
      <c r="C1152" s="108"/>
      <c r="D1152" s="115"/>
      <c r="E1152" s="108"/>
      <c r="F1152" s="108"/>
      <c r="G1152" s="108"/>
      <c r="H1152" s="108"/>
      <c r="I1152" s="108"/>
      <c r="J1152" s="108"/>
      <c r="K1152" s="108"/>
      <c r="L1152" s="108"/>
      <c r="M1152" s="111"/>
      <c r="N1152" s="112"/>
      <c r="O1152" s="111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  <c r="AD1152" s="108"/>
      <c r="AE1152" s="108"/>
      <c r="AF1152" s="108"/>
      <c r="AG1152" s="108"/>
      <c r="AH1152" s="108"/>
    </row>
    <row r="1153">
      <c r="A1153" s="108"/>
      <c r="B1153" s="108"/>
      <c r="C1153" s="108"/>
      <c r="D1153" s="115"/>
      <c r="E1153" s="108"/>
      <c r="F1153" s="108"/>
      <c r="G1153" s="108"/>
      <c r="H1153" s="108"/>
      <c r="I1153" s="108"/>
      <c r="J1153" s="108"/>
      <c r="K1153" s="108"/>
      <c r="L1153" s="108"/>
      <c r="M1153" s="111"/>
      <c r="N1153" s="112"/>
      <c r="O1153" s="111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  <c r="AD1153" s="108"/>
      <c r="AE1153" s="108"/>
      <c r="AF1153" s="108"/>
      <c r="AG1153" s="108"/>
      <c r="AH1153" s="108"/>
    </row>
    <row r="1154">
      <c r="A1154" s="108"/>
      <c r="B1154" s="108"/>
      <c r="C1154" s="108"/>
      <c r="D1154" s="115"/>
      <c r="E1154" s="108"/>
      <c r="F1154" s="108"/>
      <c r="G1154" s="108"/>
      <c r="H1154" s="108"/>
      <c r="I1154" s="108"/>
      <c r="J1154" s="108"/>
      <c r="K1154" s="108"/>
      <c r="L1154" s="108"/>
      <c r="M1154" s="111"/>
      <c r="N1154" s="112"/>
      <c r="O1154" s="111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  <c r="AD1154" s="108"/>
      <c r="AE1154" s="108"/>
      <c r="AF1154" s="108"/>
      <c r="AG1154" s="108"/>
      <c r="AH1154" s="108"/>
    </row>
    <row r="1155">
      <c r="A1155" s="108"/>
      <c r="B1155" s="108"/>
      <c r="C1155" s="108"/>
      <c r="D1155" s="115"/>
      <c r="E1155" s="108"/>
      <c r="F1155" s="108"/>
      <c r="G1155" s="108"/>
      <c r="H1155" s="108"/>
      <c r="I1155" s="108"/>
      <c r="J1155" s="108"/>
      <c r="K1155" s="108"/>
      <c r="L1155" s="108"/>
      <c r="M1155" s="111"/>
      <c r="N1155" s="112"/>
      <c r="O1155" s="111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  <c r="AD1155" s="108"/>
      <c r="AE1155" s="108"/>
      <c r="AF1155" s="108"/>
      <c r="AG1155" s="108"/>
      <c r="AH1155" s="108"/>
    </row>
    <row r="1156">
      <c r="A1156" s="108"/>
      <c r="B1156" s="108"/>
      <c r="C1156" s="108"/>
      <c r="D1156" s="115"/>
      <c r="E1156" s="108"/>
      <c r="F1156" s="108"/>
      <c r="G1156" s="108"/>
      <c r="H1156" s="108"/>
      <c r="I1156" s="108"/>
      <c r="J1156" s="108"/>
      <c r="K1156" s="108"/>
      <c r="L1156" s="108"/>
      <c r="M1156" s="111"/>
      <c r="N1156" s="112"/>
      <c r="O1156" s="111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  <c r="AD1156" s="108"/>
      <c r="AE1156" s="108"/>
      <c r="AF1156" s="108"/>
      <c r="AG1156" s="108"/>
      <c r="AH1156" s="108"/>
    </row>
    <row r="1157">
      <c r="A1157" s="108"/>
      <c r="B1157" s="108"/>
      <c r="C1157" s="108"/>
      <c r="D1157" s="115"/>
      <c r="E1157" s="108"/>
      <c r="F1157" s="108"/>
      <c r="G1157" s="108"/>
      <c r="H1157" s="108"/>
      <c r="I1157" s="108"/>
      <c r="J1157" s="108"/>
      <c r="K1157" s="108"/>
      <c r="L1157" s="108"/>
      <c r="M1157" s="111"/>
      <c r="N1157" s="112"/>
      <c r="O1157" s="111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  <c r="AD1157" s="108"/>
      <c r="AE1157" s="108"/>
      <c r="AF1157" s="108"/>
      <c r="AG1157" s="108"/>
      <c r="AH1157" s="108"/>
    </row>
    <row r="1158">
      <c r="A1158" s="108"/>
      <c r="B1158" s="108"/>
      <c r="C1158" s="108"/>
      <c r="D1158" s="115"/>
      <c r="E1158" s="108"/>
      <c r="F1158" s="108"/>
      <c r="G1158" s="108"/>
      <c r="H1158" s="108"/>
      <c r="I1158" s="108"/>
      <c r="J1158" s="108"/>
      <c r="K1158" s="108"/>
      <c r="L1158" s="108"/>
      <c r="M1158" s="111"/>
      <c r="N1158" s="112"/>
      <c r="O1158" s="111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  <c r="AD1158" s="108"/>
      <c r="AE1158" s="108"/>
      <c r="AF1158" s="108"/>
      <c r="AG1158" s="108"/>
      <c r="AH1158" s="108"/>
    </row>
    <row r="1159">
      <c r="A1159" s="108"/>
      <c r="B1159" s="108"/>
      <c r="C1159" s="108"/>
      <c r="D1159" s="115"/>
      <c r="E1159" s="108"/>
      <c r="F1159" s="108"/>
      <c r="G1159" s="108"/>
      <c r="H1159" s="108"/>
      <c r="I1159" s="108"/>
      <c r="J1159" s="108"/>
      <c r="K1159" s="108"/>
      <c r="L1159" s="108"/>
      <c r="M1159" s="111"/>
      <c r="N1159" s="112"/>
      <c r="O1159" s="111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  <c r="AD1159" s="108"/>
      <c r="AE1159" s="108"/>
      <c r="AF1159" s="108"/>
      <c r="AG1159" s="108"/>
      <c r="AH1159" s="108"/>
    </row>
    <row r="1160">
      <c r="A1160" s="108"/>
      <c r="B1160" s="108"/>
      <c r="C1160" s="108"/>
      <c r="D1160" s="115"/>
      <c r="E1160" s="108"/>
      <c r="F1160" s="108"/>
      <c r="G1160" s="108"/>
      <c r="H1160" s="108"/>
      <c r="I1160" s="108"/>
      <c r="J1160" s="108"/>
      <c r="K1160" s="108"/>
      <c r="L1160" s="108"/>
      <c r="M1160" s="111"/>
      <c r="N1160" s="112"/>
      <c r="O1160" s="111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  <c r="AD1160" s="108"/>
      <c r="AE1160" s="108"/>
      <c r="AF1160" s="108"/>
      <c r="AG1160" s="108"/>
      <c r="AH1160" s="108"/>
    </row>
    <row r="1161">
      <c r="A1161" s="108"/>
      <c r="B1161" s="108"/>
      <c r="C1161" s="108"/>
      <c r="D1161" s="115"/>
      <c r="E1161" s="108"/>
      <c r="F1161" s="108"/>
      <c r="G1161" s="108"/>
      <c r="H1161" s="108"/>
      <c r="I1161" s="108"/>
      <c r="J1161" s="108"/>
      <c r="K1161" s="108"/>
      <c r="L1161" s="108"/>
      <c r="M1161" s="111"/>
      <c r="N1161" s="112"/>
      <c r="O1161" s="111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  <c r="AD1161" s="108"/>
      <c r="AE1161" s="108"/>
      <c r="AF1161" s="108"/>
      <c r="AG1161" s="108"/>
      <c r="AH1161" s="108"/>
    </row>
    <row r="1162">
      <c r="A1162" s="108"/>
      <c r="B1162" s="108"/>
      <c r="C1162" s="108"/>
      <c r="D1162" s="115"/>
      <c r="E1162" s="108"/>
      <c r="F1162" s="108"/>
      <c r="G1162" s="108"/>
      <c r="H1162" s="108"/>
      <c r="I1162" s="108"/>
      <c r="J1162" s="108"/>
      <c r="K1162" s="108"/>
      <c r="L1162" s="108"/>
      <c r="M1162" s="111"/>
      <c r="N1162" s="112"/>
      <c r="O1162" s="111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  <c r="AD1162" s="108"/>
      <c r="AE1162" s="108"/>
      <c r="AF1162" s="108"/>
      <c r="AG1162" s="108"/>
      <c r="AH1162" s="108"/>
    </row>
    <row r="1163">
      <c r="A1163" s="108"/>
      <c r="B1163" s="108"/>
      <c r="C1163" s="108"/>
      <c r="D1163" s="115"/>
      <c r="E1163" s="108"/>
      <c r="F1163" s="108"/>
      <c r="G1163" s="108"/>
      <c r="H1163" s="108"/>
      <c r="I1163" s="108"/>
      <c r="J1163" s="108"/>
      <c r="K1163" s="108"/>
      <c r="L1163" s="108"/>
      <c r="M1163" s="111"/>
      <c r="N1163" s="112"/>
      <c r="O1163" s="111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  <c r="AD1163" s="108"/>
      <c r="AE1163" s="108"/>
      <c r="AF1163" s="108"/>
      <c r="AG1163" s="108"/>
      <c r="AH1163" s="108"/>
    </row>
    <row r="1164">
      <c r="A1164" s="108"/>
      <c r="B1164" s="108"/>
      <c r="C1164" s="108"/>
      <c r="D1164" s="115"/>
      <c r="E1164" s="108"/>
      <c r="F1164" s="108"/>
      <c r="G1164" s="108"/>
      <c r="H1164" s="108"/>
      <c r="I1164" s="108"/>
      <c r="J1164" s="108"/>
      <c r="K1164" s="108"/>
      <c r="L1164" s="108"/>
      <c r="M1164" s="111"/>
      <c r="N1164" s="112"/>
      <c r="O1164" s="111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  <c r="AD1164" s="108"/>
      <c r="AE1164" s="108"/>
      <c r="AF1164" s="108"/>
      <c r="AG1164" s="108"/>
      <c r="AH1164" s="108"/>
    </row>
    <row r="1165">
      <c r="A1165" s="108"/>
      <c r="B1165" s="108"/>
      <c r="C1165" s="108"/>
      <c r="D1165" s="115"/>
      <c r="E1165" s="108"/>
      <c r="F1165" s="108"/>
      <c r="G1165" s="108"/>
      <c r="H1165" s="108"/>
      <c r="I1165" s="108"/>
      <c r="J1165" s="108"/>
      <c r="K1165" s="108"/>
      <c r="L1165" s="108"/>
      <c r="M1165" s="111"/>
      <c r="N1165" s="112"/>
      <c r="O1165" s="111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  <c r="AD1165" s="108"/>
      <c r="AE1165" s="108"/>
      <c r="AF1165" s="108"/>
      <c r="AG1165" s="108"/>
      <c r="AH1165" s="108"/>
    </row>
    <row r="1166">
      <c r="A1166" s="108"/>
      <c r="B1166" s="108"/>
      <c r="C1166" s="108"/>
      <c r="D1166" s="115"/>
      <c r="E1166" s="108"/>
      <c r="F1166" s="108"/>
      <c r="G1166" s="108"/>
      <c r="H1166" s="108"/>
      <c r="I1166" s="108"/>
      <c r="J1166" s="108"/>
      <c r="K1166" s="108"/>
      <c r="L1166" s="108"/>
      <c r="M1166" s="111"/>
      <c r="N1166" s="112"/>
      <c r="O1166" s="111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  <c r="AD1166" s="108"/>
      <c r="AE1166" s="108"/>
      <c r="AF1166" s="108"/>
      <c r="AG1166" s="108"/>
      <c r="AH1166" s="108"/>
    </row>
    <row r="1167">
      <c r="A1167" s="108"/>
      <c r="B1167" s="108"/>
      <c r="C1167" s="108"/>
      <c r="D1167" s="115"/>
      <c r="E1167" s="108"/>
      <c r="F1167" s="108"/>
      <c r="G1167" s="108"/>
      <c r="H1167" s="108"/>
      <c r="I1167" s="108"/>
      <c r="J1167" s="108"/>
      <c r="K1167" s="108"/>
      <c r="L1167" s="108"/>
      <c r="M1167" s="111"/>
      <c r="N1167" s="112"/>
      <c r="O1167" s="111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  <c r="AD1167" s="108"/>
      <c r="AE1167" s="108"/>
      <c r="AF1167" s="108"/>
      <c r="AG1167" s="108"/>
      <c r="AH1167" s="108"/>
    </row>
    <row r="1168">
      <c r="A1168" s="108"/>
      <c r="B1168" s="108"/>
      <c r="C1168" s="108"/>
      <c r="D1168" s="115"/>
      <c r="E1168" s="108"/>
      <c r="F1168" s="108"/>
      <c r="G1168" s="108"/>
      <c r="H1168" s="108"/>
      <c r="I1168" s="108"/>
      <c r="J1168" s="108"/>
      <c r="K1168" s="108"/>
      <c r="L1168" s="108"/>
      <c r="M1168" s="111"/>
      <c r="N1168" s="112"/>
      <c r="O1168" s="111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  <c r="AD1168" s="108"/>
      <c r="AE1168" s="108"/>
      <c r="AF1168" s="108"/>
      <c r="AG1168" s="108"/>
      <c r="AH1168" s="108"/>
    </row>
    <row r="1169">
      <c r="A1169" s="108"/>
      <c r="B1169" s="108"/>
      <c r="C1169" s="108"/>
      <c r="D1169" s="115"/>
      <c r="E1169" s="108"/>
      <c r="F1169" s="108"/>
      <c r="G1169" s="108"/>
      <c r="H1169" s="108"/>
      <c r="I1169" s="108"/>
      <c r="J1169" s="108"/>
      <c r="K1169" s="108"/>
      <c r="L1169" s="108"/>
      <c r="M1169" s="111"/>
      <c r="N1169" s="112"/>
      <c r="O1169" s="111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  <c r="AD1169" s="108"/>
      <c r="AE1169" s="108"/>
      <c r="AF1169" s="108"/>
      <c r="AG1169" s="108"/>
      <c r="AH1169" s="108"/>
    </row>
    <row r="1170">
      <c r="A1170" s="108"/>
      <c r="B1170" s="108"/>
      <c r="C1170" s="108"/>
      <c r="D1170" s="115"/>
      <c r="E1170" s="108"/>
      <c r="F1170" s="108"/>
      <c r="G1170" s="108"/>
      <c r="H1170" s="108"/>
      <c r="I1170" s="108"/>
      <c r="J1170" s="108"/>
      <c r="K1170" s="108"/>
      <c r="L1170" s="108"/>
      <c r="M1170" s="111"/>
      <c r="N1170" s="112"/>
      <c r="O1170" s="111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  <c r="AD1170" s="108"/>
      <c r="AE1170" s="108"/>
      <c r="AF1170" s="108"/>
      <c r="AG1170" s="108"/>
      <c r="AH1170" s="108"/>
    </row>
    <row r="1171">
      <c r="A1171" s="108"/>
      <c r="B1171" s="108"/>
      <c r="C1171" s="108"/>
      <c r="D1171" s="115"/>
      <c r="E1171" s="108"/>
      <c r="F1171" s="108"/>
      <c r="G1171" s="108"/>
      <c r="H1171" s="108"/>
      <c r="I1171" s="108"/>
      <c r="J1171" s="108"/>
      <c r="K1171" s="108"/>
      <c r="L1171" s="108"/>
      <c r="M1171" s="111"/>
      <c r="N1171" s="112"/>
      <c r="O1171" s="111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  <c r="AD1171" s="108"/>
      <c r="AE1171" s="108"/>
      <c r="AF1171" s="108"/>
      <c r="AG1171" s="108"/>
      <c r="AH1171" s="108"/>
    </row>
    <row r="1172">
      <c r="A1172" s="108"/>
      <c r="B1172" s="108"/>
      <c r="C1172" s="108"/>
      <c r="D1172" s="115"/>
      <c r="E1172" s="108"/>
      <c r="F1172" s="108"/>
      <c r="G1172" s="108"/>
      <c r="H1172" s="108"/>
      <c r="I1172" s="108"/>
      <c r="J1172" s="108"/>
      <c r="K1172" s="108"/>
      <c r="L1172" s="108"/>
      <c r="M1172" s="111"/>
      <c r="N1172" s="112"/>
      <c r="O1172" s="111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  <c r="AD1172" s="108"/>
      <c r="AE1172" s="108"/>
      <c r="AF1172" s="108"/>
      <c r="AG1172" s="108"/>
      <c r="AH1172" s="108"/>
    </row>
    <row r="1173">
      <c r="A1173" s="108"/>
      <c r="B1173" s="108"/>
      <c r="C1173" s="108"/>
      <c r="D1173" s="115"/>
      <c r="E1173" s="108"/>
      <c r="F1173" s="108"/>
      <c r="G1173" s="108"/>
      <c r="H1173" s="108"/>
      <c r="I1173" s="108"/>
      <c r="J1173" s="108"/>
      <c r="K1173" s="108"/>
      <c r="L1173" s="108"/>
      <c r="M1173" s="111"/>
      <c r="N1173" s="112"/>
      <c r="O1173" s="111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  <c r="AD1173" s="108"/>
      <c r="AE1173" s="108"/>
      <c r="AF1173" s="108"/>
      <c r="AG1173" s="108"/>
      <c r="AH1173" s="108"/>
    </row>
    <row r="1174">
      <c r="A1174" s="108"/>
      <c r="B1174" s="108"/>
      <c r="C1174" s="108"/>
      <c r="D1174" s="115"/>
      <c r="E1174" s="108"/>
      <c r="F1174" s="108"/>
      <c r="G1174" s="108"/>
      <c r="H1174" s="108"/>
      <c r="I1174" s="108"/>
      <c r="J1174" s="108"/>
      <c r="K1174" s="108"/>
      <c r="L1174" s="108"/>
      <c r="M1174" s="111"/>
      <c r="N1174" s="112"/>
      <c r="O1174" s="111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  <c r="AD1174" s="108"/>
      <c r="AE1174" s="108"/>
      <c r="AF1174" s="108"/>
      <c r="AG1174" s="108"/>
      <c r="AH1174" s="108"/>
    </row>
    <row r="1175">
      <c r="A1175" s="108"/>
      <c r="B1175" s="108"/>
      <c r="C1175" s="108"/>
      <c r="D1175" s="115"/>
      <c r="E1175" s="108"/>
      <c r="F1175" s="108"/>
      <c r="G1175" s="108"/>
      <c r="H1175" s="108"/>
      <c r="I1175" s="108"/>
      <c r="J1175" s="108"/>
      <c r="K1175" s="108"/>
      <c r="L1175" s="108"/>
      <c r="M1175" s="111"/>
      <c r="N1175" s="112"/>
      <c r="O1175" s="111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  <c r="AD1175" s="108"/>
      <c r="AE1175" s="108"/>
      <c r="AF1175" s="108"/>
      <c r="AG1175" s="108"/>
      <c r="AH1175" s="108"/>
    </row>
    <row r="1176">
      <c r="A1176" s="108"/>
      <c r="B1176" s="108"/>
      <c r="C1176" s="108"/>
      <c r="D1176" s="115"/>
      <c r="E1176" s="108"/>
      <c r="F1176" s="108"/>
      <c r="G1176" s="108"/>
      <c r="H1176" s="108"/>
      <c r="I1176" s="108"/>
      <c r="J1176" s="108"/>
      <c r="K1176" s="108"/>
      <c r="L1176" s="108"/>
      <c r="M1176" s="111"/>
      <c r="N1176" s="112"/>
      <c r="O1176" s="111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  <c r="AD1176" s="108"/>
      <c r="AE1176" s="108"/>
      <c r="AF1176" s="108"/>
      <c r="AG1176" s="108"/>
      <c r="AH1176" s="108"/>
    </row>
    <row r="1177">
      <c r="A1177" s="108"/>
      <c r="B1177" s="108"/>
      <c r="C1177" s="108"/>
      <c r="D1177" s="115"/>
      <c r="E1177" s="108"/>
      <c r="F1177" s="108"/>
      <c r="G1177" s="108"/>
      <c r="H1177" s="108"/>
      <c r="I1177" s="108"/>
      <c r="J1177" s="108"/>
      <c r="K1177" s="108"/>
      <c r="L1177" s="108"/>
      <c r="M1177" s="111"/>
      <c r="N1177" s="112"/>
      <c r="O1177" s="111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  <c r="AD1177" s="108"/>
      <c r="AE1177" s="108"/>
      <c r="AF1177" s="108"/>
      <c r="AG1177" s="108"/>
      <c r="AH1177" s="108"/>
    </row>
    <row r="1178">
      <c r="A1178" s="108"/>
      <c r="B1178" s="108"/>
      <c r="C1178" s="108"/>
      <c r="D1178" s="115"/>
      <c r="E1178" s="108"/>
      <c r="F1178" s="108"/>
      <c r="G1178" s="108"/>
      <c r="H1178" s="108"/>
      <c r="I1178" s="108"/>
      <c r="J1178" s="108"/>
      <c r="K1178" s="108"/>
      <c r="L1178" s="108"/>
      <c r="M1178" s="111"/>
      <c r="N1178" s="112"/>
      <c r="O1178" s="111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  <c r="AD1178" s="108"/>
      <c r="AE1178" s="108"/>
      <c r="AF1178" s="108"/>
      <c r="AG1178" s="108"/>
      <c r="AH1178" s="108"/>
    </row>
    <row r="1179">
      <c r="A1179" s="108"/>
      <c r="B1179" s="108"/>
      <c r="C1179" s="108"/>
      <c r="D1179" s="115"/>
      <c r="E1179" s="108"/>
      <c r="F1179" s="108"/>
      <c r="G1179" s="108"/>
      <c r="H1179" s="108"/>
      <c r="I1179" s="108"/>
      <c r="J1179" s="108"/>
      <c r="K1179" s="108"/>
      <c r="L1179" s="108"/>
      <c r="M1179" s="111"/>
      <c r="N1179" s="112"/>
      <c r="O1179" s="111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  <c r="AD1179" s="108"/>
      <c r="AE1179" s="108"/>
      <c r="AF1179" s="108"/>
      <c r="AG1179" s="108"/>
      <c r="AH1179" s="108"/>
    </row>
    <row r="1180">
      <c r="A1180" s="108"/>
      <c r="B1180" s="108"/>
      <c r="C1180" s="108"/>
      <c r="D1180" s="115"/>
      <c r="E1180" s="108"/>
      <c r="F1180" s="108"/>
      <c r="G1180" s="108"/>
      <c r="H1180" s="108"/>
      <c r="I1180" s="108"/>
      <c r="J1180" s="108"/>
      <c r="K1180" s="108"/>
      <c r="L1180" s="108"/>
      <c r="M1180" s="111"/>
      <c r="N1180" s="112"/>
      <c r="O1180" s="111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  <c r="AD1180" s="108"/>
      <c r="AE1180" s="108"/>
      <c r="AF1180" s="108"/>
      <c r="AG1180" s="108"/>
      <c r="AH1180" s="108"/>
    </row>
    <row r="1181">
      <c r="A1181" s="108"/>
      <c r="B1181" s="108"/>
      <c r="C1181" s="108"/>
      <c r="D1181" s="115"/>
      <c r="E1181" s="108"/>
      <c r="F1181" s="108"/>
      <c r="G1181" s="108"/>
      <c r="H1181" s="108"/>
      <c r="I1181" s="108"/>
      <c r="J1181" s="108"/>
      <c r="K1181" s="108"/>
      <c r="L1181" s="108"/>
      <c r="M1181" s="111"/>
      <c r="N1181" s="112"/>
      <c r="O1181" s="111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  <c r="AD1181" s="108"/>
      <c r="AE1181" s="108"/>
      <c r="AF1181" s="108"/>
      <c r="AG1181" s="108"/>
      <c r="AH1181" s="108"/>
    </row>
    <row r="1182">
      <c r="A1182" s="108"/>
      <c r="B1182" s="108"/>
      <c r="C1182" s="108"/>
      <c r="D1182" s="115"/>
      <c r="E1182" s="108"/>
      <c r="F1182" s="108"/>
      <c r="G1182" s="108"/>
      <c r="H1182" s="108"/>
      <c r="I1182" s="108"/>
      <c r="J1182" s="108"/>
      <c r="K1182" s="108"/>
      <c r="L1182" s="108"/>
      <c r="M1182" s="111"/>
      <c r="N1182" s="112"/>
      <c r="O1182" s="111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  <c r="AD1182" s="108"/>
      <c r="AE1182" s="108"/>
      <c r="AF1182" s="108"/>
      <c r="AG1182" s="108"/>
      <c r="AH1182" s="108"/>
    </row>
    <row r="1183">
      <c r="A1183" s="108"/>
      <c r="B1183" s="108"/>
      <c r="C1183" s="108"/>
      <c r="D1183" s="115"/>
      <c r="E1183" s="108"/>
      <c r="F1183" s="108"/>
      <c r="G1183" s="108"/>
      <c r="H1183" s="108"/>
      <c r="I1183" s="108"/>
      <c r="J1183" s="108"/>
      <c r="K1183" s="108"/>
      <c r="L1183" s="108"/>
      <c r="M1183" s="111"/>
      <c r="N1183" s="112"/>
      <c r="O1183" s="111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  <c r="AD1183" s="108"/>
      <c r="AE1183" s="108"/>
      <c r="AF1183" s="108"/>
      <c r="AG1183" s="108"/>
      <c r="AH1183" s="108"/>
    </row>
    <row r="1184">
      <c r="A1184" s="108"/>
      <c r="B1184" s="108"/>
      <c r="C1184" s="108"/>
      <c r="D1184" s="115"/>
      <c r="E1184" s="108"/>
      <c r="F1184" s="108"/>
      <c r="G1184" s="108"/>
      <c r="H1184" s="108"/>
      <c r="I1184" s="108"/>
      <c r="J1184" s="108"/>
      <c r="K1184" s="108"/>
      <c r="L1184" s="108"/>
      <c r="M1184" s="111"/>
      <c r="N1184" s="112"/>
      <c r="O1184" s="111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  <c r="AD1184" s="108"/>
      <c r="AE1184" s="108"/>
      <c r="AF1184" s="108"/>
      <c r="AG1184" s="108"/>
      <c r="AH1184" s="108"/>
    </row>
    <row r="1185">
      <c r="A1185" s="108"/>
      <c r="B1185" s="108"/>
      <c r="C1185" s="108"/>
      <c r="D1185" s="115"/>
      <c r="E1185" s="108"/>
      <c r="F1185" s="108"/>
      <c r="G1185" s="108"/>
      <c r="H1185" s="108"/>
      <c r="I1185" s="108"/>
      <c r="J1185" s="108"/>
      <c r="K1185" s="108"/>
      <c r="L1185" s="108"/>
      <c r="M1185" s="111"/>
      <c r="N1185" s="112"/>
      <c r="O1185" s="111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  <c r="AD1185" s="108"/>
      <c r="AE1185" s="108"/>
      <c r="AF1185" s="108"/>
      <c r="AG1185" s="108"/>
      <c r="AH1185" s="108"/>
    </row>
    <row r="1186">
      <c r="A1186" s="108"/>
      <c r="B1186" s="108"/>
      <c r="C1186" s="108"/>
      <c r="D1186" s="115"/>
      <c r="E1186" s="108"/>
      <c r="F1186" s="108"/>
      <c r="G1186" s="108"/>
      <c r="H1186" s="108"/>
      <c r="I1186" s="108"/>
      <c r="J1186" s="108"/>
      <c r="K1186" s="108"/>
      <c r="L1186" s="108"/>
      <c r="M1186" s="111"/>
      <c r="N1186" s="112"/>
      <c r="O1186" s="111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  <c r="AD1186" s="108"/>
      <c r="AE1186" s="108"/>
      <c r="AF1186" s="108"/>
      <c r="AG1186" s="108"/>
      <c r="AH1186" s="108"/>
    </row>
    <row r="1187">
      <c r="A1187" s="108"/>
      <c r="B1187" s="108"/>
      <c r="C1187" s="108"/>
      <c r="D1187" s="115"/>
      <c r="E1187" s="108"/>
      <c r="F1187" s="108"/>
      <c r="G1187" s="108"/>
      <c r="H1187" s="108"/>
      <c r="I1187" s="108"/>
      <c r="J1187" s="108"/>
      <c r="K1187" s="108"/>
      <c r="L1187" s="108"/>
      <c r="M1187" s="111"/>
      <c r="N1187" s="112"/>
      <c r="O1187" s="111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  <c r="AD1187" s="108"/>
      <c r="AE1187" s="108"/>
      <c r="AF1187" s="108"/>
      <c r="AG1187" s="108"/>
      <c r="AH1187" s="108"/>
    </row>
    <row r="1188">
      <c r="A1188" s="108"/>
      <c r="B1188" s="108"/>
      <c r="C1188" s="108"/>
      <c r="D1188" s="115"/>
      <c r="E1188" s="108"/>
      <c r="F1188" s="108"/>
      <c r="G1188" s="108"/>
      <c r="H1188" s="108"/>
      <c r="I1188" s="108"/>
      <c r="J1188" s="108"/>
      <c r="K1188" s="108"/>
      <c r="L1188" s="108"/>
      <c r="M1188" s="111"/>
      <c r="N1188" s="112"/>
      <c r="O1188" s="111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  <c r="AD1188" s="108"/>
      <c r="AE1188" s="108"/>
      <c r="AF1188" s="108"/>
      <c r="AG1188" s="108"/>
      <c r="AH1188" s="108"/>
    </row>
    <row r="1189">
      <c r="A1189" s="108"/>
      <c r="B1189" s="108"/>
      <c r="C1189" s="108"/>
      <c r="D1189" s="115"/>
      <c r="E1189" s="108"/>
      <c r="F1189" s="108"/>
      <c r="G1189" s="108"/>
      <c r="H1189" s="108"/>
      <c r="I1189" s="108"/>
      <c r="J1189" s="108"/>
      <c r="K1189" s="108"/>
      <c r="L1189" s="108"/>
      <c r="M1189" s="111"/>
      <c r="N1189" s="112"/>
      <c r="O1189" s="111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  <c r="AD1189" s="108"/>
      <c r="AE1189" s="108"/>
      <c r="AF1189" s="108"/>
      <c r="AG1189" s="108"/>
      <c r="AH1189" s="108"/>
    </row>
    <row r="1190">
      <c r="A1190" s="108"/>
      <c r="B1190" s="108"/>
      <c r="C1190" s="108"/>
      <c r="D1190" s="115"/>
      <c r="E1190" s="108"/>
      <c r="F1190" s="108"/>
      <c r="G1190" s="108"/>
      <c r="H1190" s="108"/>
      <c r="I1190" s="108"/>
      <c r="J1190" s="108"/>
      <c r="K1190" s="108"/>
      <c r="L1190" s="108"/>
      <c r="M1190" s="111"/>
      <c r="N1190" s="112"/>
      <c r="O1190" s="111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  <c r="AD1190" s="108"/>
      <c r="AE1190" s="108"/>
      <c r="AF1190" s="108"/>
      <c r="AG1190" s="108"/>
      <c r="AH1190" s="108"/>
    </row>
    <row r="1191">
      <c r="A1191" s="108"/>
      <c r="B1191" s="108"/>
      <c r="C1191" s="108"/>
      <c r="D1191" s="115"/>
      <c r="E1191" s="108"/>
      <c r="F1191" s="108"/>
      <c r="G1191" s="108"/>
      <c r="H1191" s="108"/>
      <c r="I1191" s="108"/>
      <c r="J1191" s="108"/>
      <c r="K1191" s="108"/>
      <c r="L1191" s="108"/>
      <c r="M1191" s="111"/>
      <c r="N1191" s="112"/>
      <c r="O1191" s="111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  <c r="AD1191" s="108"/>
      <c r="AE1191" s="108"/>
      <c r="AF1191" s="108"/>
      <c r="AG1191" s="108"/>
      <c r="AH1191" s="108"/>
    </row>
    <row r="1192">
      <c r="A1192" s="108"/>
      <c r="B1192" s="108"/>
      <c r="C1192" s="108"/>
      <c r="D1192" s="115"/>
      <c r="E1192" s="108"/>
      <c r="F1192" s="108"/>
      <c r="G1192" s="108"/>
      <c r="H1192" s="108"/>
      <c r="I1192" s="108"/>
      <c r="J1192" s="108"/>
      <c r="K1192" s="108"/>
      <c r="L1192" s="108"/>
      <c r="M1192" s="111"/>
      <c r="N1192" s="112"/>
      <c r="O1192" s="111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  <c r="AD1192" s="108"/>
      <c r="AE1192" s="108"/>
      <c r="AF1192" s="108"/>
      <c r="AG1192" s="108"/>
      <c r="AH1192" s="108"/>
    </row>
    <row r="1193">
      <c r="A1193" s="108"/>
      <c r="B1193" s="108"/>
      <c r="C1193" s="108"/>
      <c r="D1193" s="115"/>
      <c r="E1193" s="108"/>
      <c r="F1193" s="108"/>
      <c r="G1193" s="108"/>
      <c r="H1193" s="108"/>
      <c r="I1193" s="108"/>
      <c r="J1193" s="108"/>
      <c r="K1193" s="108"/>
      <c r="L1193" s="108"/>
      <c r="M1193" s="111"/>
      <c r="N1193" s="112"/>
      <c r="O1193" s="111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  <c r="AG1193" s="108"/>
      <c r="AH1193" s="108"/>
    </row>
    <row r="1194">
      <c r="A1194" s="108"/>
      <c r="B1194" s="108"/>
      <c r="C1194" s="108"/>
      <c r="D1194" s="115"/>
      <c r="E1194" s="108"/>
      <c r="F1194" s="108"/>
      <c r="G1194" s="108"/>
      <c r="H1194" s="108"/>
      <c r="I1194" s="108"/>
      <c r="J1194" s="108"/>
      <c r="K1194" s="108"/>
      <c r="L1194" s="108"/>
      <c r="M1194" s="111"/>
      <c r="N1194" s="112"/>
      <c r="O1194" s="111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  <c r="AD1194" s="108"/>
      <c r="AE1194" s="108"/>
      <c r="AF1194" s="108"/>
      <c r="AG1194" s="108"/>
      <c r="AH1194" s="108"/>
    </row>
    <row r="1195">
      <c r="A1195" s="108"/>
      <c r="B1195" s="108"/>
      <c r="C1195" s="108"/>
      <c r="D1195" s="115"/>
      <c r="E1195" s="108"/>
      <c r="F1195" s="108"/>
      <c r="G1195" s="108"/>
      <c r="H1195" s="108"/>
      <c r="I1195" s="108"/>
      <c r="J1195" s="108"/>
      <c r="K1195" s="108"/>
      <c r="L1195" s="108"/>
      <c r="M1195" s="111"/>
      <c r="N1195" s="112"/>
      <c r="O1195" s="111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  <c r="AD1195" s="108"/>
      <c r="AE1195" s="108"/>
      <c r="AF1195" s="108"/>
      <c r="AG1195" s="108"/>
      <c r="AH1195" s="108"/>
    </row>
    <row r="1196">
      <c r="A1196" s="108"/>
      <c r="B1196" s="108"/>
      <c r="C1196" s="108"/>
      <c r="D1196" s="115"/>
      <c r="E1196" s="108"/>
      <c r="F1196" s="108"/>
      <c r="G1196" s="108"/>
      <c r="H1196" s="108"/>
      <c r="I1196" s="108"/>
      <c r="J1196" s="108"/>
      <c r="K1196" s="108"/>
      <c r="L1196" s="108"/>
      <c r="M1196" s="111"/>
      <c r="N1196" s="112"/>
      <c r="O1196" s="111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  <c r="AD1196" s="108"/>
      <c r="AE1196" s="108"/>
      <c r="AF1196" s="108"/>
      <c r="AG1196" s="108"/>
      <c r="AH1196" s="108"/>
    </row>
    <row r="1197">
      <c r="A1197" s="108"/>
      <c r="B1197" s="108"/>
      <c r="C1197" s="108"/>
      <c r="D1197" s="115"/>
      <c r="E1197" s="108"/>
      <c r="F1197" s="108"/>
      <c r="G1197" s="108"/>
      <c r="H1197" s="108"/>
      <c r="I1197" s="108"/>
      <c r="J1197" s="108"/>
      <c r="K1197" s="108"/>
      <c r="L1197" s="108"/>
      <c r="M1197" s="111"/>
      <c r="N1197" s="112"/>
      <c r="O1197" s="111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08"/>
      <c r="AE1197" s="108"/>
      <c r="AF1197" s="108"/>
      <c r="AG1197" s="108"/>
      <c r="AH1197" s="108"/>
    </row>
    <row r="1198">
      <c r="A1198" s="108"/>
      <c r="B1198" s="108"/>
      <c r="C1198" s="108"/>
      <c r="D1198" s="115"/>
      <c r="E1198" s="108"/>
      <c r="F1198" s="108"/>
      <c r="G1198" s="108"/>
      <c r="H1198" s="108"/>
      <c r="I1198" s="108"/>
      <c r="J1198" s="108"/>
      <c r="K1198" s="108"/>
      <c r="L1198" s="108"/>
      <c r="M1198" s="111"/>
      <c r="N1198" s="112"/>
      <c r="O1198" s="111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  <c r="AD1198" s="108"/>
      <c r="AE1198" s="108"/>
      <c r="AF1198" s="108"/>
      <c r="AG1198" s="108"/>
      <c r="AH1198" s="108"/>
    </row>
    <row r="1199">
      <c r="A1199" s="108"/>
      <c r="B1199" s="108"/>
      <c r="C1199" s="108"/>
      <c r="D1199" s="115"/>
      <c r="E1199" s="108"/>
      <c r="F1199" s="108"/>
      <c r="G1199" s="108"/>
      <c r="H1199" s="108"/>
      <c r="I1199" s="108"/>
      <c r="J1199" s="108"/>
      <c r="K1199" s="108"/>
      <c r="L1199" s="108"/>
      <c r="M1199" s="111"/>
      <c r="N1199" s="112"/>
      <c r="O1199" s="111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  <c r="AD1199" s="108"/>
      <c r="AE1199" s="108"/>
      <c r="AF1199" s="108"/>
      <c r="AG1199" s="108"/>
      <c r="AH1199" s="108"/>
    </row>
    <row r="1200">
      <c r="A1200" s="108"/>
      <c r="B1200" s="108"/>
      <c r="C1200" s="108"/>
      <c r="D1200" s="115"/>
      <c r="E1200" s="108"/>
      <c r="F1200" s="108"/>
      <c r="G1200" s="108"/>
      <c r="H1200" s="108"/>
      <c r="I1200" s="108"/>
      <c r="J1200" s="108"/>
      <c r="K1200" s="108"/>
      <c r="L1200" s="108"/>
      <c r="M1200" s="111"/>
      <c r="N1200" s="112"/>
      <c r="O1200" s="111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  <c r="AD1200" s="108"/>
      <c r="AE1200" s="108"/>
      <c r="AF1200" s="108"/>
      <c r="AG1200" s="108"/>
      <c r="AH1200" s="108"/>
    </row>
    <row r="1201">
      <c r="A1201" s="108"/>
      <c r="B1201" s="108"/>
      <c r="C1201" s="108"/>
      <c r="D1201" s="115"/>
      <c r="E1201" s="108"/>
      <c r="F1201" s="108"/>
      <c r="G1201" s="108"/>
      <c r="H1201" s="108"/>
      <c r="I1201" s="108"/>
      <c r="J1201" s="108"/>
      <c r="K1201" s="108"/>
      <c r="L1201" s="108"/>
      <c r="M1201" s="111"/>
      <c r="N1201" s="112"/>
      <c r="O1201" s="111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  <c r="AD1201" s="108"/>
      <c r="AE1201" s="108"/>
      <c r="AF1201" s="108"/>
      <c r="AG1201" s="108"/>
      <c r="AH1201" s="108"/>
    </row>
    <row r="1202">
      <c r="A1202" s="108"/>
      <c r="B1202" s="108"/>
      <c r="C1202" s="108"/>
      <c r="D1202" s="115"/>
      <c r="E1202" s="108"/>
      <c r="F1202" s="108"/>
      <c r="G1202" s="108"/>
      <c r="H1202" s="108"/>
      <c r="I1202" s="108"/>
      <c r="J1202" s="108"/>
      <c r="K1202" s="108"/>
      <c r="L1202" s="108"/>
      <c r="M1202" s="111"/>
      <c r="N1202" s="112"/>
      <c r="O1202" s="111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  <c r="AD1202" s="108"/>
      <c r="AE1202" s="108"/>
      <c r="AF1202" s="108"/>
      <c r="AG1202" s="108"/>
      <c r="AH1202" s="108"/>
    </row>
    <row r="1203">
      <c r="A1203" s="108"/>
      <c r="B1203" s="108"/>
      <c r="C1203" s="108"/>
      <c r="D1203" s="115"/>
      <c r="E1203" s="108"/>
      <c r="F1203" s="108"/>
      <c r="G1203" s="108"/>
      <c r="H1203" s="108"/>
      <c r="I1203" s="108"/>
      <c r="J1203" s="108"/>
      <c r="K1203" s="108"/>
      <c r="L1203" s="108"/>
      <c r="M1203" s="111"/>
      <c r="N1203" s="112"/>
      <c r="O1203" s="111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  <c r="AD1203" s="108"/>
      <c r="AE1203" s="108"/>
      <c r="AF1203" s="108"/>
      <c r="AG1203" s="108"/>
      <c r="AH1203" s="108"/>
    </row>
    <row r="1204">
      <c r="A1204" s="108"/>
      <c r="B1204" s="108"/>
      <c r="C1204" s="108"/>
      <c r="D1204" s="115"/>
      <c r="E1204" s="108"/>
      <c r="F1204" s="108"/>
      <c r="G1204" s="108"/>
      <c r="H1204" s="108"/>
      <c r="I1204" s="108"/>
      <c r="J1204" s="108"/>
      <c r="K1204" s="108"/>
      <c r="L1204" s="108"/>
      <c r="M1204" s="111"/>
      <c r="N1204" s="112"/>
      <c r="O1204" s="111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  <c r="AD1204" s="108"/>
      <c r="AE1204" s="108"/>
      <c r="AF1204" s="108"/>
      <c r="AG1204" s="108"/>
      <c r="AH1204" s="108"/>
    </row>
    <row r="1205">
      <c r="A1205" s="108"/>
      <c r="B1205" s="108"/>
      <c r="C1205" s="108"/>
      <c r="D1205" s="115"/>
      <c r="E1205" s="108"/>
      <c r="F1205" s="108"/>
      <c r="G1205" s="108"/>
      <c r="H1205" s="108"/>
      <c r="I1205" s="108"/>
      <c r="J1205" s="108"/>
      <c r="K1205" s="108"/>
      <c r="L1205" s="108"/>
      <c r="M1205" s="111"/>
      <c r="N1205" s="112"/>
      <c r="O1205" s="111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  <c r="AD1205" s="108"/>
      <c r="AE1205" s="108"/>
      <c r="AF1205" s="108"/>
      <c r="AG1205" s="108"/>
      <c r="AH1205" s="108"/>
    </row>
    <row r="1206">
      <c r="A1206" s="108"/>
      <c r="B1206" s="108"/>
      <c r="C1206" s="108"/>
      <c r="D1206" s="115"/>
      <c r="E1206" s="108"/>
      <c r="F1206" s="108"/>
      <c r="G1206" s="108"/>
      <c r="H1206" s="108"/>
      <c r="I1206" s="108"/>
      <c r="J1206" s="108"/>
      <c r="K1206" s="108"/>
      <c r="L1206" s="108"/>
      <c r="M1206" s="111"/>
      <c r="N1206" s="112"/>
      <c r="O1206" s="111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  <c r="AD1206" s="108"/>
      <c r="AE1206" s="108"/>
      <c r="AF1206" s="108"/>
      <c r="AG1206" s="108"/>
      <c r="AH1206" s="108"/>
    </row>
    <row r="1207">
      <c r="A1207" s="108"/>
      <c r="B1207" s="108"/>
      <c r="C1207" s="108"/>
      <c r="D1207" s="115"/>
      <c r="E1207" s="108"/>
      <c r="F1207" s="108"/>
      <c r="G1207" s="108"/>
      <c r="H1207" s="108"/>
      <c r="I1207" s="108"/>
      <c r="J1207" s="108"/>
      <c r="K1207" s="108"/>
      <c r="L1207" s="108"/>
      <c r="M1207" s="111"/>
      <c r="N1207" s="112"/>
      <c r="O1207" s="111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  <c r="AD1207" s="108"/>
      <c r="AE1207" s="108"/>
      <c r="AF1207" s="108"/>
      <c r="AG1207" s="108"/>
      <c r="AH1207" s="108"/>
    </row>
    <row r="1208">
      <c r="A1208" s="108"/>
      <c r="B1208" s="108"/>
      <c r="C1208" s="108"/>
      <c r="D1208" s="115"/>
      <c r="E1208" s="108"/>
      <c r="F1208" s="108"/>
      <c r="G1208" s="108"/>
      <c r="H1208" s="108"/>
      <c r="I1208" s="108"/>
      <c r="J1208" s="108"/>
      <c r="K1208" s="108"/>
      <c r="L1208" s="108"/>
      <c r="M1208" s="111"/>
      <c r="N1208" s="112"/>
      <c r="O1208" s="111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  <c r="AD1208" s="108"/>
      <c r="AE1208" s="108"/>
      <c r="AF1208" s="108"/>
      <c r="AG1208" s="108"/>
      <c r="AH1208" s="108"/>
    </row>
    <row r="1209">
      <c r="A1209" s="108"/>
      <c r="B1209" s="108"/>
      <c r="C1209" s="108"/>
      <c r="D1209" s="115"/>
      <c r="E1209" s="108"/>
      <c r="F1209" s="108"/>
      <c r="G1209" s="108"/>
      <c r="H1209" s="108"/>
      <c r="I1209" s="108"/>
      <c r="J1209" s="108"/>
      <c r="K1209" s="108"/>
      <c r="L1209" s="108"/>
      <c r="M1209" s="111"/>
      <c r="N1209" s="112"/>
      <c r="O1209" s="111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  <c r="AD1209" s="108"/>
      <c r="AE1209" s="108"/>
      <c r="AF1209" s="108"/>
      <c r="AG1209" s="108"/>
      <c r="AH1209" s="108"/>
    </row>
    <row r="1210">
      <c r="A1210" s="108"/>
      <c r="B1210" s="108"/>
      <c r="C1210" s="108"/>
      <c r="D1210" s="115"/>
      <c r="E1210" s="108"/>
      <c r="F1210" s="108"/>
      <c r="G1210" s="108"/>
      <c r="H1210" s="108"/>
      <c r="I1210" s="108"/>
      <c r="J1210" s="108"/>
      <c r="K1210" s="108"/>
      <c r="L1210" s="108"/>
      <c r="M1210" s="111"/>
      <c r="N1210" s="112"/>
      <c r="O1210" s="111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  <c r="AD1210" s="108"/>
      <c r="AE1210" s="108"/>
      <c r="AF1210" s="108"/>
      <c r="AG1210" s="108"/>
      <c r="AH1210" s="108"/>
    </row>
    <row r="1211">
      <c r="A1211" s="108"/>
      <c r="B1211" s="108"/>
      <c r="C1211" s="108"/>
      <c r="D1211" s="115"/>
      <c r="E1211" s="108"/>
      <c r="F1211" s="108"/>
      <c r="G1211" s="108"/>
      <c r="H1211" s="108"/>
      <c r="I1211" s="108"/>
      <c r="J1211" s="108"/>
      <c r="K1211" s="108"/>
      <c r="L1211" s="108"/>
      <c r="M1211" s="111"/>
      <c r="N1211" s="112"/>
      <c r="O1211" s="111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  <c r="AD1211" s="108"/>
      <c r="AE1211" s="108"/>
      <c r="AF1211" s="108"/>
      <c r="AG1211" s="108"/>
      <c r="AH1211" s="108"/>
    </row>
    <row r="1212">
      <c r="A1212" s="108"/>
      <c r="B1212" s="108"/>
      <c r="C1212" s="108"/>
      <c r="D1212" s="115"/>
      <c r="E1212" s="108"/>
      <c r="F1212" s="108"/>
      <c r="G1212" s="108"/>
      <c r="H1212" s="108"/>
      <c r="I1212" s="108"/>
      <c r="J1212" s="108"/>
      <c r="K1212" s="108"/>
      <c r="L1212" s="108"/>
      <c r="M1212" s="111"/>
      <c r="N1212" s="112"/>
      <c r="O1212" s="111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  <c r="AD1212" s="108"/>
      <c r="AE1212" s="108"/>
      <c r="AF1212" s="108"/>
      <c r="AG1212" s="108"/>
      <c r="AH1212" s="108"/>
    </row>
    <row r="1213">
      <c r="A1213" s="108"/>
      <c r="B1213" s="108"/>
      <c r="C1213" s="108"/>
      <c r="D1213" s="115"/>
      <c r="E1213" s="108"/>
      <c r="F1213" s="108"/>
      <c r="G1213" s="108"/>
      <c r="H1213" s="108"/>
      <c r="I1213" s="108"/>
      <c r="J1213" s="108"/>
      <c r="K1213" s="108"/>
      <c r="L1213" s="108"/>
      <c r="M1213" s="111"/>
      <c r="N1213" s="112"/>
      <c r="O1213" s="111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  <c r="AD1213" s="108"/>
      <c r="AE1213" s="108"/>
      <c r="AF1213" s="108"/>
      <c r="AG1213" s="108"/>
      <c r="AH1213" s="108"/>
    </row>
    <row r="1214">
      <c r="A1214" s="108"/>
      <c r="B1214" s="108"/>
      <c r="C1214" s="108"/>
      <c r="D1214" s="115"/>
      <c r="E1214" s="108"/>
      <c r="F1214" s="108"/>
      <c r="G1214" s="108"/>
      <c r="H1214" s="108"/>
      <c r="I1214" s="108"/>
      <c r="J1214" s="108"/>
      <c r="K1214" s="108"/>
      <c r="L1214" s="108"/>
      <c r="M1214" s="111"/>
      <c r="N1214" s="112"/>
      <c r="O1214" s="111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  <c r="AD1214" s="108"/>
      <c r="AE1214" s="108"/>
      <c r="AF1214" s="108"/>
      <c r="AG1214" s="108"/>
      <c r="AH1214" s="108"/>
    </row>
    <row r="1215">
      <c r="A1215" s="108"/>
      <c r="B1215" s="108"/>
      <c r="C1215" s="108"/>
      <c r="D1215" s="115"/>
      <c r="E1215" s="108"/>
      <c r="F1215" s="108"/>
      <c r="G1215" s="108"/>
      <c r="H1215" s="108"/>
      <c r="I1215" s="108"/>
      <c r="J1215" s="108"/>
      <c r="K1215" s="108"/>
      <c r="L1215" s="108"/>
      <c r="M1215" s="111"/>
      <c r="N1215" s="112"/>
      <c r="O1215" s="111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  <c r="AD1215" s="108"/>
      <c r="AE1215" s="108"/>
      <c r="AF1215" s="108"/>
      <c r="AG1215" s="108"/>
      <c r="AH1215" s="108"/>
    </row>
    <row r="1216">
      <c r="A1216" s="108"/>
      <c r="B1216" s="108"/>
      <c r="C1216" s="108"/>
      <c r="D1216" s="115"/>
      <c r="E1216" s="108"/>
      <c r="F1216" s="108"/>
      <c r="G1216" s="108"/>
      <c r="H1216" s="108"/>
      <c r="I1216" s="108"/>
      <c r="J1216" s="108"/>
      <c r="K1216" s="108"/>
      <c r="L1216" s="108"/>
      <c r="M1216" s="111"/>
      <c r="N1216" s="112"/>
      <c r="O1216" s="111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  <c r="AD1216" s="108"/>
      <c r="AE1216" s="108"/>
      <c r="AF1216" s="108"/>
      <c r="AG1216" s="108"/>
      <c r="AH1216" s="108"/>
    </row>
    <row r="1217">
      <c r="A1217" s="108"/>
      <c r="B1217" s="108"/>
      <c r="C1217" s="108"/>
      <c r="D1217" s="115"/>
      <c r="E1217" s="108"/>
      <c r="F1217" s="108"/>
      <c r="G1217" s="108"/>
      <c r="H1217" s="108"/>
      <c r="I1217" s="108"/>
      <c r="J1217" s="108"/>
      <c r="K1217" s="108"/>
      <c r="L1217" s="108"/>
      <c r="M1217" s="111"/>
      <c r="N1217" s="112"/>
      <c r="O1217" s="111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  <c r="AD1217" s="108"/>
      <c r="AE1217" s="108"/>
      <c r="AF1217" s="108"/>
      <c r="AG1217" s="108"/>
      <c r="AH1217" s="108"/>
    </row>
    <row r="1218">
      <c r="A1218" s="108"/>
      <c r="B1218" s="108"/>
      <c r="C1218" s="108"/>
      <c r="D1218" s="115"/>
      <c r="E1218" s="108"/>
      <c r="F1218" s="108"/>
      <c r="G1218" s="108"/>
      <c r="H1218" s="108"/>
      <c r="I1218" s="108"/>
      <c r="J1218" s="108"/>
      <c r="K1218" s="108"/>
      <c r="L1218" s="108"/>
      <c r="M1218" s="111"/>
      <c r="N1218" s="112"/>
      <c r="O1218" s="111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  <c r="AD1218" s="108"/>
      <c r="AE1218" s="108"/>
      <c r="AF1218" s="108"/>
      <c r="AG1218" s="108"/>
      <c r="AH1218" s="108"/>
    </row>
    <row r="1219">
      <c r="A1219" s="108"/>
      <c r="B1219" s="108"/>
      <c r="C1219" s="108"/>
      <c r="D1219" s="115"/>
      <c r="E1219" s="108"/>
      <c r="F1219" s="108"/>
      <c r="G1219" s="108"/>
      <c r="H1219" s="108"/>
      <c r="I1219" s="108"/>
      <c r="J1219" s="108"/>
      <c r="K1219" s="108"/>
      <c r="L1219" s="108"/>
      <c r="M1219" s="111"/>
      <c r="N1219" s="112"/>
      <c r="O1219" s="111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  <c r="AD1219" s="108"/>
      <c r="AE1219" s="108"/>
      <c r="AF1219" s="108"/>
      <c r="AG1219" s="108"/>
      <c r="AH1219" s="108"/>
    </row>
    <row r="1220">
      <c r="A1220" s="108"/>
      <c r="B1220" s="108"/>
      <c r="C1220" s="108"/>
      <c r="D1220" s="115"/>
      <c r="E1220" s="108"/>
      <c r="F1220" s="108"/>
      <c r="G1220" s="108"/>
      <c r="H1220" s="108"/>
      <c r="I1220" s="108"/>
      <c r="J1220" s="108"/>
      <c r="K1220" s="108"/>
      <c r="L1220" s="108"/>
      <c r="M1220" s="111"/>
      <c r="N1220" s="112"/>
      <c r="O1220" s="111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  <c r="AD1220" s="108"/>
      <c r="AE1220" s="108"/>
      <c r="AF1220" s="108"/>
      <c r="AG1220" s="108"/>
      <c r="AH1220" s="108"/>
    </row>
    <row r="1221">
      <c r="A1221" s="108"/>
      <c r="B1221" s="108"/>
      <c r="C1221" s="108"/>
      <c r="D1221" s="115"/>
      <c r="E1221" s="108"/>
      <c r="F1221" s="108"/>
      <c r="G1221" s="108"/>
      <c r="H1221" s="108"/>
      <c r="I1221" s="108"/>
      <c r="J1221" s="108"/>
      <c r="K1221" s="108"/>
      <c r="L1221" s="108"/>
      <c r="M1221" s="111"/>
      <c r="N1221" s="112"/>
      <c r="O1221" s="111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  <c r="AD1221" s="108"/>
      <c r="AE1221" s="108"/>
      <c r="AF1221" s="108"/>
      <c r="AG1221" s="108"/>
      <c r="AH1221" s="108"/>
    </row>
    <row r="1222">
      <c r="A1222" s="108"/>
      <c r="B1222" s="108"/>
      <c r="C1222" s="108"/>
      <c r="D1222" s="115"/>
      <c r="E1222" s="108"/>
      <c r="F1222" s="108"/>
      <c r="G1222" s="108"/>
      <c r="H1222" s="108"/>
      <c r="I1222" s="108"/>
      <c r="J1222" s="108"/>
      <c r="K1222" s="108"/>
      <c r="L1222" s="108"/>
      <c r="M1222" s="111"/>
      <c r="N1222" s="112"/>
      <c r="O1222" s="111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  <c r="AD1222" s="108"/>
      <c r="AE1222" s="108"/>
      <c r="AF1222" s="108"/>
      <c r="AG1222" s="108"/>
      <c r="AH1222" s="108"/>
    </row>
    <row r="1223">
      <c r="A1223" s="108"/>
      <c r="B1223" s="108"/>
      <c r="C1223" s="108"/>
      <c r="D1223" s="115"/>
      <c r="E1223" s="108"/>
      <c r="F1223" s="108"/>
      <c r="G1223" s="108"/>
      <c r="H1223" s="108"/>
      <c r="I1223" s="108"/>
      <c r="J1223" s="108"/>
      <c r="K1223" s="108"/>
      <c r="L1223" s="108"/>
      <c r="M1223" s="111"/>
      <c r="N1223" s="112"/>
      <c r="O1223" s="111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  <c r="AD1223" s="108"/>
      <c r="AE1223" s="108"/>
      <c r="AF1223" s="108"/>
      <c r="AG1223" s="108"/>
      <c r="AH1223" s="108"/>
    </row>
    <row r="1224">
      <c r="A1224" s="108"/>
      <c r="B1224" s="108"/>
      <c r="C1224" s="108"/>
      <c r="D1224" s="115"/>
      <c r="E1224" s="108"/>
      <c r="F1224" s="108"/>
      <c r="G1224" s="108"/>
      <c r="H1224" s="108"/>
      <c r="I1224" s="108"/>
      <c r="J1224" s="108"/>
      <c r="K1224" s="108"/>
      <c r="L1224" s="108"/>
      <c r="M1224" s="111"/>
      <c r="N1224" s="112"/>
      <c r="O1224" s="111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  <c r="AD1224" s="108"/>
      <c r="AE1224" s="108"/>
      <c r="AF1224" s="108"/>
      <c r="AG1224" s="108"/>
      <c r="AH1224" s="108"/>
    </row>
    <row r="1225">
      <c r="A1225" s="108"/>
      <c r="B1225" s="108"/>
      <c r="C1225" s="108"/>
      <c r="D1225" s="115"/>
      <c r="E1225" s="108"/>
      <c r="F1225" s="108"/>
      <c r="G1225" s="108"/>
      <c r="H1225" s="108"/>
      <c r="I1225" s="108"/>
      <c r="J1225" s="108"/>
      <c r="K1225" s="108"/>
      <c r="L1225" s="108"/>
      <c r="M1225" s="111"/>
      <c r="N1225" s="112"/>
      <c r="O1225" s="111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  <c r="AD1225" s="108"/>
      <c r="AE1225" s="108"/>
      <c r="AF1225" s="108"/>
      <c r="AG1225" s="108"/>
      <c r="AH1225" s="108"/>
    </row>
    <row r="1226">
      <c r="A1226" s="108"/>
      <c r="B1226" s="108"/>
      <c r="C1226" s="108"/>
      <c r="D1226" s="115"/>
      <c r="E1226" s="108"/>
      <c r="F1226" s="108"/>
      <c r="G1226" s="108"/>
      <c r="H1226" s="108"/>
      <c r="I1226" s="108"/>
      <c r="J1226" s="108"/>
      <c r="K1226" s="108"/>
      <c r="L1226" s="108"/>
      <c r="M1226" s="111"/>
      <c r="N1226" s="112"/>
      <c r="O1226" s="111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  <c r="AD1226" s="108"/>
      <c r="AE1226" s="108"/>
      <c r="AF1226" s="108"/>
      <c r="AG1226" s="108"/>
      <c r="AH1226" s="108"/>
    </row>
    <row r="1227">
      <c r="A1227" s="108"/>
      <c r="B1227" s="108"/>
      <c r="C1227" s="108"/>
      <c r="D1227" s="115"/>
      <c r="E1227" s="108"/>
      <c r="F1227" s="108"/>
      <c r="G1227" s="108"/>
      <c r="H1227" s="108"/>
      <c r="I1227" s="108"/>
      <c r="J1227" s="108"/>
      <c r="K1227" s="108"/>
      <c r="L1227" s="108"/>
      <c r="M1227" s="111"/>
      <c r="N1227" s="112"/>
      <c r="O1227" s="111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  <c r="AD1227" s="108"/>
      <c r="AE1227" s="108"/>
      <c r="AF1227" s="108"/>
      <c r="AG1227" s="108"/>
      <c r="AH1227" s="108"/>
    </row>
    <row r="1228">
      <c r="A1228" s="108"/>
      <c r="B1228" s="108"/>
      <c r="C1228" s="108"/>
      <c r="D1228" s="115"/>
      <c r="E1228" s="108"/>
      <c r="F1228" s="108"/>
      <c r="G1228" s="108"/>
      <c r="H1228" s="108"/>
      <c r="I1228" s="108"/>
      <c r="J1228" s="108"/>
      <c r="K1228" s="108"/>
      <c r="L1228" s="108"/>
      <c r="M1228" s="111"/>
      <c r="N1228" s="112"/>
      <c r="O1228" s="111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  <c r="AD1228" s="108"/>
      <c r="AE1228" s="108"/>
      <c r="AF1228" s="108"/>
      <c r="AG1228" s="108"/>
      <c r="AH1228" s="108"/>
    </row>
    <row r="1229">
      <c r="A1229" s="108"/>
      <c r="B1229" s="108"/>
      <c r="C1229" s="108"/>
      <c r="D1229" s="115"/>
      <c r="E1229" s="108"/>
      <c r="F1229" s="108"/>
      <c r="G1229" s="108"/>
      <c r="H1229" s="108"/>
      <c r="I1229" s="108"/>
      <c r="J1229" s="108"/>
      <c r="K1229" s="108"/>
      <c r="L1229" s="108"/>
      <c r="M1229" s="111"/>
      <c r="N1229" s="112"/>
      <c r="O1229" s="111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  <c r="AD1229" s="108"/>
      <c r="AE1229" s="108"/>
      <c r="AF1229" s="108"/>
      <c r="AG1229" s="108"/>
      <c r="AH1229" s="108"/>
    </row>
    <row r="1230">
      <c r="A1230" s="108"/>
      <c r="B1230" s="108"/>
      <c r="C1230" s="108"/>
      <c r="D1230" s="115"/>
      <c r="E1230" s="108"/>
      <c r="F1230" s="108"/>
      <c r="G1230" s="108"/>
      <c r="H1230" s="108"/>
      <c r="I1230" s="108"/>
      <c r="J1230" s="108"/>
      <c r="K1230" s="108"/>
      <c r="L1230" s="108"/>
      <c r="M1230" s="111"/>
      <c r="N1230" s="112"/>
      <c r="O1230" s="111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  <c r="AD1230" s="108"/>
      <c r="AE1230" s="108"/>
      <c r="AF1230" s="108"/>
      <c r="AG1230" s="108"/>
      <c r="AH1230" s="108"/>
    </row>
    <row r="1231">
      <c r="A1231" s="108"/>
      <c r="B1231" s="108"/>
      <c r="C1231" s="108"/>
      <c r="D1231" s="115"/>
      <c r="E1231" s="108"/>
      <c r="F1231" s="108"/>
      <c r="G1231" s="108"/>
      <c r="H1231" s="108"/>
      <c r="I1231" s="108"/>
      <c r="J1231" s="108"/>
      <c r="K1231" s="108"/>
      <c r="L1231" s="108"/>
      <c r="M1231" s="111"/>
      <c r="N1231" s="112"/>
      <c r="O1231" s="111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  <c r="AD1231" s="108"/>
      <c r="AE1231" s="108"/>
      <c r="AF1231" s="108"/>
      <c r="AG1231" s="108"/>
      <c r="AH1231" s="108"/>
    </row>
    <row r="1232">
      <c r="A1232" s="108"/>
      <c r="B1232" s="108"/>
      <c r="C1232" s="108"/>
      <c r="D1232" s="115"/>
      <c r="E1232" s="108"/>
      <c r="F1232" s="108"/>
      <c r="G1232" s="108"/>
      <c r="H1232" s="108"/>
      <c r="I1232" s="108"/>
      <c r="J1232" s="108"/>
      <c r="K1232" s="108"/>
      <c r="L1232" s="108"/>
      <c r="M1232" s="111"/>
      <c r="N1232" s="112"/>
      <c r="O1232" s="111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  <c r="AD1232" s="108"/>
      <c r="AE1232" s="108"/>
      <c r="AF1232" s="108"/>
      <c r="AG1232" s="108"/>
      <c r="AH1232" s="108"/>
    </row>
    <row r="1233">
      <c r="A1233" s="108"/>
      <c r="B1233" s="108"/>
      <c r="C1233" s="108"/>
      <c r="D1233" s="115"/>
      <c r="E1233" s="108"/>
      <c r="F1233" s="108"/>
      <c r="G1233" s="108"/>
      <c r="H1233" s="108"/>
      <c r="I1233" s="108"/>
      <c r="J1233" s="108"/>
      <c r="K1233" s="108"/>
      <c r="L1233" s="108"/>
      <c r="M1233" s="111"/>
      <c r="N1233" s="112"/>
      <c r="O1233" s="111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  <c r="AD1233" s="108"/>
      <c r="AE1233" s="108"/>
      <c r="AF1233" s="108"/>
      <c r="AG1233" s="108"/>
      <c r="AH1233" s="108"/>
    </row>
    <row r="1234">
      <c r="A1234" s="108"/>
      <c r="B1234" s="108"/>
      <c r="C1234" s="108"/>
      <c r="D1234" s="115"/>
      <c r="E1234" s="108"/>
      <c r="F1234" s="108"/>
      <c r="G1234" s="108"/>
      <c r="H1234" s="108"/>
      <c r="I1234" s="108"/>
      <c r="J1234" s="108"/>
      <c r="K1234" s="108"/>
      <c r="L1234" s="108"/>
      <c r="M1234" s="111"/>
      <c r="N1234" s="112"/>
      <c r="O1234" s="111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  <c r="AD1234" s="108"/>
      <c r="AE1234" s="108"/>
      <c r="AF1234" s="108"/>
      <c r="AG1234" s="108"/>
      <c r="AH1234" s="108"/>
    </row>
    <row r="1235">
      <c r="A1235" s="108"/>
      <c r="B1235" s="108"/>
      <c r="C1235" s="108"/>
      <c r="D1235" s="115"/>
      <c r="E1235" s="108"/>
      <c r="F1235" s="108"/>
      <c r="G1235" s="108"/>
      <c r="H1235" s="108"/>
      <c r="I1235" s="108"/>
      <c r="J1235" s="108"/>
      <c r="K1235" s="108"/>
      <c r="L1235" s="108"/>
      <c r="M1235" s="111"/>
      <c r="N1235" s="112"/>
      <c r="O1235" s="111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  <c r="AD1235" s="108"/>
      <c r="AE1235" s="108"/>
      <c r="AF1235" s="108"/>
      <c r="AG1235" s="108"/>
      <c r="AH1235" s="108"/>
    </row>
    <row r="1236">
      <c r="A1236" s="108"/>
      <c r="B1236" s="108"/>
      <c r="C1236" s="108"/>
      <c r="D1236" s="115"/>
      <c r="E1236" s="108"/>
      <c r="F1236" s="108"/>
      <c r="G1236" s="108"/>
      <c r="H1236" s="108"/>
      <c r="I1236" s="108"/>
      <c r="J1236" s="108"/>
      <c r="K1236" s="108"/>
      <c r="L1236" s="108"/>
      <c r="M1236" s="111"/>
      <c r="N1236" s="112"/>
      <c r="O1236" s="111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  <c r="AD1236" s="108"/>
      <c r="AE1236" s="108"/>
      <c r="AF1236" s="108"/>
      <c r="AG1236" s="108"/>
      <c r="AH1236" s="108"/>
    </row>
    <row r="1237">
      <c r="A1237" s="108"/>
      <c r="B1237" s="108"/>
      <c r="C1237" s="108"/>
      <c r="D1237" s="115"/>
      <c r="E1237" s="108"/>
      <c r="F1237" s="108"/>
      <c r="G1237" s="108"/>
      <c r="H1237" s="108"/>
      <c r="I1237" s="108"/>
      <c r="J1237" s="108"/>
      <c r="K1237" s="108"/>
      <c r="L1237" s="108"/>
      <c r="M1237" s="111"/>
      <c r="N1237" s="112"/>
      <c r="O1237" s="111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  <c r="AD1237" s="108"/>
      <c r="AE1237" s="108"/>
      <c r="AF1237" s="108"/>
      <c r="AG1237" s="108"/>
      <c r="AH1237" s="108"/>
    </row>
    <row r="1238">
      <c r="A1238" s="108"/>
      <c r="B1238" s="108"/>
      <c r="C1238" s="108"/>
      <c r="D1238" s="115"/>
      <c r="E1238" s="108"/>
      <c r="F1238" s="108"/>
      <c r="G1238" s="108"/>
      <c r="H1238" s="108"/>
      <c r="I1238" s="108"/>
      <c r="J1238" s="108"/>
      <c r="K1238" s="108"/>
      <c r="L1238" s="108"/>
      <c r="M1238" s="111"/>
      <c r="N1238" s="112"/>
      <c r="O1238" s="111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  <c r="AD1238" s="108"/>
      <c r="AE1238" s="108"/>
      <c r="AF1238" s="108"/>
      <c r="AG1238" s="108"/>
      <c r="AH1238" s="108"/>
    </row>
    <row r="1239">
      <c r="A1239" s="108"/>
      <c r="B1239" s="108"/>
      <c r="C1239" s="108"/>
      <c r="D1239" s="115"/>
      <c r="E1239" s="108"/>
      <c r="F1239" s="108"/>
      <c r="G1239" s="108"/>
      <c r="H1239" s="108"/>
      <c r="I1239" s="108"/>
      <c r="J1239" s="108"/>
      <c r="K1239" s="108"/>
      <c r="L1239" s="108"/>
      <c r="M1239" s="111"/>
      <c r="N1239" s="112"/>
      <c r="O1239" s="111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  <c r="AD1239" s="108"/>
      <c r="AE1239" s="108"/>
      <c r="AF1239" s="108"/>
      <c r="AG1239" s="108"/>
      <c r="AH1239" s="108"/>
    </row>
    <row r="1240">
      <c r="A1240" s="108"/>
      <c r="B1240" s="108"/>
      <c r="C1240" s="108"/>
      <c r="D1240" s="115"/>
      <c r="E1240" s="108"/>
      <c r="F1240" s="108"/>
      <c r="G1240" s="108"/>
      <c r="H1240" s="108"/>
      <c r="I1240" s="108"/>
      <c r="J1240" s="108"/>
      <c r="K1240" s="108"/>
      <c r="L1240" s="108"/>
      <c r="M1240" s="111"/>
      <c r="N1240" s="112"/>
      <c r="O1240" s="111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  <c r="AD1240" s="108"/>
      <c r="AE1240" s="108"/>
      <c r="AF1240" s="108"/>
      <c r="AG1240" s="108"/>
      <c r="AH1240" s="108"/>
    </row>
    <row r="1241">
      <c r="A1241" s="108"/>
      <c r="B1241" s="108"/>
      <c r="C1241" s="108"/>
      <c r="D1241" s="115"/>
      <c r="E1241" s="108"/>
      <c r="F1241" s="108"/>
      <c r="G1241" s="108"/>
      <c r="H1241" s="108"/>
      <c r="I1241" s="108"/>
      <c r="J1241" s="108"/>
      <c r="K1241" s="108"/>
      <c r="L1241" s="108"/>
      <c r="M1241" s="111"/>
      <c r="N1241" s="112"/>
      <c r="O1241" s="111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  <c r="AD1241" s="108"/>
      <c r="AE1241" s="108"/>
      <c r="AF1241" s="108"/>
      <c r="AG1241" s="108"/>
      <c r="AH1241" s="108"/>
    </row>
    <row r="1242">
      <c r="A1242" s="108"/>
      <c r="B1242" s="108"/>
      <c r="C1242" s="108"/>
      <c r="D1242" s="115"/>
      <c r="E1242" s="108"/>
      <c r="F1242" s="108"/>
      <c r="G1242" s="108"/>
      <c r="H1242" s="108"/>
      <c r="I1242" s="108"/>
      <c r="J1242" s="108"/>
      <c r="K1242" s="108"/>
      <c r="L1242" s="108"/>
      <c r="M1242" s="111"/>
      <c r="N1242" s="112"/>
      <c r="O1242" s="111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  <c r="AD1242" s="108"/>
      <c r="AE1242" s="108"/>
      <c r="AF1242" s="108"/>
      <c r="AG1242" s="108"/>
      <c r="AH1242" s="108"/>
    </row>
    <row r="1243">
      <c r="A1243" s="108"/>
      <c r="B1243" s="108"/>
      <c r="C1243" s="108"/>
      <c r="D1243" s="115"/>
      <c r="E1243" s="108"/>
      <c r="F1243" s="108"/>
      <c r="G1243" s="108"/>
      <c r="H1243" s="108"/>
      <c r="I1243" s="108"/>
      <c r="J1243" s="108"/>
      <c r="K1243" s="108"/>
      <c r="L1243" s="108"/>
      <c r="M1243" s="111"/>
      <c r="N1243" s="112"/>
      <c r="O1243" s="111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  <c r="AD1243" s="108"/>
      <c r="AE1243" s="108"/>
      <c r="AF1243" s="108"/>
      <c r="AG1243" s="108"/>
      <c r="AH1243" s="108"/>
    </row>
    <row r="1244">
      <c r="A1244" s="108"/>
      <c r="B1244" s="108"/>
      <c r="C1244" s="108"/>
      <c r="D1244" s="115"/>
      <c r="E1244" s="108"/>
      <c r="F1244" s="108"/>
      <c r="G1244" s="108"/>
      <c r="H1244" s="108"/>
      <c r="I1244" s="108"/>
      <c r="J1244" s="108"/>
      <c r="K1244" s="108"/>
      <c r="L1244" s="108"/>
      <c r="M1244" s="111"/>
      <c r="N1244" s="112"/>
      <c r="O1244" s="111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  <c r="AD1244" s="108"/>
      <c r="AE1244" s="108"/>
      <c r="AF1244" s="108"/>
      <c r="AG1244" s="108"/>
      <c r="AH1244" s="108"/>
    </row>
    <row r="1245">
      <c r="A1245" s="108"/>
      <c r="B1245" s="108"/>
      <c r="C1245" s="108"/>
      <c r="D1245" s="115"/>
      <c r="E1245" s="108"/>
      <c r="F1245" s="108"/>
      <c r="G1245" s="108"/>
      <c r="H1245" s="108"/>
      <c r="I1245" s="108"/>
      <c r="J1245" s="108"/>
      <c r="K1245" s="108"/>
      <c r="L1245" s="108"/>
      <c r="M1245" s="111"/>
      <c r="N1245" s="112"/>
      <c r="O1245" s="111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  <c r="AD1245" s="108"/>
      <c r="AE1245" s="108"/>
      <c r="AF1245" s="108"/>
      <c r="AG1245" s="108"/>
      <c r="AH1245" s="108"/>
    </row>
    <row r="1246">
      <c r="A1246" s="108"/>
      <c r="B1246" s="108"/>
      <c r="C1246" s="108"/>
      <c r="D1246" s="115"/>
      <c r="E1246" s="108"/>
      <c r="F1246" s="108"/>
      <c r="G1246" s="108"/>
      <c r="H1246" s="108"/>
      <c r="I1246" s="108"/>
      <c r="J1246" s="108"/>
      <c r="K1246" s="108"/>
      <c r="L1246" s="108"/>
      <c r="M1246" s="111"/>
      <c r="N1246" s="112"/>
      <c r="O1246" s="111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  <c r="AD1246" s="108"/>
      <c r="AE1246" s="108"/>
      <c r="AF1246" s="108"/>
      <c r="AG1246" s="108"/>
      <c r="AH1246" s="108"/>
    </row>
    <row r="1247">
      <c r="A1247" s="108"/>
      <c r="B1247" s="108"/>
      <c r="C1247" s="108"/>
      <c r="D1247" s="115"/>
      <c r="E1247" s="108"/>
      <c r="F1247" s="108"/>
      <c r="G1247" s="108"/>
      <c r="H1247" s="108"/>
      <c r="I1247" s="108"/>
      <c r="J1247" s="108"/>
      <c r="K1247" s="108"/>
      <c r="L1247" s="108"/>
      <c r="M1247" s="111"/>
      <c r="N1247" s="112"/>
      <c r="O1247" s="111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  <c r="AD1247" s="108"/>
      <c r="AE1247" s="108"/>
      <c r="AF1247" s="108"/>
      <c r="AG1247" s="108"/>
      <c r="AH1247" s="108"/>
    </row>
    <row r="1248">
      <c r="A1248" s="108"/>
      <c r="B1248" s="108"/>
      <c r="C1248" s="108"/>
      <c r="D1248" s="115"/>
      <c r="E1248" s="108"/>
      <c r="F1248" s="108"/>
      <c r="G1248" s="108"/>
      <c r="H1248" s="108"/>
      <c r="I1248" s="108"/>
      <c r="J1248" s="108"/>
      <c r="K1248" s="108"/>
      <c r="L1248" s="108"/>
      <c r="M1248" s="111"/>
      <c r="N1248" s="112"/>
      <c r="O1248" s="111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  <c r="AD1248" s="108"/>
      <c r="AE1248" s="108"/>
      <c r="AF1248" s="108"/>
      <c r="AG1248" s="108"/>
      <c r="AH1248" s="108"/>
    </row>
    <row r="1249">
      <c r="A1249" s="108"/>
      <c r="B1249" s="108"/>
      <c r="C1249" s="108"/>
      <c r="D1249" s="115"/>
      <c r="E1249" s="108"/>
      <c r="F1249" s="108"/>
      <c r="G1249" s="108"/>
      <c r="H1249" s="108"/>
      <c r="I1249" s="108"/>
      <c r="J1249" s="108"/>
      <c r="K1249" s="108"/>
      <c r="L1249" s="108"/>
      <c r="M1249" s="111"/>
      <c r="N1249" s="112"/>
      <c r="O1249" s="111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  <c r="AD1249" s="108"/>
      <c r="AE1249" s="108"/>
      <c r="AF1249" s="108"/>
      <c r="AG1249" s="108"/>
      <c r="AH1249" s="108"/>
    </row>
    <row r="1250">
      <c r="A1250" s="108"/>
      <c r="B1250" s="108"/>
      <c r="C1250" s="108"/>
      <c r="D1250" s="115"/>
      <c r="E1250" s="108"/>
      <c r="F1250" s="108"/>
      <c r="G1250" s="108"/>
      <c r="H1250" s="108"/>
      <c r="I1250" s="108"/>
      <c r="J1250" s="108"/>
      <c r="K1250" s="108"/>
      <c r="L1250" s="108"/>
      <c r="M1250" s="111"/>
      <c r="N1250" s="112"/>
      <c r="O1250" s="111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  <c r="AD1250" s="108"/>
      <c r="AE1250" s="108"/>
      <c r="AF1250" s="108"/>
      <c r="AG1250" s="108"/>
      <c r="AH1250" s="108"/>
    </row>
    <row r="1251">
      <c r="A1251" s="108"/>
      <c r="B1251" s="108"/>
      <c r="C1251" s="108"/>
      <c r="D1251" s="115"/>
      <c r="E1251" s="108"/>
      <c r="F1251" s="108"/>
      <c r="G1251" s="108"/>
      <c r="H1251" s="108"/>
      <c r="I1251" s="108"/>
      <c r="J1251" s="108"/>
      <c r="K1251" s="108"/>
      <c r="L1251" s="108"/>
      <c r="M1251" s="111"/>
      <c r="N1251" s="112"/>
      <c r="O1251" s="111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  <c r="AD1251" s="108"/>
      <c r="AE1251" s="108"/>
      <c r="AF1251" s="108"/>
      <c r="AG1251" s="108"/>
      <c r="AH1251" s="108"/>
    </row>
    <row r="1252">
      <c r="A1252" s="108"/>
      <c r="B1252" s="108"/>
      <c r="C1252" s="108"/>
      <c r="D1252" s="115"/>
      <c r="E1252" s="108"/>
      <c r="F1252" s="108"/>
      <c r="G1252" s="108"/>
      <c r="H1252" s="108"/>
      <c r="I1252" s="108"/>
      <c r="J1252" s="108"/>
      <c r="K1252" s="108"/>
      <c r="L1252" s="108"/>
      <c r="M1252" s="111"/>
      <c r="N1252" s="112"/>
      <c r="O1252" s="111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  <c r="AD1252" s="108"/>
      <c r="AE1252" s="108"/>
      <c r="AF1252" s="108"/>
      <c r="AG1252" s="108"/>
      <c r="AH1252" s="108"/>
    </row>
    <row r="1253">
      <c r="A1253" s="108"/>
      <c r="B1253" s="108"/>
      <c r="C1253" s="108"/>
      <c r="D1253" s="115"/>
      <c r="E1253" s="108"/>
      <c r="F1253" s="108"/>
      <c r="G1253" s="108"/>
      <c r="H1253" s="108"/>
      <c r="I1253" s="108"/>
      <c r="J1253" s="108"/>
      <c r="K1253" s="108"/>
      <c r="L1253" s="108"/>
      <c r="M1253" s="111"/>
      <c r="N1253" s="112"/>
      <c r="O1253" s="111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  <c r="AD1253" s="108"/>
      <c r="AE1253" s="108"/>
      <c r="AF1253" s="108"/>
      <c r="AG1253" s="108"/>
      <c r="AH1253" s="108"/>
    </row>
    <row r="1254">
      <c r="A1254" s="108"/>
      <c r="B1254" s="108"/>
      <c r="C1254" s="108"/>
      <c r="D1254" s="115"/>
      <c r="E1254" s="108"/>
      <c r="F1254" s="108"/>
      <c r="G1254" s="108"/>
      <c r="H1254" s="108"/>
      <c r="I1254" s="108"/>
      <c r="J1254" s="108"/>
      <c r="K1254" s="108"/>
      <c r="L1254" s="108"/>
      <c r="M1254" s="111"/>
      <c r="N1254" s="112"/>
      <c r="O1254" s="111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  <c r="AD1254" s="108"/>
      <c r="AE1254" s="108"/>
      <c r="AF1254" s="108"/>
      <c r="AG1254" s="108"/>
      <c r="AH1254" s="108"/>
    </row>
    <row r="1255">
      <c r="A1255" s="108"/>
      <c r="B1255" s="108"/>
      <c r="C1255" s="108"/>
      <c r="D1255" s="115"/>
      <c r="E1255" s="108"/>
      <c r="F1255" s="108"/>
      <c r="G1255" s="108"/>
      <c r="H1255" s="108"/>
      <c r="I1255" s="108"/>
      <c r="J1255" s="108"/>
      <c r="K1255" s="108"/>
      <c r="L1255" s="108"/>
      <c r="M1255" s="111"/>
      <c r="N1255" s="112"/>
      <c r="O1255" s="111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  <c r="AD1255" s="108"/>
      <c r="AE1255" s="108"/>
      <c r="AF1255" s="108"/>
      <c r="AG1255" s="108"/>
      <c r="AH1255" s="108"/>
    </row>
    <row r="1256">
      <c r="A1256" s="108"/>
      <c r="B1256" s="108"/>
      <c r="C1256" s="108"/>
      <c r="D1256" s="115"/>
      <c r="E1256" s="108"/>
      <c r="F1256" s="108"/>
      <c r="G1256" s="108"/>
      <c r="H1256" s="108"/>
      <c r="I1256" s="108"/>
      <c r="J1256" s="108"/>
      <c r="K1256" s="108"/>
      <c r="L1256" s="108"/>
      <c r="M1256" s="111"/>
      <c r="N1256" s="112"/>
      <c r="O1256" s="111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  <c r="AD1256" s="108"/>
      <c r="AE1256" s="108"/>
      <c r="AF1256" s="108"/>
      <c r="AG1256" s="108"/>
      <c r="AH1256" s="108"/>
    </row>
    <row r="1257">
      <c r="A1257" s="108"/>
      <c r="B1257" s="108"/>
      <c r="C1257" s="108"/>
      <c r="D1257" s="115"/>
      <c r="E1257" s="108"/>
      <c r="F1257" s="108"/>
      <c r="G1257" s="108"/>
      <c r="H1257" s="108"/>
      <c r="I1257" s="108"/>
      <c r="J1257" s="108"/>
      <c r="K1257" s="108"/>
      <c r="L1257" s="108"/>
      <c r="M1257" s="111"/>
      <c r="N1257" s="112"/>
      <c r="O1257" s="111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  <c r="AD1257" s="108"/>
      <c r="AE1257" s="108"/>
      <c r="AF1257" s="108"/>
      <c r="AG1257" s="108"/>
      <c r="AH1257" s="108"/>
    </row>
    <row r="1258">
      <c r="A1258" s="108"/>
      <c r="B1258" s="108"/>
      <c r="C1258" s="108"/>
      <c r="D1258" s="115"/>
      <c r="E1258" s="108"/>
      <c r="F1258" s="108"/>
      <c r="G1258" s="108"/>
      <c r="H1258" s="108"/>
      <c r="I1258" s="108"/>
      <c r="J1258" s="108"/>
      <c r="K1258" s="108"/>
      <c r="L1258" s="108"/>
      <c r="M1258" s="111"/>
      <c r="N1258" s="112"/>
      <c r="O1258" s="111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  <c r="AD1258" s="108"/>
      <c r="AE1258" s="108"/>
      <c r="AF1258" s="108"/>
      <c r="AG1258" s="108"/>
      <c r="AH1258" s="108"/>
    </row>
    <row r="1259">
      <c r="A1259" s="108"/>
      <c r="B1259" s="108"/>
      <c r="C1259" s="108"/>
      <c r="D1259" s="115"/>
      <c r="E1259" s="108"/>
      <c r="F1259" s="108"/>
      <c r="G1259" s="108"/>
      <c r="H1259" s="108"/>
      <c r="I1259" s="108"/>
      <c r="J1259" s="108"/>
      <c r="K1259" s="108"/>
      <c r="L1259" s="108"/>
      <c r="M1259" s="111"/>
      <c r="N1259" s="112"/>
      <c r="O1259" s="111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  <c r="AD1259" s="108"/>
      <c r="AE1259" s="108"/>
      <c r="AF1259" s="108"/>
      <c r="AG1259" s="108"/>
      <c r="AH1259" s="108"/>
    </row>
    <row r="1260">
      <c r="A1260" s="108"/>
      <c r="B1260" s="108"/>
      <c r="C1260" s="108"/>
      <c r="D1260" s="115"/>
      <c r="E1260" s="108"/>
      <c r="F1260" s="108"/>
      <c r="G1260" s="108"/>
      <c r="H1260" s="108"/>
      <c r="I1260" s="108"/>
      <c r="J1260" s="108"/>
      <c r="K1260" s="108"/>
      <c r="L1260" s="108"/>
      <c r="M1260" s="111"/>
      <c r="N1260" s="112"/>
      <c r="O1260" s="111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  <c r="AD1260" s="108"/>
      <c r="AE1260" s="108"/>
      <c r="AF1260" s="108"/>
      <c r="AG1260" s="108"/>
      <c r="AH1260" s="108"/>
    </row>
    <row r="1261">
      <c r="A1261" s="108"/>
      <c r="B1261" s="108"/>
      <c r="C1261" s="108"/>
      <c r="D1261" s="115"/>
      <c r="E1261" s="108"/>
      <c r="F1261" s="108"/>
      <c r="G1261" s="108"/>
      <c r="H1261" s="108"/>
      <c r="I1261" s="108"/>
      <c r="J1261" s="108"/>
      <c r="K1261" s="108"/>
      <c r="L1261" s="108"/>
      <c r="M1261" s="111"/>
      <c r="N1261" s="112"/>
      <c r="O1261" s="111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  <c r="AD1261" s="108"/>
      <c r="AE1261" s="108"/>
      <c r="AF1261" s="108"/>
      <c r="AG1261" s="108"/>
      <c r="AH1261" s="108"/>
    </row>
    <row r="1262">
      <c r="A1262" s="108"/>
      <c r="B1262" s="108"/>
      <c r="C1262" s="108"/>
      <c r="D1262" s="115"/>
      <c r="E1262" s="108"/>
      <c r="F1262" s="108"/>
      <c r="G1262" s="108"/>
      <c r="H1262" s="108"/>
      <c r="I1262" s="108"/>
      <c r="J1262" s="108"/>
      <c r="K1262" s="108"/>
      <c r="L1262" s="108"/>
      <c r="M1262" s="111"/>
      <c r="N1262" s="112"/>
      <c r="O1262" s="111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  <c r="AD1262" s="108"/>
      <c r="AE1262" s="108"/>
      <c r="AF1262" s="108"/>
      <c r="AG1262" s="108"/>
      <c r="AH1262" s="108"/>
    </row>
    <row r="1263">
      <c r="A1263" s="108"/>
      <c r="B1263" s="108"/>
      <c r="C1263" s="108"/>
      <c r="D1263" s="115"/>
      <c r="E1263" s="108"/>
      <c r="F1263" s="108"/>
      <c r="G1263" s="108"/>
      <c r="H1263" s="108"/>
      <c r="I1263" s="108"/>
      <c r="J1263" s="108"/>
      <c r="K1263" s="108"/>
      <c r="L1263" s="108"/>
      <c r="M1263" s="111"/>
      <c r="N1263" s="112"/>
      <c r="O1263" s="111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  <c r="AD1263" s="108"/>
      <c r="AE1263" s="108"/>
      <c r="AF1263" s="108"/>
      <c r="AG1263" s="108"/>
      <c r="AH1263" s="108"/>
    </row>
    <row r="1264">
      <c r="A1264" s="108"/>
      <c r="B1264" s="108"/>
      <c r="C1264" s="108"/>
      <c r="D1264" s="115"/>
      <c r="E1264" s="108"/>
      <c r="F1264" s="108"/>
      <c r="G1264" s="108"/>
      <c r="H1264" s="108"/>
      <c r="I1264" s="108"/>
      <c r="J1264" s="108"/>
      <c r="K1264" s="108"/>
      <c r="L1264" s="108"/>
      <c r="M1264" s="111"/>
      <c r="N1264" s="112"/>
      <c r="O1264" s="111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  <c r="AD1264" s="108"/>
      <c r="AE1264" s="108"/>
      <c r="AF1264" s="108"/>
      <c r="AG1264" s="108"/>
      <c r="AH1264" s="108"/>
    </row>
    <row r="1265">
      <c r="A1265" s="108"/>
      <c r="B1265" s="108"/>
      <c r="C1265" s="108"/>
      <c r="D1265" s="115"/>
      <c r="E1265" s="108"/>
      <c r="F1265" s="108"/>
      <c r="G1265" s="108"/>
      <c r="H1265" s="108"/>
      <c r="I1265" s="108"/>
      <c r="J1265" s="108"/>
      <c r="K1265" s="108"/>
      <c r="L1265" s="108"/>
      <c r="M1265" s="111"/>
      <c r="N1265" s="112"/>
      <c r="O1265" s="111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  <c r="AD1265" s="108"/>
      <c r="AE1265" s="108"/>
      <c r="AF1265" s="108"/>
      <c r="AG1265" s="108"/>
      <c r="AH1265" s="108"/>
    </row>
    <row r="1266">
      <c r="A1266" s="108"/>
      <c r="B1266" s="108"/>
      <c r="C1266" s="108"/>
      <c r="D1266" s="115"/>
      <c r="E1266" s="108"/>
      <c r="F1266" s="108"/>
      <c r="G1266" s="108"/>
      <c r="H1266" s="108"/>
      <c r="I1266" s="108"/>
      <c r="J1266" s="108"/>
      <c r="K1266" s="108"/>
      <c r="L1266" s="108"/>
      <c r="M1266" s="111"/>
      <c r="N1266" s="112"/>
      <c r="O1266" s="111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  <c r="AD1266" s="108"/>
      <c r="AE1266" s="108"/>
      <c r="AF1266" s="108"/>
      <c r="AG1266" s="108"/>
      <c r="AH1266" s="108"/>
    </row>
    <row r="1267">
      <c r="A1267" s="108"/>
      <c r="B1267" s="108"/>
      <c r="C1267" s="108"/>
      <c r="D1267" s="115"/>
      <c r="E1267" s="108"/>
      <c r="F1267" s="108"/>
      <c r="G1267" s="108"/>
      <c r="H1267" s="108"/>
      <c r="I1267" s="108"/>
      <c r="J1267" s="108"/>
      <c r="K1267" s="108"/>
      <c r="L1267" s="108"/>
      <c r="M1267" s="111"/>
      <c r="N1267" s="112"/>
      <c r="O1267" s="111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  <c r="AD1267" s="108"/>
      <c r="AE1267" s="108"/>
      <c r="AF1267" s="108"/>
      <c r="AG1267" s="108"/>
      <c r="AH1267" s="108"/>
    </row>
    <row r="1268">
      <c r="A1268" s="108"/>
      <c r="B1268" s="108"/>
      <c r="C1268" s="108"/>
      <c r="D1268" s="115"/>
      <c r="E1268" s="108"/>
      <c r="F1268" s="108"/>
      <c r="G1268" s="108"/>
      <c r="H1268" s="108"/>
      <c r="I1268" s="108"/>
      <c r="J1268" s="108"/>
      <c r="K1268" s="108"/>
      <c r="L1268" s="108"/>
      <c r="M1268" s="111"/>
      <c r="N1268" s="112"/>
      <c r="O1268" s="111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  <c r="AD1268" s="108"/>
      <c r="AE1268" s="108"/>
      <c r="AF1268" s="108"/>
      <c r="AG1268" s="108"/>
      <c r="AH1268" s="108"/>
    </row>
    <row r="1269">
      <c r="A1269" s="108"/>
      <c r="B1269" s="108"/>
      <c r="C1269" s="108"/>
      <c r="D1269" s="115"/>
      <c r="E1269" s="108"/>
      <c r="F1269" s="108"/>
      <c r="G1269" s="108"/>
      <c r="H1269" s="108"/>
      <c r="I1269" s="108"/>
      <c r="J1269" s="108"/>
      <c r="K1269" s="108"/>
      <c r="L1269" s="108"/>
      <c r="M1269" s="111"/>
      <c r="N1269" s="112"/>
      <c r="O1269" s="111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  <c r="AD1269" s="108"/>
      <c r="AE1269" s="108"/>
      <c r="AF1269" s="108"/>
      <c r="AG1269" s="108"/>
      <c r="AH1269" s="108"/>
    </row>
    <row r="1270">
      <c r="A1270" s="108"/>
      <c r="B1270" s="108"/>
      <c r="C1270" s="108"/>
      <c r="D1270" s="115"/>
      <c r="E1270" s="108"/>
      <c r="F1270" s="108"/>
      <c r="G1270" s="108"/>
      <c r="H1270" s="108"/>
      <c r="I1270" s="108"/>
      <c r="J1270" s="108"/>
      <c r="K1270" s="108"/>
      <c r="L1270" s="108"/>
      <c r="M1270" s="111"/>
      <c r="N1270" s="112"/>
      <c r="O1270" s="111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  <c r="AD1270" s="108"/>
      <c r="AE1270" s="108"/>
      <c r="AF1270" s="108"/>
      <c r="AG1270" s="108"/>
      <c r="AH1270" s="108"/>
    </row>
    <row r="1271">
      <c r="A1271" s="108"/>
      <c r="B1271" s="108"/>
      <c r="C1271" s="108"/>
      <c r="D1271" s="115"/>
      <c r="E1271" s="108"/>
      <c r="F1271" s="108"/>
      <c r="G1271" s="108"/>
      <c r="H1271" s="108"/>
      <c r="I1271" s="108"/>
      <c r="J1271" s="108"/>
      <c r="K1271" s="108"/>
      <c r="L1271" s="108"/>
      <c r="M1271" s="111"/>
      <c r="N1271" s="112"/>
      <c r="O1271" s="111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  <c r="AD1271" s="108"/>
      <c r="AE1271" s="108"/>
      <c r="AF1271" s="108"/>
      <c r="AG1271" s="108"/>
      <c r="AH1271" s="108"/>
    </row>
    <row r="1272">
      <c r="A1272" s="108"/>
      <c r="B1272" s="108"/>
      <c r="C1272" s="108"/>
      <c r="D1272" s="115"/>
      <c r="E1272" s="108"/>
      <c r="F1272" s="108"/>
      <c r="G1272" s="108"/>
      <c r="H1272" s="108"/>
      <c r="I1272" s="108"/>
      <c r="J1272" s="108"/>
      <c r="K1272" s="108"/>
      <c r="L1272" s="108"/>
      <c r="M1272" s="111"/>
      <c r="N1272" s="112"/>
      <c r="O1272" s="111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  <c r="AD1272" s="108"/>
      <c r="AE1272" s="108"/>
      <c r="AF1272" s="108"/>
      <c r="AG1272" s="108"/>
      <c r="AH1272" s="108"/>
    </row>
    <row r="1273">
      <c r="A1273" s="108"/>
      <c r="B1273" s="108"/>
      <c r="C1273" s="108"/>
      <c r="D1273" s="115"/>
      <c r="E1273" s="108"/>
      <c r="F1273" s="108"/>
      <c r="G1273" s="108"/>
      <c r="H1273" s="108"/>
      <c r="I1273" s="108"/>
      <c r="J1273" s="108"/>
      <c r="K1273" s="108"/>
      <c r="L1273" s="108"/>
      <c r="M1273" s="111"/>
      <c r="N1273" s="112"/>
      <c r="O1273" s="111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  <c r="AD1273" s="108"/>
      <c r="AE1273" s="108"/>
      <c r="AF1273" s="108"/>
      <c r="AG1273" s="108"/>
      <c r="AH1273" s="108"/>
    </row>
    <row r="1274">
      <c r="A1274" s="108"/>
      <c r="B1274" s="108"/>
      <c r="C1274" s="108"/>
      <c r="D1274" s="115"/>
      <c r="E1274" s="108"/>
      <c r="F1274" s="108"/>
      <c r="G1274" s="108"/>
      <c r="H1274" s="108"/>
      <c r="I1274" s="108"/>
      <c r="J1274" s="108"/>
      <c r="K1274" s="108"/>
      <c r="L1274" s="108"/>
      <c r="M1274" s="111"/>
      <c r="N1274" s="112"/>
      <c r="O1274" s="111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  <c r="AD1274" s="108"/>
      <c r="AE1274" s="108"/>
      <c r="AF1274" s="108"/>
      <c r="AG1274" s="108"/>
      <c r="AH1274" s="108"/>
    </row>
    <row r="1275">
      <c r="A1275" s="108"/>
      <c r="B1275" s="108"/>
      <c r="C1275" s="108"/>
      <c r="D1275" s="115"/>
      <c r="E1275" s="108"/>
      <c r="F1275" s="108"/>
      <c r="G1275" s="108"/>
      <c r="H1275" s="108"/>
      <c r="I1275" s="108"/>
      <c r="J1275" s="108"/>
      <c r="K1275" s="108"/>
      <c r="L1275" s="108"/>
      <c r="M1275" s="111"/>
      <c r="N1275" s="112"/>
      <c r="O1275" s="111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  <c r="AD1275" s="108"/>
      <c r="AE1275" s="108"/>
      <c r="AF1275" s="108"/>
      <c r="AG1275" s="108"/>
      <c r="AH1275" s="108"/>
    </row>
    <row r="1276">
      <c r="A1276" s="108"/>
      <c r="B1276" s="108"/>
      <c r="C1276" s="108"/>
      <c r="D1276" s="115"/>
      <c r="E1276" s="108"/>
      <c r="F1276" s="108"/>
      <c r="G1276" s="108"/>
      <c r="H1276" s="108"/>
      <c r="I1276" s="108"/>
      <c r="J1276" s="108"/>
      <c r="K1276" s="108"/>
      <c r="L1276" s="108"/>
      <c r="M1276" s="111"/>
      <c r="N1276" s="112"/>
      <c r="O1276" s="111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  <c r="AD1276" s="108"/>
      <c r="AE1276" s="108"/>
      <c r="AF1276" s="108"/>
      <c r="AG1276" s="108"/>
      <c r="AH1276" s="108"/>
    </row>
    <row r="1277">
      <c r="A1277" s="108"/>
      <c r="B1277" s="108"/>
      <c r="C1277" s="108"/>
      <c r="D1277" s="115"/>
      <c r="E1277" s="108"/>
      <c r="F1277" s="108"/>
      <c r="G1277" s="108"/>
      <c r="H1277" s="108"/>
      <c r="I1277" s="108"/>
      <c r="J1277" s="108"/>
      <c r="K1277" s="108"/>
      <c r="L1277" s="108"/>
      <c r="M1277" s="111"/>
      <c r="N1277" s="112"/>
      <c r="O1277" s="111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  <c r="AD1277" s="108"/>
      <c r="AE1277" s="108"/>
      <c r="AF1277" s="108"/>
      <c r="AG1277" s="108"/>
      <c r="AH1277" s="108"/>
    </row>
    <row r="1278">
      <c r="A1278" s="108"/>
      <c r="B1278" s="108"/>
      <c r="C1278" s="108"/>
      <c r="D1278" s="115"/>
      <c r="E1278" s="108"/>
      <c r="F1278" s="108"/>
      <c r="G1278" s="108"/>
      <c r="H1278" s="108"/>
      <c r="I1278" s="108"/>
      <c r="J1278" s="108"/>
      <c r="K1278" s="108"/>
      <c r="L1278" s="108"/>
      <c r="M1278" s="111"/>
      <c r="N1278" s="112"/>
      <c r="O1278" s="111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  <c r="AD1278" s="108"/>
      <c r="AE1278" s="108"/>
      <c r="AF1278" s="108"/>
      <c r="AG1278" s="108"/>
      <c r="AH1278" s="108"/>
    </row>
    <row r="1279">
      <c r="A1279" s="108"/>
      <c r="B1279" s="108"/>
      <c r="C1279" s="108"/>
      <c r="D1279" s="115"/>
      <c r="E1279" s="108"/>
      <c r="F1279" s="108"/>
      <c r="G1279" s="108"/>
      <c r="H1279" s="108"/>
      <c r="I1279" s="108"/>
      <c r="J1279" s="108"/>
      <c r="K1279" s="108"/>
      <c r="L1279" s="108"/>
      <c r="M1279" s="111"/>
      <c r="N1279" s="112"/>
      <c r="O1279" s="111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  <c r="AD1279" s="108"/>
      <c r="AE1279" s="108"/>
      <c r="AF1279" s="108"/>
      <c r="AG1279" s="108"/>
      <c r="AH1279" s="108"/>
    </row>
    <row r="1280">
      <c r="A1280" s="108"/>
      <c r="B1280" s="108"/>
      <c r="C1280" s="108"/>
      <c r="D1280" s="115"/>
      <c r="E1280" s="108"/>
      <c r="F1280" s="108"/>
      <c r="G1280" s="108"/>
      <c r="H1280" s="108"/>
      <c r="I1280" s="108"/>
      <c r="J1280" s="108"/>
      <c r="K1280" s="108"/>
      <c r="L1280" s="108"/>
      <c r="M1280" s="111"/>
      <c r="N1280" s="112"/>
      <c r="O1280" s="111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  <c r="AD1280" s="108"/>
      <c r="AE1280" s="108"/>
      <c r="AF1280" s="108"/>
      <c r="AG1280" s="108"/>
      <c r="AH1280" s="108"/>
    </row>
    <row r="1281">
      <c r="A1281" s="108"/>
      <c r="B1281" s="108"/>
      <c r="C1281" s="108"/>
      <c r="D1281" s="115"/>
      <c r="E1281" s="108"/>
      <c r="F1281" s="108"/>
      <c r="G1281" s="108"/>
      <c r="H1281" s="108"/>
      <c r="I1281" s="108"/>
      <c r="J1281" s="108"/>
      <c r="K1281" s="108"/>
      <c r="L1281" s="108"/>
      <c r="M1281" s="111"/>
      <c r="N1281" s="112"/>
      <c r="O1281" s="111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  <c r="AG1281" s="108"/>
      <c r="AH1281" s="108"/>
    </row>
    <row r="1282">
      <c r="A1282" s="108"/>
      <c r="B1282" s="108"/>
      <c r="C1282" s="108"/>
      <c r="D1282" s="115"/>
      <c r="E1282" s="108"/>
      <c r="F1282" s="108"/>
      <c r="G1282" s="108"/>
      <c r="H1282" s="108"/>
      <c r="I1282" s="108"/>
      <c r="J1282" s="108"/>
      <c r="K1282" s="108"/>
      <c r="L1282" s="108"/>
      <c r="M1282" s="111"/>
      <c r="N1282" s="112"/>
      <c r="O1282" s="111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  <c r="AD1282" s="108"/>
      <c r="AE1282" s="108"/>
      <c r="AF1282" s="108"/>
      <c r="AG1282" s="108"/>
      <c r="AH1282" s="108"/>
    </row>
    <row r="1283">
      <c r="A1283" s="108"/>
      <c r="B1283" s="108"/>
      <c r="C1283" s="108"/>
      <c r="D1283" s="115"/>
      <c r="E1283" s="108"/>
      <c r="F1283" s="108"/>
      <c r="G1283" s="108"/>
      <c r="H1283" s="108"/>
      <c r="I1283" s="108"/>
      <c r="J1283" s="108"/>
      <c r="K1283" s="108"/>
      <c r="L1283" s="108"/>
      <c r="M1283" s="111"/>
      <c r="N1283" s="112"/>
      <c r="O1283" s="111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  <c r="AE1283" s="108"/>
      <c r="AF1283" s="108"/>
      <c r="AG1283" s="108"/>
      <c r="AH1283" s="108"/>
    </row>
    <row r="1284">
      <c r="A1284" s="108"/>
      <c r="B1284" s="108"/>
      <c r="C1284" s="108"/>
      <c r="D1284" s="115"/>
      <c r="E1284" s="108"/>
      <c r="F1284" s="108"/>
      <c r="G1284" s="108"/>
      <c r="H1284" s="108"/>
      <c r="I1284" s="108"/>
      <c r="J1284" s="108"/>
      <c r="K1284" s="108"/>
      <c r="L1284" s="108"/>
      <c r="M1284" s="111"/>
      <c r="N1284" s="112"/>
      <c r="O1284" s="111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  <c r="AD1284" s="108"/>
      <c r="AE1284" s="108"/>
      <c r="AF1284" s="108"/>
      <c r="AG1284" s="108"/>
      <c r="AH1284" s="108"/>
    </row>
    <row r="1285">
      <c r="A1285" s="108"/>
      <c r="B1285" s="108"/>
      <c r="C1285" s="108"/>
      <c r="D1285" s="115"/>
      <c r="E1285" s="108"/>
      <c r="F1285" s="108"/>
      <c r="G1285" s="108"/>
      <c r="H1285" s="108"/>
      <c r="I1285" s="108"/>
      <c r="J1285" s="108"/>
      <c r="K1285" s="108"/>
      <c r="L1285" s="108"/>
      <c r="M1285" s="111"/>
      <c r="N1285" s="112"/>
      <c r="O1285" s="111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  <c r="AD1285" s="108"/>
      <c r="AE1285" s="108"/>
      <c r="AF1285" s="108"/>
      <c r="AG1285" s="108"/>
      <c r="AH1285" s="108"/>
    </row>
    <row r="1286">
      <c r="A1286" s="108"/>
      <c r="B1286" s="108"/>
      <c r="C1286" s="108"/>
      <c r="D1286" s="115"/>
      <c r="E1286" s="108"/>
      <c r="F1286" s="108"/>
      <c r="G1286" s="108"/>
      <c r="H1286" s="108"/>
      <c r="I1286" s="108"/>
      <c r="J1286" s="108"/>
      <c r="K1286" s="108"/>
      <c r="L1286" s="108"/>
      <c r="M1286" s="111"/>
      <c r="N1286" s="112"/>
      <c r="O1286" s="111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  <c r="AD1286" s="108"/>
      <c r="AE1286" s="108"/>
      <c r="AF1286" s="108"/>
      <c r="AG1286" s="108"/>
      <c r="AH1286" s="108"/>
    </row>
    <row r="1287">
      <c r="A1287" s="108"/>
      <c r="B1287" s="108"/>
      <c r="C1287" s="108"/>
      <c r="D1287" s="115"/>
      <c r="E1287" s="108"/>
      <c r="F1287" s="108"/>
      <c r="G1287" s="108"/>
      <c r="H1287" s="108"/>
      <c r="I1287" s="108"/>
      <c r="J1287" s="108"/>
      <c r="K1287" s="108"/>
      <c r="L1287" s="108"/>
      <c r="M1287" s="111"/>
      <c r="N1287" s="112"/>
      <c r="O1287" s="111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  <c r="AD1287" s="108"/>
      <c r="AE1287" s="108"/>
      <c r="AF1287" s="108"/>
      <c r="AG1287" s="108"/>
      <c r="AH1287" s="108"/>
    </row>
    <row r="1288">
      <c r="A1288" s="108"/>
      <c r="B1288" s="108"/>
      <c r="C1288" s="108"/>
      <c r="D1288" s="115"/>
      <c r="E1288" s="108"/>
      <c r="F1288" s="108"/>
      <c r="G1288" s="108"/>
      <c r="H1288" s="108"/>
      <c r="I1288" s="108"/>
      <c r="J1288" s="108"/>
      <c r="K1288" s="108"/>
      <c r="L1288" s="108"/>
      <c r="M1288" s="111"/>
      <c r="N1288" s="112"/>
      <c r="O1288" s="111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  <c r="AD1288" s="108"/>
      <c r="AE1288" s="108"/>
      <c r="AF1288" s="108"/>
      <c r="AG1288" s="108"/>
      <c r="AH1288" s="108"/>
    </row>
    <row r="1289">
      <c r="A1289" s="108"/>
      <c r="B1289" s="108"/>
      <c r="C1289" s="108"/>
      <c r="D1289" s="115"/>
      <c r="E1289" s="108"/>
      <c r="F1289" s="108"/>
      <c r="G1289" s="108"/>
      <c r="H1289" s="108"/>
      <c r="I1289" s="108"/>
      <c r="J1289" s="108"/>
      <c r="K1289" s="108"/>
      <c r="L1289" s="108"/>
      <c r="M1289" s="111"/>
      <c r="N1289" s="112"/>
      <c r="O1289" s="111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  <c r="AD1289" s="108"/>
      <c r="AE1289" s="108"/>
      <c r="AF1289" s="108"/>
      <c r="AG1289" s="108"/>
      <c r="AH1289" s="108"/>
    </row>
    <row r="1290">
      <c r="A1290" s="108"/>
      <c r="B1290" s="108"/>
      <c r="C1290" s="108"/>
      <c r="D1290" s="115"/>
      <c r="E1290" s="108"/>
      <c r="F1290" s="108"/>
      <c r="G1290" s="108"/>
      <c r="H1290" s="108"/>
      <c r="I1290" s="108"/>
      <c r="J1290" s="108"/>
      <c r="K1290" s="108"/>
      <c r="L1290" s="108"/>
      <c r="M1290" s="111"/>
      <c r="N1290" s="112"/>
      <c r="O1290" s="111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  <c r="AD1290" s="108"/>
      <c r="AE1290" s="108"/>
      <c r="AF1290" s="108"/>
      <c r="AG1290" s="108"/>
      <c r="AH1290" s="108"/>
    </row>
    <row r="1291">
      <c r="A1291" s="108"/>
      <c r="B1291" s="108"/>
      <c r="C1291" s="108"/>
      <c r="D1291" s="115"/>
      <c r="E1291" s="108"/>
      <c r="F1291" s="108"/>
      <c r="G1291" s="108"/>
      <c r="H1291" s="108"/>
      <c r="I1291" s="108"/>
      <c r="J1291" s="108"/>
      <c r="K1291" s="108"/>
      <c r="L1291" s="108"/>
      <c r="M1291" s="111"/>
      <c r="N1291" s="112"/>
      <c r="O1291" s="111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  <c r="AD1291" s="108"/>
      <c r="AE1291" s="108"/>
      <c r="AF1291" s="108"/>
      <c r="AG1291" s="108"/>
      <c r="AH1291" s="108"/>
    </row>
    <row r="1292">
      <c r="A1292" s="108"/>
      <c r="B1292" s="108"/>
      <c r="C1292" s="108"/>
      <c r="D1292" s="115"/>
      <c r="E1292" s="108"/>
      <c r="F1292" s="108"/>
      <c r="G1292" s="108"/>
      <c r="H1292" s="108"/>
      <c r="I1292" s="108"/>
      <c r="J1292" s="108"/>
      <c r="K1292" s="108"/>
      <c r="L1292" s="108"/>
      <c r="M1292" s="111"/>
      <c r="N1292" s="112"/>
      <c r="O1292" s="111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  <c r="AD1292" s="108"/>
      <c r="AE1292" s="108"/>
      <c r="AF1292" s="108"/>
      <c r="AG1292" s="108"/>
      <c r="AH1292" s="108"/>
    </row>
    <row r="1293">
      <c r="A1293" s="108"/>
      <c r="B1293" s="108"/>
      <c r="C1293" s="108"/>
      <c r="D1293" s="115"/>
      <c r="E1293" s="108"/>
      <c r="F1293" s="108"/>
      <c r="G1293" s="108"/>
      <c r="H1293" s="108"/>
      <c r="I1293" s="108"/>
      <c r="J1293" s="108"/>
      <c r="K1293" s="108"/>
      <c r="L1293" s="108"/>
      <c r="M1293" s="111"/>
      <c r="N1293" s="112"/>
      <c r="O1293" s="111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  <c r="AG1293" s="108"/>
      <c r="AH1293" s="108"/>
    </row>
    <row r="1294">
      <c r="A1294" s="108"/>
      <c r="B1294" s="108"/>
      <c r="C1294" s="108"/>
      <c r="D1294" s="115"/>
      <c r="E1294" s="108"/>
      <c r="F1294" s="108"/>
      <c r="G1294" s="108"/>
      <c r="H1294" s="108"/>
      <c r="I1294" s="108"/>
      <c r="J1294" s="108"/>
      <c r="K1294" s="108"/>
      <c r="L1294" s="108"/>
      <c r="M1294" s="111"/>
      <c r="N1294" s="112"/>
      <c r="O1294" s="111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  <c r="AD1294" s="108"/>
      <c r="AE1294" s="108"/>
      <c r="AF1294" s="108"/>
      <c r="AG1294" s="108"/>
      <c r="AH1294" s="108"/>
    </row>
    <row r="1295">
      <c r="A1295" s="108"/>
      <c r="B1295" s="108"/>
      <c r="C1295" s="108"/>
      <c r="D1295" s="115"/>
      <c r="E1295" s="108"/>
      <c r="F1295" s="108"/>
      <c r="G1295" s="108"/>
      <c r="H1295" s="108"/>
      <c r="I1295" s="108"/>
      <c r="J1295" s="108"/>
      <c r="K1295" s="108"/>
      <c r="L1295" s="108"/>
      <c r="M1295" s="111"/>
      <c r="N1295" s="112"/>
      <c r="O1295" s="111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  <c r="AD1295" s="108"/>
      <c r="AE1295" s="108"/>
      <c r="AF1295" s="108"/>
      <c r="AG1295" s="108"/>
      <c r="AH1295" s="108"/>
    </row>
    <row r="1296">
      <c r="A1296" s="108"/>
      <c r="B1296" s="108"/>
      <c r="C1296" s="108"/>
      <c r="D1296" s="115"/>
      <c r="E1296" s="108"/>
      <c r="F1296" s="108"/>
      <c r="G1296" s="108"/>
      <c r="H1296" s="108"/>
      <c r="I1296" s="108"/>
      <c r="J1296" s="108"/>
      <c r="K1296" s="108"/>
      <c r="L1296" s="108"/>
      <c r="M1296" s="111"/>
      <c r="N1296" s="112"/>
      <c r="O1296" s="111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  <c r="AD1296" s="108"/>
      <c r="AE1296" s="108"/>
      <c r="AF1296" s="108"/>
      <c r="AG1296" s="108"/>
      <c r="AH1296" s="108"/>
    </row>
    <row r="1297">
      <c r="A1297" s="108"/>
      <c r="B1297" s="108"/>
      <c r="C1297" s="108"/>
      <c r="D1297" s="115"/>
      <c r="E1297" s="108"/>
      <c r="F1297" s="108"/>
      <c r="G1297" s="108"/>
      <c r="H1297" s="108"/>
      <c r="I1297" s="108"/>
      <c r="J1297" s="108"/>
      <c r="K1297" s="108"/>
      <c r="L1297" s="108"/>
      <c r="M1297" s="111"/>
      <c r="N1297" s="112"/>
      <c r="O1297" s="111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  <c r="AD1297" s="108"/>
      <c r="AE1297" s="108"/>
      <c r="AF1297" s="108"/>
      <c r="AG1297" s="108"/>
      <c r="AH1297" s="108"/>
    </row>
    <row r="1298">
      <c r="A1298" s="108"/>
      <c r="B1298" s="108"/>
      <c r="C1298" s="108"/>
      <c r="D1298" s="115"/>
      <c r="E1298" s="108"/>
      <c r="F1298" s="108"/>
      <c r="G1298" s="108"/>
      <c r="H1298" s="108"/>
      <c r="I1298" s="108"/>
      <c r="J1298" s="108"/>
      <c r="K1298" s="108"/>
      <c r="L1298" s="108"/>
      <c r="M1298" s="111"/>
      <c r="N1298" s="112"/>
      <c r="O1298" s="111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  <c r="AD1298" s="108"/>
      <c r="AE1298" s="108"/>
      <c r="AF1298" s="108"/>
      <c r="AG1298" s="108"/>
      <c r="AH1298" s="108"/>
    </row>
    <row r="1299">
      <c r="A1299" s="108"/>
      <c r="B1299" s="108"/>
      <c r="C1299" s="108"/>
      <c r="D1299" s="115"/>
      <c r="E1299" s="108"/>
      <c r="F1299" s="108"/>
      <c r="G1299" s="108"/>
      <c r="H1299" s="108"/>
      <c r="I1299" s="108"/>
      <c r="J1299" s="108"/>
      <c r="K1299" s="108"/>
      <c r="L1299" s="108"/>
      <c r="M1299" s="111"/>
      <c r="N1299" s="112"/>
      <c r="O1299" s="111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  <c r="AD1299" s="108"/>
      <c r="AE1299" s="108"/>
      <c r="AF1299" s="108"/>
      <c r="AG1299" s="108"/>
      <c r="AH1299" s="108"/>
    </row>
    <row r="1300">
      <c r="A1300" s="108"/>
      <c r="B1300" s="108"/>
      <c r="C1300" s="108"/>
      <c r="D1300" s="115"/>
      <c r="E1300" s="108"/>
      <c r="F1300" s="108"/>
      <c r="G1300" s="108"/>
      <c r="H1300" s="108"/>
      <c r="I1300" s="108"/>
      <c r="J1300" s="108"/>
      <c r="K1300" s="108"/>
      <c r="L1300" s="108"/>
      <c r="M1300" s="111"/>
      <c r="N1300" s="112"/>
      <c r="O1300" s="111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  <c r="AD1300" s="108"/>
      <c r="AE1300" s="108"/>
      <c r="AF1300" s="108"/>
      <c r="AG1300" s="108"/>
      <c r="AH1300" s="108"/>
    </row>
    <row r="1301">
      <c r="A1301" s="108"/>
      <c r="B1301" s="108"/>
      <c r="C1301" s="108"/>
      <c r="D1301" s="115"/>
      <c r="E1301" s="108"/>
      <c r="F1301" s="108"/>
      <c r="G1301" s="108"/>
      <c r="H1301" s="108"/>
      <c r="I1301" s="108"/>
      <c r="J1301" s="108"/>
      <c r="K1301" s="108"/>
      <c r="L1301" s="108"/>
      <c r="M1301" s="111"/>
      <c r="N1301" s="112"/>
      <c r="O1301" s="111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  <c r="AD1301" s="108"/>
      <c r="AE1301" s="108"/>
      <c r="AF1301" s="108"/>
      <c r="AG1301" s="108"/>
      <c r="AH1301" s="108"/>
    </row>
    <row r="1302">
      <c r="A1302" s="108"/>
      <c r="B1302" s="108"/>
      <c r="C1302" s="108"/>
      <c r="D1302" s="115"/>
      <c r="E1302" s="108"/>
      <c r="F1302" s="108"/>
      <c r="G1302" s="108"/>
      <c r="H1302" s="108"/>
      <c r="I1302" s="108"/>
      <c r="J1302" s="108"/>
      <c r="K1302" s="108"/>
      <c r="L1302" s="108"/>
      <c r="M1302" s="111"/>
      <c r="N1302" s="112"/>
      <c r="O1302" s="111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  <c r="AD1302" s="108"/>
      <c r="AE1302" s="108"/>
      <c r="AF1302" s="108"/>
      <c r="AG1302" s="108"/>
      <c r="AH1302" s="108"/>
    </row>
    <row r="1303">
      <c r="A1303" s="108"/>
      <c r="B1303" s="108"/>
      <c r="C1303" s="108"/>
      <c r="D1303" s="115"/>
      <c r="E1303" s="108"/>
      <c r="F1303" s="108"/>
      <c r="G1303" s="108"/>
      <c r="H1303" s="108"/>
      <c r="I1303" s="108"/>
      <c r="J1303" s="108"/>
      <c r="K1303" s="108"/>
      <c r="L1303" s="108"/>
      <c r="M1303" s="111"/>
      <c r="N1303" s="112"/>
      <c r="O1303" s="111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  <c r="AD1303" s="108"/>
      <c r="AE1303" s="108"/>
      <c r="AF1303" s="108"/>
      <c r="AG1303" s="108"/>
      <c r="AH1303" s="108"/>
    </row>
    <row r="1304">
      <c r="A1304" s="108"/>
      <c r="B1304" s="108"/>
      <c r="C1304" s="108"/>
      <c r="D1304" s="115"/>
      <c r="E1304" s="108"/>
      <c r="F1304" s="108"/>
      <c r="G1304" s="108"/>
      <c r="H1304" s="108"/>
      <c r="I1304" s="108"/>
      <c r="J1304" s="108"/>
      <c r="K1304" s="108"/>
      <c r="L1304" s="108"/>
      <c r="M1304" s="111"/>
      <c r="N1304" s="112"/>
      <c r="O1304" s="111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  <c r="AD1304" s="108"/>
      <c r="AE1304" s="108"/>
      <c r="AF1304" s="108"/>
      <c r="AG1304" s="108"/>
      <c r="AH1304" s="108"/>
    </row>
    <row r="1305">
      <c r="A1305" s="108"/>
      <c r="B1305" s="108"/>
      <c r="C1305" s="108"/>
      <c r="D1305" s="115"/>
      <c r="E1305" s="108"/>
      <c r="F1305" s="108"/>
      <c r="G1305" s="108"/>
      <c r="H1305" s="108"/>
      <c r="I1305" s="108"/>
      <c r="J1305" s="108"/>
      <c r="K1305" s="108"/>
      <c r="L1305" s="108"/>
      <c r="M1305" s="111"/>
      <c r="N1305" s="112"/>
      <c r="O1305" s="111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  <c r="AD1305" s="108"/>
      <c r="AE1305" s="108"/>
      <c r="AF1305" s="108"/>
      <c r="AG1305" s="108"/>
      <c r="AH1305" s="108"/>
    </row>
    <row r="1306">
      <c r="A1306" s="108"/>
      <c r="B1306" s="108"/>
      <c r="C1306" s="108"/>
      <c r="D1306" s="115"/>
      <c r="E1306" s="108"/>
      <c r="F1306" s="108"/>
      <c r="G1306" s="108"/>
      <c r="H1306" s="108"/>
      <c r="I1306" s="108"/>
      <c r="J1306" s="108"/>
      <c r="K1306" s="108"/>
      <c r="L1306" s="108"/>
      <c r="M1306" s="111"/>
      <c r="N1306" s="112"/>
      <c r="O1306" s="111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  <c r="AE1306" s="108"/>
      <c r="AF1306" s="108"/>
      <c r="AG1306" s="108"/>
      <c r="AH1306" s="108"/>
    </row>
    <row r="1307">
      <c r="A1307" s="108"/>
      <c r="B1307" s="108"/>
      <c r="C1307" s="108"/>
      <c r="D1307" s="115"/>
      <c r="E1307" s="108"/>
      <c r="F1307" s="108"/>
      <c r="G1307" s="108"/>
      <c r="H1307" s="108"/>
      <c r="I1307" s="108"/>
      <c r="J1307" s="108"/>
      <c r="K1307" s="108"/>
      <c r="L1307" s="108"/>
      <c r="M1307" s="111"/>
      <c r="N1307" s="112"/>
      <c r="O1307" s="111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  <c r="AE1307" s="108"/>
      <c r="AF1307" s="108"/>
      <c r="AG1307" s="108"/>
      <c r="AH1307" s="108"/>
    </row>
    <row r="1308">
      <c r="A1308" s="108"/>
      <c r="B1308" s="108"/>
      <c r="C1308" s="108"/>
      <c r="D1308" s="115"/>
      <c r="E1308" s="108"/>
      <c r="F1308" s="108"/>
      <c r="G1308" s="108"/>
      <c r="H1308" s="108"/>
      <c r="I1308" s="108"/>
      <c r="J1308" s="108"/>
      <c r="K1308" s="108"/>
      <c r="L1308" s="108"/>
      <c r="M1308" s="111"/>
      <c r="N1308" s="112"/>
      <c r="O1308" s="111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  <c r="AE1308" s="108"/>
      <c r="AF1308" s="108"/>
      <c r="AG1308" s="108"/>
      <c r="AH1308" s="108"/>
    </row>
    <row r="1309">
      <c r="A1309" s="108"/>
      <c r="B1309" s="108"/>
      <c r="C1309" s="108"/>
      <c r="D1309" s="115"/>
      <c r="E1309" s="108"/>
      <c r="F1309" s="108"/>
      <c r="G1309" s="108"/>
      <c r="H1309" s="108"/>
      <c r="I1309" s="108"/>
      <c r="J1309" s="108"/>
      <c r="K1309" s="108"/>
      <c r="L1309" s="108"/>
      <c r="M1309" s="111"/>
      <c r="N1309" s="112"/>
      <c r="O1309" s="111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  <c r="AE1309" s="108"/>
      <c r="AF1309" s="108"/>
      <c r="AG1309" s="108"/>
      <c r="AH1309" s="108"/>
    </row>
    <row r="1310">
      <c r="A1310" s="108"/>
      <c r="B1310" s="108"/>
      <c r="C1310" s="108"/>
      <c r="D1310" s="115"/>
      <c r="E1310" s="108"/>
      <c r="F1310" s="108"/>
      <c r="G1310" s="108"/>
      <c r="H1310" s="108"/>
      <c r="I1310" s="108"/>
      <c r="J1310" s="108"/>
      <c r="K1310" s="108"/>
      <c r="L1310" s="108"/>
      <c r="M1310" s="111"/>
      <c r="N1310" s="112"/>
      <c r="O1310" s="111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  <c r="AE1310" s="108"/>
      <c r="AF1310" s="108"/>
      <c r="AG1310" s="108"/>
      <c r="AH1310" s="108"/>
    </row>
    <row r="1311">
      <c r="A1311" s="108"/>
      <c r="B1311" s="108"/>
      <c r="C1311" s="108"/>
      <c r="D1311" s="115"/>
      <c r="E1311" s="108"/>
      <c r="F1311" s="108"/>
      <c r="G1311" s="108"/>
      <c r="H1311" s="108"/>
      <c r="I1311" s="108"/>
      <c r="J1311" s="108"/>
      <c r="K1311" s="108"/>
      <c r="L1311" s="108"/>
      <c r="M1311" s="111"/>
      <c r="N1311" s="112"/>
      <c r="O1311" s="111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  <c r="AE1311" s="108"/>
      <c r="AF1311" s="108"/>
      <c r="AG1311" s="108"/>
      <c r="AH1311" s="108"/>
    </row>
    <row r="1312">
      <c r="A1312" s="108"/>
      <c r="B1312" s="108"/>
      <c r="C1312" s="108"/>
      <c r="D1312" s="115"/>
      <c r="E1312" s="108"/>
      <c r="F1312" s="108"/>
      <c r="G1312" s="108"/>
      <c r="H1312" s="108"/>
      <c r="I1312" s="108"/>
      <c r="J1312" s="108"/>
      <c r="K1312" s="108"/>
      <c r="L1312" s="108"/>
      <c r="M1312" s="111"/>
      <c r="N1312" s="112"/>
      <c r="O1312" s="111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  <c r="AE1312" s="108"/>
      <c r="AF1312" s="108"/>
      <c r="AG1312" s="108"/>
      <c r="AH1312" s="108"/>
    </row>
    <row r="1313">
      <c r="A1313" s="108"/>
      <c r="B1313" s="108"/>
      <c r="C1313" s="108"/>
      <c r="D1313" s="115"/>
      <c r="E1313" s="108"/>
      <c r="F1313" s="108"/>
      <c r="G1313" s="108"/>
      <c r="H1313" s="108"/>
      <c r="I1313" s="108"/>
      <c r="J1313" s="108"/>
      <c r="K1313" s="108"/>
      <c r="L1313" s="108"/>
      <c r="M1313" s="111"/>
      <c r="N1313" s="112"/>
      <c r="O1313" s="111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  <c r="AE1313" s="108"/>
      <c r="AF1313" s="108"/>
      <c r="AG1313" s="108"/>
      <c r="AH1313" s="108"/>
    </row>
    <row r="1314">
      <c r="A1314" s="108"/>
      <c r="B1314" s="108"/>
      <c r="C1314" s="108"/>
      <c r="D1314" s="115"/>
      <c r="E1314" s="108"/>
      <c r="F1314" s="108"/>
      <c r="G1314" s="108"/>
      <c r="H1314" s="108"/>
      <c r="I1314" s="108"/>
      <c r="J1314" s="108"/>
      <c r="K1314" s="108"/>
      <c r="L1314" s="108"/>
      <c r="M1314" s="111"/>
      <c r="N1314" s="112"/>
      <c r="O1314" s="111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  <c r="AE1314" s="108"/>
      <c r="AF1314" s="108"/>
      <c r="AG1314" s="108"/>
      <c r="AH1314" s="108"/>
    </row>
    <row r="1315">
      <c r="A1315" s="108"/>
      <c r="B1315" s="108"/>
      <c r="C1315" s="108"/>
      <c r="D1315" s="115"/>
      <c r="E1315" s="108"/>
      <c r="F1315" s="108"/>
      <c r="G1315" s="108"/>
      <c r="H1315" s="108"/>
      <c r="I1315" s="108"/>
      <c r="J1315" s="108"/>
      <c r="K1315" s="108"/>
      <c r="L1315" s="108"/>
      <c r="M1315" s="111"/>
      <c r="N1315" s="112"/>
      <c r="O1315" s="111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  <c r="AD1315" s="108"/>
      <c r="AE1315" s="108"/>
      <c r="AF1315" s="108"/>
      <c r="AG1315" s="108"/>
      <c r="AH1315" s="108"/>
    </row>
    <row r="1316">
      <c r="A1316" s="108"/>
      <c r="B1316" s="108"/>
      <c r="C1316" s="108"/>
      <c r="D1316" s="115"/>
      <c r="E1316" s="108"/>
      <c r="F1316" s="108"/>
      <c r="G1316" s="108"/>
      <c r="H1316" s="108"/>
      <c r="I1316" s="108"/>
      <c r="J1316" s="108"/>
      <c r="K1316" s="108"/>
      <c r="L1316" s="108"/>
      <c r="M1316" s="111"/>
      <c r="N1316" s="112"/>
      <c r="O1316" s="111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  <c r="AD1316" s="108"/>
      <c r="AE1316" s="108"/>
      <c r="AF1316" s="108"/>
      <c r="AG1316" s="108"/>
      <c r="AH1316" s="108"/>
    </row>
    <row r="1317">
      <c r="A1317" s="108"/>
      <c r="B1317" s="108"/>
      <c r="C1317" s="108"/>
      <c r="D1317" s="115"/>
      <c r="E1317" s="108"/>
      <c r="F1317" s="108"/>
      <c r="G1317" s="108"/>
      <c r="H1317" s="108"/>
      <c r="I1317" s="108"/>
      <c r="J1317" s="108"/>
      <c r="K1317" s="108"/>
      <c r="L1317" s="108"/>
      <c r="M1317" s="111"/>
      <c r="N1317" s="112"/>
      <c r="O1317" s="111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  <c r="AD1317" s="108"/>
      <c r="AE1317" s="108"/>
      <c r="AF1317" s="108"/>
      <c r="AG1317" s="108"/>
      <c r="AH1317" s="108"/>
    </row>
    <row r="1318">
      <c r="A1318" s="108"/>
      <c r="B1318" s="108"/>
      <c r="C1318" s="108"/>
      <c r="D1318" s="115"/>
      <c r="E1318" s="108"/>
      <c r="F1318" s="108"/>
      <c r="G1318" s="108"/>
      <c r="H1318" s="108"/>
      <c r="I1318" s="108"/>
      <c r="J1318" s="108"/>
      <c r="K1318" s="108"/>
      <c r="L1318" s="108"/>
      <c r="M1318" s="111"/>
      <c r="N1318" s="112"/>
      <c r="O1318" s="111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  <c r="AD1318" s="108"/>
      <c r="AE1318" s="108"/>
      <c r="AF1318" s="108"/>
      <c r="AG1318" s="108"/>
      <c r="AH1318" s="108"/>
    </row>
    <row r="1319">
      <c r="A1319" s="108"/>
      <c r="B1319" s="108"/>
      <c r="C1319" s="108"/>
      <c r="D1319" s="115"/>
      <c r="E1319" s="108"/>
      <c r="F1319" s="108"/>
      <c r="G1319" s="108"/>
      <c r="H1319" s="108"/>
      <c r="I1319" s="108"/>
      <c r="J1319" s="108"/>
      <c r="K1319" s="108"/>
      <c r="L1319" s="108"/>
      <c r="M1319" s="111"/>
      <c r="N1319" s="112"/>
      <c r="O1319" s="111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  <c r="AD1319" s="108"/>
      <c r="AE1319" s="108"/>
      <c r="AF1319" s="108"/>
      <c r="AG1319" s="108"/>
      <c r="AH1319" s="108"/>
    </row>
    <row r="1320">
      <c r="A1320" s="108"/>
      <c r="B1320" s="108"/>
      <c r="C1320" s="108"/>
      <c r="D1320" s="115"/>
      <c r="E1320" s="108"/>
      <c r="F1320" s="108"/>
      <c r="G1320" s="108"/>
      <c r="H1320" s="108"/>
      <c r="I1320" s="108"/>
      <c r="J1320" s="108"/>
      <c r="K1320" s="108"/>
      <c r="L1320" s="108"/>
      <c r="M1320" s="111"/>
      <c r="N1320" s="112"/>
      <c r="O1320" s="111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  <c r="AD1320" s="108"/>
      <c r="AE1320" s="108"/>
      <c r="AF1320" s="108"/>
      <c r="AG1320" s="108"/>
      <c r="AH1320" s="108"/>
    </row>
    <row r="1321">
      <c r="A1321" s="108"/>
      <c r="B1321" s="108"/>
      <c r="C1321" s="108"/>
      <c r="D1321" s="115"/>
      <c r="E1321" s="108"/>
      <c r="F1321" s="108"/>
      <c r="G1321" s="108"/>
      <c r="H1321" s="108"/>
      <c r="I1321" s="108"/>
      <c r="J1321" s="108"/>
      <c r="K1321" s="108"/>
      <c r="L1321" s="108"/>
      <c r="M1321" s="111"/>
      <c r="N1321" s="112"/>
      <c r="O1321" s="111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  <c r="AD1321" s="108"/>
      <c r="AE1321" s="108"/>
      <c r="AF1321" s="108"/>
      <c r="AG1321" s="108"/>
      <c r="AH1321" s="108"/>
    </row>
    <row r="1322">
      <c r="A1322" s="108"/>
      <c r="B1322" s="108"/>
      <c r="C1322" s="108"/>
      <c r="D1322" s="115"/>
      <c r="E1322" s="108"/>
      <c r="F1322" s="108"/>
      <c r="G1322" s="108"/>
      <c r="H1322" s="108"/>
      <c r="I1322" s="108"/>
      <c r="J1322" s="108"/>
      <c r="K1322" s="108"/>
      <c r="L1322" s="108"/>
      <c r="M1322" s="111"/>
      <c r="N1322" s="112"/>
      <c r="O1322" s="111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  <c r="AD1322" s="108"/>
      <c r="AE1322" s="108"/>
      <c r="AF1322" s="108"/>
      <c r="AG1322" s="108"/>
      <c r="AH1322" s="108"/>
    </row>
    <row r="1323">
      <c r="A1323" s="108"/>
      <c r="B1323" s="108"/>
      <c r="C1323" s="108"/>
      <c r="D1323" s="115"/>
      <c r="E1323" s="108"/>
      <c r="F1323" s="108"/>
      <c r="G1323" s="108"/>
      <c r="H1323" s="108"/>
      <c r="I1323" s="108"/>
      <c r="J1323" s="108"/>
      <c r="K1323" s="108"/>
      <c r="L1323" s="108"/>
      <c r="M1323" s="111"/>
      <c r="N1323" s="112"/>
      <c r="O1323" s="111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  <c r="AD1323" s="108"/>
      <c r="AE1323" s="108"/>
      <c r="AF1323" s="108"/>
      <c r="AG1323" s="108"/>
      <c r="AH1323" s="108"/>
    </row>
    <row r="1324">
      <c r="A1324" s="108"/>
      <c r="B1324" s="108"/>
      <c r="C1324" s="108"/>
      <c r="D1324" s="115"/>
      <c r="E1324" s="108"/>
      <c r="F1324" s="108"/>
      <c r="G1324" s="108"/>
      <c r="H1324" s="108"/>
      <c r="I1324" s="108"/>
      <c r="J1324" s="108"/>
      <c r="K1324" s="108"/>
      <c r="L1324" s="108"/>
      <c r="M1324" s="111"/>
      <c r="N1324" s="112"/>
      <c r="O1324" s="111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  <c r="AD1324" s="108"/>
      <c r="AE1324" s="108"/>
      <c r="AF1324" s="108"/>
      <c r="AG1324" s="108"/>
      <c r="AH1324" s="108"/>
    </row>
    <row r="1325">
      <c r="A1325" s="108"/>
      <c r="B1325" s="108"/>
      <c r="C1325" s="108"/>
      <c r="D1325" s="115"/>
      <c r="E1325" s="108"/>
      <c r="F1325" s="108"/>
      <c r="G1325" s="108"/>
      <c r="H1325" s="108"/>
      <c r="I1325" s="108"/>
      <c r="J1325" s="108"/>
      <c r="K1325" s="108"/>
      <c r="L1325" s="108"/>
      <c r="M1325" s="111"/>
      <c r="N1325" s="112"/>
      <c r="O1325" s="111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  <c r="AD1325" s="108"/>
      <c r="AE1325" s="108"/>
      <c r="AF1325" s="108"/>
      <c r="AG1325" s="108"/>
      <c r="AH1325" s="108"/>
    </row>
    <row r="1326">
      <c r="A1326" s="108"/>
      <c r="B1326" s="108"/>
      <c r="C1326" s="108"/>
      <c r="D1326" s="115"/>
      <c r="E1326" s="108"/>
      <c r="F1326" s="108"/>
      <c r="G1326" s="108"/>
      <c r="H1326" s="108"/>
      <c r="I1326" s="108"/>
      <c r="J1326" s="108"/>
      <c r="K1326" s="108"/>
      <c r="L1326" s="108"/>
      <c r="M1326" s="111"/>
      <c r="N1326" s="112"/>
      <c r="O1326" s="111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  <c r="AD1326" s="108"/>
      <c r="AE1326" s="108"/>
      <c r="AF1326" s="108"/>
      <c r="AG1326" s="108"/>
      <c r="AH1326" s="108"/>
    </row>
    <row r="1327">
      <c r="A1327" s="108"/>
      <c r="B1327" s="108"/>
      <c r="C1327" s="108"/>
      <c r="D1327" s="115"/>
      <c r="E1327" s="108"/>
      <c r="F1327" s="108"/>
      <c r="G1327" s="108"/>
      <c r="H1327" s="108"/>
      <c r="I1327" s="108"/>
      <c r="J1327" s="108"/>
      <c r="K1327" s="108"/>
      <c r="L1327" s="108"/>
      <c r="M1327" s="111"/>
      <c r="N1327" s="112"/>
      <c r="O1327" s="111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  <c r="AD1327" s="108"/>
      <c r="AE1327" s="108"/>
      <c r="AF1327" s="108"/>
      <c r="AG1327" s="108"/>
      <c r="AH1327" s="108"/>
    </row>
    <row r="1328">
      <c r="A1328" s="108"/>
      <c r="B1328" s="108"/>
      <c r="C1328" s="108"/>
      <c r="D1328" s="115"/>
      <c r="E1328" s="108"/>
      <c r="F1328" s="108"/>
      <c r="G1328" s="108"/>
      <c r="H1328" s="108"/>
      <c r="I1328" s="108"/>
      <c r="J1328" s="108"/>
      <c r="K1328" s="108"/>
      <c r="L1328" s="108"/>
      <c r="M1328" s="111"/>
      <c r="N1328" s="112"/>
      <c r="O1328" s="111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  <c r="AD1328" s="108"/>
      <c r="AE1328" s="108"/>
      <c r="AF1328" s="108"/>
      <c r="AG1328" s="108"/>
      <c r="AH1328" s="108"/>
    </row>
    <row r="1329">
      <c r="A1329" s="108"/>
      <c r="B1329" s="108"/>
      <c r="C1329" s="108"/>
      <c r="D1329" s="115"/>
      <c r="E1329" s="108"/>
      <c r="F1329" s="108"/>
      <c r="G1329" s="108"/>
      <c r="H1329" s="108"/>
      <c r="I1329" s="108"/>
      <c r="J1329" s="108"/>
      <c r="K1329" s="108"/>
      <c r="L1329" s="108"/>
      <c r="M1329" s="111"/>
      <c r="N1329" s="112"/>
      <c r="O1329" s="111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  <c r="AD1329" s="108"/>
      <c r="AE1329" s="108"/>
      <c r="AF1329" s="108"/>
      <c r="AG1329" s="108"/>
      <c r="AH1329" s="108"/>
    </row>
    <row r="1330">
      <c r="A1330" s="108"/>
      <c r="B1330" s="108"/>
      <c r="C1330" s="108"/>
      <c r="D1330" s="115"/>
      <c r="E1330" s="108"/>
      <c r="F1330" s="108"/>
      <c r="G1330" s="108"/>
      <c r="H1330" s="108"/>
      <c r="I1330" s="108"/>
      <c r="J1330" s="108"/>
      <c r="K1330" s="108"/>
      <c r="L1330" s="108"/>
      <c r="M1330" s="111"/>
      <c r="N1330" s="112"/>
      <c r="O1330" s="111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  <c r="AD1330" s="108"/>
      <c r="AE1330" s="108"/>
      <c r="AF1330" s="108"/>
      <c r="AG1330" s="108"/>
      <c r="AH1330" s="108"/>
    </row>
    <row r="1331">
      <c r="A1331" s="108"/>
      <c r="B1331" s="108"/>
      <c r="C1331" s="108"/>
      <c r="D1331" s="115"/>
      <c r="E1331" s="108"/>
      <c r="F1331" s="108"/>
      <c r="G1331" s="108"/>
      <c r="H1331" s="108"/>
      <c r="I1331" s="108"/>
      <c r="J1331" s="108"/>
      <c r="K1331" s="108"/>
      <c r="L1331" s="108"/>
      <c r="M1331" s="111"/>
      <c r="N1331" s="112"/>
      <c r="O1331" s="111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  <c r="AD1331" s="108"/>
      <c r="AE1331" s="108"/>
      <c r="AF1331" s="108"/>
      <c r="AG1331" s="108"/>
      <c r="AH1331" s="108"/>
    </row>
    <row r="1332">
      <c r="A1332" s="108"/>
      <c r="B1332" s="108"/>
      <c r="C1332" s="108"/>
      <c r="D1332" s="115"/>
      <c r="E1332" s="108"/>
      <c r="F1332" s="108"/>
      <c r="G1332" s="108"/>
      <c r="H1332" s="108"/>
      <c r="I1332" s="108"/>
      <c r="J1332" s="108"/>
      <c r="K1332" s="108"/>
      <c r="L1332" s="108"/>
      <c r="M1332" s="111"/>
      <c r="N1332" s="112"/>
      <c r="O1332" s="111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  <c r="AD1332" s="108"/>
      <c r="AE1332" s="108"/>
      <c r="AF1332" s="108"/>
      <c r="AG1332" s="108"/>
      <c r="AH1332" s="108"/>
    </row>
    <row r="1333">
      <c r="A1333" s="108"/>
      <c r="B1333" s="108"/>
      <c r="C1333" s="108"/>
      <c r="D1333" s="115"/>
      <c r="E1333" s="108"/>
      <c r="F1333" s="108"/>
      <c r="G1333" s="108"/>
      <c r="H1333" s="108"/>
      <c r="I1333" s="108"/>
      <c r="J1333" s="108"/>
      <c r="K1333" s="108"/>
      <c r="L1333" s="108"/>
      <c r="M1333" s="111"/>
      <c r="N1333" s="112"/>
      <c r="O1333" s="111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  <c r="AD1333" s="108"/>
      <c r="AE1333" s="108"/>
      <c r="AF1333" s="108"/>
      <c r="AG1333" s="108"/>
      <c r="AH1333" s="108"/>
    </row>
    <row r="1334">
      <c r="A1334" s="108"/>
      <c r="B1334" s="108"/>
      <c r="C1334" s="108"/>
      <c r="D1334" s="115"/>
      <c r="E1334" s="108"/>
      <c r="F1334" s="108"/>
      <c r="G1334" s="108"/>
      <c r="H1334" s="108"/>
      <c r="I1334" s="108"/>
      <c r="J1334" s="108"/>
      <c r="K1334" s="108"/>
      <c r="L1334" s="108"/>
      <c r="M1334" s="111"/>
      <c r="N1334" s="112"/>
      <c r="O1334" s="111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  <c r="AD1334" s="108"/>
      <c r="AE1334" s="108"/>
      <c r="AF1334" s="108"/>
      <c r="AG1334" s="108"/>
      <c r="AH1334" s="108"/>
    </row>
    <row r="1335">
      <c r="A1335" s="108"/>
      <c r="B1335" s="108"/>
      <c r="C1335" s="108"/>
      <c r="D1335" s="115"/>
      <c r="E1335" s="108"/>
      <c r="F1335" s="108"/>
      <c r="G1335" s="108"/>
      <c r="H1335" s="108"/>
      <c r="I1335" s="108"/>
      <c r="J1335" s="108"/>
      <c r="K1335" s="108"/>
      <c r="L1335" s="108"/>
      <c r="M1335" s="111"/>
      <c r="N1335" s="112"/>
      <c r="O1335" s="111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  <c r="AD1335" s="108"/>
      <c r="AE1335" s="108"/>
      <c r="AF1335" s="108"/>
      <c r="AG1335" s="108"/>
      <c r="AH1335" s="108"/>
    </row>
    <row r="1336">
      <c r="A1336" s="108"/>
      <c r="B1336" s="108"/>
      <c r="C1336" s="108"/>
      <c r="D1336" s="115"/>
      <c r="E1336" s="108"/>
      <c r="F1336" s="108"/>
      <c r="G1336" s="108"/>
      <c r="H1336" s="108"/>
      <c r="I1336" s="108"/>
      <c r="J1336" s="108"/>
      <c r="K1336" s="108"/>
      <c r="L1336" s="108"/>
      <c r="M1336" s="111"/>
      <c r="N1336" s="112"/>
      <c r="O1336" s="111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  <c r="AD1336" s="108"/>
      <c r="AE1336" s="108"/>
      <c r="AF1336" s="108"/>
      <c r="AG1336" s="108"/>
      <c r="AH1336" s="108"/>
    </row>
    <row r="1337">
      <c r="A1337" s="108"/>
      <c r="B1337" s="108"/>
      <c r="C1337" s="108"/>
      <c r="D1337" s="115"/>
      <c r="E1337" s="108"/>
      <c r="F1337" s="108"/>
      <c r="G1337" s="108"/>
      <c r="H1337" s="108"/>
      <c r="I1337" s="108"/>
      <c r="J1337" s="108"/>
      <c r="K1337" s="108"/>
      <c r="L1337" s="108"/>
      <c r="M1337" s="111"/>
      <c r="N1337" s="112"/>
      <c r="O1337" s="111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  <c r="AD1337" s="108"/>
      <c r="AE1337" s="108"/>
      <c r="AF1337" s="108"/>
      <c r="AG1337" s="108"/>
      <c r="AH1337" s="108"/>
    </row>
    <row r="1338">
      <c r="A1338" s="108"/>
      <c r="B1338" s="108"/>
      <c r="C1338" s="108"/>
      <c r="D1338" s="115"/>
      <c r="E1338" s="108"/>
      <c r="F1338" s="108"/>
      <c r="G1338" s="108"/>
      <c r="H1338" s="108"/>
      <c r="I1338" s="108"/>
      <c r="J1338" s="108"/>
      <c r="K1338" s="108"/>
      <c r="L1338" s="108"/>
      <c r="M1338" s="111"/>
      <c r="N1338" s="112"/>
      <c r="O1338" s="111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  <c r="AD1338" s="108"/>
      <c r="AE1338" s="108"/>
      <c r="AF1338" s="108"/>
      <c r="AG1338" s="108"/>
      <c r="AH1338" s="108"/>
    </row>
    <row r="1339">
      <c r="A1339" s="108"/>
      <c r="B1339" s="108"/>
      <c r="C1339" s="108"/>
      <c r="D1339" s="115"/>
      <c r="E1339" s="108"/>
      <c r="F1339" s="108"/>
      <c r="G1339" s="108"/>
      <c r="H1339" s="108"/>
      <c r="I1339" s="108"/>
      <c r="J1339" s="108"/>
      <c r="K1339" s="108"/>
      <c r="L1339" s="108"/>
      <c r="M1339" s="111"/>
      <c r="N1339" s="112"/>
      <c r="O1339" s="111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  <c r="AD1339" s="108"/>
      <c r="AE1339" s="108"/>
      <c r="AF1339" s="108"/>
      <c r="AG1339" s="108"/>
      <c r="AH1339" s="108"/>
    </row>
    <row r="1340">
      <c r="A1340" s="108"/>
      <c r="B1340" s="108"/>
      <c r="C1340" s="108"/>
      <c r="D1340" s="115"/>
      <c r="E1340" s="108"/>
      <c r="F1340" s="108"/>
      <c r="G1340" s="108"/>
      <c r="H1340" s="108"/>
      <c r="I1340" s="108"/>
      <c r="J1340" s="108"/>
      <c r="K1340" s="108"/>
      <c r="L1340" s="108"/>
      <c r="M1340" s="111"/>
      <c r="N1340" s="112"/>
      <c r="O1340" s="111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  <c r="AE1340" s="108"/>
      <c r="AF1340" s="108"/>
      <c r="AG1340" s="108"/>
      <c r="AH1340" s="108"/>
    </row>
    <row r="1341">
      <c r="A1341" s="108"/>
      <c r="B1341" s="108"/>
      <c r="C1341" s="108"/>
      <c r="D1341" s="115"/>
      <c r="E1341" s="108"/>
      <c r="F1341" s="108"/>
      <c r="G1341" s="108"/>
      <c r="H1341" s="108"/>
      <c r="I1341" s="108"/>
      <c r="J1341" s="108"/>
      <c r="K1341" s="108"/>
      <c r="L1341" s="108"/>
      <c r="M1341" s="111"/>
      <c r="N1341" s="112"/>
      <c r="O1341" s="111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  <c r="AD1341" s="108"/>
      <c r="AE1341" s="108"/>
      <c r="AF1341" s="108"/>
      <c r="AG1341" s="108"/>
      <c r="AH1341" s="108"/>
    </row>
    <row r="1342">
      <c r="A1342" s="108"/>
      <c r="B1342" s="108"/>
      <c r="C1342" s="108"/>
      <c r="D1342" s="115"/>
      <c r="E1342" s="108"/>
      <c r="F1342" s="108"/>
      <c r="G1342" s="108"/>
      <c r="H1342" s="108"/>
      <c r="I1342" s="108"/>
      <c r="J1342" s="108"/>
      <c r="K1342" s="108"/>
      <c r="L1342" s="108"/>
      <c r="M1342" s="111"/>
      <c r="N1342" s="112"/>
      <c r="O1342" s="111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  <c r="AE1342" s="108"/>
      <c r="AF1342" s="108"/>
      <c r="AG1342" s="108"/>
      <c r="AH1342" s="108"/>
    </row>
    <row r="1343">
      <c r="A1343" s="108"/>
      <c r="B1343" s="108"/>
      <c r="C1343" s="108"/>
      <c r="D1343" s="115"/>
      <c r="E1343" s="108"/>
      <c r="F1343" s="108"/>
      <c r="G1343" s="108"/>
      <c r="H1343" s="108"/>
      <c r="I1343" s="108"/>
      <c r="J1343" s="108"/>
      <c r="K1343" s="108"/>
      <c r="L1343" s="108"/>
      <c r="M1343" s="111"/>
      <c r="N1343" s="112"/>
      <c r="O1343" s="111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  <c r="AE1343" s="108"/>
      <c r="AF1343" s="108"/>
      <c r="AG1343" s="108"/>
      <c r="AH1343" s="108"/>
    </row>
    <row r="1344">
      <c r="A1344" s="108"/>
      <c r="B1344" s="108"/>
      <c r="C1344" s="108"/>
      <c r="D1344" s="115"/>
      <c r="E1344" s="108"/>
      <c r="F1344" s="108"/>
      <c r="G1344" s="108"/>
      <c r="H1344" s="108"/>
      <c r="I1344" s="108"/>
      <c r="J1344" s="108"/>
      <c r="K1344" s="108"/>
      <c r="L1344" s="108"/>
      <c r="M1344" s="111"/>
      <c r="N1344" s="112"/>
      <c r="O1344" s="111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  <c r="AE1344" s="108"/>
      <c r="AF1344" s="108"/>
      <c r="AG1344" s="108"/>
      <c r="AH1344" s="108"/>
    </row>
    <row r="1345">
      <c r="A1345" s="108"/>
      <c r="B1345" s="108"/>
      <c r="C1345" s="108"/>
      <c r="D1345" s="115"/>
      <c r="E1345" s="108"/>
      <c r="F1345" s="108"/>
      <c r="G1345" s="108"/>
      <c r="H1345" s="108"/>
      <c r="I1345" s="108"/>
      <c r="J1345" s="108"/>
      <c r="K1345" s="108"/>
      <c r="L1345" s="108"/>
      <c r="M1345" s="111"/>
      <c r="N1345" s="112"/>
      <c r="O1345" s="111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  <c r="AE1345" s="108"/>
      <c r="AF1345" s="108"/>
      <c r="AG1345" s="108"/>
      <c r="AH1345" s="108"/>
    </row>
    <row r="1346">
      <c r="A1346" s="108"/>
      <c r="B1346" s="108"/>
      <c r="C1346" s="108"/>
      <c r="D1346" s="115"/>
      <c r="E1346" s="108"/>
      <c r="F1346" s="108"/>
      <c r="G1346" s="108"/>
      <c r="H1346" s="108"/>
      <c r="I1346" s="108"/>
      <c r="J1346" s="108"/>
      <c r="K1346" s="108"/>
      <c r="L1346" s="108"/>
      <c r="M1346" s="111"/>
      <c r="N1346" s="112"/>
      <c r="O1346" s="111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  <c r="AE1346" s="108"/>
      <c r="AF1346" s="108"/>
      <c r="AG1346" s="108"/>
      <c r="AH1346" s="108"/>
    </row>
    <row r="1347">
      <c r="A1347" s="108"/>
      <c r="B1347" s="108"/>
      <c r="C1347" s="108"/>
      <c r="D1347" s="115"/>
      <c r="E1347" s="108"/>
      <c r="F1347" s="108"/>
      <c r="G1347" s="108"/>
      <c r="H1347" s="108"/>
      <c r="I1347" s="108"/>
      <c r="J1347" s="108"/>
      <c r="K1347" s="108"/>
      <c r="L1347" s="108"/>
      <c r="M1347" s="111"/>
      <c r="N1347" s="112"/>
      <c r="O1347" s="111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  <c r="AE1347" s="108"/>
      <c r="AF1347" s="108"/>
      <c r="AG1347" s="108"/>
      <c r="AH1347" s="108"/>
    </row>
    <row r="1348">
      <c r="A1348" s="108"/>
      <c r="B1348" s="108"/>
      <c r="C1348" s="108"/>
      <c r="D1348" s="115"/>
      <c r="E1348" s="108"/>
      <c r="F1348" s="108"/>
      <c r="G1348" s="108"/>
      <c r="H1348" s="108"/>
      <c r="I1348" s="108"/>
      <c r="J1348" s="108"/>
      <c r="K1348" s="108"/>
      <c r="L1348" s="108"/>
      <c r="M1348" s="111"/>
      <c r="N1348" s="112"/>
      <c r="O1348" s="111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  <c r="AE1348" s="108"/>
      <c r="AF1348" s="108"/>
      <c r="AG1348" s="108"/>
      <c r="AH1348" s="108"/>
    </row>
    <row r="1349">
      <c r="A1349" s="108"/>
      <c r="B1349" s="108"/>
      <c r="C1349" s="108"/>
      <c r="D1349" s="115"/>
      <c r="E1349" s="108"/>
      <c r="F1349" s="108"/>
      <c r="G1349" s="108"/>
      <c r="H1349" s="108"/>
      <c r="I1349" s="108"/>
      <c r="J1349" s="108"/>
      <c r="K1349" s="108"/>
      <c r="L1349" s="108"/>
      <c r="M1349" s="111"/>
      <c r="N1349" s="112"/>
      <c r="O1349" s="111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  <c r="AE1349" s="108"/>
      <c r="AF1349" s="108"/>
      <c r="AG1349" s="108"/>
      <c r="AH1349" s="108"/>
    </row>
    <row r="1350">
      <c r="A1350" s="108"/>
      <c r="B1350" s="108"/>
      <c r="C1350" s="108"/>
      <c r="D1350" s="115"/>
      <c r="E1350" s="108"/>
      <c r="F1350" s="108"/>
      <c r="G1350" s="108"/>
      <c r="H1350" s="108"/>
      <c r="I1350" s="108"/>
      <c r="J1350" s="108"/>
      <c r="K1350" s="108"/>
      <c r="L1350" s="108"/>
      <c r="M1350" s="111"/>
      <c r="N1350" s="112"/>
      <c r="O1350" s="111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  <c r="AE1350" s="108"/>
      <c r="AF1350" s="108"/>
      <c r="AG1350" s="108"/>
      <c r="AH1350" s="108"/>
    </row>
    <row r="1351">
      <c r="A1351" s="108"/>
      <c r="B1351" s="108"/>
      <c r="C1351" s="108"/>
      <c r="D1351" s="115"/>
      <c r="E1351" s="108"/>
      <c r="F1351" s="108"/>
      <c r="G1351" s="108"/>
      <c r="H1351" s="108"/>
      <c r="I1351" s="108"/>
      <c r="J1351" s="108"/>
      <c r="K1351" s="108"/>
      <c r="L1351" s="108"/>
      <c r="M1351" s="111"/>
      <c r="N1351" s="112"/>
      <c r="O1351" s="111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  <c r="AE1351" s="108"/>
      <c r="AF1351" s="108"/>
      <c r="AG1351" s="108"/>
      <c r="AH1351" s="108"/>
    </row>
    <row r="1352">
      <c r="A1352" s="108"/>
      <c r="B1352" s="108"/>
      <c r="C1352" s="108"/>
      <c r="D1352" s="115"/>
      <c r="E1352" s="108"/>
      <c r="F1352" s="108"/>
      <c r="G1352" s="108"/>
      <c r="H1352" s="108"/>
      <c r="I1352" s="108"/>
      <c r="J1352" s="108"/>
      <c r="K1352" s="108"/>
      <c r="L1352" s="108"/>
      <c r="M1352" s="111"/>
      <c r="N1352" s="112"/>
      <c r="O1352" s="111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  <c r="AE1352" s="108"/>
      <c r="AF1352" s="108"/>
      <c r="AG1352" s="108"/>
      <c r="AH1352" s="108"/>
    </row>
    <row r="1353">
      <c r="A1353" s="108"/>
      <c r="B1353" s="108"/>
      <c r="C1353" s="108"/>
      <c r="D1353" s="115"/>
      <c r="E1353" s="108"/>
      <c r="F1353" s="108"/>
      <c r="G1353" s="108"/>
      <c r="H1353" s="108"/>
      <c r="I1353" s="108"/>
      <c r="J1353" s="108"/>
      <c r="K1353" s="108"/>
      <c r="L1353" s="108"/>
      <c r="M1353" s="111"/>
      <c r="N1353" s="112"/>
      <c r="O1353" s="111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  <c r="AE1353" s="108"/>
      <c r="AF1353" s="108"/>
      <c r="AG1353" s="108"/>
      <c r="AH1353" s="108"/>
    </row>
    <row r="1354">
      <c r="A1354" s="108"/>
      <c r="B1354" s="108"/>
      <c r="C1354" s="108"/>
      <c r="D1354" s="115"/>
      <c r="E1354" s="108"/>
      <c r="F1354" s="108"/>
      <c r="G1354" s="108"/>
      <c r="H1354" s="108"/>
      <c r="I1354" s="108"/>
      <c r="J1354" s="108"/>
      <c r="K1354" s="108"/>
      <c r="L1354" s="108"/>
      <c r="M1354" s="111"/>
      <c r="N1354" s="112"/>
      <c r="O1354" s="111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  <c r="AD1354" s="108"/>
      <c r="AE1354" s="108"/>
      <c r="AF1354" s="108"/>
      <c r="AG1354" s="108"/>
      <c r="AH1354" s="108"/>
    </row>
    <row r="1355">
      <c r="A1355" s="108"/>
      <c r="B1355" s="108"/>
      <c r="C1355" s="108"/>
      <c r="D1355" s="115"/>
      <c r="E1355" s="108"/>
      <c r="F1355" s="108"/>
      <c r="G1355" s="108"/>
      <c r="H1355" s="108"/>
      <c r="I1355" s="108"/>
      <c r="J1355" s="108"/>
      <c r="K1355" s="108"/>
      <c r="L1355" s="108"/>
      <c r="M1355" s="111"/>
      <c r="N1355" s="112"/>
      <c r="O1355" s="111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  <c r="AD1355" s="108"/>
      <c r="AE1355" s="108"/>
      <c r="AF1355" s="108"/>
      <c r="AG1355" s="108"/>
      <c r="AH1355" s="108"/>
    </row>
    <row r="1356">
      <c r="A1356" s="108"/>
      <c r="B1356" s="108"/>
      <c r="C1356" s="108"/>
      <c r="D1356" s="115"/>
      <c r="E1356" s="108"/>
      <c r="F1356" s="108"/>
      <c r="G1356" s="108"/>
      <c r="H1356" s="108"/>
      <c r="I1356" s="108"/>
      <c r="J1356" s="108"/>
      <c r="K1356" s="108"/>
      <c r="L1356" s="108"/>
      <c r="M1356" s="111"/>
      <c r="N1356" s="112"/>
      <c r="O1356" s="111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  <c r="AD1356" s="108"/>
      <c r="AE1356" s="108"/>
      <c r="AF1356" s="108"/>
      <c r="AG1356" s="108"/>
      <c r="AH1356" s="108"/>
    </row>
    <row r="1357">
      <c r="A1357" s="108"/>
      <c r="B1357" s="108"/>
      <c r="C1357" s="108"/>
      <c r="D1357" s="115"/>
      <c r="E1357" s="108"/>
      <c r="F1357" s="108"/>
      <c r="G1357" s="108"/>
      <c r="H1357" s="108"/>
      <c r="I1357" s="108"/>
      <c r="J1357" s="108"/>
      <c r="K1357" s="108"/>
      <c r="L1357" s="108"/>
      <c r="M1357" s="111"/>
      <c r="N1357" s="112"/>
      <c r="O1357" s="111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  <c r="AD1357" s="108"/>
      <c r="AE1357" s="108"/>
      <c r="AF1357" s="108"/>
      <c r="AG1357" s="108"/>
      <c r="AH1357" s="108"/>
    </row>
    <row r="1358">
      <c r="A1358" s="108"/>
      <c r="B1358" s="108"/>
      <c r="C1358" s="108"/>
      <c r="D1358" s="115"/>
      <c r="E1358" s="108"/>
      <c r="F1358" s="108"/>
      <c r="G1358" s="108"/>
      <c r="H1358" s="108"/>
      <c r="I1358" s="108"/>
      <c r="J1358" s="108"/>
      <c r="K1358" s="108"/>
      <c r="L1358" s="108"/>
      <c r="M1358" s="111"/>
      <c r="N1358" s="112"/>
      <c r="O1358" s="111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  <c r="AD1358" s="108"/>
      <c r="AE1358" s="108"/>
      <c r="AF1358" s="108"/>
      <c r="AG1358" s="108"/>
      <c r="AH1358" s="108"/>
    </row>
    <row r="1359">
      <c r="A1359" s="108"/>
      <c r="B1359" s="108"/>
      <c r="C1359" s="108"/>
      <c r="D1359" s="115"/>
      <c r="E1359" s="108"/>
      <c r="F1359" s="108"/>
      <c r="G1359" s="108"/>
      <c r="H1359" s="108"/>
      <c r="I1359" s="108"/>
      <c r="J1359" s="108"/>
      <c r="K1359" s="108"/>
      <c r="L1359" s="108"/>
      <c r="M1359" s="111"/>
      <c r="N1359" s="112"/>
      <c r="O1359" s="111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  <c r="AD1359" s="108"/>
      <c r="AE1359" s="108"/>
      <c r="AF1359" s="108"/>
      <c r="AG1359" s="108"/>
      <c r="AH1359" s="108"/>
    </row>
    <row r="1360">
      <c r="A1360" s="108"/>
      <c r="B1360" s="108"/>
      <c r="C1360" s="108"/>
      <c r="D1360" s="115"/>
      <c r="E1360" s="108"/>
      <c r="F1360" s="108"/>
      <c r="G1360" s="108"/>
      <c r="H1360" s="108"/>
      <c r="I1360" s="108"/>
      <c r="J1360" s="108"/>
      <c r="K1360" s="108"/>
      <c r="L1360" s="108"/>
      <c r="M1360" s="111"/>
      <c r="N1360" s="112"/>
      <c r="O1360" s="111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  <c r="AD1360" s="108"/>
      <c r="AE1360" s="108"/>
      <c r="AF1360" s="108"/>
      <c r="AG1360" s="108"/>
      <c r="AH1360" s="108"/>
    </row>
    <row r="1361">
      <c r="A1361" s="108"/>
      <c r="B1361" s="108"/>
      <c r="C1361" s="108"/>
      <c r="D1361" s="115"/>
      <c r="E1361" s="108"/>
      <c r="F1361" s="108"/>
      <c r="G1361" s="108"/>
      <c r="H1361" s="108"/>
      <c r="I1361" s="108"/>
      <c r="J1361" s="108"/>
      <c r="K1361" s="108"/>
      <c r="L1361" s="108"/>
      <c r="M1361" s="111"/>
      <c r="N1361" s="112"/>
      <c r="O1361" s="111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  <c r="AD1361" s="108"/>
      <c r="AE1361" s="108"/>
      <c r="AF1361" s="108"/>
      <c r="AG1361" s="108"/>
      <c r="AH1361" s="108"/>
    </row>
    <row r="1362">
      <c r="A1362" s="108"/>
      <c r="B1362" s="108"/>
      <c r="C1362" s="108"/>
      <c r="D1362" s="115"/>
      <c r="E1362" s="108"/>
      <c r="F1362" s="108"/>
      <c r="G1362" s="108"/>
      <c r="H1362" s="108"/>
      <c r="I1362" s="108"/>
      <c r="J1362" s="108"/>
      <c r="K1362" s="108"/>
      <c r="L1362" s="108"/>
      <c r="M1362" s="111"/>
      <c r="N1362" s="112"/>
      <c r="O1362" s="111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  <c r="AD1362" s="108"/>
      <c r="AE1362" s="108"/>
      <c r="AF1362" s="108"/>
      <c r="AG1362" s="108"/>
      <c r="AH1362" s="108"/>
    </row>
    <row r="1363">
      <c r="A1363" s="108"/>
      <c r="B1363" s="108"/>
      <c r="C1363" s="108"/>
      <c r="D1363" s="115"/>
      <c r="E1363" s="108"/>
      <c r="F1363" s="108"/>
      <c r="G1363" s="108"/>
      <c r="H1363" s="108"/>
      <c r="I1363" s="108"/>
      <c r="J1363" s="108"/>
      <c r="K1363" s="108"/>
      <c r="L1363" s="108"/>
      <c r="M1363" s="111"/>
      <c r="N1363" s="112"/>
      <c r="O1363" s="111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  <c r="AD1363" s="108"/>
      <c r="AE1363" s="108"/>
      <c r="AF1363" s="108"/>
      <c r="AG1363" s="108"/>
      <c r="AH1363" s="108"/>
    </row>
    <row r="1364">
      <c r="A1364" s="108"/>
      <c r="B1364" s="108"/>
      <c r="C1364" s="108"/>
      <c r="D1364" s="115"/>
      <c r="E1364" s="108"/>
      <c r="F1364" s="108"/>
      <c r="G1364" s="108"/>
      <c r="H1364" s="108"/>
      <c r="I1364" s="108"/>
      <c r="J1364" s="108"/>
      <c r="K1364" s="108"/>
      <c r="L1364" s="108"/>
      <c r="M1364" s="111"/>
      <c r="N1364" s="112"/>
      <c r="O1364" s="111"/>
      <c r="P1364" s="108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08"/>
      <c r="AC1364" s="108"/>
      <c r="AD1364" s="108"/>
      <c r="AE1364" s="108"/>
      <c r="AF1364" s="108"/>
      <c r="AG1364" s="108"/>
      <c r="AH1364" s="108"/>
    </row>
    <row r="1365">
      <c r="A1365" s="108"/>
      <c r="B1365" s="108"/>
      <c r="C1365" s="108"/>
      <c r="D1365" s="115"/>
      <c r="E1365" s="108"/>
      <c r="F1365" s="108"/>
      <c r="G1365" s="108"/>
      <c r="H1365" s="108"/>
      <c r="I1365" s="108"/>
      <c r="J1365" s="108"/>
      <c r="K1365" s="108"/>
      <c r="L1365" s="108"/>
      <c r="M1365" s="111"/>
      <c r="N1365" s="112"/>
      <c r="O1365" s="111"/>
      <c r="P1365" s="108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08"/>
      <c r="AC1365" s="108"/>
      <c r="AD1365" s="108"/>
      <c r="AE1365" s="108"/>
      <c r="AF1365" s="108"/>
      <c r="AG1365" s="108"/>
      <c r="AH1365" s="108"/>
    </row>
    <row r="1366">
      <c r="A1366" s="108"/>
      <c r="B1366" s="108"/>
      <c r="C1366" s="108"/>
      <c r="D1366" s="115"/>
      <c r="E1366" s="108"/>
      <c r="F1366" s="108"/>
      <c r="G1366" s="108"/>
      <c r="H1366" s="108"/>
      <c r="I1366" s="108"/>
      <c r="J1366" s="108"/>
      <c r="K1366" s="108"/>
      <c r="L1366" s="108"/>
      <c r="M1366" s="111"/>
      <c r="N1366" s="112"/>
      <c r="O1366" s="111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/>
      <c r="AC1366" s="108"/>
      <c r="AD1366" s="108"/>
      <c r="AE1366" s="108"/>
      <c r="AF1366" s="108"/>
      <c r="AG1366" s="108"/>
      <c r="AH1366" s="108"/>
    </row>
    <row r="1367">
      <c r="A1367" s="108"/>
      <c r="B1367" s="108"/>
      <c r="C1367" s="108"/>
      <c r="D1367" s="115"/>
      <c r="E1367" s="108"/>
      <c r="F1367" s="108"/>
      <c r="G1367" s="108"/>
      <c r="H1367" s="108"/>
      <c r="I1367" s="108"/>
      <c r="J1367" s="108"/>
      <c r="K1367" s="108"/>
      <c r="L1367" s="108"/>
      <c r="M1367" s="111"/>
      <c r="N1367" s="112"/>
      <c r="O1367" s="111"/>
      <c r="P1367" s="108"/>
      <c r="Q1367" s="108"/>
      <c r="R1367" s="108"/>
      <c r="S1367" s="108"/>
      <c r="T1367" s="108"/>
      <c r="U1367" s="108"/>
      <c r="V1367" s="108"/>
      <c r="W1367" s="108"/>
      <c r="X1367" s="108"/>
      <c r="Y1367" s="108"/>
      <c r="Z1367" s="108"/>
      <c r="AA1367" s="108"/>
      <c r="AB1367" s="108"/>
      <c r="AC1367" s="108"/>
      <c r="AD1367" s="108"/>
      <c r="AE1367" s="108"/>
      <c r="AF1367" s="108"/>
      <c r="AG1367" s="108"/>
      <c r="AH1367" s="108"/>
    </row>
    <row r="1368">
      <c r="A1368" s="108"/>
      <c r="B1368" s="108"/>
      <c r="C1368" s="108"/>
      <c r="D1368" s="115"/>
      <c r="E1368" s="108"/>
      <c r="F1368" s="108"/>
      <c r="G1368" s="108"/>
      <c r="H1368" s="108"/>
      <c r="I1368" s="108"/>
      <c r="J1368" s="108"/>
      <c r="K1368" s="108"/>
      <c r="L1368" s="108"/>
      <c r="M1368" s="111"/>
      <c r="N1368" s="112"/>
      <c r="O1368" s="111"/>
      <c r="P1368" s="108"/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08"/>
      <c r="AC1368" s="108"/>
      <c r="AD1368" s="108"/>
      <c r="AE1368" s="108"/>
      <c r="AF1368" s="108"/>
      <c r="AG1368" s="108"/>
      <c r="AH1368" s="108"/>
    </row>
    <row r="1369">
      <c r="A1369" s="108"/>
      <c r="B1369" s="108"/>
      <c r="C1369" s="108"/>
      <c r="D1369" s="115"/>
      <c r="E1369" s="108"/>
      <c r="F1369" s="108"/>
      <c r="G1369" s="108"/>
      <c r="H1369" s="108"/>
      <c r="I1369" s="108"/>
      <c r="J1369" s="108"/>
      <c r="K1369" s="108"/>
      <c r="L1369" s="108"/>
      <c r="M1369" s="111"/>
      <c r="N1369" s="112"/>
      <c r="O1369" s="111"/>
      <c r="P1369" s="108"/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08"/>
      <c r="AC1369" s="108"/>
      <c r="AD1369" s="108"/>
      <c r="AE1369" s="108"/>
      <c r="AF1369" s="108"/>
      <c r="AG1369" s="108"/>
      <c r="AH1369" s="108"/>
    </row>
    <row r="1370">
      <c r="A1370" s="108"/>
      <c r="B1370" s="108"/>
      <c r="C1370" s="108"/>
      <c r="D1370" s="115"/>
      <c r="E1370" s="108"/>
      <c r="F1370" s="108"/>
      <c r="G1370" s="108"/>
      <c r="H1370" s="108"/>
      <c r="I1370" s="108"/>
      <c r="J1370" s="108"/>
      <c r="K1370" s="108"/>
      <c r="L1370" s="108"/>
      <c r="M1370" s="111"/>
      <c r="N1370" s="112"/>
      <c r="O1370" s="111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/>
      <c r="AC1370" s="108"/>
      <c r="AD1370" s="108"/>
      <c r="AE1370" s="108"/>
      <c r="AF1370" s="108"/>
      <c r="AG1370" s="108"/>
      <c r="AH1370" s="108"/>
    </row>
    <row r="1371">
      <c r="A1371" s="108"/>
      <c r="B1371" s="108"/>
      <c r="C1371" s="108"/>
      <c r="D1371" s="115"/>
      <c r="E1371" s="108"/>
      <c r="F1371" s="108"/>
      <c r="G1371" s="108"/>
      <c r="H1371" s="108"/>
      <c r="I1371" s="108"/>
      <c r="J1371" s="108"/>
      <c r="K1371" s="108"/>
      <c r="L1371" s="108"/>
      <c r="M1371" s="111"/>
      <c r="N1371" s="112"/>
      <c r="O1371" s="111"/>
      <c r="P1371" s="108"/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08"/>
      <c r="AC1371" s="108"/>
      <c r="AD1371" s="108"/>
      <c r="AE1371" s="108"/>
      <c r="AF1371" s="108"/>
      <c r="AG1371" s="108"/>
      <c r="AH1371" s="108"/>
    </row>
    <row r="1372">
      <c r="A1372" s="108"/>
      <c r="B1372" s="108"/>
      <c r="C1372" s="108"/>
      <c r="D1372" s="115"/>
      <c r="E1372" s="108"/>
      <c r="F1372" s="108"/>
      <c r="G1372" s="108"/>
      <c r="H1372" s="108"/>
      <c r="I1372" s="108"/>
      <c r="J1372" s="108"/>
      <c r="K1372" s="108"/>
      <c r="L1372" s="108"/>
      <c r="M1372" s="111"/>
      <c r="N1372" s="112"/>
      <c r="O1372" s="111"/>
      <c r="P1372" s="108"/>
      <c r="Q1372" s="108"/>
      <c r="R1372" s="108"/>
      <c r="S1372" s="108"/>
      <c r="T1372" s="108"/>
      <c r="U1372" s="108"/>
      <c r="V1372" s="108"/>
      <c r="W1372" s="108"/>
      <c r="X1372" s="108"/>
      <c r="Y1372" s="108"/>
      <c r="Z1372" s="108"/>
      <c r="AA1372" s="108"/>
      <c r="AB1372" s="108"/>
      <c r="AC1372" s="108"/>
      <c r="AD1372" s="108"/>
      <c r="AE1372" s="108"/>
      <c r="AF1372" s="108"/>
      <c r="AG1372" s="108"/>
      <c r="AH1372" s="108"/>
    </row>
    <row r="1373">
      <c r="A1373" s="108"/>
      <c r="B1373" s="108"/>
      <c r="C1373" s="108"/>
      <c r="D1373" s="115"/>
      <c r="E1373" s="108"/>
      <c r="F1373" s="108"/>
      <c r="G1373" s="108"/>
      <c r="H1373" s="108"/>
      <c r="I1373" s="108"/>
      <c r="J1373" s="108"/>
      <c r="K1373" s="108"/>
      <c r="L1373" s="108"/>
      <c r="M1373" s="111"/>
      <c r="N1373" s="112"/>
      <c r="O1373" s="111"/>
      <c r="P1373" s="108"/>
      <c r="Q1373" s="108"/>
      <c r="R1373" s="108"/>
      <c r="S1373" s="108"/>
      <c r="T1373" s="108"/>
      <c r="U1373" s="108"/>
      <c r="V1373" s="108"/>
      <c r="W1373" s="108"/>
      <c r="X1373" s="108"/>
      <c r="Y1373" s="108"/>
      <c r="Z1373" s="108"/>
      <c r="AA1373" s="108"/>
      <c r="AB1373" s="108"/>
      <c r="AC1373" s="108"/>
      <c r="AD1373" s="108"/>
      <c r="AE1373" s="108"/>
      <c r="AF1373" s="108"/>
      <c r="AG1373" s="108"/>
      <c r="AH1373" s="108"/>
    </row>
    <row r="1374">
      <c r="A1374" s="108"/>
      <c r="B1374" s="108"/>
      <c r="C1374" s="108"/>
      <c r="D1374" s="115"/>
      <c r="E1374" s="108"/>
      <c r="F1374" s="108"/>
      <c r="G1374" s="108"/>
      <c r="H1374" s="108"/>
      <c r="I1374" s="108"/>
      <c r="J1374" s="108"/>
      <c r="K1374" s="108"/>
      <c r="L1374" s="108"/>
      <c r="M1374" s="111"/>
      <c r="N1374" s="112"/>
      <c r="O1374" s="111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/>
      <c r="AB1374" s="108"/>
      <c r="AC1374" s="108"/>
      <c r="AD1374" s="108"/>
      <c r="AE1374" s="108"/>
      <c r="AF1374" s="108"/>
      <c r="AG1374" s="108"/>
      <c r="AH1374" s="108"/>
    </row>
    <row r="1375">
      <c r="A1375" s="108"/>
      <c r="B1375" s="108"/>
      <c r="C1375" s="108"/>
      <c r="D1375" s="115"/>
      <c r="E1375" s="108"/>
      <c r="F1375" s="108"/>
      <c r="G1375" s="108"/>
      <c r="H1375" s="108"/>
      <c r="I1375" s="108"/>
      <c r="J1375" s="108"/>
      <c r="K1375" s="108"/>
      <c r="L1375" s="108"/>
      <c r="M1375" s="111"/>
      <c r="N1375" s="112"/>
      <c r="O1375" s="111"/>
      <c r="P1375" s="108"/>
      <c r="Q1375" s="108"/>
      <c r="R1375" s="108"/>
      <c r="S1375" s="108"/>
      <c r="T1375" s="108"/>
      <c r="U1375" s="108"/>
      <c r="V1375" s="108"/>
      <c r="W1375" s="108"/>
      <c r="X1375" s="108"/>
      <c r="Y1375" s="108"/>
      <c r="Z1375" s="108"/>
      <c r="AA1375" s="108"/>
      <c r="AB1375" s="108"/>
      <c r="AC1375" s="108"/>
      <c r="AD1375" s="108"/>
      <c r="AE1375" s="108"/>
      <c r="AF1375" s="108"/>
      <c r="AG1375" s="108"/>
      <c r="AH1375" s="108"/>
    </row>
    <row r="1376">
      <c r="A1376" s="108"/>
      <c r="B1376" s="108"/>
      <c r="C1376" s="108"/>
      <c r="D1376" s="115"/>
      <c r="E1376" s="108"/>
      <c r="F1376" s="108"/>
      <c r="G1376" s="108"/>
      <c r="H1376" s="108"/>
      <c r="I1376" s="108"/>
      <c r="J1376" s="108"/>
      <c r="K1376" s="108"/>
      <c r="L1376" s="108"/>
      <c r="M1376" s="111"/>
      <c r="N1376" s="112"/>
      <c r="O1376" s="111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/>
      <c r="AC1376" s="108"/>
      <c r="AD1376" s="108"/>
      <c r="AE1376" s="108"/>
      <c r="AF1376" s="108"/>
      <c r="AG1376" s="108"/>
      <c r="AH1376" s="108"/>
    </row>
    <row r="1377">
      <c r="A1377" s="108"/>
      <c r="B1377" s="108"/>
      <c r="C1377" s="108"/>
      <c r="D1377" s="115"/>
      <c r="E1377" s="108"/>
      <c r="F1377" s="108"/>
      <c r="G1377" s="108"/>
      <c r="H1377" s="108"/>
      <c r="I1377" s="108"/>
      <c r="J1377" s="108"/>
      <c r="K1377" s="108"/>
      <c r="L1377" s="108"/>
      <c r="M1377" s="111"/>
      <c r="N1377" s="112"/>
      <c r="O1377" s="111"/>
      <c r="P1377" s="108"/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08"/>
      <c r="AC1377" s="108"/>
      <c r="AD1377" s="108"/>
      <c r="AE1377" s="108"/>
      <c r="AF1377" s="108"/>
      <c r="AG1377" s="108"/>
      <c r="AH1377" s="108"/>
    </row>
    <row r="1378">
      <c r="A1378" s="108"/>
      <c r="B1378" s="108"/>
      <c r="C1378" s="108"/>
      <c r="D1378" s="115"/>
      <c r="E1378" s="108"/>
      <c r="F1378" s="108"/>
      <c r="G1378" s="108"/>
      <c r="H1378" s="108"/>
      <c r="I1378" s="108"/>
      <c r="J1378" s="108"/>
      <c r="K1378" s="108"/>
      <c r="L1378" s="108"/>
      <c r="M1378" s="111"/>
      <c r="N1378" s="112"/>
      <c r="O1378" s="111"/>
      <c r="P1378" s="108"/>
      <c r="Q1378" s="108"/>
      <c r="R1378" s="108"/>
      <c r="S1378" s="108"/>
      <c r="T1378" s="108"/>
      <c r="U1378" s="108"/>
      <c r="V1378" s="108"/>
      <c r="W1378" s="108"/>
      <c r="X1378" s="108"/>
      <c r="Y1378" s="108"/>
      <c r="Z1378" s="108"/>
      <c r="AA1378" s="108"/>
      <c r="AB1378" s="108"/>
      <c r="AC1378" s="108"/>
      <c r="AD1378" s="108"/>
      <c r="AE1378" s="108"/>
      <c r="AF1378" s="108"/>
      <c r="AG1378" s="108"/>
      <c r="AH1378" s="108"/>
    </row>
    <row r="1379">
      <c r="A1379" s="108"/>
      <c r="B1379" s="108"/>
      <c r="C1379" s="108"/>
      <c r="D1379" s="115"/>
      <c r="E1379" s="108"/>
      <c r="F1379" s="108"/>
      <c r="G1379" s="108"/>
      <c r="H1379" s="108"/>
      <c r="I1379" s="108"/>
      <c r="J1379" s="108"/>
      <c r="K1379" s="108"/>
      <c r="L1379" s="108"/>
      <c r="M1379" s="111"/>
      <c r="N1379" s="112"/>
      <c r="O1379" s="111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108"/>
      <c r="AG1379" s="108"/>
      <c r="AH1379" s="108"/>
    </row>
    <row r="1380">
      <c r="A1380" s="108"/>
      <c r="B1380" s="108"/>
      <c r="C1380" s="108"/>
      <c r="D1380" s="115"/>
      <c r="E1380" s="108"/>
      <c r="F1380" s="108"/>
      <c r="G1380" s="108"/>
      <c r="H1380" s="108"/>
      <c r="I1380" s="108"/>
      <c r="J1380" s="108"/>
      <c r="K1380" s="108"/>
      <c r="L1380" s="108"/>
      <c r="M1380" s="111"/>
      <c r="N1380" s="112"/>
      <c r="O1380" s="111"/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  <c r="AE1380" s="108"/>
      <c r="AF1380" s="108"/>
      <c r="AG1380" s="108"/>
      <c r="AH1380" s="108"/>
    </row>
    <row r="1381">
      <c r="A1381" s="108"/>
      <c r="B1381" s="108"/>
      <c r="C1381" s="108"/>
      <c r="D1381" s="115"/>
      <c r="E1381" s="108"/>
      <c r="F1381" s="108"/>
      <c r="G1381" s="108"/>
      <c r="H1381" s="108"/>
      <c r="I1381" s="108"/>
      <c r="J1381" s="108"/>
      <c r="K1381" s="108"/>
      <c r="L1381" s="108"/>
      <c r="M1381" s="111"/>
      <c r="N1381" s="112"/>
      <c r="O1381" s="111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  <c r="AE1381" s="108"/>
      <c r="AF1381" s="108"/>
      <c r="AG1381" s="108"/>
      <c r="AH1381" s="108"/>
    </row>
    <row r="1382">
      <c r="A1382" s="108"/>
      <c r="B1382" s="108"/>
      <c r="C1382" s="108"/>
      <c r="D1382" s="115"/>
      <c r="E1382" s="108"/>
      <c r="F1382" s="108"/>
      <c r="G1382" s="108"/>
      <c r="H1382" s="108"/>
      <c r="I1382" s="108"/>
      <c r="J1382" s="108"/>
      <c r="K1382" s="108"/>
      <c r="L1382" s="108"/>
      <c r="M1382" s="111"/>
      <c r="N1382" s="112"/>
      <c r="O1382" s="111"/>
      <c r="P1382" s="108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  <c r="AE1382" s="108"/>
      <c r="AF1382" s="108"/>
      <c r="AG1382" s="108"/>
      <c r="AH1382" s="108"/>
    </row>
    <row r="1383">
      <c r="A1383" s="108"/>
      <c r="B1383" s="108"/>
      <c r="C1383" s="108"/>
      <c r="D1383" s="115"/>
      <c r="E1383" s="108"/>
      <c r="F1383" s="108"/>
      <c r="G1383" s="108"/>
      <c r="H1383" s="108"/>
      <c r="I1383" s="108"/>
      <c r="J1383" s="108"/>
      <c r="K1383" s="108"/>
      <c r="L1383" s="108"/>
      <c r="M1383" s="111"/>
      <c r="N1383" s="112"/>
      <c r="O1383" s="111"/>
      <c r="P1383" s="108"/>
      <c r="Q1383" s="108"/>
      <c r="R1383" s="108"/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  <c r="AE1383" s="108"/>
      <c r="AF1383" s="108"/>
      <c r="AG1383" s="108"/>
      <c r="AH1383" s="108"/>
    </row>
    <row r="1384">
      <c r="A1384" s="108"/>
      <c r="B1384" s="108"/>
      <c r="C1384" s="108"/>
      <c r="D1384" s="115"/>
      <c r="E1384" s="108"/>
      <c r="F1384" s="108"/>
      <c r="G1384" s="108"/>
      <c r="H1384" s="108"/>
      <c r="I1384" s="108"/>
      <c r="J1384" s="108"/>
      <c r="K1384" s="108"/>
      <c r="L1384" s="108"/>
      <c r="M1384" s="111"/>
      <c r="N1384" s="112"/>
      <c r="O1384" s="111"/>
      <c r="P1384" s="108"/>
      <c r="Q1384" s="108"/>
      <c r="R1384" s="108"/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  <c r="AE1384" s="108"/>
      <c r="AF1384" s="108"/>
      <c r="AG1384" s="108"/>
      <c r="AH1384" s="108"/>
    </row>
    <row r="1385">
      <c r="A1385" s="108"/>
      <c r="B1385" s="108"/>
      <c r="C1385" s="108"/>
      <c r="D1385" s="115"/>
      <c r="E1385" s="108"/>
      <c r="F1385" s="108"/>
      <c r="G1385" s="108"/>
      <c r="H1385" s="108"/>
      <c r="I1385" s="108"/>
      <c r="J1385" s="108"/>
      <c r="K1385" s="108"/>
      <c r="L1385" s="108"/>
      <c r="M1385" s="111"/>
      <c r="N1385" s="112"/>
      <c r="O1385" s="111"/>
      <c r="P1385" s="108"/>
      <c r="Q1385" s="108"/>
      <c r="R1385" s="108"/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  <c r="AE1385" s="108"/>
      <c r="AF1385" s="108"/>
      <c r="AG1385" s="108"/>
      <c r="AH1385" s="108"/>
    </row>
    <row r="1386">
      <c r="A1386" s="108"/>
      <c r="B1386" s="108"/>
      <c r="C1386" s="108"/>
      <c r="D1386" s="115"/>
      <c r="E1386" s="108"/>
      <c r="F1386" s="108"/>
      <c r="G1386" s="108"/>
      <c r="H1386" s="108"/>
      <c r="I1386" s="108"/>
      <c r="J1386" s="108"/>
      <c r="K1386" s="108"/>
      <c r="L1386" s="108"/>
      <c r="M1386" s="111"/>
      <c r="N1386" s="112"/>
      <c r="O1386" s="111"/>
      <c r="P1386" s="108"/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  <c r="AE1386" s="108"/>
      <c r="AF1386" s="108"/>
      <c r="AG1386" s="108"/>
      <c r="AH1386" s="108"/>
    </row>
    <row r="1387">
      <c r="A1387" s="108"/>
      <c r="B1387" s="108"/>
      <c r="C1387" s="108"/>
      <c r="D1387" s="115"/>
      <c r="E1387" s="108"/>
      <c r="F1387" s="108"/>
      <c r="G1387" s="108"/>
      <c r="H1387" s="108"/>
      <c r="I1387" s="108"/>
      <c r="J1387" s="108"/>
      <c r="K1387" s="108"/>
      <c r="L1387" s="108"/>
      <c r="M1387" s="111"/>
      <c r="N1387" s="112"/>
      <c r="O1387" s="111"/>
      <c r="P1387" s="108"/>
      <c r="Q1387" s="108"/>
      <c r="R1387" s="108"/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  <c r="AE1387" s="108"/>
      <c r="AF1387" s="108"/>
      <c r="AG1387" s="108"/>
      <c r="AH1387" s="108"/>
    </row>
    <row r="1388">
      <c r="A1388" s="108"/>
      <c r="B1388" s="108"/>
      <c r="C1388" s="108"/>
      <c r="D1388" s="115"/>
      <c r="E1388" s="108"/>
      <c r="F1388" s="108"/>
      <c r="G1388" s="108"/>
      <c r="H1388" s="108"/>
      <c r="I1388" s="108"/>
      <c r="J1388" s="108"/>
      <c r="K1388" s="108"/>
      <c r="L1388" s="108"/>
      <c r="M1388" s="111"/>
      <c r="N1388" s="112"/>
      <c r="O1388" s="111"/>
      <c r="P1388" s="108"/>
      <c r="Q1388" s="108"/>
      <c r="R1388" s="108"/>
      <c r="S1388" s="108"/>
      <c r="T1388" s="108"/>
      <c r="U1388" s="108"/>
      <c r="V1388" s="108"/>
      <c r="W1388" s="108"/>
      <c r="X1388" s="108"/>
      <c r="Y1388" s="108"/>
      <c r="Z1388" s="108"/>
      <c r="AA1388" s="108"/>
      <c r="AB1388" s="108"/>
      <c r="AC1388" s="108"/>
      <c r="AD1388" s="108"/>
      <c r="AE1388" s="108"/>
      <c r="AF1388" s="108"/>
      <c r="AG1388" s="108"/>
      <c r="AH1388" s="108"/>
    </row>
    <row r="1389">
      <c r="A1389" s="108"/>
      <c r="B1389" s="108"/>
      <c r="C1389" s="108"/>
      <c r="D1389" s="115"/>
      <c r="E1389" s="108"/>
      <c r="F1389" s="108"/>
      <c r="G1389" s="108"/>
      <c r="H1389" s="108"/>
      <c r="I1389" s="108"/>
      <c r="J1389" s="108"/>
      <c r="K1389" s="108"/>
      <c r="L1389" s="108"/>
      <c r="M1389" s="111"/>
      <c r="N1389" s="112"/>
      <c r="O1389" s="111"/>
      <c r="P1389" s="108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08"/>
      <c r="AC1389" s="108"/>
      <c r="AD1389" s="108"/>
      <c r="AE1389" s="108"/>
      <c r="AF1389" s="108"/>
      <c r="AG1389" s="108"/>
      <c r="AH1389" s="108"/>
    </row>
    <row r="1390">
      <c r="A1390" s="108"/>
      <c r="B1390" s="108"/>
      <c r="C1390" s="108"/>
      <c r="D1390" s="115"/>
      <c r="E1390" s="108"/>
      <c r="F1390" s="108"/>
      <c r="G1390" s="108"/>
      <c r="H1390" s="108"/>
      <c r="I1390" s="108"/>
      <c r="J1390" s="108"/>
      <c r="K1390" s="108"/>
      <c r="L1390" s="108"/>
      <c r="M1390" s="111"/>
      <c r="N1390" s="112"/>
      <c r="O1390" s="111"/>
      <c r="P1390" s="108"/>
      <c r="Q1390" s="108"/>
      <c r="R1390" s="108"/>
      <c r="S1390" s="108"/>
      <c r="T1390" s="108"/>
      <c r="U1390" s="108"/>
      <c r="V1390" s="108"/>
      <c r="W1390" s="108"/>
      <c r="X1390" s="108"/>
      <c r="Y1390" s="108"/>
      <c r="Z1390" s="108"/>
      <c r="AA1390" s="108"/>
      <c r="AB1390" s="108"/>
      <c r="AC1390" s="108"/>
      <c r="AD1390" s="108"/>
      <c r="AE1390" s="108"/>
      <c r="AF1390" s="108"/>
      <c r="AG1390" s="108"/>
      <c r="AH1390" s="108"/>
    </row>
    <row r="1391">
      <c r="A1391" s="108"/>
      <c r="B1391" s="108"/>
      <c r="C1391" s="108"/>
      <c r="D1391" s="115"/>
      <c r="E1391" s="108"/>
      <c r="F1391" s="108"/>
      <c r="G1391" s="108"/>
      <c r="H1391" s="108"/>
      <c r="I1391" s="108"/>
      <c r="J1391" s="108"/>
      <c r="K1391" s="108"/>
      <c r="L1391" s="108"/>
      <c r="M1391" s="111"/>
      <c r="N1391" s="112"/>
      <c r="O1391" s="111"/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/>
      <c r="AB1391" s="108"/>
      <c r="AC1391" s="108"/>
      <c r="AD1391" s="108"/>
      <c r="AE1391" s="108"/>
      <c r="AF1391" s="108"/>
      <c r="AG1391" s="108"/>
      <c r="AH1391" s="108"/>
    </row>
    <row r="1392">
      <c r="A1392" s="108"/>
      <c r="B1392" s="108"/>
      <c r="C1392" s="108"/>
      <c r="D1392" s="115"/>
      <c r="E1392" s="108"/>
      <c r="F1392" s="108"/>
      <c r="G1392" s="108"/>
      <c r="H1392" s="108"/>
      <c r="I1392" s="108"/>
      <c r="J1392" s="108"/>
      <c r="K1392" s="108"/>
      <c r="L1392" s="108"/>
      <c r="M1392" s="111"/>
      <c r="N1392" s="112"/>
      <c r="O1392" s="111"/>
      <c r="P1392" s="108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08"/>
      <c r="AC1392" s="108"/>
      <c r="AD1392" s="108"/>
      <c r="AE1392" s="108"/>
      <c r="AF1392" s="108"/>
      <c r="AG1392" s="108"/>
      <c r="AH1392" s="108"/>
    </row>
    <row r="1393">
      <c r="A1393" s="108"/>
      <c r="B1393" s="108"/>
      <c r="C1393" s="108"/>
      <c r="D1393" s="115"/>
      <c r="E1393" s="108"/>
      <c r="F1393" s="108"/>
      <c r="G1393" s="108"/>
      <c r="H1393" s="108"/>
      <c r="I1393" s="108"/>
      <c r="J1393" s="108"/>
      <c r="K1393" s="108"/>
      <c r="L1393" s="108"/>
      <c r="M1393" s="111"/>
      <c r="N1393" s="112"/>
      <c r="O1393" s="111"/>
      <c r="P1393" s="108"/>
      <c r="Q1393" s="108"/>
      <c r="R1393" s="108"/>
      <c r="S1393" s="108"/>
      <c r="T1393" s="108"/>
      <c r="U1393" s="108"/>
      <c r="V1393" s="108"/>
      <c r="W1393" s="108"/>
      <c r="X1393" s="108"/>
      <c r="Y1393" s="108"/>
      <c r="Z1393" s="108"/>
      <c r="AA1393" s="108"/>
      <c r="AB1393" s="108"/>
      <c r="AC1393" s="108"/>
      <c r="AD1393" s="108"/>
      <c r="AE1393" s="108"/>
      <c r="AF1393" s="108"/>
      <c r="AG1393" s="108"/>
      <c r="AH1393" s="108"/>
    </row>
    <row r="1394">
      <c r="A1394" s="108"/>
      <c r="B1394" s="108"/>
      <c r="C1394" s="108"/>
      <c r="D1394" s="115"/>
      <c r="E1394" s="108"/>
      <c r="F1394" s="108"/>
      <c r="G1394" s="108"/>
      <c r="H1394" s="108"/>
      <c r="I1394" s="108"/>
      <c r="J1394" s="108"/>
      <c r="K1394" s="108"/>
      <c r="L1394" s="108"/>
      <c r="M1394" s="111"/>
      <c r="N1394" s="112"/>
      <c r="O1394" s="111"/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/>
      <c r="AB1394" s="108"/>
      <c r="AC1394" s="108"/>
      <c r="AD1394" s="108"/>
      <c r="AE1394" s="108"/>
      <c r="AF1394" s="108"/>
      <c r="AG1394" s="108"/>
      <c r="AH1394" s="108"/>
    </row>
    <row r="1395">
      <c r="A1395" s="108"/>
      <c r="B1395" s="108"/>
      <c r="C1395" s="108"/>
      <c r="D1395" s="115"/>
      <c r="E1395" s="108"/>
      <c r="F1395" s="108"/>
      <c r="G1395" s="108"/>
      <c r="H1395" s="108"/>
      <c r="I1395" s="108"/>
      <c r="J1395" s="108"/>
      <c r="K1395" s="108"/>
      <c r="L1395" s="108"/>
      <c r="M1395" s="111"/>
      <c r="N1395" s="112"/>
      <c r="O1395" s="111"/>
      <c r="P1395" s="108"/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08"/>
      <c r="AC1395" s="108"/>
      <c r="AD1395" s="108"/>
      <c r="AE1395" s="108"/>
      <c r="AF1395" s="108"/>
      <c r="AG1395" s="108"/>
      <c r="AH1395" s="108"/>
    </row>
    <row r="1396">
      <c r="A1396" s="108"/>
      <c r="B1396" s="108"/>
      <c r="C1396" s="108"/>
      <c r="D1396" s="115"/>
      <c r="E1396" s="108"/>
      <c r="F1396" s="108"/>
      <c r="G1396" s="108"/>
      <c r="H1396" s="108"/>
      <c r="I1396" s="108"/>
      <c r="J1396" s="108"/>
      <c r="K1396" s="108"/>
      <c r="L1396" s="108"/>
      <c r="M1396" s="111"/>
      <c r="N1396" s="112"/>
      <c r="O1396" s="111"/>
      <c r="P1396" s="108"/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08"/>
      <c r="AC1396" s="108"/>
      <c r="AD1396" s="108"/>
      <c r="AE1396" s="108"/>
      <c r="AF1396" s="108"/>
      <c r="AG1396" s="108"/>
      <c r="AH1396" s="108"/>
    </row>
    <row r="1397">
      <c r="A1397" s="108"/>
      <c r="B1397" s="108"/>
      <c r="C1397" s="108"/>
      <c r="D1397" s="115"/>
      <c r="E1397" s="108"/>
      <c r="F1397" s="108"/>
      <c r="G1397" s="108"/>
      <c r="H1397" s="108"/>
      <c r="I1397" s="108"/>
      <c r="J1397" s="108"/>
      <c r="K1397" s="108"/>
      <c r="L1397" s="108"/>
      <c r="M1397" s="111"/>
      <c r="N1397" s="112"/>
      <c r="O1397" s="111"/>
      <c r="P1397" s="108"/>
      <c r="Q1397" s="108"/>
      <c r="R1397" s="108"/>
      <c r="S1397" s="108"/>
      <c r="T1397" s="108"/>
      <c r="U1397" s="108"/>
      <c r="V1397" s="108"/>
      <c r="W1397" s="108"/>
      <c r="X1397" s="108"/>
      <c r="Y1397" s="108"/>
      <c r="Z1397" s="108"/>
      <c r="AA1397" s="108"/>
      <c r="AB1397" s="108"/>
      <c r="AC1397" s="108"/>
      <c r="AD1397" s="108"/>
      <c r="AE1397" s="108"/>
      <c r="AF1397" s="108"/>
      <c r="AG1397" s="108"/>
      <c r="AH1397" s="108"/>
    </row>
    <row r="1398">
      <c r="A1398" s="108"/>
      <c r="B1398" s="108"/>
      <c r="C1398" s="108"/>
      <c r="D1398" s="115"/>
      <c r="E1398" s="108"/>
      <c r="F1398" s="108"/>
      <c r="G1398" s="108"/>
      <c r="H1398" s="108"/>
      <c r="I1398" s="108"/>
      <c r="J1398" s="108"/>
      <c r="K1398" s="108"/>
      <c r="L1398" s="108"/>
      <c r="M1398" s="111"/>
      <c r="N1398" s="112"/>
      <c r="O1398" s="111"/>
      <c r="P1398" s="108"/>
      <c r="Q1398" s="108"/>
      <c r="R1398" s="108"/>
      <c r="S1398" s="108"/>
      <c r="T1398" s="108"/>
      <c r="U1398" s="108"/>
      <c r="V1398" s="108"/>
      <c r="W1398" s="108"/>
      <c r="X1398" s="108"/>
      <c r="Y1398" s="108"/>
      <c r="Z1398" s="108"/>
      <c r="AA1398" s="108"/>
      <c r="AB1398" s="108"/>
      <c r="AC1398" s="108"/>
      <c r="AD1398" s="108"/>
      <c r="AE1398" s="108"/>
      <c r="AF1398" s="108"/>
      <c r="AG1398" s="108"/>
      <c r="AH1398" s="108"/>
    </row>
    <row r="1399">
      <c r="A1399" s="108"/>
      <c r="B1399" s="108"/>
      <c r="C1399" s="108"/>
      <c r="D1399" s="115"/>
      <c r="E1399" s="108"/>
      <c r="F1399" s="108"/>
      <c r="G1399" s="108"/>
      <c r="H1399" s="108"/>
      <c r="I1399" s="108"/>
      <c r="J1399" s="108"/>
      <c r="K1399" s="108"/>
      <c r="L1399" s="108"/>
      <c r="M1399" s="111"/>
      <c r="N1399" s="112"/>
      <c r="O1399" s="111"/>
      <c r="P1399" s="108"/>
      <c r="Q1399" s="108"/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08"/>
      <c r="AC1399" s="108"/>
      <c r="AD1399" s="108"/>
      <c r="AE1399" s="108"/>
      <c r="AF1399" s="108"/>
      <c r="AG1399" s="108"/>
      <c r="AH1399" s="108"/>
    </row>
    <row r="1400">
      <c r="A1400" s="108"/>
      <c r="B1400" s="108"/>
      <c r="C1400" s="108"/>
      <c r="D1400" s="115"/>
      <c r="E1400" s="108"/>
      <c r="F1400" s="108"/>
      <c r="G1400" s="108"/>
      <c r="H1400" s="108"/>
      <c r="I1400" s="108"/>
      <c r="J1400" s="108"/>
      <c r="K1400" s="108"/>
      <c r="L1400" s="108"/>
      <c r="M1400" s="111"/>
      <c r="N1400" s="112"/>
      <c r="O1400" s="111"/>
      <c r="P1400" s="108"/>
      <c r="Q1400" s="108"/>
      <c r="R1400" s="108"/>
      <c r="S1400" s="108"/>
      <c r="T1400" s="108"/>
      <c r="U1400" s="108"/>
      <c r="V1400" s="108"/>
      <c r="W1400" s="108"/>
      <c r="X1400" s="108"/>
      <c r="Y1400" s="108"/>
      <c r="Z1400" s="108"/>
      <c r="AA1400" s="108"/>
      <c r="AB1400" s="108"/>
      <c r="AC1400" s="108"/>
      <c r="AD1400" s="108"/>
      <c r="AE1400" s="108"/>
      <c r="AF1400" s="108"/>
      <c r="AG1400" s="108"/>
      <c r="AH1400" s="108"/>
    </row>
    <row r="1401">
      <c r="A1401" s="108"/>
      <c r="B1401" s="108"/>
      <c r="C1401" s="108"/>
      <c r="D1401" s="115"/>
      <c r="E1401" s="108"/>
      <c r="F1401" s="108"/>
      <c r="G1401" s="108"/>
      <c r="H1401" s="108"/>
      <c r="I1401" s="108"/>
      <c r="J1401" s="108"/>
      <c r="K1401" s="108"/>
      <c r="L1401" s="108"/>
      <c r="M1401" s="111"/>
      <c r="N1401" s="112"/>
      <c r="O1401" s="111"/>
      <c r="P1401" s="108"/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08"/>
      <c r="AC1401" s="108"/>
      <c r="AD1401" s="108"/>
      <c r="AE1401" s="108"/>
      <c r="AF1401" s="108"/>
      <c r="AG1401" s="108"/>
      <c r="AH1401" s="108"/>
    </row>
    <row r="1402">
      <c r="A1402" s="108"/>
      <c r="B1402" s="108"/>
      <c r="C1402" s="108"/>
      <c r="D1402" s="115"/>
      <c r="E1402" s="108"/>
      <c r="F1402" s="108"/>
      <c r="G1402" s="108"/>
      <c r="H1402" s="108"/>
      <c r="I1402" s="108"/>
      <c r="J1402" s="108"/>
      <c r="K1402" s="108"/>
      <c r="L1402" s="108"/>
      <c r="M1402" s="111"/>
      <c r="N1402" s="112"/>
      <c r="O1402" s="111"/>
      <c r="P1402" s="108"/>
      <c r="Q1402" s="108"/>
      <c r="R1402" s="108"/>
      <c r="S1402" s="108"/>
      <c r="T1402" s="108"/>
      <c r="U1402" s="108"/>
      <c r="V1402" s="108"/>
      <c r="W1402" s="108"/>
      <c r="X1402" s="108"/>
      <c r="Y1402" s="108"/>
      <c r="Z1402" s="108"/>
      <c r="AA1402" s="108"/>
      <c r="AB1402" s="108"/>
      <c r="AC1402" s="108"/>
      <c r="AD1402" s="108"/>
      <c r="AE1402" s="108"/>
      <c r="AF1402" s="108"/>
      <c r="AG1402" s="108"/>
      <c r="AH1402" s="108"/>
    </row>
    <row r="1403">
      <c r="A1403" s="108"/>
      <c r="B1403" s="108"/>
      <c r="C1403" s="108"/>
      <c r="D1403" s="115"/>
      <c r="E1403" s="108"/>
      <c r="F1403" s="108"/>
      <c r="G1403" s="108"/>
      <c r="H1403" s="108"/>
      <c r="I1403" s="108"/>
      <c r="J1403" s="108"/>
      <c r="K1403" s="108"/>
      <c r="L1403" s="108"/>
      <c r="M1403" s="111"/>
      <c r="N1403" s="112"/>
      <c r="O1403" s="111"/>
      <c r="P1403" s="108"/>
      <c r="Q1403" s="108"/>
      <c r="R1403" s="108"/>
      <c r="S1403" s="108"/>
      <c r="T1403" s="108"/>
      <c r="U1403" s="108"/>
      <c r="V1403" s="108"/>
      <c r="W1403" s="108"/>
      <c r="X1403" s="108"/>
      <c r="Y1403" s="108"/>
      <c r="Z1403" s="108"/>
      <c r="AA1403" s="108"/>
      <c r="AB1403" s="108"/>
      <c r="AC1403" s="108"/>
      <c r="AD1403" s="108"/>
      <c r="AE1403" s="108"/>
      <c r="AF1403" s="108"/>
      <c r="AG1403" s="108"/>
      <c r="AH1403" s="108"/>
    </row>
    <row r="1404">
      <c r="A1404" s="108"/>
      <c r="B1404" s="108"/>
      <c r="C1404" s="108"/>
      <c r="D1404" s="115"/>
      <c r="E1404" s="108"/>
      <c r="F1404" s="108"/>
      <c r="G1404" s="108"/>
      <c r="H1404" s="108"/>
      <c r="I1404" s="108"/>
      <c r="J1404" s="108"/>
      <c r="K1404" s="108"/>
      <c r="L1404" s="108"/>
      <c r="M1404" s="111"/>
      <c r="N1404" s="112"/>
      <c r="O1404" s="111"/>
      <c r="P1404" s="108"/>
      <c r="Q1404" s="108"/>
      <c r="R1404" s="108"/>
      <c r="S1404" s="108"/>
      <c r="T1404" s="108"/>
      <c r="U1404" s="108"/>
      <c r="V1404" s="108"/>
      <c r="W1404" s="108"/>
      <c r="X1404" s="108"/>
      <c r="Y1404" s="108"/>
      <c r="Z1404" s="108"/>
      <c r="AA1404" s="108"/>
      <c r="AB1404" s="108"/>
      <c r="AC1404" s="108"/>
      <c r="AD1404" s="108"/>
      <c r="AE1404" s="108"/>
      <c r="AF1404" s="108"/>
      <c r="AG1404" s="108"/>
      <c r="AH1404" s="108"/>
    </row>
    <row r="1405">
      <c r="A1405" s="108"/>
      <c r="B1405" s="108"/>
      <c r="C1405" s="108"/>
      <c r="D1405" s="115"/>
      <c r="E1405" s="108"/>
      <c r="F1405" s="108"/>
      <c r="G1405" s="108"/>
      <c r="H1405" s="108"/>
      <c r="I1405" s="108"/>
      <c r="J1405" s="108"/>
      <c r="K1405" s="108"/>
      <c r="L1405" s="108"/>
      <c r="M1405" s="111"/>
      <c r="N1405" s="112"/>
      <c r="O1405" s="111"/>
      <c r="P1405" s="108"/>
      <c r="Q1405" s="108"/>
      <c r="R1405" s="108"/>
      <c r="S1405" s="108"/>
      <c r="T1405" s="108"/>
      <c r="U1405" s="108"/>
      <c r="V1405" s="108"/>
      <c r="W1405" s="108"/>
      <c r="X1405" s="108"/>
      <c r="Y1405" s="108"/>
      <c r="Z1405" s="108"/>
      <c r="AA1405" s="108"/>
      <c r="AB1405" s="108"/>
      <c r="AC1405" s="108"/>
      <c r="AD1405" s="108"/>
      <c r="AE1405" s="108"/>
      <c r="AF1405" s="108"/>
      <c r="AG1405" s="108"/>
      <c r="AH1405" s="108"/>
    </row>
    <row r="1406">
      <c r="A1406" s="108"/>
      <c r="B1406" s="108"/>
      <c r="C1406" s="108"/>
      <c r="D1406" s="115"/>
      <c r="E1406" s="108"/>
      <c r="F1406" s="108"/>
      <c r="G1406" s="108"/>
      <c r="H1406" s="108"/>
      <c r="I1406" s="108"/>
      <c r="J1406" s="108"/>
      <c r="K1406" s="108"/>
      <c r="L1406" s="108"/>
      <c r="M1406" s="111"/>
      <c r="N1406" s="112"/>
      <c r="O1406" s="111"/>
      <c r="P1406" s="108"/>
      <c r="Q1406" s="108"/>
      <c r="R1406" s="108"/>
      <c r="S1406" s="108"/>
      <c r="T1406" s="108"/>
      <c r="U1406" s="108"/>
      <c r="V1406" s="108"/>
      <c r="W1406" s="108"/>
      <c r="X1406" s="108"/>
      <c r="Y1406" s="108"/>
      <c r="Z1406" s="108"/>
      <c r="AA1406" s="108"/>
      <c r="AB1406" s="108"/>
      <c r="AC1406" s="108"/>
      <c r="AD1406" s="108"/>
      <c r="AE1406" s="108"/>
      <c r="AF1406" s="108"/>
      <c r="AG1406" s="108"/>
      <c r="AH1406" s="108"/>
    </row>
    <row r="1407">
      <c r="A1407" s="108"/>
      <c r="B1407" s="108"/>
      <c r="C1407" s="108"/>
      <c r="D1407" s="115"/>
      <c r="E1407" s="108"/>
      <c r="F1407" s="108"/>
      <c r="G1407" s="108"/>
      <c r="H1407" s="108"/>
      <c r="I1407" s="108"/>
      <c r="J1407" s="108"/>
      <c r="K1407" s="108"/>
      <c r="L1407" s="108"/>
      <c r="M1407" s="111"/>
      <c r="N1407" s="112"/>
      <c r="O1407" s="111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/>
      <c r="AB1407" s="108"/>
      <c r="AC1407" s="108"/>
      <c r="AD1407" s="108"/>
      <c r="AE1407" s="108"/>
      <c r="AF1407" s="108"/>
      <c r="AG1407" s="108"/>
      <c r="AH1407" s="108"/>
    </row>
    <row r="1408">
      <c r="A1408" s="108"/>
      <c r="B1408" s="108"/>
      <c r="C1408" s="108"/>
      <c r="D1408" s="115"/>
      <c r="E1408" s="108"/>
      <c r="F1408" s="108"/>
      <c r="G1408" s="108"/>
      <c r="H1408" s="108"/>
      <c r="I1408" s="108"/>
      <c r="J1408" s="108"/>
      <c r="K1408" s="108"/>
      <c r="L1408" s="108"/>
      <c r="M1408" s="111"/>
      <c r="N1408" s="112"/>
      <c r="O1408" s="111"/>
      <c r="P1408" s="108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08"/>
      <c r="AC1408" s="108"/>
      <c r="AD1408" s="108"/>
      <c r="AE1408" s="108"/>
      <c r="AF1408" s="108"/>
      <c r="AG1408" s="108"/>
      <c r="AH1408" s="108"/>
    </row>
    <row r="1409">
      <c r="A1409" s="108"/>
      <c r="B1409" s="108"/>
      <c r="C1409" s="108"/>
      <c r="D1409" s="115"/>
      <c r="E1409" s="108"/>
      <c r="F1409" s="108"/>
      <c r="G1409" s="108"/>
      <c r="H1409" s="108"/>
      <c r="I1409" s="108"/>
      <c r="J1409" s="108"/>
      <c r="K1409" s="108"/>
      <c r="L1409" s="108"/>
      <c r="M1409" s="111"/>
      <c r="N1409" s="112"/>
      <c r="O1409" s="111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08"/>
      <c r="AC1409" s="108"/>
      <c r="AD1409" s="108"/>
      <c r="AE1409" s="108"/>
      <c r="AF1409" s="108"/>
      <c r="AG1409" s="108"/>
      <c r="AH1409" s="108"/>
    </row>
    <row r="1410">
      <c r="A1410" s="108"/>
      <c r="B1410" s="108"/>
      <c r="C1410" s="108"/>
      <c r="D1410" s="115"/>
      <c r="E1410" s="108"/>
      <c r="F1410" s="108"/>
      <c r="G1410" s="108"/>
      <c r="H1410" s="108"/>
      <c r="I1410" s="108"/>
      <c r="J1410" s="108"/>
      <c r="K1410" s="108"/>
      <c r="L1410" s="108"/>
      <c r="M1410" s="111"/>
      <c r="N1410" s="112"/>
      <c r="O1410" s="111"/>
      <c r="P1410" s="108"/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08"/>
      <c r="AC1410" s="108"/>
      <c r="AD1410" s="108"/>
      <c r="AE1410" s="108"/>
      <c r="AF1410" s="108"/>
      <c r="AG1410" s="108"/>
      <c r="AH1410" s="108"/>
    </row>
    <row r="1411">
      <c r="A1411" s="108"/>
      <c r="B1411" s="108"/>
      <c r="C1411" s="108"/>
      <c r="D1411" s="115"/>
      <c r="E1411" s="108"/>
      <c r="F1411" s="108"/>
      <c r="G1411" s="108"/>
      <c r="H1411" s="108"/>
      <c r="I1411" s="108"/>
      <c r="J1411" s="108"/>
      <c r="K1411" s="108"/>
      <c r="L1411" s="108"/>
      <c r="M1411" s="111"/>
      <c r="N1411" s="112"/>
      <c r="O1411" s="111"/>
      <c r="P1411" s="108"/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08"/>
      <c r="AC1411" s="108"/>
      <c r="AD1411" s="108"/>
      <c r="AE1411" s="108"/>
      <c r="AF1411" s="108"/>
      <c r="AG1411" s="108"/>
      <c r="AH1411" s="108"/>
    </row>
    <row r="1412">
      <c r="A1412" s="108"/>
      <c r="B1412" s="108"/>
      <c r="C1412" s="108"/>
      <c r="D1412" s="115"/>
      <c r="E1412" s="108"/>
      <c r="F1412" s="108"/>
      <c r="G1412" s="108"/>
      <c r="H1412" s="108"/>
      <c r="I1412" s="108"/>
      <c r="J1412" s="108"/>
      <c r="K1412" s="108"/>
      <c r="L1412" s="108"/>
      <c r="M1412" s="111"/>
      <c r="N1412" s="112"/>
      <c r="O1412" s="111"/>
      <c r="P1412" s="108"/>
      <c r="Q1412" s="108"/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08"/>
      <c r="AC1412" s="108"/>
      <c r="AD1412" s="108"/>
      <c r="AE1412" s="108"/>
      <c r="AF1412" s="108"/>
      <c r="AG1412" s="108"/>
      <c r="AH1412" s="108"/>
    </row>
    <row r="1413">
      <c r="A1413" s="108"/>
      <c r="B1413" s="108"/>
      <c r="C1413" s="108"/>
      <c r="D1413" s="115"/>
      <c r="E1413" s="108"/>
      <c r="F1413" s="108"/>
      <c r="G1413" s="108"/>
      <c r="H1413" s="108"/>
      <c r="I1413" s="108"/>
      <c r="J1413" s="108"/>
      <c r="K1413" s="108"/>
      <c r="L1413" s="108"/>
      <c r="M1413" s="111"/>
      <c r="N1413" s="112"/>
      <c r="O1413" s="111"/>
      <c r="P1413" s="108"/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08"/>
      <c r="AC1413" s="108"/>
      <c r="AD1413" s="108"/>
      <c r="AE1413" s="108"/>
      <c r="AF1413" s="108"/>
      <c r="AG1413" s="108"/>
      <c r="AH1413" s="108"/>
    </row>
    <row r="1414">
      <c r="A1414" s="108"/>
      <c r="B1414" s="108"/>
      <c r="C1414" s="108"/>
      <c r="D1414" s="115"/>
      <c r="E1414" s="108"/>
      <c r="F1414" s="108"/>
      <c r="G1414" s="108"/>
      <c r="H1414" s="108"/>
      <c r="I1414" s="108"/>
      <c r="J1414" s="108"/>
      <c r="K1414" s="108"/>
      <c r="L1414" s="108"/>
      <c r="M1414" s="111"/>
      <c r="N1414" s="112"/>
      <c r="O1414" s="111"/>
      <c r="P1414" s="108"/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08"/>
      <c r="AC1414" s="108"/>
      <c r="AD1414" s="108"/>
      <c r="AE1414" s="108"/>
      <c r="AF1414" s="108"/>
      <c r="AG1414" s="108"/>
      <c r="AH1414" s="108"/>
    </row>
    <row r="1415">
      <c r="A1415" s="108"/>
      <c r="B1415" s="108"/>
      <c r="C1415" s="108"/>
      <c r="D1415" s="115"/>
      <c r="E1415" s="108"/>
      <c r="F1415" s="108"/>
      <c r="G1415" s="108"/>
      <c r="H1415" s="108"/>
      <c r="I1415" s="108"/>
      <c r="J1415" s="108"/>
      <c r="K1415" s="108"/>
      <c r="L1415" s="108"/>
      <c r="M1415" s="111"/>
      <c r="N1415" s="112"/>
      <c r="O1415" s="111"/>
      <c r="P1415" s="108"/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08"/>
      <c r="AC1415" s="108"/>
      <c r="AD1415" s="108"/>
      <c r="AE1415" s="108"/>
      <c r="AF1415" s="108"/>
      <c r="AG1415" s="108"/>
      <c r="AH1415" s="108"/>
    </row>
    <row r="1416">
      <c r="A1416" s="108"/>
      <c r="B1416" s="108"/>
      <c r="C1416" s="108"/>
      <c r="D1416" s="115"/>
      <c r="E1416" s="108"/>
      <c r="F1416" s="108"/>
      <c r="G1416" s="108"/>
      <c r="H1416" s="108"/>
      <c r="I1416" s="108"/>
      <c r="J1416" s="108"/>
      <c r="K1416" s="108"/>
      <c r="L1416" s="108"/>
      <c r="M1416" s="111"/>
      <c r="N1416" s="112"/>
      <c r="O1416" s="111"/>
      <c r="P1416" s="108"/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  <c r="AE1416" s="108"/>
      <c r="AF1416" s="108"/>
      <c r="AG1416" s="108"/>
      <c r="AH1416" s="108"/>
    </row>
    <row r="1417">
      <c r="A1417" s="108"/>
      <c r="B1417" s="108"/>
      <c r="C1417" s="108"/>
      <c r="D1417" s="115"/>
      <c r="E1417" s="108"/>
      <c r="F1417" s="108"/>
      <c r="G1417" s="108"/>
      <c r="H1417" s="108"/>
      <c r="I1417" s="108"/>
      <c r="J1417" s="108"/>
      <c r="K1417" s="108"/>
      <c r="L1417" s="108"/>
      <c r="M1417" s="111"/>
      <c r="N1417" s="112"/>
      <c r="O1417" s="111"/>
      <c r="P1417" s="108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08"/>
      <c r="AC1417" s="108"/>
      <c r="AD1417" s="108"/>
      <c r="AE1417" s="108"/>
      <c r="AF1417" s="108"/>
      <c r="AG1417" s="108"/>
      <c r="AH1417" s="108"/>
    </row>
    <row r="1418">
      <c r="A1418" s="108"/>
      <c r="B1418" s="108"/>
      <c r="C1418" s="108"/>
      <c r="D1418" s="115"/>
      <c r="E1418" s="108"/>
      <c r="F1418" s="108"/>
      <c r="G1418" s="108"/>
      <c r="H1418" s="108"/>
      <c r="I1418" s="108"/>
      <c r="J1418" s="108"/>
      <c r="K1418" s="108"/>
      <c r="L1418" s="108"/>
      <c r="M1418" s="111"/>
      <c r="N1418" s="112"/>
      <c r="O1418" s="111"/>
      <c r="P1418" s="108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08"/>
      <c r="AC1418" s="108"/>
      <c r="AD1418" s="108"/>
      <c r="AE1418" s="108"/>
      <c r="AF1418" s="108"/>
      <c r="AG1418" s="108"/>
      <c r="AH1418" s="108"/>
    </row>
    <row r="1419">
      <c r="A1419" s="108"/>
      <c r="B1419" s="108"/>
      <c r="C1419" s="108"/>
      <c r="D1419" s="115"/>
      <c r="E1419" s="108"/>
      <c r="F1419" s="108"/>
      <c r="G1419" s="108"/>
      <c r="H1419" s="108"/>
      <c r="I1419" s="108"/>
      <c r="J1419" s="108"/>
      <c r="K1419" s="108"/>
      <c r="L1419" s="108"/>
      <c r="M1419" s="111"/>
      <c r="N1419" s="112"/>
      <c r="O1419" s="111"/>
      <c r="P1419" s="108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08"/>
      <c r="AC1419" s="108"/>
      <c r="AD1419" s="108"/>
      <c r="AE1419" s="108"/>
      <c r="AF1419" s="108"/>
      <c r="AG1419" s="108"/>
      <c r="AH1419" s="108"/>
    </row>
    <row r="1420">
      <c r="A1420" s="108"/>
      <c r="B1420" s="108"/>
      <c r="C1420" s="108"/>
      <c r="D1420" s="115"/>
      <c r="E1420" s="108"/>
      <c r="F1420" s="108"/>
      <c r="G1420" s="108"/>
      <c r="H1420" s="108"/>
      <c r="I1420" s="108"/>
      <c r="J1420" s="108"/>
      <c r="K1420" s="108"/>
      <c r="L1420" s="108"/>
      <c r="M1420" s="111"/>
      <c r="N1420" s="112"/>
      <c r="O1420" s="111"/>
      <c r="P1420" s="108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08"/>
      <c r="AC1420" s="108"/>
      <c r="AD1420" s="108"/>
      <c r="AE1420" s="108"/>
      <c r="AF1420" s="108"/>
      <c r="AG1420" s="108"/>
      <c r="AH1420" s="108"/>
    </row>
    <row r="1421">
      <c r="A1421" s="108"/>
      <c r="B1421" s="108"/>
      <c r="C1421" s="108"/>
      <c r="D1421" s="115"/>
      <c r="E1421" s="108"/>
      <c r="F1421" s="108"/>
      <c r="G1421" s="108"/>
      <c r="H1421" s="108"/>
      <c r="I1421" s="108"/>
      <c r="J1421" s="108"/>
      <c r="K1421" s="108"/>
      <c r="L1421" s="108"/>
      <c r="M1421" s="111"/>
      <c r="N1421" s="112"/>
      <c r="O1421" s="111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/>
      <c r="AC1421" s="108"/>
      <c r="AD1421" s="108"/>
      <c r="AE1421" s="108"/>
      <c r="AF1421" s="108"/>
      <c r="AG1421" s="108"/>
      <c r="AH1421" s="108"/>
    </row>
    <row r="1422">
      <c r="A1422" s="108"/>
      <c r="B1422" s="108"/>
      <c r="C1422" s="108"/>
      <c r="D1422" s="115"/>
      <c r="E1422" s="108"/>
      <c r="F1422" s="108"/>
      <c r="G1422" s="108"/>
      <c r="H1422" s="108"/>
      <c r="I1422" s="108"/>
      <c r="J1422" s="108"/>
      <c r="K1422" s="108"/>
      <c r="L1422" s="108"/>
      <c r="M1422" s="111"/>
      <c r="N1422" s="112"/>
      <c r="O1422" s="111"/>
      <c r="P1422" s="108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08"/>
      <c r="AC1422" s="108"/>
      <c r="AD1422" s="108"/>
      <c r="AE1422" s="108"/>
      <c r="AF1422" s="108"/>
      <c r="AG1422" s="108"/>
      <c r="AH1422" s="108"/>
    </row>
    <row r="1423">
      <c r="A1423" s="108"/>
      <c r="B1423" s="108"/>
      <c r="C1423" s="108"/>
      <c r="D1423" s="115"/>
      <c r="E1423" s="108"/>
      <c r="F1423" s="108"/>
      <c r="G1423" s="108"/>
      <c r="H1423" s="108"/>
      <c r="I1423" s="108"/>
      <c r="J1423" s="108"/>
      <c r="K1423" s="108"/>
      <c r="L1423" s="108"/>
      <c r="M1423" s="111"/>
      <c r="N1423" s="112"/>
      <c r="O1423" s="111"/>
      <c r="P1423" s="108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08"/>
      <c r="AC1423" s="108"/>
      <c r="AD1423" s="108"/>
      <c r="AE1423" s="108"/>
      <c r="AF1423" s="108"/>
      <c r="AG1423" s="108"/>
      <c r="AH1423" s="108"/>
    </row>
    <row r="1424">
      <c r="A1424" s="108"/>
      <c r="B1424" s="108"/>
      <c r="C1424" s="108"/>
      <c r="D1424" s="115"/>
      <c r="E1424" s="108"/>
      <c r="F1424" s="108"/>
      <c r="G1424" s="108"/>
      <c r="H1424" s="108"/>
      <c r="I1424" s="108"/>
      <c r="J1424" s="108"/>
      <c r="K1424" s="108"/>
      <c r="L1424" s="108"/>
      <c r="M1424" s="111"/>
      <c r="N1424" s="112"/>
      <c r="O1424" s="111"/>
      <c r="P1424" s="108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08"/>
      <c r="AC1424" s="108"/>
      <c r="AD1424" s="108"/>
      <c r="AE1424" s="108"/>
      <c r="AF1424" s="108"/>
      <c r="AG1424" s="108"/>
      <c r="AH1424" s="108"/>
    </row>
    <row r="1425">
      <c r="A1425" s="108"/>
      <c r="B1425" s="108"/>
      <c r="C1425" s="108"/>
      <c r="D1425" s="115"/>
      <c r="E1425" s="108"/>
      <c r="F1425" s="108"/>
      <c r="G1425" s="108"/>
      <c r="H1425" s="108"/>
      <c r="I1425" s="108"/>
      <c r="J1425" s="108"/>
      <c r="K1425" s="108"/>
      <c r="L1425" s="108"/>
      <c r="M1425" s="111"/>
      <c r="N1425" s="112"/>
      <c r="O1425" s="111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08"/>
      <c r="AC1425" s="108"/>
      <c r="AD1425" s="108"/>
      <c r="AE1425" s="108"/>
      <c r="AF1425" s="108"/>
      <c r="AG1425" s="108"/>
      <c r="AH1425" s="108"/>
    </row>
    <row r="1426">
      <c r="A1426" s="108"/>
      <c r="B1426" s="108"/>
      <c r="C1426" s="108"/>
      <c r="D1426" s="115"/>
      <c r="E1426" s="108"/>
      <c r="F1426" s="108"/>
      <c r="G1426" s="108"/>
      <c r="H1426" s="108"/>
      <c r="I1426" s="108"/>
      <c r="J1426" s="108"/>
      <c r="K1426" s="108"/>
      <c r="L1426" s="108"/>
      <c r="M1426" s="111"/>
      <c r="N1426" s="112"/>
      <c r="O1426" s="111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  <c r="AE1426" s="108"/>
      <c r="AF1426" s="108"/>
      <c r="AG1426" s="108"/>
      <c r="AH1426" s="108"/>
    </row>
    <row r="1427">
      <c r="A1427" s="108"/>
      <c r="B1427" s="108"/>
      <c r="C1427" s="108"/>
      <c r="D1427" s="115"/>
      <c r="E1427" s="108"/>
      <c r="F1427" s="108"/>
      <c r="G1427" s="108"/>
      <c r="H1427" s="108"/>
      <c r="I1427" s="108"/>
      <c r="J1427" s="108"/>
      <c r="K1427" s="108"/>
      <c r="L1427" s="108"/>
      <c r="M1427" s="111"/>
      <c r="N1427" s="112"/>
      <c r="O1427" s="111"/>
      <c r="P1427" s="108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08"/>
      <c r="AC1427" s="108"/>
      <c r="AD1427" s="108"/>
      <c r="AE1427" s="108"/>
      <c r="AF1427" s="108"/>
      <c r="AG1427" s="108"/>
      <c r="AH1427" s="108"/>
    </row>
    <row r="1428">
      <c r="A1428" s="108"/>
      <c r="B1428" s="108"/>
      <c r="C1428" s="108"/>
      <c r="D1428" s="115"/>
      <c r="E1428" s="108"/>
      <c r="F1428" s="108"/>
      <c r="G1428" s="108"/>
      <c r="H1428" s="108"/>
      <c r="I1428" s="108"/>
      <c r="J1428" s="108"/>
      <c r="K1428" s="108"/>
      <c r="L1428" s="108"/>
      <c r="M1428" s="111"/>
      <c r="N1428" s="112"/>
      <c r="O1428" s="111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08"/>
      <c r="AC1428" s="108"/>
      <c r="AD1428" s="108"/>
      <c r="AE1428" s="108"/>
      <c r="AF1428" s="108"/>
      <c r="AG1428" s="108"/>
      <c r="AH1428" s="108"/>
    </row>
    <row r="1429">
      <c r="A1429" s="108"/>
      <c r="B1429" s="108"/>
      <c r="C1429" s="108"/>
      <c r="D1429" s="115"/>
      <c r="E1429" s="108"/>
      <c r="F1429" s="108"/>
      <c r="G1429" s="108"/>
      <c r="H1429" s="108"/>
      <c r="I1429" s="108"/>
      <c r="J1429" s="108"/>
      <c r="K1429" s="108"/>
      <c r="L1429" s="108"/>
      <c r="M1429" s="111"/>
      <c r="N1429" s="112"/>
      <c r="O1429" s="111"/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08"/>
      <c r="AC1429" s="108"/>
      <c r="AD1429" s="108"/>
      <c r="AE1429" s="108"/>
      <c r="AF1429" s="108"/>
      <c r="AG1429" s="108"/>
      <c r="AH1429" s="108"/>
    </row>
    <row r="1430">
      <c r="A1430" s="108"/>
      <c r="B1430" s="108"/>
      <c r="C1430" s="108"/>
      <c r="D1430" s="115"/>
      <c r="E1430" s="108"/>
      <c r="F1430" s="108"/>
      <c r="G1430" s="108"/>
      <c r="H1430" s="108"/>
      <c r="I1430" s="108"/>
      <c r="J1430" s="108"/>
      <c r="K1430" s="108"/>
      <c r="L1430" s="108"/>
      <c r="M1430" s="111"/>
      <c r="N1430" s="112"/>
      <c r="O1430" s="111"/>
      <c r="P1430" s="108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08"/>
      <c r="AC1430" s="108"/>
      <c r="AD1430" s="108"/>
      <c r="AE1430" s="108"/>
      <c r="AF1430" s="108"/>
      <c r="AG1430" s="108"/>
      <c r="AH1430" s="108"/>
    </row>
    <row r="1431">
      <c r="A1431" s="108"/>
      <c r="B1431" s="108"/>
      <c r="C1431" s="108"/>
      <c r="D1431" s="115"/>
      <c r="E1431" s="108"/>
      <c r="F1431" s="108"/>
      <c r="G1431" s="108"/>
      <c r="H1431" s="108"/>
      <c r="I1431" s="108"/>
      <c r="J1431" s="108"/>
      <c r="K1431" s="108"/>
      <c r="L1431" s="108"/>
      <c r="M1431" s="111"/>
      <c r="N1431" s="112"/>
      <c r="O1431" s="111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08"/>
      <c r="AC1431" s="108"/>
      <c r="AD1431" s="108"/>
      <c r="AE1431" s="108"/>
      <c r="AF1431" s="108"/>
      <c r="AG1431" s="108"/>
      <c r="AH1431" s="108"/>
    </row>
    <row r="1432">
      <c r="A1432" s="108"/>
      <c r="B1432" s="108"/>
      <c r="C1432" s="108"/>
      <c r="D1432" s="115"/>
      <c r="E1432" s="108"/>
      <c r="F1432" s="108"/>
      <c r="G1432" s="108"/>
      <c r="H1432" s="108"/>
      <c r="I1432" s="108"/>
      <c r="J1432" s="108"/>
      <c r="K1432" s="108"/>
      <c r="L1432" s="108"/>
      <c r="M1432" s="111"/>
      <c r="N1432" s="112"/>
      <c r="O1432" s="111"/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08"/>
      <c r="AC1432" s="108"/>
      <c r="AD1432" s="108"/>
      <c r="AE1432" s="108"/>
      <c r="AF1432" s="108"/>
      <c r="AG1432" s="108"/>
      <c r="AH1432" s="108"/>
    </row>
    <row r="1433">
      <c r="A1433" s="108"/>
      <c r="B1433" s="108"/>
      <c r="C1433" s="108"/>
      <c r="D1433" s="115"/>
      <c r="E1433" s="108"/>
      <c r="F1433" s="108"/>
      <c r="G1433" s="108"/>
      <c r="H1433" s="108"/>
      <c r="I1433" s="108"/>
      <c r="J1433" s="108"/>
      <c r="K1433" s="108"/>
      <c r="L1433" s="108"/>
      <c r="M1433" s="111"/>
      <c r="N1433" s="112"/>
      <c r="O1433" s="111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08"/>
      <c r="AC1433" s="108"/>
      <c r="AD1433" s="108"/>
      <c r="AE1433" s="108"/>
      <c r="AF1433" s="108"/>
      <c r="AG1433" s="108"/>
      <c r="AH1433" s="108"/>
    </row>
    <row r="1434">
      <c r="A1434" s="108"/>
      <c r="B1434" s="108"/>
      <c r="C1434" s="108"/>
      <c r="D1434" s="115"/>
      <c r="E1434" s="108"/>
      <c r="F1434" s="108"/>
      <c r="G1434" s="108"/>
      <c r="H1434" s="108"/>
      <c r="I1434" s="108"/>
      <c r="J1434" s="108"/>
      <c r="K1434" s="108"/>
      <c r="L1434" s="108"/>
      <c r="M1434" s="111"/>
      <c r="N1434" s="112"/>
      <c r="O1434" s="111"/>
      <c r="P1434" s="108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08"/>
      <c r="AC1434" s="108"/>
      <c r="AD1434" s="108"/>
      <c r="AE1434" s="108"/>
      <c r="AF1434" s="108"/>
      <c r="AG1434" s="108"/>
      <c r="AH1434" s="108"/>
    </row>
    <row r="1435">
      <c r="A1435" s="108"/>
      <c r="B1435" s="108"/>
      <c r="C1435" s="108"/>
      <c r="D1435" s="115"/>
      <c r="E1435" s="108"/>
      <c r="F1435" s="108"/>
      <c r="G1435" s="108"/>
      <c r="H1435" s="108"/>
      <c r="I1435" s="108"/>
      <c r="J1435" s="108"/>
      <c r="K1435" s="108"/>
      <c r="L1435" s="108"/>
      <c r="M1435" s="111"/>
      <c r="N1435" s="112"/>
      <c r="O1435" s="111"/>
      <c r="P1435" s="108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08"/>
      <c r="AC1435" s="108"/>
      <c r="AD1435" s="108"/>
      <c r="AE1435" s="108"/>
      <c r="AF1435" s="108"/>
      <c r="AG1435" s="108"/>
      <c r="AH1435" s="108"/>
    </row>
    <row r="1436">
      <c r="A1436" s="108"/>
      <c r="B1436" s="108"/>
      <c r="C1436" s="108"/>
      <c r="D1436" s="115"/>
      <c r="E1436" s="108"/>
      <c r="F1436" s="108"/>
      <c r="G1436" s="108"/>
      <c r="H1436" s="108"/>
      <c r="I1436" s="108"/>
      <c r="J1436" s="108"/>
      <c r="K1436" s="108"/>
      <c r="L1436" s="108"/>
      <c r="M1436" s="111"/>
      <c r="N1436" s="112"/>
      <c r="O1436" s="111"/>
      <c r="P1436" s="108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08"/>
      <c r="AC1436" s="108"/>
      <c r="AD1436" s="108"/>
      <c r="AE1436" s="108"/>
      <c r="AF1436" s="108"/>
      <c r="AG1436" s="108"/>
      <c r="AH1436" s="108"/>
    </row>
    <row r="1437">
      <c r="A1437" s="108"/>
      <c r="B1437" s="108"/>
      <c r="C1437" s="108"/>
      <c r="D1437" s="115"/>
      <c r="E1437" s="108"/>
      <c r="F1437" s="108"/>
      <c r="G1437" s="108"/>
      <c r="H1437" s="108"/>
      <c r="I1437" s="108"/>
      <c r="J1437" s="108"/>
      <c r="K1437" s="108"/>
      <c r="L1437" s="108"/>
      <c r="M1437" s="111"/>
      <c r="N1437" s="112"/>
      <c r="O1437" s="111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08"/>
      <c r="AC1437" s="108"/>
      <c r="AD1437" s="108"/>
      <c r="AE1437" s="108"/>
      <c r="AF1437" s="108"/>
      <c r="AG1437" s="108"/>
      <c r="AH1437" s="108"/>
    </row>
    <row r="1438">
      <c r="A1438" s="108"/>
      <c r="B1438" s="108"/>
      <c r="C1438" s="108"/>
      <c r="D1438" s="115"/>
      <c r="E1438" s="108"/>
      <c r="F1438" s="108"/>
      <c r="G1438" s="108"/>
      <c r="H1438" s="108"/>
      <c r="I1438" s="108"/>
      <c r="J1438" s="108"/>
      <c r="K1438" s="108"/>
      <c r="L1438" s="108"/>
      <c r="M1438" s="111"/>
      <c r="N1438" s="112"/>
      <c r="O1438" s="111"/>
      <c r="P1438" s="108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08"/>
      <c r="AC1438" s="108"/>
      <c r="AD1438" s="108"/>
      <c r="AE1438" s="108"/>
      <c r="AF1438" s="108"/>
      <c r="AG1438" s="108"/>
      <c r="AH1438" s="108"/>
    </row>
    <row r="1439">
      <c r="A1439" s="108"/>
      <c r="B1439" s="108"/>
      <c r="C1439" s="108"/>
      <c r="D1439" s="115"/>
      <c r="E1439" s="108"/>
      <c r="F1439" s="108"/>
      <c r="G1439" s="108"/>
      <c r="H1439" s="108"/>
      <c r="I1439" s="108"/>
      <c r="J1439" s="108"/>
      <c r="K1439" s="108"/>
      <c r="L1439" s="108"/>
      <c r="M1439" s="111"/>
      <c r="N1439" s="112"/>
      <c r="O1439" s="111"/>
      <c r="P1439" s="108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08"/>
      <c r="AC1439" s="108"/>
      <c r="AD1439" s="108"/>
      <c r="AE1439" s="108"/>
      <c r="AF1439" s="108"/>
      <c r="AG1439" s="108"/>
      <c r="AH1439" s="108"/>
    </row>
    <row r="1440">
      <c r="A1440" s="108"/>
      <c r="B1440" s="108"/>
      <c r="C1440" s="108"/>
      <c r="D1440" s="115"/>
      <c r="E1440" s="108"/>
      <c r="F1440" s="108"/>
      <c r="G1440" s="108"/>
      <c r="H1440" s="108"/>
      <c r="I1440" s="108"/>
      <c r="J1440" s="108"/>
      <c r="K1440" s="108"/>
      <c r="L1440" s="108"/>
      <c r="M1440" s="111"/>
      <c r="N1440" s="112"/>
      <c r="O1440" s="111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  <c r="AE1440" s="108"/>
      <c r="AF1440" s="108"/>
      <c r="AG1440" s="108"/>
      <c r="AH1440" s="108"/>
    </row>
    <row r="1441">
      <c r="A1441" s="108"/>
      <c r="B1441" s="108"/>
      <c r="C1441" s="108"/>
      <c r="D1441" s="115"/>
      <c r="E1441" s="108"/>
      <c r="F1441" s="108"/>
      <c r="G1441" s="108"/>
      <c r="H1441" s="108"/>
      <c r="I1441" s="108"/>
      <c r="J1441" s="108"/>
      <c r="K1441" s="108"/>
      <c r="L1441" s="108"/>
      <c r="M1441" s="111"/>
      <c r="N1441" s="112"/>
      <c r="O1441" s="111"/>
      <c r="P1441" s="108"/>
      <c r="Q1441" s="108"/>
      <c r="R1441" s="108"/>
      <c r="S1441" s="108"/>
      <c r="T1441" s="108"/>
      <c r="U1441" s="108"/>
      <c r="V1441" s="108"/>
      <c r="W1441" s="108"/>
      <c r="X1441" s="108"/>
      <c r="Y1441" s="108"/>
      <c r="Z1441" s="108"/>
      <c r="AA1441" s="108"/>
      <c r="AB1441" s="108"/>
      <c r="AC1441" s="108"/>
      <c r="AD1441" s="108"/>
      <c r="AE1441" s="108"/>
      <c r="AF1441" s="108"/>
      <c r="AG1441" s="108"/>
      <c r="AH1441" s="108"/>
    </row>
    <row r="1442">
      <c r="A1442" s="108"/>
      <c r="B1442" s="108"/>
      <c r="C1442" s="108"/>
      <c r="D1442" s="115"/>
      <c r="E1442" s="108"/>
      <c r="F1442" s="108"/>
      <c r="G1442" s="108"/>
      <c r="H1442" s="108"/>
      <c r="I1442" s="108"/>
      <c r="J1442" s="108"/>
      <c r="K1442" s="108"/>
      <c r="L1442" s="108"/>
      <c r="M1442" s="111"/>
      <c r="N1442" s="112"/>
      <c r="O1442" s="111"/>
      <c r="P1442" s="108"/>
      <c r="Q1442" s="108"/>
      <c r="R1442" s="108"/>
      <c r="S1442" s="108"/>
      <c r="T1442" s="108"/>
      <c r="U1442" s="108"/>
      <c r="V1442" s="108"/>
      <c r="W1442" s="108"/>
      <c r="X1442" s="108"/>
      <c r="Y1442" s="108"/>
      <c r="Z1442" s="108"/>
      <c r="AA1442" s="108"/>
      <c r="AB1442" s="108"/>
      <c r="AC1442" s="108"/>
      <c r="AD1442" s="108"/>
      <c r="AE1442" s="108"/>
      <c r="AF1442" s="108"/>
      <c r="AG1442" s="108"/>
      <c r="AH1442" s="108"/>
    </row>
    <row r="1443">
      <c r="A1443" s="108"/>
      <c r="B1443" s="108"/>
      <c r="C1443" s="108"/>
      <c r="D1443" s="115"/>
      <c r="E1443" s="108"/>
      <c r="F1443" s="108"/>
      <c r="G1443" s="108"/>
      <c r="H1443" s="108"/>
      <c r="I1443" s="108"/>
      <c r="J1443" s="108"/>
      <c r="K1443" s="108"/>
      <c r="L1443" s="108"/>
      <c r="M1443" s="111"/>
      <c r="N1443" s="112"/>
      <c r="O1443" s="111"/>
      <c r="P1443" s="108"/>
      <c r="Q1443" s="108"/>
      <c r="R1443" s="108"/>
      <c r="S1443" s="108"/>
      <c r="T1443" s="108"/>
      <c r="U1443" s="108"/>
      <c r="V1443" s="108"/>
      <c r="W1443" s="108"/>
      <c r="X1443" s="108"/>
      <c r="Y1443" s="108"/>
      <c r="Z1443" s="108"/>
      <c r="AA1443" s="108"/>
      <c r="AB1443" s="108"/>
      <c r="AC1443" s="108"/>
      <c r="AD1443" s="108"/>
      <c r="AE1443" s="108"/>
      <c r="AF1443" s="108"/>
      <c r="AG1443" s="108"/>
      <c r="AH1443" s="108"/>
    </row>
    <row r="1444">
      <c r="A1444" s="108"/>
      <c r="B1444" s="108"/>
      <c r="C1444" s="108"/>
      <c r="D1444" s="115"/>
      <c r="E1444" s="108"/>
      <c r="F1444" s="108"/>
      <c r="G1444" s="108"/>
      <c r="H1444" s="108"/>
      <c r="I1444" s="108"/>
      <c r="J1444" s="108"/>
      <c r="K1444" s="108"/>
      <c r="L1444" s="108"/>
      <c r="M1444" s="111"/>
      <c r="N1444" s="112"/>
      <c r="O1444" s="111"/>
      <c r="P1444" s="108"/>
      <c r="Q1444" s="108"/>
      <c r="R1444" s="108"/>
      <c r="S1444" s="108"/>
      <c r="T1444" s="108"/>
      <c r="U1444" s="108"/>
      <c r="V1444" s="108"/>
      <c r="W1444" s="108"/>
      <c r="X1444" s="108"/>
      <c r="Y1444" s="108"/>
      <c r="Z1444" s="108"/>
      <c r="AA1444" s="108"/>
      <c r="AB1444" s="108"/>
      <c r="AC1444" s="108"/>
      <c r="AD1444" s="108"/>
      <c r="AE1444" s="108"/>
      <c r="AF1444" s="108"/>
      <c r="AG1444" s="108"/>
      <c r="AH1444" s="108"/>
    </row>
    <row r="1445">
      <c r="A1445" s="108"/>
      <c r="B1445" s="108"/>
      <c r="C1445" s="108"/>
      <c r="D1445" s="115"/>
      <c r="E1445" s="108"/>
      <c r="F1445" s="108"/>
      <c r="G1445" s="108"/>
      <c r="H1445" s="108"/>
      <c r="I1445" s="108"/>
      <c r="J1445" s="108"/>
      <c r="K1445" s="108"/>
      <c r="L1445" s="108"/>
      <c r="M1445" s="111"/>
      <c r="N1445" s="112"/>
      <c r="O1445" s="111"/>
      <c r="P1445" s="108"/>
      <c r="Q1445" s="108"/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/>
      <c r="AD1445" s="108"/>
      <c r="AE1445" s="108"/>
      <c r="AF1445" s="108"/>
      <c r="AG1445" s="108"/>
      <c r="AH1445" s="108"/>
    </row>
    <row r="1446">
      <c r="A1446" s="108"/>
      <c r="B1446" s="108"/>
      <c r="C1446" s="108"/>
      <c r="D1446" s="115"/>
      <c r="E1446" s="108"/>
      <c r="F1446" s="108"/>
      <c r="G1446" s="108"/>
      <c r="H1446" s="108"/>
      <c r="I1446" s="108"/>
      <c r="J1446" s="108"/>
      <c r="K1446" s="108"/>
      <c r="L1446" s="108"/>
      <c r="M1446" s="111"/>
      <c r="N1446" s="112"/>
      <c r="O1446" s="111"/>
      <c r="P1446" s="108"/>
      <c r="Q1446" s="108"/>
      <c r="R1446" s="108"/>
      <c r="S1446" s="108"/>
      <c r="T1446" s="108"/>
      <c r="U1446" s="108"/>
      <c r="V1446" s="108"/>
      <c r="W1446" s="108"/>
      <c r="X1446" s="108"/>
      <c r="Y1446" s="108"/>
      <c r="Z1446" s="108"/>
      <c r="AA1446" s="108"/>
      <c r="AB1446" s="108"/>
      <c r="AC1446" s="108"/>
      <c r="AD1446" s="108"/>
      <c r="AE1446" s="108"/>
      <c r="AF1446" s="108"/>
      <c r="AG1446" s="108"/>
      <c r="AH1446" s="108"/>
    </row>
    <row r="1447">
      <c r="A1447" s="108"/>
      <c r="B1447" s="108"/>
      <c r="C1447" s="108"/>
      <c r="D1447" s="115"/>
      <c r="E1447" s="108"/>
      <c r="F1447" s="108"/>
      <c r="G1447" s="108"/>
      <c r="H1447" s="108"/>
      <c r="I1447" s="108"/>
      <c r="J1447" s="108"/>
      <c r="K1447" s="108"/>
      <c r="L1447" s="108"/>
      <c r="M1447" s="111"/>
      <c r="N1447" s="112"/>
      <c r="O1447" s="111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  <c r="AE1447" s="108"/>
      <c r="AF1447" s="108"/>
      <c r="AG1447" s="108"/>
      <c r="AH1447" s="108"/>
    </row>
    <row r="1448">
      <c r="A1448" s="108"/>
      <c r="B1448" s="108"/>
      <c r="C1448" s="108"/>
      <c r="D1448" s="115"/>
      <c r="E1448" s="108"/>
      <c r="F1448" s="108"/>
      <c r="G1448" s="108"/>
      <c r="H1448" s="108"/>
      <c r="I1448" s="108"/>
      <c r="J1448" s="108"/>
      <c r="K1448" s="108"/>
      <c r="L1448" s="108"/>
      <c r="M1448" s="111"/>
      <c r="N1448" s="112"/>
      <c r="O1448" s="111"/>
      <c r="P1448" s="108"/>
      <c r="Q1448" s="108"/>
      <c r="R1448" s="108"/>
      <c r="S1448" s="108"/>
      <c r="T1448" s="108"/>
      <c r="U1448" s="108"/>
      <c r="V1448" s="108"/>
      <c r="W1448" s="108"/>
      <c r="X1448" s="108"/>
      <c r="Y1448" s="108"/>
      <c r="Z1448" s="108"/>
      <c r="AA1448" s="108"/>
      <c r="AB1448" s="108"/>
      <c r="AC1448" s="108"/>
      <c r="AD1448" s="108"/>
      <c r="AE1448" s="108"/>
      <c r="AF1448" s="108"/>
      <c r="AG1448" s="108"/>
      <c r="AH1448" s="108"/>
    </row>
    <row r="1449">
      <c r="A1449" s="108"/>
      <c r="B1449" s="108"/>
      <c r="C1449" s="108"/>
      <c r="D1449" s="115"/>
      <c r="E1449" s="108"/>
      <c r="F1449" s="108"/>
      <c r="G1449" s="108"/>
      <c r="H1449" s="108"/>
      <c r="I1449" s="108"/>
      <c r="J1449" s="108"/>
      <c r="K1449" s="108"/>
      <c r="L1449" s="108"/>
      <c r="M1449" s="111"/>
      <c r="N1449" s="112"/>
      <c r="O1449" s="111"/>
      <c r="P1449" s="108"/>
      <c r="Q1449" s="108"/>
      <c r="R1449" s="108"/>
      <c r="S1449" s="108"/>
      <c r="T1449" s="108"/>
      <c r="U1449" s="108"/>
      <c r="V1449" s="108"/>
      <c r="W1449" s="108"/>
      <c r="X1449" s="108"/>
      <c r="Y1449" s="108"/>
      <c r="Z1449" s="108"/>
      <c r="AA1449" s="108"/>
      <c r="AB1449" s="108"/>
      <c r="AC1449" s="108"/>
      <c r="AD1449" s="108"/>
      <c r="AE1449" s="108"/>
      <c r="AF1449" s="108"/>
      <c r="AG1449" s="108"/>
      <c r="AH1449" s="108"/>
    </row>
    <row r="1450">
      <c r="A1450" s="108"/>
      <c r="B1450" s="108"/>
      <c r="C1450" s="108"/>
      <c r="D1450" s="115"/>
      <c r="E1450" s="108"/>
      <c r="F1450" s="108"/>
      <c r="G1450" s="108"/>
      <c r="H1450" s="108"/>
      <c r="I1450" s="108"/>
      <c r="J1450" s="108"/>
      <c r="K1450" s="108"/>
      <c r="L1450" s="108"/>
      <c r="M1450" s="111"/>
      <c r="N1450" s="112"/>
      <c r="O1450" s="111"/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/>
      <c r="AB1450" s="108"/>
      <c r="AC1450" s="108"/>
      <c r="AD1450" s="108"/>
      <c r="AE1450" s="108"/>
      <c r="AF1450" s="108"/>
      <c r="AG1450" s="108"/>
      <c r="AH1450" s="108"/>
    </row>
    <row r="1451">
      <c r="A1451" s="108"/>
      <c r="B1451" s="108"/>
      <c r="C1451" s="108"/>
      <c r="D1451" s="115"/>
      <c r="E1451" s="108"/>
      <c r="F1451" s="108"/>
      <c r="G1451" s="108"/>
      <c r="H1451" s="108"/>
      <c r="I1451" s="108"/>
      <c r="J1451" s="108"/>
      <c r="K1451" s="108"/>
      <c r="L1451" s="108"/>
      <c r="M1451" s="111"/>
      <c r="N1451" s="112"/>
      <c r="O1451" s="111"/>
      <c r="P1451" s="108"/>
      <c r="Q1451" s="108"/>
      <c r="R1451" s="108"/>
      <c r="S1451" s="108"/>
      <c r="T1451" s="108"/>
      <c r="U1451" s="108"/>
      <c r="V1451" s="108"/>
      <c r="W1451" s="108"/>
      <c r="X1451" s="108"/>
      <c r="Y1451" s="108"/>
      <c r="Z1451" s="108"/>
      <c r="AA1451" s="108"/>
      <c r="AB1451" s="108"/>
      <c r="AC1451" s="108"/>
      <c r="AD1451" s="108"/>
      <c r="AE1451" s="108"/>
      <c r="AF1451" s="108"/>
      <c r="AG1451" s="108"/>
      <c r="AH1451" s="108"/>
    </row>
    <row r="1452">
      <c r="A1452" s="108"/>
      <c r="B1452" s="108"/>
      <c r="C1452" s="108"/>
      <c r="D1452" s="115"/>
      <c r="E1452" s="108"/>
      <c r="F1452" s="108"/>
      <c r="G1452" s="108"/>
      <c r="H1452" s="108"/>
      <c r="I1452" s="108"/>
      <c r="J1452" s="108"/>
      <c r="K1452" s="108"/>
      <c r="L1452" s="108"/>
      <c r="M1452" s="111"/>
      <c r="N1452" s="112"/>
      <c r="O1452" s="111"/>
      <c r="P1452" s="108"/>
      <c r="Q1452" s="108"/>
      <c r="R1452" s="108"/>
      <c r="S1452" s="108"/>
      <c r="T1452" s="108"/>
      <c r="U1452" s="108"/>
      <c r="V1452" s="108"/>
      <c r="W1452" s="108"/>
      <c r="X1452" s="108"/>
      <c r="Y1452" s="108"/>
      <c r="Z1452" s="108"/>
      <c r="AA1452" s="108"/>
      <c r="AB1452" s="108"/>
      <c r="AC1452" s="108"/>
      <c r="AD1452" s="108"/>
      <c r="AE1452" s="108"/>
      <c r="AF1452" s="108"/>
      <c r="AG1452" s="108"/>
      <c r="AH1452" s="108"/>
    </row>
    <row r="1453">
      <c r="A1453" s="108"/>
      <c r="B1453" s="108"/>
      <c r="C1453" s="108"/>
      <c r="D1453" s="115"/>
      <c r="E1453" s="108"/>
      <c r="F1453" s="108"/>
      <c r="G1453" s="108"/>
      <c r="H1453" s="108"/>
      <c r="I1453" s="108"/>
      <c r="J1453" s="108"/>
      <c r="K1453" s="108"/>
      <c r="L1453" s="108"/>
      <c r="M1453" s="111"/>
      <c r="N1453" s="112"/>
      <c r="O1453" s="111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  <c r="AE1453" s="108"/>
      <c r="AF1453" s="108"/>
      <c r="AG1453" s="108"/>
      <c r="AH1453" s="108"/>
    </row>
    <row r="1454">
      <c r="A1454" s="108"/>
      <c r="B1454" s="108"/>
      <c r="C1454" s="108"/>
      <c r="D1454" s="115"/>
      <c r="E1454" s="108"/>
      <c r="F1454" s="108"/>
      <c r="G1454" s="108"/>
      <c r="H1454" s="108"/>
      <c r="I1454" s="108"/>
      <c r="J1454" s="108"/>
      <c r="K1454" s="108"/>
      <c r="L1454" s="108"/>
      <c r="M1454" s="111"/>
      <c r="N1454" s="112"/>
      <c r="O1454" s="111"/>
      <c r="P1454" s="108"/>
      <c r="Q1454" s="108"/>
      <c r="R1454" s="108"/>
      <c r="S1454" s="108"/>
      <c r="T1454" s="108"/>
      <c r="U1454" s="108"/>
      <c r="V1454" s="108"/>
      <c r="W1454" s="108"/>
      <c r="X1454" s="108"/>
      <c r="Y1454" s="108"/>
      <c r="Z1454" s="108"/>
      <c r="AA1454" s="108"/>
      <c r="AB1454" s="108"/>
      <c r="AC1454" s="108"/>
      <c r="AD1454" s="108"/>
      <c r="AE1454" s="108"/>
      <c r="AF1454" s="108"/>
      <c r="AG1454" s="108"/>
      <c r="AH1454" s="108"/>
    </row>
    <row r="1455">
      <c r="A1455" s="108"/>
      <c r="B1455" s="108"/>
      <c r="C1455" s="108"/>
      <c r="D1455" s="115"/>
      <c r="E1455" s="108"/>
      <c r="F1455" s="108"/>
      <c r="G1455" s="108"/>
      <c r="H1455" s="108"/>
      <c r="I1455" s="108"/>
      <c r="J1455" s="108"/>
      <c r="K1455" s="108"/>
      <c r="L1455" s="108"/>
      <c r="M1455" s="111"/>
      <c r="N1455" s="112"/>
      <c r="O1455" s="111"/>
      <c r="P1455" s="108"/>
      <c r="Q1455" s="108"/>
      <c r="R1455" s="108"/>
      <c r="S1455" s="108"/>
      <c r="T1455" s="108"/>
      <c r="U1455" s="108"/>
      <c r="V1455" s="108"/>
      <c r="W1455" s="108"/>
      <c r="X1455" s="108"/>
      <c r="Y1455" s="108"/>
      <c r="Z1455" s="108"/>
      <c r="AA1455" s="108"/>
      <c r="AB1455" s="108"/>
      <c r="AC1455" s="108"/>
      <c r="AD1455" s="108"/>
      <c r="AE1455" s="108"/>
      <c r="AF1455" s="108"/>
      <c r="AG1455" s="108"/>
      <c r="AH1455" s="108"/>
    </row>
    <row r="1456">
      <c r="A1456" s="108"/>
      <c r="B1456" s="108"/>
      <c r="C1456" s="108"/>
      <c r="D1456" s="115"/>
      <c r="E1456" s="108"/>
      <c r="F1456" s="108"/>
      <c r="G1456" s="108"/>
      <c r="H1456" s="108"/>
      <c r="I1456" s="108"/>
      <c r="J1456" s="108"/>
      <c r="K1456" s="108"/>
      <c r="L1456" s="108"/>
      <c r="M1456" s="111"/>
      <c r="N1456" s="112"/>
      <c r="O1456" s="111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/>
      <c r="AB1456" s="108"/>
      <c r="AC1456" s="108"/>
      <c r="AD1456" s="108"/>
      <c r="AE1456" s="108"/>
      <c r="AF1456" s="108"/>
      <c r="AG1456" s="108"/>
      <c r="AH1456" s="108"/>
    </row>
    <row r="1457">
      <c r="A1457" s="108"/>
      <c r="B1457" s="108"/>
      <c r="C1457" s="108"/>
      <c r="D1457" s="115"/>
      <c r="E1457" s="108"/>
      <c r="F1457" s="108"/>
      <c r="G1457" s="108"/>
      <c r="H1457" s="108"/>
      <c r="I1457" s="108"/>
      <c r="J1457" s="108"/>
      <c r="K1457" s="108"/>
      <c r="L1457" s="108"/>
      <c r="M1457" s="111"/>
      <c r="N1457" s="112"/>
      <c r="O1457" s="111"/>
      <c r="P1457" s="108"/>
      <c r="Q1457" s="108"/>
      <c r="R1457" s="108"/>
      <c r="S1457" s="108"/>
      <c r="T1457" s="108"/>
      <c r="U1457" s="108"/>
      <c r="V1457" s="108"/>
      <c r="W1457" s="108"/>
      <c r="X1457" s="108"/>
      <c r="Y1457" s="108"/>
      <c r="Z1457" s="108"/>
      <c r="AA1457" s="108"/>
      <c r="AB1457" s="108"/>
      <c r="AC1457" s="108"/>
      <c r="AD1457" s="108"/>
      <c r="AE1457" s="108"/>
      <c r="AF1457" s="108"/>
      <c r="AG1457" s="108"/>
      <c r="AH1457" s="108"/>
    </row>
    <row r="1458">
      <c r="A1458" s="108"/>
      <c r="B1458" s="108"/>
      <c r="C1458" s="108"/>
      <c r="D1458" s="115"/>
      <c r="E1458" s="108"/>
      <c r="F1458" s="108"/>
      <c r="G1458" s="108"/>
      <c r="H1458" s="108"/>
      <c r="I1458" s="108"/>
      <c r="J1458" s="108"/>
      <c r="K1458" s="108"/>
      <c r="L1458" s="108"/>
      <c r="M1458" s="111"/>
      <c r="N1458" s="112"/>
      <c r="O1458" s="111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/>
      <c r="AB1458" s="108"/>
      <c r="AC1458" s="108"/>
      <c r="AD1458" s="108"/>
      <c r="AE1458" s="108"/>
      <c r="AF1458" s="108"/>
      <c r="AG1458" s="108"/>
      <c r="AH1458" s="108"/>
    </row>
    <row r="1459">
      <c r="A1459" s="108"/>
      <c r="B1459" s="108"/>
      <c r="C1459" s="108"/>
      <c r="D1459" s="115"/>
      <c r="E1459" s="108"/>
      <c r="F1459" s="108"/>
      <c r="G1459" s="108"/>
      <c r="H1459" s="108"/>
      <c r="I1459" s="108"/>
      <c r="J1459" s="108"/>
      <c r="K1459" s="108"/>
      <c r="L1459" s="108"/>
      <c r="M1459" s="111"/>
      <c r="N1459" s="112"/>
      <c r="O1459" s="111"/>
      <c r="P1459" s="108"/>
      <c r="Q1459" s="108"/>
      <c r="R1459" s="108"/>
      <c r="S1459" s="108"/>
      <c r="T1459" s="108"/>
      <c r="U1459" s="108"/>
      <c r="V1459" s="108"/>
      <c r="W1459" s="108"/>
      <c r="X1459" s="108"/>
      <c r="Y1459" s="108"/>
      <c r="Z1459" s="108"/>
      <c r="AA1459" s="108"/>
      <c r="AB1459" s="108"/>
      <c r="AC1459" s="108"/>
      <c r="AD1459" s="108"/>
      <c r="AE1459" s="108"/>
      <c r="AF1459" s="108"/>
      <c r="AG1459" s="108"/>
      <c r="AH1459" s="108"/>
    </row>
    <row r="1460">
      <c r="A1460" s="108"/>
      <c r="B1460" s="108"/>
      <c r="C1460" s="108"/>
      <c r="D1460" s="115"/>
      <c r="E1460" s="108"/>
      <c r="F1460" s="108"/>
      <c r="G1460" s="108"/>
      <c r="H1460" s="108"/>
      <c r="I1460" s="108"/>
      <c r="J1460" s="108"/>
      <c r="K1460" s="108"/>
      <c r="L1460" s="108"/>
      <c r="M1460" s="111"/>
      <c r="N1460" s="112"/>
      <c r="O1460" s="111"/>
      <c r="P1460" s="108"/>
      <c r="Q1460" s="108"/>
      <c r="R1460" s="108"/>
      <c r="S1460" s="108"/>
      <c r="T1460" s="108"/>
      <c r="U1460" s="108"/>
      <c r="V1460" s="108"/>
      <c r="W1460" s="108"/>
      <c r="X1460" s="108"/>
      <c r="Y1460" s="108"/>
      <c r="Z1460" s="108"/>
      <c r="AA1460" s="108"/>
      <c r="AB1460" s="108"/>
      <c r="AC1460" s="108"/>
      <c r="AD1460" s="108"/>
      <c r="AE1460" s="108"/>
      <c r="AF1460" s="108"/>
      <c r="AG1460" s="108"/>
      <c r="AH1460" s="108"/>
    </row>
    <row r="1461">
      <c r="A1461" s="108"/>
      <c r="B1461" s="108"/>
      <c r="C1461" s="108"/>
      <c r="D1461" s="115"/>
      <c r="E1461" s="108"/>
      <c r="F1461" s="108"/>
      <c r="G1461" s="108"/>
      <c r="H1461" s="108"/>
      <c r="I1461" s="108"/>
      <c r="J1461" s="108"/>
      <c r="K1461" s="108"/>
      <c r="L1461" s="108"/>
      <c r="M1461" s="111"/>
      <c r="N1461" s="112"/>
      <c r="O1461" s="111"/>
      <c r="P1461" s="108"/>
      <c r="Q1461" s="108"/>
      <c r="R1461" s="108"/>
      <c r="S1461" s="108"/>
      <c r="T1461" s="108"/>
      <c r="U1461" s="108"/>
      <c r="V1461" s="108"/>
      <c r="W1461" s="108"/>
      <c r="X1461" s="108"/>
      <c r="Y1461" s="108"/>
      <c r="Z1461" s="108"/>
      <c r="AA1461" s="108"/>
      <c r="AB1461" s="108"/>
      <c r="AC1461" s="108"/>
      <c r="AD1461" s="108"/>
      <c r="AE1461" s="108"/>
      <c r="AF1461" s="108"/>
      <c r="AG1461" s="108"/>
      <c r="AH1461" s="108"/>
    </row>
    <row r="1462">
      <c r="A1462" s="108"/>
      <c r="B1462" s="108"/>
      <c r="C1462" s="108"/>
      <c r="D1462" s="115"/>
      <c r="E1462" s="108"/>
      <c r="F1462" s="108"/>
      <c r="G1462" s="108"/>
      <c r="H1462" s="108"/>
      <c r="I1462" s="108"/>
      <c r="J1462" s="108"/>
      <c r="K1462" s="108"/>
      <c r="L1462" s="108"/>
      <c r="M1462" s="111"/>
      <c r="N1462" s="112"/>
      <c r="O1462" s="111"/>
      <c r="P1462" s="108"/>
      <c r="Q1462" s="108"/>
      <c r="R1462" s="108"/>
      <c r="S1462" s="108"/>
      <c r="T1462" s="108"/>
      <c r="U1462" s="108"/>
      <c r="V1462" s="108"/>
      <c r="W1462" s="108"/>
      <c r="X1462" s="108"/>
      <c r="Y1462" s="108"/>
      <c r="Z1462" s="108"/>
      <c r="AA1462" s="108"/>
      <c r="AB1462" s="108"/>
      <c r="AC1462" s="108"/>
      <c r="AD1462" s="108"/>
      <c r="AE1462" s="108"/>
      <c r="AF1462" s="108"/>
      <c r="AG1462" s="108"/>
      <c r="AH1462" s="108"/>
    </row>
    <row r="1463">
      <c r="A1463" s="108"/>
      <c r="B1463" s="108"/>
      <c r="C1463" s="108"/>
      <c r="D1463" s="115"/>
      <c r="E1463" s="108"/>
      <c r="F1463" s="108"/>
      <c r="G1463" s="108"/>
      <c r="H1463" s="108"/>
      <c r="I1463" s="108"/>
      <c r="J1463" s="108"/>
      <c r="K1463" s="108"/>
      <c r="L1463" s="108"/>
      <c r="M1463" s="111"/>
      <c r="N1463" s="112"/>
      <c r="O1463" s="111"/>
      <c r="P1463" s="108"/>
      <c r="Q1463" s="108"/>
      <c r="R1463" s="108"/>
      <c r="S1463" s="108"/>
      <c r="T1463" s="108"/>
      <c r="U1463" s="108"/>
      <c r="V1463" s="108"/>
      <c r="W1463" s="108"/>
      <c r="X1463" s="108"/>
      <c r="Y1463" s="108"/>
      <c r="Z1463" s="108"/>
      <c r="AA1463" s="108"/>
      <c r="AB1463" s="108"/>
      <c r="AC1463" s="108"/>
      <c r="AD1463" s="108"/>
      <c r="AE1463" s="108"/>
      <c r="AF1463" s="108"/>
      <c r="AG1463" s="108"/>
      <c r="AH1463" s="108"/>
    </row>
    <row r="1464">
      <c r="A1464" s="108"/>
      <c r="B1464" s="108"/>
      <c r="C1464" s="108"/>
      <c r="D1464" s="115"/>
      <c r="E1464" s="108"/>
      <c r="F1464" s="108"/>
      <c r="G1464" s="108"/>
      <c r="H1464" s="108"/>
      <c r="I1464" s="108"/>
      <c r="J1464" s="108"/>
      <c r="K1464" s="108"/>
      <c r="L1464" s="108"/>
      <c r="M1464" s="111"/>
      <c r="N1464" s="112"/>
      <c r="O1464" s="111"/>
      <c r="P1464" s="108"/>
      <c r="Q1464" s="108"/>
      <c r="R1464" s="108"/>
      <c r="S1464" s="108"/>
      <c r="T1464" s="108"/>
      <c r="U1464" s="108"/>
      <c r="V1464" s="108"/>
      <c r="W1464" s="108"/>
      <c r="X1464" s="108"/>
      <c r="Y1464" s="108"/>
      <c r="Z1464" s="108"/>
      <c r="AA1464" s="108"/>
      <c r="AB1464" s="108"/>
      <c r="AC1464" s="108"/>
      <c r="AD1464" s="108"/>
      <c r="AE1464" s="108"/>
      <c r="AF1464" s="108"/>
      <c r="AG1464" s="108"/>
      <c r="AH1464" s="108"/>
    </row>
    <row r="1465">
      <c r="A1465" s="108"/>
      <c r="B1465" s="108"/>
      <c r="C1465" s="108"/>
      <c r="D1465" s="115"/>
      <c r="E1465" s="108"/>
      <c r="F1465" s="108"/>
      <c r="G1465" s="108"/>
      <c r="H1465" s="108"/>
      <c r="I1465" s="108"/>
      <c r="J1465" s="108"/>
      <c r="K1465" s="108"/>
      <c r="L1465" s="108"/>
      <c r="M1465" s="111"/>
      <c r="N1465" s="112"/>
      <c r="O1465" s="111"/>
      <c r="P1465" s="108"/>
      <c r="Q1465" s="108"/>
      <c r="R1465" s="108"/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/>
      <c r="AC1465" s="108"/>
      <c r="AD1465" s="108"/>
      <c r="AE1465" s="108"/>
      <c r="AF1465" s="108"/>
      <c r="AG1465" s="108"/>
      <c r="AH1465" s="108"/>
    </row>
    <row r="1466">
      <c r="A1466" s="108"/>
      <c r="B1466" s="108"/>
      <c r="C1466" s="108"/>
      <c r="D1466" s="115"/>
      <c r="E1466" s="108"/>
      <c r="F1466" s="108"/>
      <c r="G1466" s="108"/>
      <c r="H1466" s="108"/>
      <c r="I1466" s="108"/>
      <c r="J1466" s="108"/>
      <c r="K1466" s="108"/>
      <c r="L1466" s="108"/>
      <c r="M1466" s="111"/>
      <c r="N1466" s="112"/>
      <c r="O1466" s="111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/>
      <c r="AB1466" s="108"/>
      <c r="AC1466" s="108"/>
      <c r="AD1466" s="108"/>
      <c r="AE1466" s="108"/>
      <c r="AF1466" s="108"/>
      <c r="AG1466" s="108"/>
      <c r="AH1466" s="108"/>
    </row>
    <row r="1467">
      <c r="A1467" s="108"/>
      <c r="B1467" s="108"/>
      <c r="C1467" s="108"/>
      <c r="D1467" s="115"/>
      <c r="E1467" s="108"/>
      <c r="F1467" s="108"/>
      <c r="G1467" s="108"/>
      <c r="H1467" s="108"/>
      <c r="I1467" s="108"/>
      <c r="J1467" s="108"/>
      <c r="K1467" s="108"/>
      <c r="L1467" s="108"/>
      <c r="M1467" s="111"/>
      <c r="N1467" s="112"/>
      <c r="O1467" s="111"/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/>
      <c r="AB1467" s="108"/>
      <c r="AC1467" s="108"/>
      <c r="AD1467" s="108"/>
      <c r="AE1467" s="108"/>
      <c r="AF1467" s="108"/>
      <c r="AG1467" s="108"/>
      <c r="AH1467" s="108"/>
    </row>
    <row r="1468">
      <c r="A1468" s="108"/>
      <c r="B1468" s="108"/>
      <c r="C1468" s="108"/>
      <c r="D1468" s="115"/>
      <c r="E1468" s="108"/>
      <c r="F1468" s="108"/>
      <c r="G1468" s="108"/>
      <c r="H1468" s="108"/>
      <c r="I1468" s="108"/>
      <c r="J1468" s="108"/>
      <c r="K1468" s="108"/>
      <c r="L1468" s="108"/>
      <c r="M1468" s="111"/>
      <c r="N1468" s="112"/>
      <c r="O1468" s="111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  <c r="AE1468" s="108"/>
      <c r="AF1468" s="108"/>
      <c r="AG1468" s="108"/>
      <c r="AH1468" s="108"/>
    </row>
    <row r="1469">
      <c r="A1469" s="108"/>
      <c r="B1469" s="108"/>
      <c r="C1469" s="108"/>
      <c r="D1469" s="115"/>
      <c r="E1469" s="108"/>
      <c r="F1469" s="108"/>
      <c r="G1469" s="108"/>
      <c r="H1469" s="108"/>
      <c r="I1469" s="108"/>
      <c r="J1469" s="108"/>
      <c r="K1469" s="108"/>
      <c r="L1469" s="108"/>
      <c r="M1469" s="111"/>
      <c r="N1469" s="112"/>
      <c r="O1469" s="111"/>
      <c r="P1469" s="108"/>
      <c r="Q1469" s="108"/>
      <c r="R1469" s="108"/>
      <c r="S1469" s="108"/>
      <c r="T1469" s="108"/>
      <c r="U1469" s="108"/>
      <c r="V1469" s="108"/>
      <c r="W1469" s="108"/>
      <c r="X1469" s="108"/>
      <c r="Y1469" s="108"/>
      <c r="Z1469" s="108"/>
      <c r="AA1469" s="108"/>
      <c r="AB1469" s="108"/>
      <c r="AC1469" s="108"/>
      <c r="AD1469" s="108"/>
      <c r="AE1469" s="108"/>
      <c r="AF1469" s="108"/>
      <c r="AG1469" s="108"/>
      <c r="AH1469" s="108"/>
    </row>
    <row r="1470">
      <c r="A1470" s="108"/>
      <c r="B1470" s="108"/>
      <c r="C1470" s="108"/>
      <c r="D1470" s="115"/>
      <c r="E1470" s="108"/>
      <c r="F1470" s="108"/>
      <c r="G1470" s="108"/>
      <c r="H1470" s="108"/>
      <c r="I1470" s="108"/>
      <c r="J1470" s="108"/>
      <c r="K1470" s="108"/>
      <c r="L1470" s="108"/>
      <c r="M1470" s="111"/>
      <c r="N1470" s="112"/>
      <c r="O1470" s="111"/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/>
      <c r="AB1470" s="108"/>
      <c r="AC1470" s="108"/>
      <c r="AD1470" s="108"/>
      <c r="AE1470" s="108"/>
      <c r="AF1470" s="108"/>
      <c r="AG1470" s="108"/>
      <c r="AH1470" s="108"/>
    </row>
    <row r="1471">
      <c r="A1471" s="108"/>
      <c r="B1471" s="108"/>
      <c r="C1471" s="108"/>
      <c r="D1471" s="115"/>
      <c r="E1471" s="108"/>
      <c r="F1471" s="108"/>
      <c r="G1471" s="108"/>
      <c r="H1471" s="108"/>
      <c r="I1471" s="108"/>
      <c r="J1471" s="108"/>
      <c r="K1471" s="108"/>
      <c r="L1471" s="108"/>
      <c r="M1471" s="111"/>
      <c r="N1471" s="112"/>
      <c r="O1471" s="111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  <c r="AE1471" s="108"/>
      <c r="AF1471" s="108"/>
      <c r="AG1471" s="108"/>
      <c r="AH1471" s="108"/>
    </row>
    <row r="1472">
      <c r="A1472" s="108"/>
      <c r="B1472" s="108"/>
      <c r="C1472" s="108"/>
      <c r="D1472" s="115"/>
      <c r="E1472" s="108"/>
      <c r="F1472" s="108"/>
      <c r="G1472" s="108"/>
      <c r="H1472" s="108"/>
      <c r="I1472" s="108"/>
      <c r="J1472" s="108"/>
      <c r="K1472" s="108"/>
      <c r="L1472" s="108"/>
      <c r="M1472" s="111"/>
      <c r="N1472" s="112"/>
      <c r="O1472" s="111"/>
      <c r="P1472" s="108"/>
      <c r="Q1472" s="108"/>
      <c r="R1472" s="108"/>
      <c r="S1472" s="108"/>
      <c r="T1472" s="108"/>
      <c r="U1472" s="108"/>
      <c r="V1472" s="108"/>
      <c r="W1472" s="108"/>
      <c r="X1472" s="108"/>
      <c r="Y1472" s="108"/>
      <c r="Z1472" s="108"/>
      <c r="AA1472" s="108"/>
      <c r="AB1472" s="108"/>
      <c r="AC1472" s="108"/>
      <c r="AD1472" s="108"/>
      <c r="AE1472" s="108"/>
      <c r="AF1472" s="108"/>
      <c r="AG1472" s="108"/>
      <c r="AH1472" s="108"/>
    </row>
    <row r="1473">
      <c r="A1473" s="108"/>
      <c r="B1473" s="108"/>
      <c r="C1473" s="108"/>
      <c r="D1473" s="115"/>
      <c r="E1473" s="108"/>
      <c r="F1473" s="108"/>
      <c r="G1473" s="108"/>
      <c r="H1473" s="108"/>
      <c r="I1473" s="108"/>
      <c r="J1473" s="108"/>
      <c r="K1473" s="108"/>
      <c r="L1473" s="108"/>
      <c r="M1473" s="111"/>
      <c r="N1473" s="112"/>
      <c r="O1473" s="111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/>
      <c r="AC1473" s="108"/>
      <c r="AD1473" s="108"/>
      <c r="AE1473" s="108"/>
      <c r="AF1473" s="108"/>
      <c r="AG1473" s="108"/>
      <c r="AH1473" s="108"/>
    </row>
    <row r="1474">
      <c r="A1474" s="108"/>
      <c r="B1474" s="108"/>
      <c r="C1474" s="108"/>
      <c r="D1474" s="115"/>
      <c r="E1474" s="108"/>
      <c r="F1474" s="108"/>
      <c r="G1474" s="108"/>
      <c r="H1474" s="108"/>
      <c r="I1474" s="108"/>
      <c r="J1474" s="108"/>
      <c r="K1474" s="108"/>
      <c r="L1474" s="108"/>
      <c r="M1474" s="111"/>
      <c r="N1474" s="112"/>
      <c r="O1474" s="111"/>
      <c r="P1474" s="108"/>
      <c r="Q1474" s="108"/>
      <c r="R1474" s="108"/>
      <c r="S1474" s="108"/>
      <c r="T1474" s="108"/>
      <c r="U1474" s="108"/>
      <c r="V1474" s="108"/>
      <c r="W1474" s="108"/>
      <c r="X1474" s="108"/>
      <c r="Y1474" s="108"/>
      <c r="Z1474" s="108"/>
      <c r="AA1474" s="108"/>
      <c r="AB1474" s="108"/>
      <c r="AC1474" s="108"/>
      <c r="AD1474" s="108"/>
      <c r="AE1474" s="108"/>
      <c r="AF1474" s="108"/>
      <c r="AG1474" s="108"/>
      <c r="AH1474" s="108"/>
    </row>
    <row r="1475">
      <c r="A1475" s="108"/>
      <c r="B1475" s="108"/>
      <c r="C1475" s="108"/>
      <c r="D1475" s="115"/>
      <c r="E1475" s="108"/>
      <c r="F1475" s="108"/>
      <c r="G1475" s="108"/>
      <c r="H1475" s="108"/>
      <c r="I1475" s="108"/>
      <c r="J1475" s="108"/>
      <c r="K1475" s="108"/>
      <c r="L1475" s="108"/>
      <c r="M1475" s="111"/>
      <c r="N1475" s="112"/>
      <c r="O1475" s="111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/>
      <c r="AC1475" s="108"/>
      <c r="AD1475" s="108"/>
      <c r="AE1475" s="108"/>
      <c r="AF1475" s="108"/>
      <c r="AG1475" s="108"/>
      <c r="AH1475" s="108"/>
    </row>
    <row r="1476">
      <c r="A1476" s="108"/>
      <c r="B1476" s="108"/>
      <c r="C1476" s="108"/>
      <c r="D1476" s="115"/>
      <c r="E1476" s="108"/>
      <c r="F1476" s="108"/>
      <c r="G1476" s="108"/>
      <c r="H1476" s="108"/>
      <c r="I1476" s="108"/>
      <c r="J1476" s="108"/>
      <c r="K1476" s="108"/>
      <c r="L1476" s="108"/>
      <c r="M1476" s="111"/>
      <c r="N1476" s="112"/>
      <c r="O1476" s="111"/>
      <c r="P1476" s="108"/>
      <c r="Q1476" s="108"/>
      <c r="R1476" s="108"/>
      <c r="S1476" s="108"/>
      <c r="T1476" s="108"/>
      <c r="U1476" s="108"/>
      <c r="V1476" s="108"/>
      <c r="W1476" s="108"/>
      <c r="X1476" s="108"/>
      <c r="Y1476" s="108"/>
      <c r="Z1476" s="108"/>
      <c r="AA1476" s="108"/>
      <c r="AB1476" s="108"/>
      <c r="AC1476" s="108"/>
      <c r="AD1476" s="108"/>
      <c r="AE1476" s="108"/>
      <c r="AF1476" s="108"/>
      <c r="AG1476" s="108"/>
      <c r="AH1476" s="108"/>
    </row>
    <row r="1477">
      <c r="A1477" s="108"/>
      <c r="B1477" s="108"/>
      <c r="C1477" s="108"/>
      <c r="D1477" s="115"/>
      <c r="E1477" s="108"/>
      <c r="F1477" s="108"/>
      <c r="G1477" s="108"/>
      <c r="H1477" s="108"/>
      <c r="I1477" s="108"/>
      <c r="J1477" s="108"/>
      <c r="K1477" s="108"/>
      <c r="L1477" s="108"/>
      <c r="M1477" s="111"/>
      <c r="N1477" s="112"/>
      <c r="O1477" s="111"/>
      <c r="P1477" s="108"/>
      <c r="Q1477" s="108"/>
      <c r="R1477" s="108"/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/>
      <c r="AC1477" s="108"/>
      <c r="AD1477" s="108"/>
      <c r="AE1477" s="108"/>
      <c r="AF1477" s="108"/>
      <c r="AG1477" s="108"/>
      <c r="AH1477" s="108"/>
    </row>
    <row r="1478">
      <c r="A1478" s="108"/>
      <c r="B1478" s="108"/>
      <c r="C1478" s="108"/>
      <c r="D1478" s="115"/>
      <c r="E1478" s="108"/>
      <c r="F1478" s="108"/>
      <c r="G1478" s="108"/>
      <c r="H1478" s="108"/>
      <c r="I1478" s="108"/>
      <c r="J1478" s="108"/>
      <c r="K1478" s="108"/>
      <c r="L1478" s="108"/>
      <c r="M1478" s="111"/>
      <c r="N1478" s="112"/>
      <c r="O1478" s="111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08"/>
      <c r="AE1478" s="108"/>
      <c r="AF1478" s="108"/>
      <c r="AG1478" s="108"/>
      <c r="AH1478" s="108"/>
    </row>
    <row r="1479">
      <c r="A1479" s="108"/>
      <c r="B1479" s="108"/>
      <c r="C1479" s="108"/>
      <c r="D1479" s="115"/>
      <c r="E1479" s="108"/>
      <c r="F1479" s="108"/>
      <c r="G1479" s="108"/>
      <c r="H1479" s="108"/>
      <c r="I1479" s="108"/>
      <c r="J1479" s="108"/>
      <c r="K1479" s="108"/>
      <c r="L1479" s="108"/>
      <c r="M1479" s="111"/>
      <c r="N1479" s="112"/>
      <c r="O1479" s="111"/>
      <c r="P1479" s="108"/>
      <c r="Q1479" s="108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08"/>
      <c r="AE1479" s="108"/>
      <c r="AF1479" s="108"/>
      <c r="AG1479" s="108"/>
      <c r="AH1479" s="108"/>
    </row>
    <row r="1480">
      <c r="A1480" s="108"/>
      <c r="B1480" s="108"/>
      <c r="C1480" s="108"/>
      <c r="D1480" s="115"/>
      <c r="E1480" s="108"/>
      <c r="F1480" s="108"/>
      <c r="G1480" s="108"/>
      <c r="H1480" s="108"/>
      <c r="I1480" s="108"/>
      <c r="J1480" s="108"/>
      <c r="K1480" s="108"/>
      <c r="L1480" s="108"/>
      <c r="M1480" s="111"/>
      <c r="N1480" s="112"/>
      <c r="O1480" s="111"/>
      <c r="P1480" s="108"/>
      <c r="Q1480" s="108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08"/>
      <c r="AE1480" s="108"/>
      <c r="AF1480" s="108"/>
      <c r="AG1480" s="108"/>
      <c r="AH1480" s="108"/>
    </row>
    <row r="1481">
      <c r="A1481" s="108"/>
      <c r="B1481" s="108"/>
      <c r="C1481" s="108"/>
      <c r="D1481" s="115"/>
      <c r="E1481" s="108"/>
      <c r="F1481" s="108"/>
      <c r="G1481" s="108"/>
      <c r="H1481" s="108"/>
      <c r="I1481" s="108"/>
      <c r="J1481" s="108"/>
      <c r="K1481" s="108"/>
      <c r="L1481" s="108"/>
      <c r="M1481" s="111"/>
      <c r="N1481" s="112"/>
      <c r="O1481" s="111"/>
      <c r="P1481" s="108"/>
      <c r="Q1481" s="108"/>
      <c r="R1481" s="108"/>
      <c r="S1481" s="108"/>
      <c r="T1481" s="108"/>
      <c r="U1481" s="108"/>
      <c r="V1481" s="108"/>
      <c r="W1481" s="108"/>
      <c r="X1481" s="108"/>
      <c r="Y1481" s="108"/>
      <c r="Z1481" s="108"/>
      <c r="AA1481" s="108"/>
      <c r="AB1481" s="108"/>
      <c r="AC1481" s="108"/>
      <c r="AD1481" s="108"/>
      <c r="AE1481" s="108"/>
      <c r="AF1481" s="108"/>
      <c r="AG1481" s="108"/>
      <c r="AH1481" s="108"/>
    </row>
    <row r="1482">
      <c r="A1482" s="108"/>
      <c r="B1482" s="108"/>
      <c r="C1482" s="108"/>
      <c r="D1482" s="115"/>
      <c r="E1482" s="108"/>
      <c r="F1482" s="108"/>
      <c r="G1482" s="108"/>
      <c r="H1482" s="108"/>
      <c r="I1482" s="108"/>
      <c r="J1482" s="108"/>
      <c r="K1482" s="108"/>
      <c r="L1482" s="108"/>
      <c r="M1482" s="111"/>
      <c r="N1482" s="112"/>
      <c r="O1482" s="111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/>
      <c r="AB1482" s="108"/>
      <c r="AC1482" s="108"/>
      <c r="AD1482" s="108"/>
      <c r="AE1482" s="108"/>
      <c r="AF1482" s="108"/>
      <c r="AG1482" s="108"/>
      <c r="AH1482" s="108"/>
    </row>
    <row r="1483">
      <c r="A1483" s="108"/>
      <c r="B1483" s="108"/>
      <c r="C1483" s="108"/>
      <c r="D1483" s="115"/>
      <c r="E1483" s="108"/>
      <c r="F1483" s="108"/>
      <c r="G1483" s="108"/>
      <c r="H1483" s="108"/>
      <c r="I1483" s="108"/>
      <c r="J1483" s="108"/>
      <c r="K1483" s="108"/>
      <c r="L1483" s="108"/>
      <c r="M1483" s="111"/>
      <c r="N1483" s="112"/>
      <c r="O1483" s="111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/>
      <c r="AC1483" s="108"/>
      <c r="AD1483" s="108"/>
      <c r="AE1483" s="108"/>
      <c r="AF1483" s="108"/>
      <c r="AG1483" s="108"/>
      <c r="AH1483" s="108"/>
    </row>
    <row r="1484">
      <c r="A1484" s="108"/>
      <c r="B1484" s="108"/>
      <c r="C1484" s="108"/>
      <c r="D1484" s="115"/>
      <c r="E1484" s="108"/>
      <c r="F1484" s="108"/>
      <c r="G1484" s="108"/>
      <c r="H1484" s="108"/>
      <c r="I1484" s="108"/>
      <c r="J1484" s="108"/>
      <c r="K1484" s="108"/>
      <c r="L1484" s="108"/>
      <c r="M1484" s="111"/>
      <c r="N1484" s="112"/>
      <c r="O1484" s="111"/>
      <c r="P1484" s="108"/>
      <c r="Q1484" s="108"/>
      <c r="R1484" s="108"/>
      <c r="S1484" s="108"/>
      <c r="T1484" s="108"/>
      <c r="U1484" s="108"/>
      <c r="V1484" s="108"/>
      <c r="W1484" s="108"/>
      <c r="X1484" s="108"/>
      <c r="Y1484" s="108"/>
      <c r="Z1484" s="108"/>
      <c r="AA1484" s="108"/>
      <c r="AB1484" s="108"/>
      <c r="AC1484" s="108"/>
      <c r="AD1484" s="108"/>
      <c r="AE1484" s="108"/>
      <c r="AF1484" s="108"/>
      <c r="AG1484" s="108"/>
      <c r="AH1484" s="108"/>
    </row>
    <row r="1485">
      <c r="A1485" s="108"/>
      <c r="B1485" s="108"/>
      <c r="C1485" s="108"/>
      <c r="D1485" s="115"/>
      <c r="E1485" s="108"/>
      <c r="F1485" s="108"/>
      <c r="G1485" s="108"/>
      <c r="H1485" s="108"/>
      <c r="I1485" s="108"/>
      <c r="J1485" s="108"/>
      <c r="K1485" s="108"/>
      <c r="L1485" s="108"/>
      <c r="M1485" s="111"/>
      <c r="N1485" s="112"/>
      <c r="O1485" s="111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/>
      <c r="AB1485" s="108"/>
      <c r="AC1485" s="108"/>
      <c r="AD1485" s="108"/>
      <c r="AE1485" s="108"/>
      <c r="AF1485" s="108"/>
      <c r="AG1485" s="108"/>
      <c r="AH1485" s="108"/>
    </row>
    <row r="1486">
      <c r="A1486" s="108"/>
      <c r="B1486" s="108"/>
      <c r="C1486" s="108"/>
      <c r="D1486" s="115"/>
      <c r="E1486" s="108"/>
      <c r="F1486" s="108"/>
      <c r="G1486" s="108"/>
      <c r="H1486" s="108"/>
      <c r="I1486" s="108"/>
      <c r="J1486" s="108"/>
      <c r="K1486" s="108"/>
      <c r="L1486" s="108"/>
      <c r="M1486" s="111"/>
      <c r="N1486" s="112"/>
      <c r="O1486" s="111"/>
      <c r="P1486" s="108"/>
      <c r="Q1486" s="108"/>
      <c r="R1486" s="108"/>
      <c r="S1486" s="108"/>
      <c r="T1486" s="108"/>
      <c r="U1486" s="108"/>
      <c r="V1486" s="108"/>
      <c r="W1486" s="108"/>
      <c r="X1486" s="108"/>
      <c r="Y1486" s="108"/>
      <c r="Z1486" s="108"/>
      <c r="AA1486" s="108"/>
      <c r="AB1486" s="108"/>
      <c r="AC1486" s="108"/>
      <c r="AD1486" s="108"/>
      <c r="AE1486" s="108"/>
      <c r="AF1486" s="108"/>
      <c r="AG1486" s="108"/>
      <c r="AH1486" s="108"/>
    </row>
    <row r="1487">
      <c r="A1487" s="108"/>
      <c r="B1487" s="108"/>
      <c r="C1487" s="108"/>
      <c r="D1487" s="115"/>
      <c r="E1487" s="108"/>
      <c r="F1487" s="108"/>
      <c r="G1487" s="108"/>
      <c r="H1487" s="108"/>
      <c r="I1487" s="108"/>
      <c r="J1487" s="108"/>
      <c r="K1487" s="108"/>
      <c r="L1487" s="108"/>
      <c r="M1487" s="111"/>
      <c r="N1487" s="112"/>
      <c r="O1487" s="111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/>
      <c r="AC1487" s="108"/>
      <c r="AD1487" s="108"/>
      <c r="AE1487" s="108"/>
      <c r="AF1487" s="108"/>
      <c r="AG1487" s="108"/>
      <c r="AH1487" s="108"/>
    </row>
    <row r="1488">
      <c r="A1488" s="108"/>
      <c r="B1488" s="108"/>
      <c r="C1488" s="108"/>
      <c r="D1488" s="115"/>
      <c r="E1488" s="108"/>
      <c r="F1488" s="108"/>
      <c r="G1488" s="108"/>
      <c r="H1488" s="108"/>
      <c r="I1488" s="108"/>
      <c r="J1488" s="108"/>
      <c r="K1488" s="108"/>
      <c r="L1488" s="108"/>
      <c r="M1488" s="111"/>
      <c r="N1488" s="112"/>
      <c r="O1488" s="111"/>
      <c r="P1488" s="108"/>
      <c r="Q1488" s="108"/>
      <c r="R1488" s="108"/>
      <c r="S1488" s="108"/>
      <c r="T1488" s="108"/>
      <c r="U1488" s="108"/>
      <c r="V1488" s="108"/>
      <c r="W1488" s="108"/>
      <c r="X1488" s="108"/>
      <c r="Y1488" s="108"/>
      <c r="Z1488" s="108"/>
      <c r="AA1488" s="108"/>
      <c r="AB1488" s="108"/>
      <c r="AC1488" s="108"/>
      <c r="AD1488" s="108"/>
      <c r="AE1488" s="108"/>
      <c r="AF1488" s="108"/>
      <c r="AG1488" s="108"/>
      <c r="AH1488" s="108"/>
    </row>
    <row r="1489">
      <c r="A1489" s="108"/>
      <c r="B1489" s="108"/>
      <c r="C1489" s="108"/>
      <c r="D1489" s="115"/>
      <c r="E1489" s="108"/>
      <c r="F1489" s="108"/>
      <c r="G1489" s="108"/>
      <c r="H1489" s="108"/>
      <c r="I1489" s="108"/>
      <c r="J1489" s="108"/>
      <c r="K1489" s="108"/>
      <c r="L1489" s="108"/>
      <c r="M1489" s="111"/>
      <c r="N1489" s="112"/>
      <c r="O1489" s="111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/>
      <c r="AC1489" s="108"/>
      <c r="AD1489" s="108"/>
      <c r="AE1489" s="108"/>
      <c r="AF1489" s="108"/>
      <c r="AG1489" s="108"/>
      <c r="AH1489" s="108"/>
    </row>
    <row r="1490">
      <c r="A1490" s="108"/>
      <c r="B1490" s="108"/>
      <c r="C1490" s="108"/>
      <c r="D1490" s="115"/>
      <c r="E1490" s="108"/>
      <c r="F1490" s="108"/>
      <c r="G1490" s="108"/>
      <c r="H1490" s="108"/>
      <c r="I1490" s="108"/>
      <c r="J1490" s="108"/>
      <c r="K1490" s="108"/>
      <c r="L1490" s="108"/>
      <c r="M1490" s="111"/>
      <c r="N1490" s="112"/>
      <c r="O1490" s="111"/>
      <c r="P1490" s="108"/>
      <c r="Q1490" s="108"/>
      <c r="R1490" s="108"/>
      <c r="S1490" s="108"/>
      <c r="T1490" s="108"/>
      <c r="U1490" s="108"/>
      <c r="V1490" s="108"/>
      <c r="W1490" s="108"/>
      <c r="X1490" s="108"/>
      <c r="Y1490" s="108"/>
      <c r="Z1490" s="108"/>
      <c r="AA1490" s="108"/>
      <c r="AB1490" s="108"/>
      <c r="AC1490" s="108"/>
      <c r="AD1490" s="108"/>
      <c r="AE1490" s="108"/>
      <c r="AF1490" s="108"/>
      <c r="AG1490" s="108"/>
      <c r="AH1490" s="108"/>
    </row>
    <row r="1491">
      <c r="A1491" s="108"/>
      <c r="B1491" s="108"/>
      <c r="C1491" s="108"/>
      <c r="D1491" s="115"/>
      <c r="E1491" s="108"/>
      <c r="F1491" s="108"/>
      <c r="G1491" s="108"/>
      <c r="H1491" s="108"/>
      <c r="I1491" s="108"/>
      <c r="J1491" s="108"/>
      <c r="K1491" s="108"/>
      <c r="L1491" s="108"/>
      <c r="M1491" s="111"/>
      <c r="N1491" s="112"/>
      <c r="O1491" s="111"/>
      <c r="P1491" s="108"/>
      <c r="Q1491" s="108"/>
      <c r="R1491" s="108"/>
      <c r="S1491" s="108"/>
      <c r="T1491" s="108"/>
      <c r="U1491" s="108"/>
      <c r="V1491" s="108"/>
      <c r="W1491" s="108"/>
      <c r="X1491" s="108"/>
      <c r="Y1491" s="108"/>
      <c r="Z1491" s="108"/>
      <c r="AA1491" s="108"/>
      <c r="AB1491" s="108"/>
      <c r="AC1491" s="108"/>
      <c r="AD1491" s="108"/>
      <c r="AE1491" s="108"/>
      <c r="AF1491" s="108"/>
      <c r="AG1491" s="108"/>
      <c r="AH1491" s="108"/>
    </row>
    <row r="1492">
      <c r="A1492" s="108"/>
      <c r="B1492" s="108"/>
      <c r="C1492" s="108"/>
      <c r="D1492" s="115"/>
      <c r="E1492" s="108"/>
      <c r="F1492" s="108"/>
      <c r="G1492" s="108"/>
      <c r="H1492" s="108"/>
      <c r="I1492" s="108"/>
      <c r="J1492" s="108"/>
      <c r="K1492" s="108"/>
      <c r="L1492" s="108"/>
      <c r="M1492" s="111"/>
      <c r="N1492" s="112"/>
      <c r="O1492" s="111"/>
      <c r="P1492" s="108"/>
      <c r="Q1492" s="108"/>
      <c r="R1492" s="108"/>
      <c r="S1492" s="108"/>
      <c r="T1492" s="108"/>
      <c r="U1492" s="108"/>
      <c r="V1492" s="108"/>
      <c r="W1492" s="108"/>
      <c r="X1492" s="108"/>
      <c r="Y1492" s="108"/>
      <c r="Z1492" s="108"/>
      <c r="AA1492" s="108"/>
      <c r="AB1492" s="108"/>
      <c r="AC1492" s="108"/>
      <c r="AD1492" s="108"/>
      <c r="AE1492" s="108"/>
      <c r="AF1492" s="108"/>
      <c r="AG1492" s="108"/>
      <c r="AH1492" s="108"/>
    </row>
    <row r="1493">
      <c r="A1493" s="108"/>
      <c r="B1493" s="108"/>
      <c r="C1493" s="108"/>
      <c r="D1493" s="115"/>
      <c r="E1493" s="108"/>
      <c r="F1493" s="108"/>
      <c r="G1493" s="108"/>
      <c r="H1493" s="108"/>
      <c r="I1493" s="108"/>
      <c r="J1493" s="108"/>
      <c r="K1493" s="108"/>
      <c r="L1493" s="108"/>
      <c r="M1493" s="111"/>
      <c r="N1493" s="112"/>
      <c r="O1493" s="111"/>
      <c r="P1493" s="108"/>
      <c r="Q1493" s="108"/>
      <c r="R1493" s="108"/>
      <c r="S1493" s="108"/>
      <c r="T1493" s="108"/>
      <c r="U1493" s="108"/>
      <c r="V1493" s="108"/>
      <c r="W1493" s="108"/>
      <c r="X1493" s="108"/>
      <c r="Y1493" s="108"/>
      <c r="Z1493" s="108"/>
      <c r="AA1493" s="108"/>
      <c r="AB1493" s="108"/>
      <c r="AC1493" s="108"/>
      <c r="AD1493" s="108"/>
      <c r="AE1493" s="108"/>
      <c r="AF1493" s="108"/>
      <c r="AG1493" s="108"/>
      <c r="AH1493" s="108"/>
    </row>
    <row r="1494">
      <c r="A1494" s="108"/>
      <c r="B1494" s="108"/>
      <c r="C1494" s="108"/>
      <c r="D1494" s="115"/>
      <c r="E1494" s="108"/>
      <c r="F1494" s="108"/>
      <c r="G1494" s="108"/>
      <c r="H1494" s="108"/>
      <c r="I1494" s="108"/>
      <c r="J1494" s="108"/>
      <c r="K1494" s="108"/>
      <c r="L1494" s="108"/>
      <c r="M1494" s="111"/>
      <c r="N1494" s="112"/>
      <c r="O1494" s="111"/>
      <c r="P1494" s="108"/>
      <c r="Q1494" s="108"/>
      <c r="R1494" s="108"/>
      <c r="S1494" s="108"/>
      <c r="T1494" s="108"/>
      <c r="U1494" s="108"/>
      <c r="V1494" s="108"/>
      <c r="W1494" s="108"/>
      <c r="X1494" s="108"/>
      <c r="Y1494" s="108"/>
      <c r="Z1494" s="108"/>
      <c r="AA1494" s="108"/>
      <c r="AB1494" s="108"/>
      <c r="AC1494" s="108"/>
      <c r="AD1494" s="108"/>
      <c r="AE1494" s="108"/>
      <c r="AF1494" s="108"/>
      <c r="AG1494" s="108"/>
      <c r="AH1494" s="108"/>
    </row>
    <row r="1495">
      <c r="A1495" s="108"/>
      <c r="B1495" s="108"/>
      <c r="C1495" s="108"/>
      <c r="D1495" s="115"/>
      <c r="E1495" s="108"/>
      <c r="F1495" s="108"/>
      <c r="G1495" s="108"/>
      <c r="H1495" s="108"/>
      <c r="I1495" s="108"/>
      <c r="J1495" s="108"/>
      <c r="K1495" s="108"/>
      <c r="L1495" s="108"/>
      <c r="M1495" s="111"/>
      <c r="N1495" s="112"/>
      <c r="O1495" s="111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/>
      <c r="AB1495" s="108"/>
      <c r="AC1495" s="108"/>
      <c r="AD1495" s="108"/>
      <c r="AE1495" s="108"/>
      <c r="AF1495" s="108"/>
      <c r="AG1495" s="108"/>
      <c r="AH1495" s="108"/>
    </row>
    <row r="1496">
      <c r="A1496" s="108"/>
      <c r="B1496" s="108"/>
      <c r="C1496" s="108"/>
      <c r="D1496" s="115"/>
      <c r="E1496" s="108"/>
      <c r="F1496" s="108"/>
      <c r="G1496" s="108"/>
      <c r="H1496" s="108"/>
      <c r="I1496" s="108"/>
      <c r="J1496" s="108"/>
      <c r="K1496" s="108"/>
      <c r="L1496" s="108"/>
      <c r="M1496" s="111"/>
      <c r="N1496" s="112"/>
      <c r="O1496" s="111"/>
      <c r="P1496" s="108"/>
      <c r="Q1496" s="108"/>
      <c r="R1496" s="108"/>
      <c r="S1496" s="108"/>
      <c r="T1496" s="108"/>
      <c r="U1496" s="108"/>
      <c r="V1496" s="108"/>
      <c r="W1496" s="108"/>
      <c r="X1496" s="108"/>
      <c r="Y1496" s="108"/>
      <c r="Z1496" s="108"/>
      <c r="AA1496" s="108"/>
      <c r="AB1496" s="108"/>
      <c r="AC1496" s="108"/>
      <c r="AD1496" s="108"/>
      <c r="AE1496" s="108"/>
      <c r="AF1496" s="108"/>
      <c r="AG1496" s="108"/>
      <c r="AH1496" s="108"/>
    </row>
    <row r="1497">
      <c r="A1497" s="108"/>
      <c r="B1497" s="108"/>
      <c r="C1497" s="108"/>
      <c r="D1497" s="115"/>
      <c r="E1497" s="108"/>
      <c r="F1497" s="108"/>
      <c r="G1497" s="108"/>
      <c r="H1497" s="108"/>
      <c r="I1497" s="108"/>
      <c r="J1497" s="108"/>
      <c r="K1497" s="108"/>
      <c r="L1497" s="108"/>
      <c r="M1497" s="111"/>
      <c r="N1497" s="112"/>
      <c r="O1497" s="111"/>
      <c r="P1497" s="108"/>
      <c r="Q1497" s="108"/>
      <c r="R1497" s="108"/>
      <c r="S1497" s="108"/>
      <c r="T1497" s="108"/>
      <c r="U1497" s="108"/>
      <c r="V1497" s="108"/>
      <c r="W1497" s="108"/>
      <c r="X1497" s="108"/>
      <c r="Y1497" s="108"/>
      <c r="Z1497" s="108"/>
      <c r="AA1497" s="108"/>
      <c r="AB1497" s="108"/>
      <c r="AC1497" s="108"/>
      <c r="AD1497" s="108"/>
      <c r="AE1497" s="108"/>
      <c r="AF1497" s="108"/>
      <c r="AG1497" s="108"/>
      <c r="AH1497" s="108"/>
    </row>
    <row r="1498">
      <c r="A1498" s="108"/>
      <c r="B1498" s="108"/>
      <c r="C1498" s="108"/>
      <c r="D1498" s="115"/>
      <c r="E1498" s="108"/>
      <c r="F1498" s="108"/>
      <c r="G1498" s="108"/>
      <c r="H1498" s="108"/>
      <c r="I1498" s="108"/>
      <c r="J1498" s="108"/>
      <c r="K1498" s="108"/>
      <c r="L1498" s="108"/>
      <c r="M1498" s="111"/>
      <c r="N1498" s="112"/>
      <c r="O1498" s="111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/>
      <c r="AB1498" s="108"/>
      <c r="AC1498" s="108"/>
      <c r="AD1498" s="108"/>
      <c r="AE1498" s="108"/>
      <c r="AF1498" s="108"/>
      <c r="AG1498" s="108"/>
      <c r="AH1498" s="108"/>
    </row>
    <row r="1499">
      <c r="A1499" s="108"/>
      <c r="B1499" s="108"/>
      <c r="C1499" s="108"/>
      <c r="D1499" s="115"/>
      <c r="E1499" s="108"/>
      <c r="F1499" s="108"/>
      <c r="G1499" s="108"/>
      <c r="H1499" s="108"/>
      <c r="I1499" s="108"/>
      <c r="J1499" s="108"/>
      <c r="K1499" s="108"/>
      <c r="L1499" s="108"/>
      <c r="M1499" s="111"/>
      <c r="N1499" s="112"/>
      <c r="O1499" s="111"/>
      <c r="P1499" s="108"/>
      <c r="Q1499" s="108"/>
      <c r="R1499" s="108"/>
      <c r="S1499" s="108"/>
      <c r="T1499" s="108"/>
      <c r="U1499" s="108"/>
      <c r="V1499" s="108"/>
      <c r="W1499" s="108"/>
      <c r="X1499" s="108"/>
      <c r="Y1499" s="108"/>
      <c r="Z1499" s="108"/>
      <c r="AA1499" s="108"/>
      <c r="AB1499" s="108"/>
      <c r="AC1499" s="108"/>
      <c r="AD1499" s="108"/>
      <c r="AE1499" s="108"/>
      <c r="AF1499" s="108"/>
      <c r="AG1499" s="108"/>
      <c r="AH1499" s="108"/>
    </row>
    <row r="1500">
      <c r="A1500" s="108"/>
      <c r="B1500" s="108"/>
      <c r="C1500" s="108"/>
      <c r="D1500" s="115"/>
      <c r="E1500" s="108"/>
      <c r="F1500" s="108"/>
      <c r="G1500" s="108"/>
      <c r="H1500" s="108"/>
      <c r="I1500" s="108"/>
      <c r="J1500" s="108"/>
      <c r="K1500" s="108"/>
      <c r="L1500" s="108"/>
      <c r="M1500" s="111"/>
      <c r="N1500" s="112"/>
      <c r="O1500" s="111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/>
      <c r="AC1500" s="108"/>
      <c r="AD1500" s="108"/>
      <c r="AE1500" s="108"/>
      <c r="AF1500" s="108"/>
      <c r="AG1500" s="108"/>
      <c r="AH1500" s="108"/>
    </row>
    <row r="1501">
      <c r="A1501" s="108"/>
      <c r="B1501" s="108"/>
      <c r="C1501" s="108"/>
      <c r="D1501" s="115"/>
      <c r="E1501" s="108"/>
      <c r="F1501" s="108"/>
      <c r="G1501" s="108"/>
      <c r="H1501" s="108"/>
      <c r="I1501" s="108"/>
      <c r="J1501" s="108"/>
      <c r="K1501" s="108"/>
      <c r="L1501" s="108"/>
      <c r="M1501" s="111"/>
      <c r="N1501" s="112"/>
      <c r="O1501" s="111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/>
      <c r="AB1501" s="108"/>
      <c r="AC1501" s="108"/>
      <c r="AD1501" s="108"/>
      <c r="AE1501" s="108"/>
      <c r="AF1501" s="108"/>
      <c r="AG1501" s="108"/>
      <c r="AH1501" s="108"/>
    </row>
    <row r="1502">
      <c r="A1502" s="108"/>
      <c r="B1502" s="108"/>
      <c r="C1502" s="108"/>
      <c r="D1502" s="115"/>
      <c r="E1502" s="108"/>
      <c r="F1502" s="108"/>
      <c r="G1502" s="108"/>
      <c r="H1502" s="108"/>
      <c r="I1502" s="108"/>
      <c r="J1502" s="108"/>
      <c r="K1502" s="108"/>
      <c r="L1502" s="108"/>
      <c r="M1502" s="111"/>
      <c r="N1502" s="112"/>
      <c r="O1502" s="111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/>
      <c r="AC1502" s="108"/>
      <c r="AD1502" s="108"/>
      <c r="AE1502" s="108"/>
      <c r="AF1502" s="108"/>
      <c r="AG1502" s="108"/>
      <c r="AH1502" s="108"/>
    </row>
    <row r="1503">
      <c r="A1503" s="108"/>
      <c r="B1503" s="108"/>
      <c r="C1503" s="108"/>
      <c r="D1503" s="115"/>
      <c r="E1503" s="108"/>
      <c r="F1503" s="108"/>
      <c r="G1503" s="108"/>
      <c r="H1503" s="108"/>
      <c r="I1503" s="108"/>
      <c r="J1503" s="108"/>
      <c r="K1503" s="108"/>
      <c r="L1503" s="108"/>
      <c r="M1503" s="111"/>
      <c r="N1503" s="112"/>
      <c r="O1503" s="111"/>
      <c r="P1503" s="108"/>
      <c r="Q1503" s="108"/>
      <c r="R1503" s="108"/>
      <c r="S1503" s="108"/>
      <c r="T1503" s="108"/>
      <c r="U1503" s="108"/>
      <c r="V1503" s="108"/>
      <c r="W1503" s="108"/>
      <c r="X1503" s="108"/>
      <c r="Y1503" s="108"/>
      <c r="Z1503" s="108"/>
      <c r="AA1503" s="108"/>
      <c r="AB1503" s="108"/>
      <c r="AC1503" s="108"/>
      <c r="AD1503" s="108"/>
      <c r="AE1503" s="108"/>
      <c r="AF1503" s="108"/>
      <c r="AG1503" s="108"/>
      <c r="AH1503" s="108"/>
    </row>
    <row r="1504">
      <c r="A1504" s="108"/>
      <c r="B1504" s="108"/>
      <c r="C1504" s="108"/>
      <c r="D1504" s="115"/>
      <c r="E1504" s="108"/>
      <c r="F1504" s="108"/>
      <c r="G1504" s="108"/>
      <c r="H1504" s="108"/>
      <c r="I1504" s="108"/>
      <c r="J1504" s="108"/>
      <c r="K1504" s="108"/>
      <c r="L1504" s="108"/>
      <c r="M1504" s="111"/>
      <c r="N1504" s="112"/>
      <c r="O1504" s="111"/>
      <c r="P1504" s="108"/>
      <c r="Q1504" s="108"/>
      <c r="R1504" s="108"/>
      <c r="S1504" s="108"/>
      <c r="T1504" s="108"/>
      <c r="U1504" s="108"/>
      <c r="V1504" s="108"/>
      <c r="W1504" s="108"/>
      <c r="X1504" s="108"/>
      <c r="Y1504" s="108"/>
      <c r="Z1504" s="108"/>
      <c r="AA1504" s="108"/>
      <c r="AB1504" s="108"/>
      <c r="AC1504" s="108"/>
      <c r="AD1504" s="108"/>
      <c r="AE1504" s="108"/>
      <c r="AF1504" s="108"/>
      <c r="AG1504" s="108"/>
      <c r="AH1504" s="108"/>
    </row>
    <row r="1505">
      <c r="A1505" s="108"/>
      <c r="B1505" s="108"/>
      <c r="C1505" s="108"/>
      <c r="D1505" s="115"/>
      <c r="E1505" s="108"/>
      <c r="F1505" s="108"/>
      <c r="G1505" s="108"/>
      <c r="H1505" s="108"/>
      <c r="I1505" s="108"/>
      <c r="J1505" s="108"/>
      <c r="K1505" s="108"/>
      <c r="L1505" s="108"/>
      <c r="M1505" s="111"/>
      <c r="N1505" s="112"/>
      <c r="O1505" s="111"/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/>
      <c r="AB1505" s="108"/>
      <c r="AC1505" s="108"/>
      <c r="AD1505" s="108"/>
      <c r="AE1505" s="108"/>
      <c r="AF1505" s="108"/>
      <c r="AG1505" s="108"/>
      <c r="AH1505" s="108"/>
    </row>
    <row r="1506">
      <c r="A1506" s="108"/>
      <c r="B1506" s="108"/>
      <c r="C1506" s="108"/>
      <c r="D1506" s="115"/>
      <c r="E1506" s="108"/>
      <c r="F1506" s="108"/>
      <c r="G1506" s="108"/>
      <c r="H1506" s="108"/>
      <c r="I1506" s="108"/>
      <c r="J1506" s="108"/>
      <c r="K1506" s="108"/>
      <c r="L1506" s="108"/>
      <c r="M1506" s="111"/>
      <c r="N1506" s="112"/>
      <c r="O1506" s="111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/>
      <c r="AC1506" s="108"/>
      <c r="AD1506" s="108"/>
      <c r="AE1506" s="108"/>
      <c r="AF1506" s="108"/>
      <c r="AG1506" s="108"/>
      <c r="AH1506" s="108"/>
    </row>
    <row r="1507">
      <c r="A1507" s="108"/>
      <c r="B1507" s="108"/>
      <c r="C1507" s="108"/>
      <c r="D1507" s="115"/>
      <c r="E1507" s="108"/>
      <c r="F1507" s="108"/>
      <c r="G1507" s="108"/>
      <c r="H1507" s="108"/>
      <c r="I1507" s="108"/>
      <c r="J1507" s="108"/>
      <c r="K1507" s="108"/>
      <c r="L1507" s="108"/>
      <c r="M1507" s="111"/>
      <c r="N1507" s="112"/>
      <c r="O1507" s="111"/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/>
      <c r="AB1507" s="108"/>
      <c r="AC1507" s="108"/>
      <c r="AD1507" s="108"/>
      <c r="AE1507" s="108"/>
      <c r="AF1507" s="108"/>
      <c r="AG1507" s="108"/>
      <c r="AH1507" s="108"/>
    </row>
    <row r="1508">
      <c r="A1508" s="108"/>
      <c r="B1508" s="108"/>
      <c r="C1508" s="108"/>
      <c r="D1508" s="115"/>
      <c r="E1508" s="108"/>
      <c r="F1508" s="108"/>
      <c r="G1508" s="108"/>
      <c r="H1508" s="108"/>
      <c r="I1508" s="108"/>
      <c r="J1508" s="108"/>
      <c r="K1508" s="108"/>
      <c r="L1508" s="108"/>
      <c r="M1508" s="111"/>
      <c r="N1508" s="112"/>
      <c r="O1508" s="111"/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/>
      <c r="AB1508" s="108"/>
      <c r="AC1508" s="108"/>
      <c r="AD1508" s="108"/>
      <c r="AE1508" s="108"/>
      <c r="AF1508" s="108"/>
      <c r="AG1508" s="108"/>
      <c r="AH1508" s="108"/>
    </row>
    <row r="1509">
      <c r="A1509" s="108"/>
      <c r="B1509" s="108"/>
      <c r="C1509" s="108"/>
      <c r="D1509" s="115"/>
      <c r="E1509" s="108"/>
      <c r="F1509" s="108"/>
      <c r="G1509" s="108"/>
      <c r="H1509" s="108"/>
      <c r="I1509" s="108"/>
      <c r="J1509" s="108"/>
      <c r="K1509" s="108"/>
      <c r="L1509" s="108"/>
      <c r="M1509" s="111"/>
      <c r="N1509" s="112"/>
      <c r="O1509" s="111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/>
      <c r="AB1509" s="108"/>
      <c r="AC1509" s="108"/>
      <c r="AD1509" s="108"/>
      <c r="AE1509" s="108"/>
      <c r="AF1509" s="108"/>
      <c r="AG1509" s="108"/>
      <c r="AH1509" s="108"/>
    </row>
    <row r="1510">
      <c r="A1510" s="108"/>
      <c r="B1510" s="108"/>
      <c r="C1510" s="108"/>
      <c r="D1510" s="115"/>
      <c r="E1510" s="108"/>
      <c r="F1510" s="108"/>
      <c r="G1510" s="108"/>
      <c r="H1510" s="108"/>
      <c r="I1510" s="108"/>
      <c r="J1510" s="108"/>
      <c r="K1510" s="108"/>
      <c r="L1510" s="108"/>
      <c r="M1510" s="111"/>
      <c r="N1510" s="112"/>
      <c r="O1510" s="111"/>
      <c r="P1510" s="108"/>
      <c r="Q1510" s="108"/>
      <c r="R1510" s="108"/>
      <c r="S1510" s="108"/>
      <c r="T1510" s="108"/>
      <c r="U1510" s="108"/>
      <c r="V1510" s="108"/>
      <c r="W1510" s="108"/>
      <c r="X1510" s="108"/>
      <c r="Y1510" s="108"/>
      <c r="Z1510" s="108"/>
      <c r="AA1510" s="108"/>
      <c r="AB1510" s="108"/>
      <c r="AC1510" s="108"/>
      <c r="AD1510" s="108"/>
      <c r="AE1510" s="108"/>
      <c r="AF1510" s="108"/>
      <c r="AG1510" s="108"/>
      <c r="AH1510" s="108"/>
    </row>
    <row r="1511">
      <c r="A1511" s="108"/>
      <c r="B1511" s="108"/>
      <c r="C1511" s="108"/>
      <c r="D1511" s="115"/>
      <c r="E1511" s="108"/>
      <c r="F1511" s="108"/>
      <c r="G1511" s="108"/>
      <c r="H1511" s="108"/>
      <c r="I1511" s="108"/>
      <c r="J1511" s="108"/>
      <c r="K1511" s="108"/>
      <c r="L1511" s="108"/>
      <c r="M1511" s="111"/>
      <c r="N1511" s="112"/>
      <c r="O1511" s="111"/>
      <c r="P1511" s="108"/>
      <c r="Q1511" s="108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  <c r="AE1511" s="108"/>
      <c r="AF1511" s="108"/>
      <c r="AG1511" s="108"/>
      <c r="AH1511" s="108"/>
    </row>
    <row r="1512">
      <c r="A1512" s="108"/>
      <c r="B1512" s="108"/>
      <c r="C1512" s="108"/>
      <c r="D1512" s="115"/>
      <c r="E1512" s="108"/>
      <c r="F1512" s="108"/>
      <c r="G1512" s="108"/>
      <c r="H1512" s="108"/>
      <c r="I1512" s="108"/>
      <c r="J1512" s="108"/>
      <c r="K1512" s="108"/>
      <c r="L1512" s="108"/>
      <c r="M1512" s="111"/>
      <c r="N1512" s="112"/>
      <c r="O1512" s="111"/>
      <c r="P1512" s="108"/>
      <c r="Q1512" s="108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08"/>
      <c r="AE1512" s="108"/>
      <c r="AF1512" s="108"/>
      <c r="AG1512" s="108"/>
      <c r="AH1512" s="108"/>
    </row>
    <row r="1513">
      <c r="A1513" s="108"/>
      <c r="B1513" s="108"/>
      <c r="C1513" s="108"/>
      <c r="D1513" s="115"/>
      <c r="E1513" s="108"/>
      <c r="F1513" s="108"/>
      <c r="G1513" s="108"/>
      <c r="H1513" s="108"/>
      <c r="I1513" s="108"/>
      <c r="J1513" s="108"/>
      <c r="K1513" s="108"/>
      <c r="L1513" s="108"/>
      <c r="M1513" s="111"/>
      <c r="N1513" s="112"/>
      <c r="O1513" s="111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  <c r="AE1513" s="108"/>
      <c r="AF1513" s="108"/>
      <c r="AG1513" s="108"/>
      <c r="AH1513" s="108"/>
    </row>
    <row r="1514">
      <c r="A1514" s="108"/>
      <c r="B1514" s="108"/>
      <c r="C1514" s="108"/>
      <c r="D1514" s="115"/>
      <c r="E1514" s="108"/>
      <c r="F1514" s="108"/>
      <c r="G1514" s="108"/>
      <c r="H1514" s="108"/>
      <c r="I1514" s="108"/>
      <c r="J1514" s="108"/>
      <c r="K1514" s="108"/>
      <c r="L1514" s="108"/>
      <c r="M1514" s="111"/>
      <c r="N1514" s="112"/>
      <c r="O1514" s="111"/>
      <c r="P1514" s="108"/>
      <c r="Q1514" s="108"/>
      <c r="R1514" s="108"/>
      <c r="S1514" s="108"/>
      <c r="T1514" s="108"/>
      <c r="U1514" s="108"/>
      <c r="V1514" s="108"/>
      <c r="W1514" s="108"/>
      <c r="X1514" s="108"/>
      <c r="Y1514" s="108"/>
      <c r="Z1514" s="108"/>
      <c r="AA1514" s="108"/>
      <c r="AB1514" s="108"/>
      <c r="AC1514" s="108"/>
      <c r="AD1514" s="108"/>
      <c r="AE1514" s="108"/>
      <c r="AF1514" s="108"/>
      <c r="AG1514" s="108"/>
      <c r="AH1514" s="108"/>
    </row>
    <row r="1515">
      <c r="A1515" s="108"/>
      <c r="B1515" s="108"/>
      <c r="C1515" s="108"/>
      <c r="D1515" s="115"/>
      <c r="E1515" s="108"/>
      <c r="F1515" s="108"/>
      <c r="G1515" s="108"/>
      <c r="H1515" s="108"/>
      <c r="I1515" s="108"/>
      <c r="J1515" s="108"/>
      <c r="K1515" s="108"/>
      <c r="L1515" s="108"/>
      <c r="M1515" s="111"/>
      <c r="N1515" s="112"/>
      <c r="O1515" s="111"/>
      <c r="P1515" s="108"/>
      <c r="Q1515" s="108"/>
      <c r="R1515" s="108"/>
      <c r="S1515" s="108"/>
      <c r="T1515" s="108"/>
      <c r="U1515" s="108"/>
      <c r="V1515" s="108"/>
      <c r="W1515" s="108"/>
      <c r="X1515" s="108"/>
      <c r="Y1515" s="108"/>
      <c r="Z1515" s="108"/>
      <c r="AA1515" s="108"/>
      <c r="AB1515" s="108"/>
      <c r="AC1515" s="108"/>
      <c r="AD1515" s="108"/>
      <c r="AE1515" s="108"/>
      <c r="AF1515" s="108"/>
      <c r="AG1515" s="108"/>
      <c r="AH1515" s="108"/>
    </row>
    <row r="1516">
      <c r="A1516" s="108"/>
      <c r="B1516" s="108"/>
      <c r="C1516" s="108"/>
      <c r="D1516" s="115"/>
      <c r="E1516" s="108"/>
      <c r="F1516" s="108"/>
      <c r="G1516" s="108"/>
      <c r="H1516" s="108"/>
      <c r="I1516" s="108"/>
      <c r="J1516" s="108"/>
      <c r="K1516" s="108"/>
      <c r="L1516" s="108"/>
      <c r="M1516" s="111"/>
      <c r="N1516" s="112"/>
      <c r="O1516" s="111"/>
      <c r="P1516" s="108"/>
      <c r="Q1516" s="108"/>
      <c r="R1516" s="108"/>
      <c r="S1516" s="108"/>
      <c r="T1516" s="108"/>
      <c r="U1516" s="108"/>
      <c r="V1516" s="108"/>
      <c r="W1516" s="108"/>
      <c r="X1516" s="108"/>
      <c r="Y1516" s="108"/>
      <c r="Z1516" s="108"/>
      <c r="AA1516" s="108"/>
      <c r="AB1516" s="108"/>
      <c r="AC1516" s="108"/>
      <c r="AD1516" s="108"/>
      <c r="AE1516" s="108"/>
      <c r="AF1516" s="108"/>
      <c r="AG1516" s="108"/>
      <c r="AH1516" s="108"/>
    </row>
    <row r="1517">
      <c r="A1517" s="108"/>
      <c r="B1517" s="108"/>
      <c r="C1517" s="108"/>
      <c r="D1517" s="115"/>
      <c r="E1517" s="108"/>
      <c r="F1517" s="108"/>
      <c r="G1517" s="108"/>
      <c r="H1517" s="108"/>
      <c r="I1517" s="108"/>
      <c r="J1517" s="108"/>
      <c r="K1517" s="108"/>
      <c r="L1517" s="108"/>
      <c r="M1517" s="111"/>
      <c r="N1517" s="112"/>
      <c r="O1517" s="111"/>
      <c r="P1517" s="108"/>
      <c r="Q1517" s="108"/>
      <c r="R1517" s="108"/>
      <c r="S1517" s="108"/>
      <c r="T1517" s="108"/>
      <c r="U1517" s="108"/>
      <c r="V1517" s="108"/>
      <c r="W1517" s="108"/>
      <c r="X1517" s="108"/>
      <c r="Y1517" s="108"/>
      <c r="Z1517" s="108"/>
      <c r="AA1517" s="108"/>
      <c r="AB1517" s="108"/>
      <c r="AC1517" s="108"/>
      <c r="AD1517" s="108"/>
      <c r="AE1517" s="108"/>
      <c r="AF1517" s="108"/>
      <c r="AG1517" s="108"/>
      <c r="AH1517" s="108"/>
    </row>
    <row r="1518">
      <c r="A1518" s="108"/>
      <c r="B1518" s="108"/>
      <c r="C1518" s="108"/>
      <c r="D1518" s="115"/>
      <c r="E1518" s="108"/>
      <c r="F1518" s="108"/>
      <c r="G1518" s="108"/>
      <c r="H1518" s="108"/>
      <c r="I1518" s="108"/>
      <c r="J1518" s="108"/>
      <c r="K1518" s="108"/>
      <c r="L1518" s="108"/>
      <c r="M1518" s="111"/>
      <c r="N1518" s="112"/>
      <c r="O1518" s="111"/>
      <c r="P1518" s="108"/>
      <c r="Q1518" s="108"/>
      <c r="R1518" s="108"/>
      <c r="S1518" s="108"/>
      <c r="T1518" s="108"/>
      <c r="U1518" s="108"/>
      <c r="V1518" s="108"/>
      <c r="W1518" s="108"/>
      <c r="X1518" s="108"/>
      <c r="Y1518" s="108"/>
      <c r="Z1518" s="108"/>
      <c r="AA1518" s="108"/>
      <c r="AB1518" s="108"/>
      <c r="AC1518" s="108"/>
      <c r="AD1518" s="108"/>
      <c r="AE1518" s="108"/>
      <c r="AF1518" s="108"/>
      <c r="AG1518" s="108"/>
      <c r="AH1518" s="108"/>
    </row>
    <row r="1519">
      <c r="A1519" s="108"/>
      <c r="B1519" s="108"/>
      <c r="C1519" s="108"/>
      <c r="D1519" s="115"/>
      <c r="E1519" s="108"/>
      <c r="F1519" s="108"/>
      <c r="G1519" s="108"/>
      <c r="H1519" s="108"/>
      <c r="I1519" s="108"/>
      <c r="J1519" s="108"/>
      <c r="K1519" s="108"/>
      <c r="L1519" s="108"/>
      <c r="M1519" s="111"/>
      <c r="N1519" s="112"/>
      <c r="O1519" s="111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/>
      <c r="AB1519" s="108"/>
      <c r="AC1519" s="108"/>
      <c r="AD1519" s="108"/>
      <c r="AE1519" s="108"/>
      <c r="AF1519" s="108"/>
      <c r="AG1519" s="108"/>
      <c r="AH1519" s="108"/>
    </row>
    <row r="1520">
      <c r="A1520" s="108"/>
      <c r="B1520" s="108"/>
      <c r="C1520" s="108"/>
      <c r="D1520" s="115"/>
      <c r="E1520" s="108"/>
      <c r="F1520" s="108"/>
      <c r="G1520" s="108"/>
      <c r="H1520" s="108"/>
      <c r="I1520" s="108"/>
      <c r="J1520" s="108"/>
      <c r="K1520" s="108"/>
      <c r="L1520" s="108"/>
      <c r="M1520" s="111"/>
      <c r="N1520" s="112"/>
      <c r="O1520" s="111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/>
      <c r="AC1520" s="108"/>
      <c r="AD1520" s="108"/>
      <c r="AE1520" s="108"/>
      <c r="AF1520" s="108"/>
      <c r="AG1520" s="108"/>
      <c r="AH1520" s="108"/>
    </row>
    <row r="1521">
      <c r="A1521" s="108"/>
      <c r="B1521" s="108"/>
      <c r="C1521" s="108"/>
      <c r="D1521" s="115"/>
      <c r="E1521" s="108"/>
      <c r="F1521" s="108"/>
      <c r="G1521" s="108"/>
      <c r="H1521" s="108"/>
      <c r="I1521" s="108"/>
      <c r="J1521" s="108"/>
      <c r="K1521" s="108"/>
      <c r="L1521" s="108"/>
      <c r="M1521" s="111"/>
      <c r="N1521" s="112"/>
      <c r="O1521" s="111"/>
      <c r="P1521" s="108"/>
      <c r="Q1521" s="108"/>
      <c r="R1521" s="108"/>
      <c r="S1521" s="108"/>
      <c r="T1521" s="108"/>
      <c r="U1521" s="108"/>
      <c r="V1521" s="108"/>
      <c r="W1521" s="108"/>
      <c r="X1521" s="108"/>
      <c r="Y1521" s="108"/>
      <c r="Z1521" s="108"/>
      <c r="AA1521" s="108"/>
      <c r="AB1521" s="108"/>
      <c r="AC1521" s="108"/>
      <c r="AD1521" s="108"/>
      <c r="AE1521" s="108"/>
      <c r="AF1521" s="108"/>
      <c r="AG1521" s="108"/>
      <c r="AH1521" s="108"/>
    </row>
    <row r="1522">
      <c r="A1522" s="108"/>
      <c r="B1522" s="108"/>
      <c r="C1522" s="108"/>
      <c r="D1522" s="115"/>
      <c r="E1522" s="108"/>
      <c r="F1522" s="108"/>
      <c r="G1522" s="108"/>
      <c r="H1522" s="108"/>
      <c r="I1522" s="108"/>
      <c r="J1522" s="108"/>
      <c r="K1522" s="108"/>
      <c r="L1522" s="108"/>
      <c r="M1522" s="111"/>
      <c r="N1522" s="112"/>
      <c r="O1522" s="111"/>
      <c r="P1522" s="108"/>
      <c r="Q1522" s="108"/>
      <c r="R1522" s="108"/>
      <c r="S1522" s="108"/>
      <c r="T1522" s="108"/>
      <c r="U1522" s="108"/>
      <c r="V1522" s="108"/>
      <c r="W1522" s="108"/>
      <c r="X1522" s="108"/>
      <c r="Y1522" s="108"/>
      <c r="Z1522" s="108"/>
      <c r="AA1522" s="108"/>
      <c r="AB1522" s="108"/>
      <c r="AC1522" s="108"/>
      <c r="AD1522" s="108"/>
      <c r="AE1522" s="108"/>
      <c r="AF1522" s="108"/>
      <c r="AG1522" s="108"/>
      <c r="AH1522" s="108"/>
    </row>
    <row r="1523">
      <c r="A1523" s="108"/>
      <c r="B1523" s="108"/>
      <c r="C1523" s="108"/>
      <c r="D1523" s="115"/>
      <c r="E1523" s="108"/>
      <c r="F1523" s="108"/>
      <c r="G1523" s="108"/>
      <c r="H1523" s="108"/>
      <c r="I1523" s="108"/>
      <c r="J1523" s="108"/>
      <c r="K1523" s="108"/>
      <c r="L1523" s="108"/>
      <c r="M1523" s="111"/>
      <c r="N1523" s="112"/>
      <c r="O1523" s="111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/>
      <c r="AB1523" s="108"/>
      <c r="AC1523" s="108"/>
      <c r="AD1523" s="108"/>
      <c r="AE1523" s="108"/>
      <c r="AF1523" s="108"/>
      <c r="AG1523" s="108"/>
      <c r="AH1523" s="108"/>
    </row>
    <row r="1524">
      <c r="A1524" s="108"/>
      <c r="B1524" s="108"/>
      <c r="C1524" s="108"/>
      <c r="D1524" s="115"/>
      <c r="E1524" s="108"/>
      <c r="F1524" s="108"/>
      <c r="G1524" s="108"/>
      <c r="H1524" s="108"/>
      <c r="I1524" s="108"/>
      <c r="J1524" s="108"/>
      <c r="K1524" s="108"/>
      <c r="L1524" s="108"/>
      <c r="M1524" s="111"/>
      <c r="N1524" s="112"/>
      <c r="O1524" s="111"/>
      <c r="P1524" s="108"/>
      <c r="Q1524" s="108"/>
      <c r="R1524" s="108"/>
      <c r="S1524" s="108"/>
      <c r="T1524" s="108"/>
      <c r="U1524" s="108"/>
      <c r="V1524" s="108"/>
      <c r="W1524" s="108"/>
      <c r="X1524" s="108"/>
      <c r="Y1524" s="108"/>
      <c r="Z1524" s="108"/>
      <c r="AA1524" s="108"/>
      <c r="AB1524" s="108"/>
      <c r="AC1524" s="108"/>
      <c r="AD1524" s="108"/>
      <c r="AE1524" s="108"/>
      <c r="AF1524" s="108"/>
      <c r="AG1524" s="108"/>
      <c r="AH1524" s="108"/>
    </row>
    <row r="1525">
      <c r="A1525" s="108"/>
      <c r="B1525" s="108"/>
      <c r="C1525" s="108"/>
      <c r="D1525" s="115"/>
      <c r="E1525" s="108"/>
      <c r="F1525" s="108"/>
      <c r="G1525" s="108"/>
      <c r="H1525" s="108"/>
      <c r="I1525" s="108"/>
      <c r="J1525" s="108"/>
      <c r="K1525" s="108"/>
      <c r="L1525" s="108"/>
      <c r="M1525" s="111"/>
      <c r="N1525" s="112"/>
      <c r="O1525" s="111"/>
      <c r="P1525" s="108"/>
      <c r="Q1525" s="108"/>
      <c r="R1525" s="108"/>
      <c r="S1525" s="108"/>
      <c r="T1525" s="108"/>
      <c r="U1525" s="108"/>
      <c r="V1525" s="108"/>
      <c r="W1525" s="108"/>
      <c r="X1525" s="108"/>
      <c r="Y1525" s="108"/>
      <c r="Z1525" s="108"/>
      <c r="AA1525" s="108"/>
      <c r="AB1525" s="108"/>
      <c r="AC1525" s="108"/>
      <c r="AD1525" s="108"/>
      <c r="AE1525" s="108"/>
      <c r="AF1525" s="108"/>
      <c r="AG1525" s="108"/>
      <c r="AH1525" s="108"/>
    </row>
    <row r="1526">
      <c r="A1526" s="108"/>
      <c r="B1526" s="108"/>
      <c r="C1526" s="108"/>
      <c r="D1526" s="115"/>
      <c r="E1526" s="108"/>
      <c r="F1526" s="108"/>
      <c r="G1526" s="108"/>
      <c r="H1526" s="108"/>
      <c r="I1526" s="108"/>
      <c r="J1526" s="108"/>
      <c r="K1526" s="108"/>
      <c r="L1526" s="108"/>
      <c r="M1526" s="111"/>
      <c r="N1526" s="112"/>
      <c r="O1526" s="111"/>
      <c r="P1526" s="108"/>
      <c r="Q1526" s="108"/>
      <c r="R1526" s="108"/>
      <c r="S1526" s="108"/>
      <c r="T1526" s="108"/>
      <c r="U1526" s="108"/>
      <c r="V1526" s="108"/>
      <c r="W1526" s="108"/>
      <c r="X1526" s="108"/>
      <c r="Y1526" s="108"/>
      <c r="Z1526" s="108"/>
      <c r="AA1526" s="108"/>
      <c r="AB1526" s="108"/>
      <c r="AC1526" s="108"/>
      <c r="AD1526" s="108"/>
      <c r="AE1526" s="108"/>
      <c r="AF1526" s="108"/>
      <c r="AG1526" s="108"/>
      <c r="AH1526" s="108"/>
    </row>
    <row r="1527">
      <c r="A1527" s="108"/>
      <c r="B1527" s="108"/>
      <c r="C1527" s="108"/>
      <c r="D1527" s="115"/>
      <c r="E1527" s="108"/>
      <c r="F1527" s="108"/>
      <c r="G1527" s="108"/>
      <c r="H1527" s="108"/>
      <c r="I1527" s="108"/>
      <c r="J1527" s="108"/>
      <c r="K1527" s="108"/>
      <c r="L1527" s="108"/>
      <c r="M1527" s="111"/>
      <c r="N1527" s="112"/>
      <c r="O1527" s="111"/>
      <c r="P1527" s="108"/>
      <c r="Q1527" s="108"/>
      <c r="R1527" s="108"/>
      <c r="S1527" s="108"/>
      <c r="T1527" s="108"/>
      <c r="U1527" s="108"/>
      <c r="V1527" s="108"/>
      <c r="W1527" s="108"/>
      <c r="X1527" s="108"/>
      <c r="Y1527" s="108"/>
      <c r="Z1527" s="108"/>
      <c r="AA1527" s="108"/>
      <c r="AB1527" s="108"/>
      <c r="AC1527" s="108"/>
      <c r="AD1527" s="108"/>
      <c r="AE1527" s="108"/>
      <c r="AF1527" s="108"/>
      <c r="AG1527" s="108"/>
      <c r="AH1527" s="108"/>
    </row>
    <row r="1528">
      <c r="A1528" s="108"/>
      <c r="B1528" s="108"/>
      <c r="C1528" s="108"/>
      <c r="D1528" s="115"/>
      <c r="E1528" s="108"/>
      <c r="F1528" s="108"/>
      <c r="G1528" s="108"/>
      <c r="H1528" s="108"/>
      <c r="I1528" s="108"/>
      <c r="J1528" s="108"/>
      <c r="K1528" s="108"/>
      <c r="L1528" s="108"/>
      <c r="M1528" s="111"/>
      <c r="N1528" s="112"/>
      <c r="O1528" s="111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/>
      <c r="AC1528" s="108"/>
      <c r="AD1528" s="108"/>
      <c r="AE1528" s="108"/>
      <c r="AF1528" s="108"/>
      <c r="AG1528" s="108"/>
      <c r="AH1528" s="108"/>
    </row>
    <row r="1529">
      <c r="A1529" s="108"/>
      <c r="B1529" s="108"/>
      <c r="C1529" s="108"/>
      <c r="D1529" s="115"/>
      <c r="E1529" s="108"/>
      <c r="F1529" s="108"/>
      <c r="G1529" s="108"/>
      <c r="H1529" s="108"/>
      <c r="I1529" s="108"/>
      <c r="J1529" s="108"/>
      <c r="K1529" s="108"/>
      <c r="L1529" s="108"/>
      <c r="M1529" s="111"/>
      <c r="N1529" s="112"/>
      <c r="O1529" s="111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/>
      <c r="AB1529" s="108"/>
      <c r="AC1529" s="108"/>
      <c r="AD1529" s="108"/>
      <c r="AE1529" s="108"/>
      <c r="AF1529" s="108"/>
      <c r="AG1529" s="108"/>
      <c r="AH1529" s="108"/>
    </row>
    <row r="1530">
      <c r="A1530" s="108"/>
      <c r="B1530" s="108"/>
      <c r="C1530" s="108"/>
      <c r="D1530" s="115"/>
      <c r="E1530" s="108"/>
      <c r="F1530" s="108"/>
      <c r="G1530" s="108"/>
      <c r="H1530" s="108"/>
      <c r="I1530" s="108"/>
      <c r="J1530" s="108"/>
      <c r="K1530" s="108"/>
      <c r="L1530" s="108"/>
      <c r="M1530" s="111"/>
      <c r="N1530" s="112"/>
      <c r="O1530" s="111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/>
      <c r="AB1530" s="108"/>
      <c r="AC1530" s="108"/>
      <c r="AD1530" s="108"/>
      <c r="AE1530" s="108"/>
      <c r="AF1530" s="108"/>
      <c r="AG1530" s="108"/>
      <c r="AH1530" s="108"/>
    </row>
    <row r="1531">
      <c r="A1531" s="108"/>
      <c r="B1531" s="108"/>
      <c r="C1531" s="108"/>
      <c r="D1531" s="115"/>
      <c r="E1531" s="108"/>
      <c r="F1531" s="108"/>
      <c r="G1531" s="108"/>
      <c r="H1531" s="108"/>
      <c r="I1531" s="108"/>
      <c r="J1531" s="108"/>
      <c r="K1531" s="108"/>
      <c r="L1531" s="108"/>
      <c r="M1531" s="111"/>
      <c r="N1531" s="112"/>
      <c r="O1531" s="111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  <c r="AE1531" s="108"/>
      <c r="AF1531" s="108"/>
      <c r="AG1531" s="108"/>
      <c r="AH1531" s="108"/>
    </row>
    <row r="1532">
      <c r="A1532" s="108"/>
      <c r="B1532" s="108"/>
      <c r="C1532" s="108"/>
      <c r="D1532" s="115"/>
      <c r="E1532" s="108"/>
      <c r="F1532" s="108"/>
      <c r="G1532" s="108"/>
      <c r="H1532" s="108"/>
      <c r="I1532" s="108"/>
      <c r="J1532" s="108"/>
      <c r="K1532" s="108"/>
      <c r="L1532" s="108"/>
      <c r="M1532" s="111"/>
      <c r="N1532" s="112"/>
      <c r="O1532" s="111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/>
      <c r="AC1532" s="108"/>
      <c r="AD1532" s="108"/>
      <c r="AE1532" s="108"/>
      <c r="AF1532" s="108"/>
      <c r="AG1532" s="108"/>
      <c r="AH1532" s="108"/>
    </row>
    <row r="1533">
      <c r="A1533" s="108"/>
      <c r="B1533" s="108"/>
      <c r="C1533" s="108"/>
      <c r="D1533" s="115"/>
      <c r="E1533" s="108"/>
      <c r="F1533" s="108"/>
      <c r="G1533" s="108"/>
      <c r="H1533" s="108"/>
      <c r="I1533" s="108"/>
      <c r="J1533" s="108"/>
      <c r="K1533" s="108"/>
      <c r="L1533" s="108"/>
      <c r="M1533" s="111"/>
      <c r="N1533" s="112"/>
      <c r="O1533" s="111"/>
      <c r="P1533" s="108"/>
      <c r="Q1533" s="108"/>
      <c r="R1533" s="108"/>
      <c r="S1533" s="108"/>
      <c r="T1533" s="108"/>
      <c r="U1533" s="108"/>
      <c r="V1533" s="108"/>
      <c r="W1533" s="108"/>
      <c r="X1533" s="108"/>
      <c r="Y1533" s="108"/>
      <c r="Z1533" s="108"/>
      <c r="AA1533" s="108"/>
      <c r="AB1533" s="108"/>
      <c r="AC1533" s="108"/>
      <c r="AD1533" s="108"/>
      <c r="AE1533" s="108"/>
      <c r="AF1533" s="108"/>
      <c r="AG1533" s="108"/>
      <c r="AH1533" s="108"/>
    </row>
    <row r="1534">
      <c r="A1534" s="108"/>
      <c r="B1534" s="108"/>
      <c r="C1534" s="108"/>
      <c r="D1534" s="115"/>
      <c r="E1534" s="108"/>
      <c r="F1534" s="108"/>
      <c r="G1534" s="108"/>
      <c r="H1534" s="108"/>
      <c r="I1534" s="108"/>
      <c r="J1534" s="108"/>
      <c r="K1534" s="108"/>
      <c r="L1534" s="108"/>
      <c r="M1534" s="111"/>
      <c r="N1534" s="112"/>
      <c r="O1534" s="111"/>
      <c r="P1534" s="108"/>
      <c r="Q1534" s="108"/>
      <c r="R1534" s="108"/>
      <c r="S1534" s="108"/>
      <c r="T1534" s="108"/>
      <c r="U1534" s="108"/>
      <c r="V1534" s="108"/>
      <c r="W1534" s="108"/>
      <c r="X1534" s="108"/>
      <c r="Y1534" s="108"/>
      <c r="Z1534" s="108"/>
      <c r="AA1534" s="108"/>
      <c r="AB1534" s="108"/>
      <c r="AC1534" s="108"/>
      <c r="AD1534" s="108"/>
      <c r="AE1534" s="108"/>
      <c r="AF1534" s="108"/>
      <c r="AG1534" s="108"/>
      <c r="AH1534" s="108"/>
    </row>
    <row r="1535">
      <c r="A1535" s="108"/>
      <c r="B1535" s="108"/>
      <c r="C1535" s="108"/>
      <c r="D1535" s="115"/>
      <c r="E1535" s="108"/>
      <c r="F1535" s="108"/>
      <c r="G1535" s="108"/>
      <c r="H1535" s="108"/>
      <c r="I1535" s="108"/>
      <c r="J1535" s="108"/>
      <c r="K1535" s="108"/>
      <c r="L1535" s="108"/>
      <c r="M1535" s="111"/>
      <c r="N1535" s="112"/>
      <c r="O1535" s="111"/>
      <c r="P1535" s="108"/>
      <c r="Q1535" s="108"/>
      <c r="R1535" s="108"/>
      <c r="S1535" s="108"/>
      <c r="T1535" s="108"/>
      <c r="U1535" s="108"/>
      <c r="V1535" s="108"/>
      <c r="W1535" s="108"/>
      <c r="X1535" s="108"/>
      <c r="Y1535" s="108"/>
      <c r="Z1535" s="108"/>
      <c r="AA1535" s="108"/>
      <c r="AB1535" s="108"/>
      <c r="AC1535" s="108"/>
      <c r="AD1535" s="108"/>
      <c r="AE1535" s="108"/>
      <c r="AF1535" s="108"/>
      <c r="AG1535" s="108"/>
      <c r="AH1535" s="108"/>
    </row>
    <row r="1536">
      <c r="A1536" s="108"/>
      <c r="B1536" s="108"/>
      <c r="C1536" s="108"/>
      <c r="D1536" s="115"/>
      <c r="E1536" s="108"/>
      <c r="F1536" s="108"/>
      <c r="G1536" s="108"/>
      <c r="H1536" s="108"/>
      <c r="I1536" s="108"/>
      <c r="J1536" s="108"/>
      <c r="K1536" s="108"/>
      <c r="L1536" s="108"/>
      <c r="M1536" s="111"/>
      <c r="N1536" s="112"/>
      <c r="O1536" s="111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  <c r="AE1536" s="108"/>
      <c r="AF1536" s="108"/>
      <c r="AG1536" s="108"/>
      <c r="AH1536" s="108"/>
    </row>
    <row r="1537">
      <c r="A1537" s="108"/>
      <c r="B1537" s="108"/>
      <c r="C1537" s="108"/>
      <c r="D1537" s="115"/>
      <c r="E1537" s="108"/>
      <c r="F1537" s="108"/>
      <c r="G1537" s="108"/>
      <c r="H1537" s="108"/>
      <c r="I1537" s="108"/>
      <c r="J1537" s="108"/>
      <c r="K1537" s="108"/>
      <c r="L1537" s="108"/>
      <c r="M1537" s="111"/>
      <c r="N1537" s="112"/>
      <c r="O1537" s="111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/>
      <c r="AB1537" s="108"/>
      <c r="AC1537" s="108"/>
      <c r="AD1537" s="108"/>
      <c r="AE1537" s="108"/>
      <c r="AF1537" s="108"/>
      <c r="AG1537" s="108"/>
      <c r="AH1537" s="108"/>
    </row>
    <row r="1538">
      <c r="A1538" s="108"/>
      <c r="B1538" s="108"/>
      <c r="C1538" s="108"/>
      <c r="D1538" s="115"/>
      <c r="E1538" s="108"/>
      <c r="F1538" s="108"/>
      <c r="G1538" s="108"/>
      <c r="H1538" s="108"/>
      <c r="I1538" s="108"/>
      <c r="J1538" s="108"/>
      <c r="K1538" s="108"/>
      <c r="L1538" s="108"/>
      <c r="M1538" s="111"/>
      <c r="N1538" s="112"/>
      <c r="O1538" s="111"/>
      <c r="P1538" s="108"/>
      <c r="Q1538" s="108"/>
      <c r="R1538" s="108"/>
      <c r="S1538" s="108"/>
      <c r="T1538" s="108"/>
      <c r="U1538" s="108"/>
      <c r="V1538" s="108"/>
      <c r="W1538" s="108"/>
      <c r="X1538" s="108"/>
      <c r="Y1538" s="108"/>
      <c r="Z1538" s="108"/>
      <c r="AA1538" s="108"/>
      <c r="AB1538" s="108"/>
      <c r="AC1538" s="108"/>
      <c r="AD1538" s="108"/>
      <c r="AE1538" s="108"/>
      <c r="AF1538" s="108"/>
      <c r="AG1538" s="108"/>
      <c r="AH1538" s="108"/>
    </row>
    <row r="1539">
      <c r="A1539" s="108"/>
      <c r="B1539" s="108"/>
      <c r="C1539" s="108"/>
      <c r="D1539" s="115"/>
      <c r="E1539" s="108"/>
      <c r="F1539" s="108"/>
      <c r="G1539" s="108"/>
      <c r="H1539" s="108"/>
      <c r="I1539" s="108"/>
      <c r="J1539" s="108"/>
      <c r="K1539" s="108"/>
      <c r="L1539" s="108"/>
      <c r="M1539" s="111"/>
      <c r="N1539" s="112"/>
      <c r="O1539" s="111"/>
      <c r="P1539" s="108"/>
      <c r="Q1539" s="108"/>
      <c r="R1539" s="108"/>
      <c r="S1539" s="108"/>
      <c r="T1539" s="108"/>
      <c r="U1539" s="108"/>
      <c r="V1539" s="108"/>
      <c r="W1539" s="108"/>
      <c r="X1539" s="108"/>
      <c r="Y1539" s="108"/>
      <c r="Z1539" s="108"/>
      <c r="AA1539" s="108"/>
      <c r="AB1539" s="108"/>
      <c r="AC1539" s="108"/>
      <c r="AD1539" s="108"/>
      <c r="AE1539" s="108"/>
      <c r="AF1539" s="108"/>
      <c r="AG1539" s="108"/>
      <c r="AH1539" s="108"/>
    </row>
    <row r="1540">
      <c r="A1540" s="108"/>
      <c r="B1540" s="108"/>
      <c r="C1540" s="108"/>
      <c r="D1540" s="115"/>
      <c r="E1540" s="108"/>
      <c r="F1540" s="108"/>
      <c r="G1540" s="108"/>
      <c r="H1540" s="108"/>
      <c r="I1540" s="108"/>
      <c r="J1540" s="108"/>
      <c r="K1540" s="108"/>
      <c r="L1540" s="108"/>
      <c r="M1540" s="111"/>
      <c r="N1540" s="112"/>
      <c r="O1540" s="111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  <c r="AE1540" s="108"/>
      <c r="AF1540" s="108"/>
      <c r="AG1540" s="108"/>
      <c r="AH1540" s="108"/>
    </row>
    <row r="1541">
      <c r="A1541" s="108"/>
      <c r="B1541" s="108"/>
      <c r="C1541" s="108"/>
      <c r="D1541" s="115"/>
      <c r="E1541" s="108"/>
      <c r="F1541" s="108"/>
      <c r="G1541" s="108"/>
      <c r="H1541" s="108"/>
      <c r="I1541" s="108"/>
      <c r="J1541" s="108"/>
      <c r="K1541" s="108"/>
      <c r="L1541" s="108"/>
      <c r="M1541" s="111"/>
      <c r="N1541" s="112"/>
      <c r="O1541" s="111"/>
      <c r="P1541" s="108"/>
      <c r="Q1541" s="108"/>
      <c r="R1541" s="108"/>
      <c r="S1541" s="108"/>
      <c r="T1541" s="108"/>
      <c r="U1541" s="108"/>
      <c r="V1541" s="108"/>
      <c r="W1541" s="108"/>
      <c r="X1541" s="108"/>
      <c r="Y1541" s="108"/>
      <c r="Z1541" s="108"/>
      <c r="AA1541" s="108"/>
      <c r="AB1541" s="108"/>
      <c r="AC1541" s="108"/>
      <c r="AD1541" s="108"/>
      <c r="AE1541" s="108"/>
      <c r="AF1541" s="108"/>
      <c r="AG1541" s="108"/>
      <c r="AH1541" s="108"/>
    </row>
    <row r="1542">
      <c r="A1542" s="108"/>
      <c r="B1542" s="108"/>
      <c r="C1542" s="108"/>
      <c r="D1542" s="115"/>
      <c r="E1542" s="108"/>
      <c r="F1542" s="108"/>
      <c r="G1542" s="108"/>
      <c r="H1542" s="108"/>
      <c r="I1542" s="108"/>
      <c r="J1542" s="108"/>
      <c r="K1542" s="108"/>
      <c r="L1542" s="108"/>
      <c r="M1542" s="111"/>
      <c r="N1542" s="112"/>
      <c r="O1542" s="111"/>
      <c r="P1542" s="108"/>
      <c r="Q1542" s="108"/>
      <c r="R1542" s="108"/>
      <c r="S1542" s="108"/>
      <c r="T1542" s="108"/>
      <c r="U1542" s="108"/>
      <c r="V1542" s="108"/>
      <c r="W1542" s="108"/>
      <c r="X1542" s="108"/>
      <c r="Y1542" s="108"/>
      <c r="Z1542" s="108"/>
      <c r="AA1542" s="108"/>
      <c r="AB1542" s="108"/>
      <c r="AC1542" s="108"/>
      <c r="AD1542" s="108"/>
      <c r="AE1542" s="108"/>
      <c r="AF1542" s="108"/>
      <c r="AG1542" s="108"/>
      <c r="AH1542" s="108"/>
    </row>
    <row r="1543">
      <c r="A1543" s="108"/>
      <c r="B1543" s="108"/>
      <c r="C1543" s="108"/>
      <c r="D1543" s="115"/>
      <c r="E1543" s="108"/>
      <c r="F1543" s="108"/>
      <c r="G1543" s="108"/>
      <c r="H1543" s="108"/>
      <c r="I1543" s="108"/>
      <c r="J1543" s="108"/>
      <c r="K1543" s="108"/>
      <c r="L1543" s="108"/>
      <c r="M1543" s="111"/>
      <c r="N1543" s="112"/>
      <c r="O1543" s="111"/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/>
      <c r="AB1543" s="108"/>
      <c r="AC1543" s="108"/>
      <c r="AD1543" s="108"/>
      <c r="AE1543" s="108"/>
      <c r="AF1543" s="108"/>
      <c r="AG1543" s="108"/>
      <c r="AH1543" s="108"/>
    </row>
    <row r="1544">
      <c r="A1544" s="108"/>
      <c r="B1544" s="108"/>
      <c r="C1544" s="108"/>
      <c r="D1544" s="115"/>
      <c r="E1544" s="108"/>
      <c r="F1544" s="108"/>
      <c r="G1544" s="108"/>
      <c r="H1544" s="108"/>
      <c r="I1544" s="108"/>
      <c r="J1544" s="108"/>
      <c r="K1544" s="108"/>
      <c r="L1544" s="108"/>
      <c r="M1544" s="111"/>
      <c r="N1544" s="112"/>
      <c r="O1544" s="111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  <c r="AE1544" s="108"/>
      <c r="AF1544" s="108"/>
      <c r="AG1544" s="108"/>
      <c r="AH1544" s="108"/>
    </row>
    <row r="1545">
      <c r="A1545" s="108"/>
      <c r="B1545" s="108"/>
      <c r="C1545" s="108"/>
      <c r="D1545" s="115"/>
      <c r="E1545" s="108"/>
      <c r="F1545" s="108"/>
      <c r="G1545" s="108"/>
      <c r="H1545" s="108"/>
      <c r="I1545" s="108"/>
      <c r="J1545" s="108"/>
      <c r="K1545" s="108"/>
      <c r="L1545" s="108"/>
      <c r="M1545" s="111"/>
      <c r="N1545" s="112"/>
      <c r="O1545" s="111"/>
      <c r="P1545" s="108"/>
      <c r="Q1545" s="108"/>
      <c r="R1545" s="108"/>
      <c r="S1545" s="108"/>
      <c r="T1545" s="108"/>
      <c r="U1545" s="108"/>
      <c r="V1545" s="108"/>
      <c r="W1545" s="108"/>
      <c r="X1545" s="108"/>
      <c r="Y1545" s="108"/>
      <c r="Z1545" s="108"/>
      <c r="AA1545" s="108"/>
      <c r="AB1545" s="108"/>
      <c r="AC1545" s="108"/>
      <c r="AD1545" s="108"/>
      <c r="AE1545" s="108"/>
      <c r="AF1545" s="108"/>
      <c r="AG1545" s="108"/>
      <c r="AH1545" s="108"/>
    </row>
    <row r="1546">
      <c r="A1546" s="108"/>
      <c r="B1546" s="108"/>
      <c r="C1546" s="108"/>
      <c r="D1546" s="115"/>
      <c r="E1546" s="108"/>
      <c r="F1546" s="108"/>
      <c r="G1546" s="108"/>
      <c r="H1546" s="108"/>
      <c r="I1546" s="108"/>
      <c r="J1546" s="108"/>
      <c r="K1546" s="108"/>
      <c r="L1546" s="108"/>
      <c r="M1546" s="111"/>
      <c r="N1546" s="112"/>
      <c r="O1546" s="111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  <c r="AE1546" s="108"/>
      <c r="AF1546" s="108"/>
      <c r="AG1546" s="108"/>
      <c r="AH1546" s="108"/>
    </row>
    <row r="1547">
      <c r="A1547" s="108"/>
      <c r="B1547" s="108"/>
      <c r="C1547" s="108"/>
      <c r="D1547" s="115"/>
      <c r="E1547" s="108"/>
      <c r="F1547" s="108"/>
      <c r="G1547" s="108"/>
      <c r="H1547" s="108"/>
      <c r="I1547" s="108"/>
      <c r="J1547" s="108"/>
      <c r="K1547" s="108"/>
      <c r="L1547" s="108"/>
      <c r="M1547" s="111"/>
      <c r="N1547" s="112"/>
      <c r="O1547" s="111"/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/>
      <c r="AC1547" s="108"/>
      <c r="AD1547" s="108"/>
      <c r="AE1547" s="108"/>
      <c r="AF1547" s="108"/>
      <c r="AG1547" s="108"/>
      <c r="AH1547" s="108"/>
    </row>
    <row r="1548">
      <c r="A1548" s="108"/>
      <c r="B1548" s="108"/>
      <c r="C1548" s="108"/>
      <c r="D1548" s="115"/>
      <c r="E1548" s="108"/>
      <c r="F1548" s="108"/>
      <c r="G1548" s="108"/>
      <c r="H1548" s="108"/>
      <c r="I1548" s="108"/>
      <c r="J1548" s="108"/>
      <c r="K1548" s="108"/>
      <c r="L1548" s="108"/>
      <c r="M1548" s="111"/>
      <c r="N1548" s="112"/>
      <c r="O1548" s="111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  <c r="AE1548" s="108"/>
      <c r="AF1548" s="108"/>
      <c r="AG1548" s="108"/>
      <c r="AH1548" s="108"/>
    </row>
    <row r="1549">
      <c r="A1549" s="108"/>
      <c r="B1549" s="108"/>
      <c r="C1549" s="108"/>
      <c r="D1549" s="115"/>
      <c r="E1549" s="108"/>
      <c r="F1549" s="108"/>
      <c r="G1549" s="108"/>
      <c r="H1549" s="108"/>
      <c r="I1549" s="108"/>
      <c r="J1549" s="108"/>
      <c r="K1549" s="108"/>
      <c r="L1549" s="108"/>
      <c r="M1549" s="111"/>
      <c r="N1549" s="112"/>
      <c r="O1549" s="111"/>
      <c r="P1549" s="108"/>
      <c r="Q1549" s="108"/>
      <c r="R1549" s="108"/>
      <c r="S1549" s="108"/>
      <c r="T1549" s="108"/>
      <c r="U1549" s="108"/>
      <c r="V1549" s="108"/>
      <c r="W1549" s="108"/>
      <c r="X1549" s="108"/>
      <c r="Y1549" s="108"/>
      <c r="Z1549" s="108"/>
      <c r="AA1549" s="108"/>
      <c r="AB1549" s="108"/>
      <c r="AC1549" s="108"/>
      <c r="AD1549" s="108"/>
      <c r="AE1549" s="108"/>
      <c r="AF1549" s="108"/>
      <c r="AG1549" s="108"/>
      <c r="AH1549" s="108"/>
    </row>
    <row r="1550">
      <c r="A1550" s="108"/>
      <c r="B1550" s="108"/>
      <c r="C1550" s="108"/>
      <c r="D1550" s="115"/>
      <c r="E1550" s="108"/>
      <c r="F1550" s="108"/>
      <c r="G1550" s="108"/>
      <c r="H1550" s="108"/>
      <c r="I1550" s="108"/>
      <c r="J1550" s="108"/>
      <c r="K1550" s="108"/>
      <c r="L1550" s="108"/>
      <c r="M1550" s="111"/>
      <c r="N1550" s="112"/>
      <c r="O1550" s="111"/>
      <c r="P1550" s="108"/>
      <c r="Q1550" s="108"/>
      <c r="R1550" s="108"/>
      <c r="S1550" s="108"/>
      <c r="T1550" s="108"/>
      <c r="U1550" s="108"/>
      <c r="V1550" s="108"/>
      <c r="W1550" s="108"/>
      <c r="X1550" s="108"/>
      <c r="Y1550" s="108"/>
      <c r="Z1550" s="108"/>
      <c r="AA1550" s="108"/>
      <c r="AB1550" s="108"/>
      <c r="AC1550" s="108"/>
      <c r="AD1550" s="108"/>
      <c r="AE1550" s="108"/>
      <c r="AF1550" s="108"/>
      <c r="AG1550" s="108"/>
      <c r="AH1550" s="108"/>
    </row>
    <row r="1551">
      <c r="A1551" s="108"/>
      <c r="B1551" s="108"/>
      <c r="C1551" s="108"/>
      <c r="D1551" s="115"/>
      <c r="E1551" s="108"/>
      <c r="F1551" s="108"/>
      <c r="G1551" s="108"/>
      <c r="H1551" s="108"/>
      <c r="I1551" s="108"/>
      <c r="J1551" s="108"/>
      <c r="K1551" s="108"/>
      <c r="L1551" s="108"/>
      <c r="M1551" s="111"/>
      <c r="N1551" s="112"/>
      <c r="O1551" s="111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/>
      <c r="AB1551" s="108"/>
      <c r="AC1551" s="108"/>
      <c r="AD1551" s="108"/>
      <c r="AE1551" s="108"/>
      <c r="AF1551" s="108"/>
      <c r="AG1551" s="108"/>
      <c r="AH1551" s="108"/>
    </row>
    <row r="1552">
      <c r="A1552" s="108"/>
      <c r="B1552" s="108"/>
      <c r="C1552" s="108"/>
      <c r="D1552" s="115"/>
      <c r="E1552" s="108"/>
      <c r="F1552" s="108"/>
      <c r="G1552" s="108"/>
      <c r="H1552" s="108"/>
      <c r="I1552" s="108"/>
      <c r="J1552" s="108"/>
      <c r="K1552" s="108"/>
      <c r="L1552" s="108"/>
      <c r="M1552" s="111"/>
      <c r="N1552" s="112"/>
      <c r="O1552" s="111"/>
      <c r="P1552" s="108"/>
      <c r="Q1552" s="108"/>
      <c r="R1552" s="108"/>
      <c r="S1552" s="108"/>
      <c r="T1552" s="108"/>
      <c r="U1552" s="108"/>
      <c r="V1552" s="108"/>
      <c r="W1552" s="108"/>
      <c r="X1552" s="108"/>
      <c r="Y1552" s="108"/>
      <c r="Z1552" s="108"/>
      <c r="AA1552" s="108"/>
      <c r="AB1552" s="108"/>
      <c r="AC1552" s="108"/>
      <c r="AD1552" s="108"/>
      <c r="AE1552" s="108"/>
      <c r="AF1552" s="108"/>
      <c r="AG1552" s="108"/>
      <c r="AH1552" s="108"/>
    </row>
    <row r="1553">
      <c r="A1553" s="108"/>
      <c r="B1553" s="108"/>
      <c r="C1553" s="108"/>
      <c r="D1553" s="115"/>
      <c r="E1553" s="108"/>
      <c r="F1553" s="108"/>
      <c r="G1553" s="108"/>
      <c r="H1553" s="108"/>
      <c r="I1553" s="108"/>
      <c r="J1553" s="108"/>
      <c r="K1553" s="108"/>
      <c r="L1553" s="108"/>
      <c r="M1553" s="111"/>
      <c r="N1553" s="112"/>
      <c r="O1553" s="111"/>
      <c r="P1553" s="108"/>
      <c r="Q1553" s="108"/>
      <c r="R1553" s="108"/>
      <c r="S1553" s="108"/>
      <c r="T1553" s="108"/>
      <c r="U1553" s="108"/>
      <c r="V1553" s="108"/>
      <c r="W1553" s="108"/>
      <c r="X1553" s="108"/>
      <c r="Y1553" s="108"/>
      <c r="Z1553" s="108"/>
      <c r="AA1553" s="108"/>
      <c r="AB1553" s="108"/>
      <c r="AC1553" s="108"/>
      <c r="AD1553" s="108"/>
      <c r="AE1553" s="108"/>
      <c r="AF1553" s="108"/>
      <c r="AG1553" s="108"/>
      <c r="AH1553" s="108"/>
    </row>
    <row r="1554">
      <c r="A1554" s="108"/>
      <c r="B1554" s="108"/>
      <c r="C1554" s="108"/>
      <c r="D1554" s="115"/>
      <c r="E1554" s="108"/>
      <c r="F1554" s="108"/>
      <c r="G1554" s="108"/>
      <c r="H1554" s="108"/>
      <c r="I1554" s="108"/>
      <c r="J1554" s="108"/>
      <c r="K1554" s="108"/>
      <c r="L1554" s="108"/>
      <c r="M1554" s="111"/>
      <c r="N1554" s="112"/>
      <c r="O1554" s="111"/>
      <c r="P1554" s="108"/>
      <c r="Q1554" s="108"/>
      <c r="R1554" s="108"/>
      <c r="S1554" s="108"/>
      <c r="T1554" s="108"/>
      <c r="U1554" s="108"/>
      <c r="V1554" s="108"/>
      <c r="W1554" s="108"/>
      <c r="X1554" s="108"/>
      <c r="Y1554" s="108"/>
      <c r="Z1554" s="108"/>
      <c r="AA1554" s="108"/>
      <c r="AB1554" s="108"/>
      <c r="AC1554" s="108"/>
      <c r="AD1554" s="108"/>
      <c r="AE1554" s="108"/>
      <c r="AF1554" s="108"/>
      <c r="AG1554" s="108"/>
      <c r="AH1554" s="108"/>
    </row>
    <row r="1555">
      <c r="A1555" s="108"/>
      <c r="B1555" s="108"/>
      <c r="C1555" s="108"/>
      <c r="D1555" s="115"/>
      <c r="E1555" s="108"/>
      <c r="F1555" s="108"/>
      <c r="G1555" s="108"/>
      <c r="H1555" s="108"/>
      <c r="I1555" s="108"/>
      <c r="J1555" s="108"/>
      <c r="K1555" s="108"/>
      <c r="L1555" s="108"/>
      <c r="M1555" s="111"/>
      <c r="N1555" s="112"/>
      <c r="O1555" s="111"/>
      <c r="P1555" s="108"/>
      <c r="Q1555" s="108"/>
      <c r="R1555" s="108"/>
      <c r="S1555" s="108"/>
      <c r="T1555" s="108"/>
      <c r="U1555" s="108"/>
      <c r="V1555" s="108"/>
      <c r="W1555" s="108"/>
      <c r="X1555" s="108"/>
      <c r="Y1555" s="108"/>
      <c r="Z1555" s="108"/>
      <c r="AA1555" s="108"/>
      <c r="AB1555" s="108"/>
      <c r="AC1555" s="108"/>
      <c r="AD1555" s="108"/>
      <c r="AE1555" s="108"/>
      <c r="AF1555" s="108"/>
      <c r="AG1555" s="108"/>
      <c r="AH1555" s="108"/>
    </row>
    <row r="1556">
      <c r="A1556" s="108"/>
      <c r="B1556" s="108"/>
      <c r="C1556" s="108"/>
      <c r="D1556" s="115"/>
      <c r="E1556" s="108"/>
      <c r="F1556" s="108"/>
      <c r="G1556" s="108"/>
      <c r="H1556" s="108"/>
      <c r="I1556" s="108"/>
      <c r="J1556" s="108"/>
      <c r="K1556" s="108"/>
      <c r="L1556" s="108"/>
      <c r="M1556" s="111"/>
      <c r="N1556" s="112"/>
      <c r="O1556" s="111"/>
      <c r="P1556" s="108"/>
      <c r="Q1556" s="108"/>
      <c r="R1556" s="108"/>
      <c r="S1556" s="108"/>
      <c r="T1556" s="108"/>
      <c r="U1556" s="108"/>
      <c r="V1556" s="108"/>
      <c r="W1556" s="108"/>
      <c r="X1556" s="108"/>
      <c r="Y1556" s="108"/>
      <c r="Z1556" s="108"/>
      <c r="AA1556" s="108"/>
      <c r="AB1556" s="108"/>
      <c r="AC1556" s="108"/>
      <c r="AD1556" s="108"/>
      <c r="AE1556" s="108"/>
      <c r="AF1556" s="108"/>
      <c r="AG1556" s="108"/>
      <c r="AH1556" s="108"/>
    </row>
    <row r="1557">
      <c r="A1557" s="108"/>
      <c r="B1557" s="108"/>
      <c r="C1557" s="108"/>
      <c r="D1557" s="115"/>
      <c r="E1557" s="108"/>
      <c r="F1557" s="108"/>
      <c r="G1557" s="108"/>
      <c r="H1557" s="108"/>
      <c r="I1557" s="108"/>
      <c r="J1557" s="108"/>
      <c r="K1557" s="108"/>
      <c r="L1557" s="108"/>
      <c r="M1557" s="111"/>
      <c r="N1557" s="112"/>
      <c r="O1557" s="111"/>
      <c r="P1557" s="108"/>
      <c r="Q1557" s="108"/>
      <c r="R1557" s="108"/>
      <c r="S1557" s="108"/>
      <c r="T1557" s="108"/>
      <c r="U1557" s="108"/>
      <c r="V1557" s="108"/>
      <c r="W1557" s="108"/>
      <c r="X1557" s="108"/>
      <c r="Y1557" s="108"/>
      <c r="Z1557" s="108"/>
      <c r="AA1557" s="108"/>
      <c r="AB1557" s="108"/>
      <c r="AC1557" s="108"/>
      <c r="AD1557" s="108"/>
      <c r="AE1557" s="108"/>
      <c r="AF1557" s="108"/>
      <c r="AG1557" s="108"/>
      <c r="AH1557" s="108"/>
    </row>
    <row r="1558">
      <c r="A1558" s="108"/>
      <c r="B1558" s="108"/>
      <c r="C1558" s="108"/>
      <c r="D1558" s="115"/>
      <c r="E1558" s="108"/>
      <c r="F1558" s="108"/>
      <c r="G1558" s="108"/>
      <c r="H1558" s="108"/>
      <c r="I1558" s="108"/>
      <c r="J1558" s="108"/>
      <c r="K1558" s="108"/>
      <c r="L1558" s="108"/>
      <c r="M1558" s="111"/>
      <c r="N1558" s="112"/>
      <c r="O1558" s="111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  <c r="AE1558" s="108"/>
      <c r="AF1558" s="108"/>
      <c r="AG1558" s="108"/>
      <c r="AH1558" s="108"/>
    </row>
    <row r="1559">
      <c r="A1559" s="108"/>
      <c r="B1559" s="108"/>
      <c r="C1559" s="108"/>
      <c r="D1559" s="115"/>
      <c r="E1559" s="108"/>
      <c r="F1559" s="108"/>
      <c r="G1559" s="108"/>
      <c r="H1559" s="108"/>
      <c r="I1559" s="108"/>
      <c r="J1559" s="108"/>
      <c r="K1559" s="108"/>
      <c r="L1559" s="108"/>
      <c r="M1559" s="111"/>
      <c r="N1559" s="112"/>
      <c r="O1559" s="111"/>
      <c r="P1559" s="108"/>
      <c r="Q1559" s="108"/>
      <c r="R1559" s="108"/>
      <c r="S1559" s="108"/>
      <c r="T1559" s="108"/>
      <c r="U1559" s="108"/>
      <c r="V1559" s="108"/>
      <c r="W1559" s="108"/>
      <c r="X1559" s="108"/>
      <c r="Y1559" s="108"/>
      <c r="Z1559" s="108"/>
      <c r="AA1559" s="108"/>
      <c r="AB1559" s="108"/>
      <c r="AC1559" s="108"/>
      <c r="AD1559" s="108"/>
      <c r="AE1559" s="108"/>
      <c r="AF1559" s="108"/>
      <c r="AG1559" s="108"/>
      <c r="AH1559" s="108"/>
    </row>
    <row r="1560">
      <c r="A1560" s="108"/>
      <c r="B1560" s="108"/>
      <c r="C1560" s="108"/>
      <c r="D1560" s="115"/>
      <c r="E1560" s="108"/>
      <c r="F1560" s="108"/>
      <c r="G1560" s="108"/>
      <c r="H1560" s="108"/>
      <c r="I1560" s="108"/>
      <c r="J1560" s="108"/>
      <c r="K1560" s="108"/>
      <c r="L1560" s="108"/>
      <c r="M1560" s="111"/>
      <c r="N1560" s="112"/>
      <c r="O1560" s="111"/>
      <c r="P1560" s="108"/>
      <c r="Q1560" s="108"/>
      <c r="R1560" s="108"/>
      <c r="S1560" s="108"/>
      <c r="T1560" s="108"/>
      <c r="U1560" s="108"/>
      <c r="V1560" s="108"/>
      <c r="W1560" s="108"/>
      <c r="X1560" s="108"/>
      <c r="Y1560" s="108"/>
      <c r="Z1560" s="108"/>
      <c r="AA1560" s="108"/>
      <c r="AB1560" s="108"/>
      <c r="AC1560" s="108"/>
      <c r="AD1560" s="108"/>
      <c r="AE1560" s="108"/>
      <c r="AF1560" s="108"/>
      <c r="AG1560" s="108"/>
      <c r="AH1560" s="108"/>
    </row>
    <row r="1561">
      <c r="A1561" s="108"/>
      <c r="B1561" s="108"/>
      <c r="C1561" s="108"/>
      <c r="D1561" s="115"/>
      <c r="E1561" s="108"/>
      <c r="F1561" s="108"/>
      <c r="G1561" s="108"/>
      <c r="H1561" s="108"/>
      <c r="I1561" s="108"/>
      <c r="J1561" s="108"/>
      <c r="K1561" s="108"/>
      <c r="L1561" s="108"/>
      <c r="M1561" s="111"/>
      <c r="N1561" s="112"/>
      <c r="O1561" s="111"/>
      <c r="P1561" s="108"/>
      <c r="Q1561" s="108"/>
      <c r="R1561" s="108"/>
      <c r="S1561" s="108"/>
      <c r="T1561" s="108"/>
      <c r="U1561" s="108"/>
      <c r="V1561" s="108"/>
      <c r="W1561" s="108"/>
      <c r="X1561" s="108"/>
      <c r="Y1561" s="108"/>
      <c r="Z1561" s="108"/>
      <c r="AA1561" s="108"/>
      <c r="AB1561" s="108"/>
      <c r="AC1561" s="108"/>
      <c r="AD1561" s="108"/>
      <c r="AE1561" s="108"/>
      <c r="AF1561" s="108"/>
      <c r="AG1561" s="108"/>
      <c r="AH1561" s="108"/>
    </row>
    <row r="1562">
      <c r="A1562" s="108"/>
      <c r="B1562" s="108"/>
      <c r="C1562" s="108"/>
      <c r="D1562" s="115"/>
      <c r="E1562" s="108"/>
      <c r="F1562" s="108"/>
      <c r="G1562" s="108"/>
      <c r="H1562" s="108"/>
      <c r="I1562" s="108"/>
      <c r="J1562" s="108"/>
      <c r="K1562" s="108"/>
      <c r="L1562" s="108"/>
      <c r="M1562" s="111"/>
      <c r="N1562" s="112"/>
      <c r="O1562" s="111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  <c r="AE1562" s="108"/>
      <c r="AF1562" s="108"/>
      <c r="AG1562" s="108"/>
      <c r="AH1562" s="108"/>
    </row>
    <row r="1563">
      <c r="A1563" s="108"/>
      <c r="B1563" s="108"/>
      <c r="C1563" s="108"/>
      <c r="D1563" s="115"/>
      <c r="E1563" s="108"/>
      <c r="F1563" s="108"/>
      <c r="G1563" s="108"/>
      <c r="H1563" s="108"/>
      <c r="I1563" s="108"/>
      <c r="J1563" s="108"/>
      <c r="K1563" s="108"/>
      <c r="L1563" s="108"/>
      <c r="M1563" s="111"/>
      <c r="N1563" s="112"/>
      <c r="O1563" s="111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/>
      <c r="AB1563" s="108"/>
      <c r="AC1563" s="108"/>
      <c r="AD1563" s="108"/>
      <c r="AE1563" s="108"/>
      <c r="AF1563" s="108"/>
      <c r="AG1563" s="108"/>
      <c r="AH1563" s="108"/>
    </row>
    <row r="1564">
      <c r="A1564" s="108"/>
      <c r="B1564" s="108"/>
      <c r="C1564" s="108"/>
      <c r="D1564" s="115"/>
      <c r="E1564" s="108"/>
      <c r="F1564" s="108"/>
      <c r="G1564" s="108"/>
      <c r="H1564" s="108"/>
      <c r="I1564" s="108"/>
      <c r="J1564" s="108"/>
      <c r="K1564" s="108"/>
      <c r="L1564" s="108"/>
      <c r="M1564" s="111"/>
      <c r="N1564" s="112"/>
      <c r="O1564" s="111"/>
      <c r="P1564" s="108"/>
      <c r="Q1564" s="108"/>
      <c r="R1564" s="108"/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/>
      <c r="AC1564" s="108"/>
      <c r="AD1564" s="108"/>
      <c r="AE1564" s="108"/>
      <c r="AF1564" s="108"/>
      <c r="AG1564" s="108"/>
      <c r="AH1564" s="108"/>
    </row>
    <row r="1565">
      <c r="A1565" s="108"/>
      <c r="B1565" s="108"/>
      <c r="C1565" s="108"/>
      <c r="D1565" s="115"/>
      <c r="E1565" s="108"/>
      <c r="F1565" s="108"/>
      <c r="G1565" s="108"/>
      <c r="H1565" s="108"/>
      <c r="I1565" s="108"/>
      <c r="J1565" s="108"/>
      <c r="K1565" s="108"/>
      <c r="L1565" s="108"/>
      <c r="M1565" s="111"/>
      <c r="N1565" s="112"/>
      <c r="O1565" s="111"/>
      <c r="P1565" s="108"/>
      <c r="Q1565" s="108"/>
      <c r="R1565" s="108"/>
      <c r="S1565" s="108"/>
      <c r="T1565" s="108"/>
      <c r="U1565" s="108"/>
      <c r="V1565" s="108"/>
      <c r="W1565" s="108"/>
      <c r="X1565" s="108"/>
      <c r="Y1565" s="108"/>
      <c r="Z1565" s="108"/>
      <c r="AA1565" s="108"/>
      <c r="AB1565" s="108"/>
      <c r="AC1565" s="108"/>
      <c r="AD1565" s="108"/>
      <c r="AE1565" s="108"/>
      <c r="AF1565" s="108"/>
      <c r="AG1565" s="108"/>
      <c r="AH1565" s="108"/>
    </row>
    <row r="1566">
      <c r="A1566" s="108"/>
      <c r="B1566" s="108"/>
      <c r="C1566" s="108"/>
      <c r="D1566" s="115"/>
      <c r="E1566" s="108"/>
      <c r="F1566" s="108"/>
      <c r="G1566" s="108"/>
      <c r="H1566" s="108"/>
      <c r="I1566" s="108"/>
      <c r="J1566" s="108"/>
      <c r="K1566" s="108"/>
      <c r="L1566" s="108"/>
      <c r="M1566" s="111"/>
      <c r="N1566" s="112"/>
      <c r="O1566" s="111"/>
      <c r="P1566" s="108"/>
      <c r="Q1566" s="108"/>
      <c r="R1566" s="108"/>
      <c r="S1566" s="108"/>
      <c r="T1566" s="108"/>
      <c r="U1566" s="108"/>
      <c r="V1566" s="108"/>
      <c r="W1566" s="108"/>
      <c r="X1566" s="108"/>
      <c r="Y1566" s="108"/>
      <c r="Z1566" s="108"/>
      <c r="AA1566" s="108"/>
      <c r="AB1566" s="108"/>
      <c r="AC1566" s="108"/>
      <c r="AD1566" s="108"/>
      <c r="AE1566" s="108"/>
      <c r="AF1566" s="108"/>
      <c r="AG1566" s="108"/>
      <c r="AH1566" s="108"/>
    </row>
    <row r="1567">
      <c r="A1567" s="108"/>
      <c r="B1567" s="108"/>
      <c r="C1567" s="108"/>
      <c r="D1567" s="115"/>
      <c r="E1567" s="108"/>
      <c r="F1567" s="108"/>
      <c r="G1567" s="108"/>
      <c r="H1567" s="108"/>
      <c r="I1567" s="108"/>
      <c r="J1567" s="108"/>
      <c r="K1567" s="108"/>
      <c r="L1567" s="108"/>
      <c r="M1567" s="111"/>
      <c r="N1567" s="112"/>
      <c r="O1567" s="111"/>
      <c r="P1567" s="108"/>
      <c r="Q1567" s="108"/>
      <c r="R1567" s="108"/>
      <c r="S1567" s="108"/>
      <c r="T1567" s="108"/>
      <c r="U1567" s="108"/>
      <c r="V1567" s="108"/>
      <c r="W1567" s="108"/>
      <c r="X1567" s="108"/>
      <c r="Y1567" s="108"/>
      <c r="Z1567" s="108"/>
      <c r="AA1567" s="108"/>
      <c r="AB1567" s="108"/>
      <c r="AC1567" s="108"/>
      <c r="AD1567" s="108"/>
      <c r="AE1567" s="108"/>
      <c r="AF1567" s="108"/>
      <c r="AG1567" s="108"/>
      <c r="AH1567" s="108"/>
    </row>
    <row r="1568">
      <c r="A1568" s="108"/>
      <c r="B1568" s="108"/>
      <c r="C1568" s="108"/>
      <c r="D1568" s="115"/>
      <c r="E1568" s="108"/>
      <c r="F1568" s="108"/>
      <c r="G1568" s="108"/>
      <c r="H1568" s="108"/>
      <c r="I1568" s="108"/>
      <c r="J1568" s="108"/>
      <c r="K1568" s="108"/>
      <c r="L1568" s="108"/>
      <c r="M1568" s="111"/>
      <c r="N1568" s="112"/>
      <c r="O1568" s="111"/>
      <c r="P1568" s="108"/>
      <c r="Q1568" s="108"/>
      <c r="R1568" s="108"/>
      <c r="S1568" s="108"/>
      <c r="T1568" s="108"/>
      <c r="U1568" s="108"/>
      <c r="V1568" s="108"/>
      <c r="W1568" s="108"/>
      <c r="X1568" s="108"/>
      <c r="Y1568" s="108"/>
      <c r="Z1568" s="108"/>
      <c r="AA1568" s="108"/>
      <c r="AB1568" s="108"/>
      <c r="AC1568" s="108"/>
      <c r="AD1568" s="108"/>
      <c r="AE1568" s="108"/>
      <c r="AF1568" s="108"/>
      <c r="AG1568" s="108"/>
      <c r="AH1568" s="108"/>
    </row>
    <row r="1569">
      <c r="A1569" s="108"/>
      <c r="B1569" s="108"/>
      <c r="C1569" s="108"/>
      <c r="D1569" s="115"/>
      <c r="E1569" s="108"/>
      <c r="F1569" s="108"/>
      <c r="G1569" s="108"/>
      <c r="H1569" s="108"/>
      <c r="I1569" s="108"/>
      <c r="J1569" s="108"/>
      <c r="K1569" s="108"/>
      <c r="L1569" s="108"/>
      <c r="M1569" s="111"/>
      <c r="N1569" s="112"/>
      <c r="O1569" s="111"/>
      <c r="P1569" s="108"/>
      <c r="Q1569" s="108"/>
      <c r="R1569" s="108"/>
      <c r="S1569" s="108"/>
      <c r="T1569" s="108"/>
      <c r="U1569" s="108"/>
      <c r="V1569" s="108"/>
      <c r="W1569" s="108"/>
      <c r="X1569" s="108"/>
      <c r="Y1569" s="108"/>
      <c r="Z1569" s="108"/>
      <c r="AA1569" s="108"/>
      <c r="AB1569" s="108"/>
      <c r="AC1569" s="108"/>
      <c r="AD1569" s="108"/>
      <c r="AE1569" s="108"/>
      <c r="AF1569" s="108"/>
      <c r="AG1569" s="108"/>
      <c r="AH1569" s="108"/>
    </row>
    <row r="1570">
      <c r="A1570" s="108"/>
      <c r="B1570" s="108"/>
      <c r="C1570" s="108"/>
      <c r="D1570" s="115"/>
      <c r="E1570" s="108"/>
      <c r="F1570" s="108"/>
      <c r="G1570" s="108"/>
      <c r="H1570" s="108"/>
      <c r="I1570" s="108"/>
      <c r="J1570" s="108"/>
      <c r="K1570" s="108"/>
      <c r="L1570" s="108"/>
      <c r="M1570" s="111"/>
      <c r="N1570" s="112"/>
      <c r="O1570" s="111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  <c r="AE1570" s="108"/>
      <c r="AF1570" s="108"/>
      <c r="AG1570" s="108"/>
      <c r="AH1570" s="108"/>
    </row>
    <row r="1571">
      <c r="A1571" s="108"/>
      <c r="B1571" s="108"/>
      <c r="C1571" s="108"/>
      <c r="D1571" s="115"/>
      <c r="E1571" s="108"/>
      <c r="F1571" s="108"/>
      <c r="G1571" s="108"/>
      <c r="H1571" s="108"/>
      <c r="I1571" s="108"/>
      <c r="J1571" s="108"/>
      <c r="K1571" s="108"/>
      <c r="L1571" s="108"/>
      <c r="M1571" s="111"/>
      <c r="N1571" s="112"/>
      <c r="O1571" s="111"/>
      <c r="P1571" s="108"/>
      <c r="Q1571" s="108"/>
      <c r="R1571" s="108"/>
      <c r="S1571" s="108"/>
      <c r="T1571" s="108"/>
      <c r="U1571" s="108"/>
      <c r="V1571" s="108"/>
      <c r="W1571" s="108"/>
      <c r="X1571" s="108"/>
      <c r="Y1571" s="108"/>
      <c r="Z1571" s="108"/>
      <c r="AA1571" s="108"/>
      <c r="AB1571" s="108"/>
      <c r="AC1571" s="108"/>
      <c r="AD1571" s="108"/>
      <c r="AE1571" s="108"/>
      <c r="AF1571" s="108"/>
      <c r="AG1571" s="108"/>
      <c r="AH1571" s="108"/>
    </row>
    <row r="1572">
      <c r="A1572" s="108"/>
      <c r="B1572" s="108"/>
      <c r="C1572" s="108"/>
      <c r="D1572" s="115"/>
      <c r="E1572" s="108"/>
      <c r="F1572" s="108"/>
      <c r="G1572" s="108"/>
      <c r="H1572" s="108"/>
      <c r="I1572" s="108"/>
      <c r="J1572" s="108"/>
      <c r="K1572" s="108"/>
      <c r="L1572" s="108"/>
      <c r="M1572" s="111"/>
      <c r="N1572" s="112"/>
      <c r="O1572" s="111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/>
      <c r="AB1572" s="108"/>
      <c r="AC1572" s="108"/>
      <c r="AD1572" s="108"/>
      <c r="AE1572" s="108"/>
      <c r="AF1572" s="108"/>
      <c r="AG1572" s="108"/>
      <c r="AH1572" s="108"/>
    </row>
    <row r="1573">
      <c r="A1573" s="108"/>
      <c r="B1573" s="108"/>
      <c r="C1573" s="108"/>
      <c r="D1573" s="115"/>
      <c r="E1573" s="108"/>
      <c r="F1573" s="108"/>
      <c r="G1573" s="108"/>
      <c r="H1573" s="108"/>
      <c r="I1573" s="108"/>
      <c r="J1573" s="108"/>
      <c r="K1573" s="108"/>
      <c r="L1573" s="108"/>
      <c r="M1573" s="111"/>
      <c r="N1573" s="112"/>
      <c r="O1573" s="111"/>
      <c r="P1573" s="108"/>
      <c r="Q1573" s="108"/>
      <c r="R1573" s="108"/>
      <c r="S1573" s="108"/>
      <c r="T1573" s="108"/>
      <c r="U1573" s="108"/>
      <c r="V1573" s="108"/>
      <c r="W1573" s="108"/>
      <c r="X1573" s="108"/>
      <c r="Y1573" s="108"/>
      <c r="Z1573" s="108"/>
      <c r="AA1573" s="108"/>
      <c r="AB1573" s="108"/>
      <c r="AC1573" s="108"/>
      <c r="AD1573" s="108"/>
      <c r="AE1573" s="108"/>
      <c r="AF1573" s="108"/>
      <c r="AG1573" s="108"/>
      <c r="AH1573" s="108"/>
    </row>
    <row r="1574">
      <c r="A1574" s="108"/>
      <c r="B1574" s="108"/>
      <c r="C1574" s="108"/>
      <c r="D1574" s="115"/>
      <c r="E1574" s="108"/>
      <c r="F1574" s="108"/>
      <c r="G1574" s="108"/>
      <c r="H1574" s="108"/>
      <c r="I1574" s="108"/>
      <c r="J1574" s="108"/>
      <c r="K1574" s="108"/>
      <c r="L1574" s="108"/>
      <c r="M1574" s="111"/>
      <c r="N1574" s="112"/>
      <c r="O1574" s="111"/>
      <c r="P1574" s="108"/>
      <c r="Q1574" s="108"/>
      <c r="R1574" s="108"/>
      <c r="S1574" s="108"/>
      <c r="T1574" s="108"/>
      <c r="U1574" s="108"/>
      <c r="V1574" s="108"/>
      <c r="W1574" s="108"/>
      <c r="X1574" s="108"/>
      <c r="Y1574" s="108"/>
      <c r="Z1574" s="108"/>
      <c r="AA1574" s="108"/>
      <c r="AB1574" s="108"/>
      <c r="AC1574" s="108"/>
      <c r="AD1574" s="108"/>
      <c r="AE1574" s="108"/>
      <c r="AF1574" s="108"/>
      <c r="AG1574" s="108"/>
      <c r="AH1574" s="108"/>
    </row>
    <row r="1575">
      <c r="A1575" s="108"/>
      <c r="B1575" s="108"/>
      <c r="C1575" s="108"/>
      <c r="D1575" s="115"/>
      <c r="E1575" s="108"/>
      <c r="F1575" s="108"/>
      <c r="G1575" s="108"/>
      <c r="H1575" s="108"/>
      <c r="I1575" s="108"/>
      <c r="J1575" s="108"/>
      <c r="K1575" s="108"/>
      <c r="L1575" s="108"/>
      <c r="M1575" s="111"/>
      <c r="N1575" s="112"/>
      <c r="O1575" s="111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/>
      <c r="AB1575" s="108"/>
      <c r="AC1575" s="108"/>
      <c r="AD1575" s="108"/>
      <c r="AE1575" s="108"/>
      <c r="AF1575" s="108"/>
      <c r="AG1575" s="108"/>
      <c r="AH1575" s="108"/>
    </row>
    <row r="1576">
      <c r="A1576" s="108"/>
      <c r="B1576" s="108"/>
      <c r="C1576" s="108"/>
      <c r="D1576" s="115"/>
      <c r="E1576" s="108"/>
      <c r="F1576" s="108"/>
      <c r="G1576" s="108"/>
      <c r="H1576" s="108"/>
      <c r="I1576" s="108"/>
      <c r="J1576" s="108"/>
      <c r="K1576" s="108"/>
      <c r="L1576" s="108"/>
      <c r="M1576" s="111"/>
      <c r="N1576" s="112"/>
      <c r="O1576" s="111"/>
      <c r="P1576" s="108"/>
      <c r="Q1576" s="108"/>
      <c r="R1576" s="108"/>
      <c r="S1576" s="108"/>
      <c r="T1576" s="108"/>
      <c r="U1576" s="108"/>
      <c r="V1576" s="108"/>
      <c r="W1576" s="108"/>
      <c r="X1576" s="108"/>
      <c r="Y1576" s="108"/>
      <c r="Z1576" s="108"/>
      <c r="AA1576" s="108"/>
      <c r="AB1576" s="108"/>
      <c r="AC1576" s="108"/>
      <c r="AD1576" s="108"/>
      <c r="AE1576" s="108"/>
      <c r="AF1576" s="108"/>
      <c r="AG1576" s="108"/>
      <c r="AH1576" s="108"/>
    </row>
    <row r="1577">
      <c r="A1577" s="108"/>
      <c r="B1577" s="108"/>
      <c r="C1577" s="108"/>
      <c r="D1577" s="115"/>
      <c r="E1577" s="108"/>
      <c r="F1577" s="108"/>
      <c r="G1577" s="108"/>
      <c r="H1577" s="108"/>
      <c r="I1577" s="108"/>
      <c r="J1577" s="108"/>
      <c r="K1577" s="108"/>
      <c r="L1577" s="108"/>
      <c r="M1577" s="111"/>
      <c r="N1577" s="112"/>
      <c r="O1577" s="111"/>
      <c r="P1577" s="108"/>
      <c r="Q1577" s="108"/>
      <c r="R1577" s="108"/>
      <c r="S1577" s="108"/>
      <c r="T1577" s="108"/>
      <c r="U1577" s="108"/>
      <c r="V1577" s="108"/>
      <c r="W1577" s="108"/>
      <c r="X1577" s="108"/>
      <c r="Y1577" s="108"/>
      <c r="Z1577" s="108"/>
      <c r="AA1577" s="108"/>
      <c r="AB1577" s="108"/>
      <c r="AC1577" s="108"/>
      <c r="AD1577" s="108"/>
      <c r="AE1577" s="108"/>
      <c r="AF1577" s="108"/>
      <c r="AG1577" s="108"/>
      <c r="AH1577" s="108"/>
    </row>
    <row r="1578">
      <c r="A1578" s="108"/>
      <c r="B1578" s="108"/>
      <c r="C1578" s="108"/>
      <c r="D1578" s="115"/>
      <c r="E1578" s="108"/>
      <c r="F1578" s="108"/>
      <c r="G1578" s="108"/>
      <c r="H1578" s="108"/>
      <c r="I1578" s="108"/>
      <c r="J1578" s="108"/>
      <c r="K1578" s="108"/>
      <c r="L1578" s="108"/>
      <c r="M1578" s="111"/>
      <c r="N1578" s="112"/>
      <c r="O1578" s="111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08"/>
      <c r="AE1578" s="108"/>
      <c r="AF1578" s="108"/>
      <c r="AG1578" s="108"/>
      <c r="AH1578" s="108"/>
    </row>
    <row r="1579">
      <c r="A1579" s="108"/>
      <c r="B1579" s="108"/>
      <c r="C1579" s="108"/>
      <c r="D1579" s="115"/>
      <c r="E1579" s="108"/>
      <c r="F1579" s="108"/>
      <c r="G1579" s="108"/>
      <c r="H1579" s="108"/>
      <c r="I1579" s="108"/>
      <c r="J1579" s="108"/>
      <c r="K1579" s="108"/>
      <c r="L1579" s="108"/>
      <c r="M1579" s="111"/>
      <c r="N1579" s="112"/>
      <c r="O1579" s="111"/>
      <c r="P1579" s="108"/>
      <c r="Q1579" s="108"/>
      <c r="R1579" s="108"/>
      <c r="S1579" s="108"/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08"/>
      <c r="AE1579" s="108"/>
      <c r="AF1579" s="108"/>
      <c r="AG1579" s="108"/>
      <c r="AH1579" s="108"/>
    </row>
    <row r="1580">
      <c r="A1580" s="108"/>
      <c r="B1580" s="108"/>
      <c r="C1580" s="108"/>
      <c r="D1580" s="115"/>
      <c r="E1580" s="108"/>
      <c r="F1580" s="108"/>
      <c r="G1580" s="108"/>
      <c r="H1580" s="108"/>
      <c r="I1580" s="108"/>
      <c r="J1580" s="108"/>
      <c r="K1580" s="108"/>
      <c r="L1580" s="108"/>
      <c r="M1580" s="111"/>
      <c r="N1580" s="112"/>
      <c r="O1580" s="111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  <c r="AE1580" s="108"/>
      <c r="AF1580" s="108"/>
      <c r="AG1580" s="108"/>
      <c r="AH1580" s="108"/>
    </row>
    <row r="1581">
      <c r="A1581" s="108"/>
      <c r="B1581" s="108"/>
      <c r="C1581" s="108"/>
      <c r="D1581" s="115"/>
      <c r="E1581" s="108"/>
      <c r="F1581" s="108"/>
      <c r="G1581" s="108"/>
      <c r="H1581" s="108"/>
      <c r="I1581" s="108"/>
      <c r="J1581" s="108"/>
      <c r="K1581" s="108"/>
      <c r="L1581" s="108"/>
      <c r="M1581" s="111"/>
      <c r="N1581" s="112"/>
      <c r="O1581" s="111"/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/>
      <c r="AB1581" s="108"/>
      <c r="AC1581" s="108"/>
      <c r="AD1581" s="108"/>
      <c r="AE1581" s="108"/>
      <c r="AF1581" s="108"/>
      <c r="AG1581" s="108"/>
      <c r="AH1581" s="108"/>
    </row>
    <row r="1582">
      <c r="A1582" s="108"/>
      <c r="B1582" s="108"/>
      <c r="C1582" s="108"/>
      <c r="D1582" s="115"/>
      <c r="E1582" s="108"/>
      <c r="F1582" s="108"/>
      <c r="G1582" s="108"/>
      <c r="H1582" s="108"/>
      <c r="I1582" s="108"/>
      <c r="J1582" s="108"/>
      <c r="K1582" s="108"/>
      <c r="L1582" s="108"/>
      <c r="M1582" s="111"/>
      <c r="N1582" s="112"/>
      <c r="O1582" s="111"/>
      <c r="P1582" s="108"/>
      <c r="Q1582" s="108"/>
      <c r="R1582" s="108"/>
      <c r="S1582" s="108"/>
      <c r="T1582" s="108"/>
      <c r="U1582" s="108"/>
      <c r="V1582" s="108"/>
      <c r="W1582" s="108"/>
      <c r="X1582" s="108"/>
      <c r="Y1582" s="108"/>
      <c r="Z1582" s="108"/>
      <c r="AA1582" s="108"/>
      <c r="AB1582" s="108"/>
      <c r="AC1582" s="108"/>
      <c r="AD1582" s="108"/>
      <c r="AE1582" s="108"/>
      <c r="AF1582" s="108"/>
      <c r="AG1582" s="108"/>
      <c r="AH1582" s="108"/>
    </row>
    <row r="1583">
      <c r="A1583" s="108"/>
      <c r="B1583" s="108"/>
      <c r="C1583" s="108"/>
      <c r="D1583" s="115"/>
      <c r="E1583" s="108"/>
      <c r="F1583" s="108"/>
      <c r="G1583" s="108"/>
      <c r="H1583" s="108"/>
      <c r="I1583" s="108"/>
      <c r="J1583" s="108"/>
      <c r="K1583" s="108"/>
      <c r="L1583" s="108"/>
      <c r="M1583" s="111"/>
      <c r="N1583" s="112"/>
      <c r="O1583" s="111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/>
      <c r="AB1583" s="108"/>
      <c r="AC1583" s="108"/>
      <c r="AD1583" s="108"/>
      <c r="AE1583" s="108"/>
      <c r="AF1583" s="108"/>
      <c r="AG1583" s="108"/>
      <c r="AH1583" s="108"/>
    </row>
    <row r="1584">
      <c r="A1584" s="108"/>
      <c r="B1584" s="108"/>
      <c r="C1584" s="108"/>
      <c r="D1584" s="115"/>
      <c r="E1584" s="108"/>
      <c r="F1584" s="108"/>
      <c r="G1584" s="108"/>
      <c r="H1584" s="108"/>
      <c r="I1584" s="108"/>
      <c r="J1584" s="108"/>
      <c r="K1584" s="108"/>
      <c r="L1584" s="108"/>
      <c r="M1584" s="111"/>
      <c r="N1584" s="112"/>
      <c r="O1584" s="111"/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/>
      <c r="AB1584" s="108"/>
      <c r="AC1584" s="108"/>
      <c r="AD1584" s="108"/>
      <c r="AE1584" s="108"/>
      <c r="AF1584" s="108"/>
      <c r="AG1584" s="108"/>
      <c r="AH1584" s="108"/>
    </row>
    <row r="1585">
      <c r="A1585" s="108"/>
      <c r="B1585" s="108"/>
      <c r="C1585" s="108"/>
      <c r="D1585" s="115"/>
      <c r="E1585" s="108"/>
      <c r="F1585" s="108"/>
      <c r="G1585" s="108"/>
      <c r="H1585" s="108"/>
      <c r="I1585" s="108"/>
      <c r="J1585" s="108"/>
      <c r="K1585" s="108"/>
      <c r="L1585" s="108"/>
      <c r="M1585" s="111"/>
      <c r="N1585" s="112"/>
      <c r="O1585" s="111"/>
      <c r="P1585" s="108"/>
      <c r="Q1585" s="108"/>
      <c r="R1585" s="108"/>
      <c r="S1585" s="108"/>
      <c r="T1585" s="108"/>
      <c r="U1585" s="108"/>
      <c r="V1585" s="108"/>
      <c r="W1585" s="108"/>
      <c r="X1585" s="108"/>
      <c r="Y1585" s="108"/>
      <c r="Z1585" s="108"/>
      <c r="AA1585" s="108"/>
      <c r="AB1585" s="108"/>
      <c r="AC1585" s="108"/>
      <c r="AD1585" s="108"/>
      <c r="AE1585" s="108"/>
      <c r="AF1585" s="108"/>
      <c r="AG1585" s="108"/>
      <c r="AH1585" s="108"/>
    </row>
    <row r="1586">
      <c r="A1586" s="108"/>
      <c r="B1586" s="108"/>
      <c r="C1586" s="108"/>
      <c r="D1586" s="115"/>
      <c r="E1586" s="108"/>
      <c r="F1586" s="108"/>
      <c r="G1586" s="108"/>
      <c r="H1586" s="108"/>
      <c r="I1586" s="108"/>
      <c r="J1586" s="108"/>
      <c r="K1586" s="108"/>
      <c r="L1586" s="108"/>
      <c r="M1586" s="111"/>
      <c r="N1586" s="112"/>
      <c r="O1586" s="111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/>
      <c r="AB1586" s="108"/>
      <c r="AC1586" s="108"/>
      <c r="AD1586" s="108"/>
      <c r="AE1586" s="108"/>
      <c r="AF1586" s="108"/>
      <c r="AG1586" s="108"/>
      <c r="AH1586" s="108"/>
    </row>
    <row r="1587">
      <c r="A1587" s="108"/>
      <c r="B1587" s="108"/>
      <c r="C1587" s="108"/>
      <c r="D1587" s="115"/>
      <c r="E1587" s="108"/>
      <c r="F1587" s="108"/>
      <c r="G1587" s="108"/>
      <c r="H1587" s="108"/>
      <c r="I1587" s="108"/>
      <c r="J1587" s="108"/>
      <c r="K1587" s="108"/>
      <c r="L1587" s="108"/>
      <c r="M1587" s="111"/>
      <c r="N1587" s="112"/>
      <c r="O1587" s="111"/>
      <c r="P1587" s="108"/>
      <c r="Q1587" s="108"/>
      <c r="R1587" s="108"/>
      <c r="S1587" s="108"/>
      <c r="T1587" s="108"/>
      <c r="U1587" s="108"/>
      <c r="V1587" s="108"/>
      <c r="W1587" s="108"/>
      <c r="X1587" s="108"/>
      <c r="Y1587" s="108"/>
      <c r="Z1587" s="108"/>
      <c r="AA1587" s="108"/>
      <c r="AB1587" s="108"/>
      <c r="AC1587" s="108"/>
      <c r="AD1587" s="108"/>
      <c r="AE1587" s="108"/>
      <c r="AF1587" s="108"/>
      <c r="AG1587" s="108"/>
      <c r="AH1587" s="108"/>
    </row>
    <row r="1588">
      <c r="A1588" s="108"/>
      <c r="B1588" s="108"/>
      <c r="C1588" s="108"/>
      <c r="D1588" s="115"/>
      <c r="E1588" s="108"/>
      <c r="F1588" s="108"/>
      <c r="G1588" s="108"/>
      <c r="H1588" s="108"/>
      <c r="I1588" s="108"/>
      <c r="J1588" s="108"/>
      <c r="K1588" s="108"/>
      <c r="L1588" s="108"/>
      <c r="M1588" s="111"/>
      <c r="N1588" s="112"/>
      <c r="O1588" s="111"/>
      <c r="P1588" s="108"/>
      <c r="Q1588" s="108"/>
      <c r="R1588" s="108"/>
      <c r="S1588" s="108"/>
      <c r="T1588" s="108"/>
      <c r="U1588" s="108"/>
      <c r="V1588" s="108"/>
      <c r="W1588" s="108"/>
      <c r="X1588" s="108"/>
      <c r="Y1588" s="108"/>
      <c r="Z1588" s="108"/>
      <c r="AA1588" s="108"/>
      <c r="AB1588" s="108"/>
      <c r="AC1588" s="108"/>
      <c r="AD1588" s="108"/>
      <c r="AE1588" s="108"/>
      <c r="AF1588" s="108"/>
      <c r="AG1588" s="108"/>
      <c r="AH1588" s="108"/>
    </row>
    <row r="1589">
      <c r="A1589" s="108"/>
      <c r="B1589" s="108"/>
      <c r="C1589" s="108"/>
      <c r="D1589" s="115"/>
      <c r="E1589" s="108"/>
      <c r="F1589" s="108"/>
      <c r="G1589" s="108"/>
      <c r="H1589" s="108"/>
      <c r="I1589" s="108"/>
      <c r="J1589" s="108"/>
      <c r="K1589" s="108"/>
      <c r="L1589" s="108"/>
      <c r="M1589" s="111"/>
      <c r="N1589" s="112"/>
      <c r="O1589" s="111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  <c r="AG1589" s="108"/>
      <c r="AH1589" s="108"/>
    </row>
    <row r="1590">
      <c r="A1590" s="108"/>
      <c r="B1590" s="108"/>
      <c r="C1590" s="108"/>
      <c r="D1590" s="115"/>
      <c r="E1590" s="108"/>
      <c r="F1590" s="108"/>
      <c r="G1590" s="108"/>
      <c r="H1590" s="108"/>
      <c r="I1590" s="108"/>
      <c r="J1590" s="108"/>
      <c r="K1590" s="108"/>
      <c r="L1590" s="108"/>
      <c r="M1590" s="111"/>
      <c r="N1590" s="112"/>
      <c r="O1590" s="111"/>
      <c r="P1590" s="108"/>
      <c r="Q1590" s="108"/>
      <c r="R1590" s="108"/>
      <c r="S1590" s="108"/>
      <c r="T1590" s="108"/>
      <c r="U1590" s="108"/>
      <c r="V1590" s="108"/>
      <c r="W1590" s="108"/>
      <c r="X1590" s="108"/>
      <c r="Y1590" s="108"/>
      <c r="Z1590" s="108"/>
      <c r="AA1590" s="108"/>
      <c r="AB1590" s="108"/>
      <c r="AC1590" s="108"/>
      <c r="AD1590" s="108"/>
      <c r="AE1590" s="108"/>
      <c r="AF1590" s="108"/>
      <c r="AG1590" s="108"/>
      <c r="AH1590" s="108"/>
    </row>
    <row r="1591">
      <c r="A1591" s="108"/>
      <c r="B1591" s="108"/>
      <c r="C1591" s="108"/>
      <c r="D1591" s="115"/>
      <c r="E1591" s="108"/>
      <c r="F1591" s="108"/>
      <c r="G1591" s="108"/>
      <c r="H1591" s="108"/>
      <c r="I1591" s="108"/>
      <c r="J1591" s="108"/>
      <c r="K1591" s="108"/>
      <c r="L1591" s="108"/>
      <c r="M1591" s="111"/>
      <c r="N1591" s="112"/>
      <c r="O1591" s="111"/>
      <c r="P1591" s="108"/>
      <c r="Q1591" s="108"/>
      <c r="R1591" s="108"/>
      <c r="S1591" s="108"/>
      <c r="T1591" s="108"/>
      <c r="U1591" s="108"/>
      <c r="V1591" s="108"/>
      <c r="W1591" s="108"/>
      <c r="X1591" s="108"/>
      <c r="Y1591" s="108"/>
      <c r="Z1591" s="108"/>
      <c r="AA1591" s="108"/>
      <c r="AB1591" s="108"/>
      <c r="AC1591" s="108"/>
      <c r="AD1591" s="108"/>
      <c r="AE1591" s="108"/>
      <c r="AF1591" s="108"/>
      <c r="AG1591" s="108"/>
      <c r="AH1591" s="108"/>
    </row>
    <row r="1592">
      <c r="A1592" s="108"/>
      <c r="B1592" s="108"/>
      <c r="C1592" s="108"/>
      <c r="D1592" s="115"/>
      <c r="E1592" s="108"/>
      <c r="F1592" s="108"/>
      <c r="G1592" s="108"/>
      <c r="H1592" s="108"/>
      <c r="I1592" s="108"/>
      <c r="J1592" s="108"/>
      <c r="K1592" s="108"/>
      <c r="L1592" s="108"/>
      <c r="M1592" s="111"/>
      <c r="N1592" s="112"/>
      <c r="O1592" s="111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  <c r="AE1592" s="108"/>
      <c r="AF1592" s="108"/>
      <c r="AG1592" s="108"/>
      <c r="AH1592" s="108"/>
    </row>
    <row r="1593">
      <c r="A1593" s="108"/>
      <c r="B1593" s="108"/>
      <c r="C1593" s="108"/>
      <c r="D1593" s="115"/>
      <c r="E1593" s="108"/>
      <c r="F1593" s="108"/>
      <c r="G1593" s="108"/>
      <c r="H1593" s="108"/>
      <c r="I1593" s="108"/>
      <c r="J1593" s="108"/>
      <c r="K1593" s="108"/>
      <c r="L1593" s="108"/>
      <c r="M1593" s="111"/>
      <c r="N1593" s="112"/>
      <c r="O1593" s="111"/>
      <c r="P1593" s="108"/>
      <c r="Q1593" s="108"/>
      <c r="R1593" s="108"/>
      <c r="S1593" s="108"/>
      <c r="T1593" s="108"/>
      <c r="U1593" s="108"/>
      <c r="V1593" s="108"/>
      <c r="W1593" s="108"/>
      <c r="X1593" s="108"/>
      <c r="Y1593" s="108"/>
      <c r="Z1593" s="108"/>
      <c r="AA1593" s="108"/>
      <c r="AB1593" s="108"/>
      <c r="AC1593" s="108"/>
      <c r="AD1593" s="108"/>
      <c r="AE1593" s="108"/>
      <c r="AF1593" s="108"/>
      <c r="AG1593" s="108"/>
      <c r="AH1593" s="108"/>
    </row>
    <row r="1594">
      <c r="A1594" s="108"/>
      <c r="B1594" s="108"/>
      <c r="C1594" s="108"/>
      <c r="D1594" s="115"/>
      <c r="E1594" s="108"/>
      <c r="F1594" s="108"/>
      <c r="G1594" s="108"/>
      <c r="H1594" s="108"/>
      <c r="I1594" s="108"/>
      <c r="J1594" s="108"/>
      <c r="K1594" s="108"/>
      <c r="L1594" s="108"/>
      <c r="M1594" s="111"/>
      <c r="N1594" s="112"/>
      <c r="O1594" s="111"/>
      <c r="P1594" s="108"/>
      <c r="Q1594" s="108"/>
      <c r="R1594" s="108"/>
      <c r="S1594" s="108"/>
      <c r="T1594" s="108"/>
      <c r="U1594" s="108"/>
      <c r="V1594" s="108"/>
      <c r="W1594" s="108"/>
      <c r="X1594" s="108"/>
      <c r="Y1594" s="108"/>
      <c r="Z1594" s="108"/>
      <c r="AA1594" s="108"/>
      <c r="AB1594" s="108"/>
      <c r="AC1594" s="108"/>
      <c r="AD1594" s="108"/>
      <c r="AE1594" s="108"/>
      <c r="AF1594" s="108"/>
      <c r="AG1594" s="108"/>
      <c r="AH1594" s="108"/>
    </row>
    <row r="1595">
      <c r="A1595" s="108"/>
      <c r="B1595" s="108"/>
      <c r="C1595" s="108"/>
      <c r="D1595" s="115"/>
      <c r="E1595" s="108"/>
      <c r="F1595" s="108"/>
      <c r="G1595" s="108"/>
      <c r="H1595" s="108"/>
      <c r="I1595" s="108"/>
      <c r="J1595" s="108"/>
      <c r="K1595" s="108"/>
      <c r="L1595" s="108"/>
      <c r="M1595" s="111"/>
      <c r="N1595" s="112"/>
      <c r="O1595" s="111"/>
      <c r="P1595" s="108"/>
      <c r="Q1595" s="108"/>
      <c r="R1595" s="108"/>
      <c r="S1595" s="108"/>
      <c r="T1595" s="108"/>
      <c r="U1595" s="108"/>
      <c r="V1595" s="108"/>
      <c r="W1595" s="108"/>
      <c r="X1595" s="108"/>
      <c r="Y1595" s="108"/>
      <c r="Z1595" s="108"/>
      <c r="AA1595" s="108"/>
      <c r="AB1595" s="108"/>
      <c r="AC1595" s="108"/>
      <c r="AD1595" s="108"/>
      <c r="AE1595" s="108"/>
      <c r="AF1595" s="108"/>
      <c r="AG1595" s="108"/>
      <c r="AH1595" s="108"/>
    </row>
    <row r="1596">
      <c r="A1596" s="108"/>
      <c r="B1596" s="108"/>
      <c r="C1596" s="108"/>
      <c r="D1596" s="115"/>
      <c r="E1596" s="108"/>
      <c r="F1596" s="108"/>
      <c r="G1596" s="108"/>
      <c r="H1596" s="108"/>
      <c r="I1596" s="108"/>
      <c r="J1596" s="108"/>
      <c r="K1596" s="108"/>
      <c r="L1596" s="108"/>
      <c r="M1596" s="111"/>
      <c r="N1596" s="112"/>
      <c r="O1596" s="111"/>
      <c r="P1596" s="108"/>
      <c r="Q1596" s="108"/>
      <c r="R1596" s="108"/>
      <c r="S1596" s="108"/>
      <c r="T1596" s="108"/>
      <c r="U1596" s="108"/>
      <c r="V1596" s="108"/>
      <c r="W1596" s="108"/>
      <c r="X1596" s="108"/>
      <c r="Y1596" s="108"/>
      <c r="Z1596" s="108"/>
      <c r="AA1596" s="108"/>
      <c r="AB1596" s="108"/>
      <c r="AC1596" s="108"/>
      <c r="AD1596" s="108"/>
      <c r="AE1596" s="108"/>
      <c r="AF1596" s="108"/>
      <c r="AG1596" s="108"/>
      <c r="AH1596" s="108"/>
    </row>
    <row r="1597">
      <c r="A1597" s="108"/>
      <c r="B1597" s="108"/>
      <c r="C1597" s="108"/>
      <c r="D1597" s="115"/>
      <c r="E1597" s="108"/>
      <c r="F1597" s="108"/>
      <c r="G1597" s="108"/>
      <c r="H1597" s="108"/>
      <c r="I1597" s="108"/>
      <c r="J1597" s="108"/>
      <c r="K1597" s="108"/>
      <c r="L1597" s="108"/>
      <c r="M1597" s="111"/>
      <c r="N1597" s="112"/>
      <c r="O1597" s="111"/>
      <c r="P1597" s="108"/>
      <c r="Q1597" s="108"/>
      <c r="R1597" s="108"/>
      <c r="S1597" s="108"/>
      <c r="T1597" s="108"/>
      <c r="U1597" s="108"/>
      <c r="V1597" s="108"/>
      <c r="W1597" s="108"/>
      <c r="X1597" s="108"/>
      <c r="Y1597" s="108"/>
      <c r="Z1597" s="108"/>
      <c r="AA1597" s="108"/>
      <c r="AB1597" s="108"/>
      <c r="AC1597" s="108"/>
      <c r="AD1597" s="108"/>
      <c r="AE1597" s="108"/>
      <c r="AF1597" s="108"/>
      <c r="AG1597" s="108"/>
      <c r="AH1597" s="108"/>
    </row>
    <row r="1598">
      <c r="A1598" s="108"/>
      <c r="B1598" s="108"/>
      <c r="C1598" s="108"/>
      <c r="D1598" s="115"/>
      <c r="E1598" s="108"/>
      <c r="F1598" s="108"/>
      <c r="G1598" s="108"/>
      <c r="H1598" s="108"/>
      <c r="I1598" s="108"/>
      <c r="J1598" s="108"/>
      <c r="K1598" s="108"/>
      <c r="L1598" s="108"/>
      <c r="M1598" s="111"/>
      <c r="N1598" s="112"/>
      <c r="O1598" s="111"/>
      <c r="P1598" s="108"/>
      <c r="Q1598" s="108"/>
      <c r="R1598" s="108"/>
      <c r="S1598" s="108"/>
      <c r="T1598" s="108"/>
      <c r="U1598" s="108"/>
      <c r="V1598" s="108"/>
      <c r="W1598" s="108"/>
      <c r="X1598" s="108"/>
      <c r="Y1598" s="108"/>
      <c r="Z1598" s="108"/>
      <c r="AA1598" s="108"/>
      <c r="AB1598" s="108"/>
      <c r="AC1598" s="108"/>
      <c r="AD1598" s="108"/>
      <c r="AE1598" s="108"/>
      <c r="AF1598" s="108"/>
      <c r="AG1598" s="108"/>
      <c r="AH1598" s="108"/>
    </row>
    <row r="1599">
      <c r="A1599" s="108"/>
      <c r="B1599" s="108"/>
      <c r="C1599" s="108"/>
      <c r="D1599" s="115"/>
      <c r="E1599" s="108"/>
      <c r="F1599" s="108"/>
      <c r="G1599" s="108"/>
      <c r="H1599" s="108"/>
      <c r="I1599" s="108"/>
      <c r="J1599" s="108"/>
      <c r="K1599" s="108"/>
      <c r="L1599" s="108"/>
      <c r="M1599" s="111"/>
      <c r="N1599" s="112"/>
      <c r="O1599" s="111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  <c r="AG1599" s="108"/>
      <c r="AH1599" s="108"/>
    </row>
    <row r="1600">
      <c r="A1600" s="108"/>
      <c r="B1600" s="108"/>
      <c r="C1600" s="108"/>
      <c r="D1600" s="115"/>
      <c r="E1600" s="108"/>
      <c r="F1600" s="108"/>
      <c r="G1600" s="108"/>
      <c r="H1600" s="108"/>
      <c r="I1600" s="108"/>
      <c r="J1600" s="108"/>
      <c r="K1600" s="108"/>
      <c r="L1600" s="108"/>
      <c r="M1600" s="111"/>
      <c r="N1600" s="112"/>
      <c r="O1600" s="111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  <c r="AG1600" s="108"/>
      <c r="AH1600" s="108"/>
    </row>
    <row r="1601">
      <c r="A1601" s="108"/>
      <c r="B1601" s="108"/>
      <c r="C1601" s="108"/>
      <c r="D1601" s="115"/>
      <c r="E1601" s="108"/>
      <c r="F1601" s="108"/>
      <c r="G1601" s="108"/>
      <c r="H1601" s="108"/>
      <c r="I1601" s="108"/>
      <c r="J1601" s="108"/>
      <c r="K1601" s="108"/>
      <c r="L1601" s="108"/>
      <c r="M1601" s="111"/>
      <c r="N1601" s="112"/>
      <c r="O1601" s="111"/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/>
      <c r="AC1601" s="108"/>
      <c r="AD1601" s="108"/>
      <c r="AE1601" s="108"/>
      <c r="AF1601" s="108"/>
      <c r="AG1601" s="108"/>
      <c r="AH1601" s="108"/>
    </row>
    <row r="1602">
      <c r="A1602" s="108"/>
      <c r="B1602" s="108"/>
      <c r="C1602" s="108"/>
      <c r="D1602" s="115"/>
      <c r="E1602" s="108"/>
      <c r="F1602" s="108"/>
      <c r="G1602" s="108"/>
      <c r="H1602" s="108"/>
      <c r="I1602" s="108"/>
      <c r="J1602" s="108"/>
      <c r="K1602" s="108"/>
      <c r="L1602" s="108"/>
      <c r="M1602" s="111"/>
      <c r="N1602" s="112"/>
      <c r="O1602" s="111"/>
      <c r="P1602" s="108"/>
      <c r="Q1602" s="108"/>
      <c r="R1602" s="108"/>
      <c r="S1602" s="108"/>
      <c r="T1602" s="108"/>
      <c r="U1602" s="108"/>
      <c r="V1602" s="108"/>
      <c r="W1602" s="108"/>
      <c r="X1602" s="108"/>
      <c r="Y1602" s="108"/>
      <c r="Z1602" s="108"/>
      <c r="AA1602" s="108"/>
      <c r="AB1602" s="108"/>
      <c r="AC1602" s="108"/>
      <c r="AD1602" s="108"/>
      <c r="AE1602" s="108"/>
      <c r="AF1602" s="108"/>
      <c r="AG1602" s="108"/>
      <c r="AH1602" s="108"/>
    </row>
    <row r="1603">
      <c r="A1603" s="108"/>
      <c r="B1603" s="108"/>
      <c r="C1603" s="108"/>
      <c r="D1603" s="115"/>
      <c r="E1603" s="108"/>
      <c r="F1603" s="108"/>
      <c r="G1603" s="108"/>
      <c r="H1603" s="108"/>
      <c r="I1603" s="108"/>
      <c r="J1603" s="108"/>
      <c r="K1603" s="108"/>
      <c r="L1603" s="108"/>
      <c r="M1603" s="111"/>
      <c r="N1603" s="112"/>
      <c r="O1603" s="111"/>
      <c r="P1603" s="108"/>
      <c r="Q1603" s="108"/>
      <c r="R1603" s="108"/>
      <c r="S1603" s="108"/>
      <c r="T1603" s="108"/>
      <c r="U1603" s="108"/>
      <c r="V1603" s="108"/>
      <c r="W1603" s="108"/>
      <c r="X1603" s="108"/>
      <c r="Y1603" s="108"/>
      <c r="Z1603" s="108"/>
      <c r="AA1603" s="108"/>
      <c r="AB1603" s="108"/>
      <c r="AC1603" s="108"/>
      <c r="AD1603" s="108"/>
      <c r="AE1603" s="108"/>
      <c r="AF1603" s="108"/>
      <c r="AG1603" s="108"/>
      <c r="AH1603" s="108"/>
    </row>
    <row r="1604">
      <c r="A1604" s="108"/>
      <c r="B1604" s="108"/>
      <c r="C1604" s="108"/>
      <c r="D1604" s="115"/>
      <c r="E1604" s="108"/>
      <c r="F1604" s="108"/>
      <c r="G1604" s="108"/>
      <c r="H1604" s="108"/>
      <c r="I1604" s="108"/>
      <c r="J1604" s="108"/>
      <c r="K1604" s="108"/>
      <c r="L1604" s="108"/>
      <c r="M1604" s="111"/>
      <c r="N1604" s="112"/>
      <c r="O1604" s="111"/>
      <c r="P1604" s="108"/>
      <c r="Q1604" s="108"/>
      <c r="R1604" s="108"/>
      <c r="S1604" s="108"/>
      <c r="T1604" s="108"/>
      <c r="U1604" s="108"/>
      <c r="V1604" s="108"/>
      <c r="W1604" s="108"/>
      <c r="X1604" s="108"/>
      <c r="Y1604" s="108"/>
      <c r="Z1604" s="108"/>
      <c r="AA1604" s="108"/>
      <c r="AB1604" s="108"/>
      <c r="AC1604" s="108"/>
      <c r="AD1604" s="108"/>
      <c r="AE1604" s="108"/>
      <c r="AF1604" s="108"/>
      <c r="AG1604" s="108"/>
      <c r="AH1604" s="108"/>
    </row>
    <row r="1605">
      <c r="A1605" s="108"/>
      <c r="B1605" s="108"/>
      <c r="C1605" s="108"/>
      <c r="D1605" s="115"/>
      <c r="E1605" s="108"/>
      <c r="F1605" s="108"/>
      <c r="G1605" s="108"/>
      <c r="H1605" s="108"/>
      <c r="I1605" s="108"/>
      <c r="J1605" s="108"/>
      <c r="K1605" s="108"/>
      <c r="L1605" s="108"/>
      <c r="M1605" s="111"/>
      <c r="N1605" s="112"/>
      <c r="O1605" s="111"/>
      <c r="P1605" s="108"/>
      <c r="Q1605" s="108"/>
      <c r="R1605" s="108"/>
      <c r="S1605" s="108"/>
      <c r="T1605" s="108"/>
      <c r="U1605" s="108"/>
      <c r="V1605" s="108"/>
      <c r="W1605" s="108"/>
      <c r="X1605" s="108"/>
      <c r="Y1605" s="108"/>
      <c r="Z1605" s="108"/>
      <c r="AA1605" s="108"/>
      <c r="AB1605" s="108"/>
      <c r="AC1605" s="108"/>
      <c r="AD1605" s="108"/>
      <c r="AE1605" s="108"/>
      <c r="AF1605" s="108"/>
      <c r="AG1605" s="108"/>
      <c r="AH1605" s="108"/>
    </row>
    <row r="1606">
      <c r="A1606" s="108"/>
      <c r="B1606" s="108"/>
      <c r="C1606" s="108"/>
      <c r="D1606" s="115"/>
      <c r="E1606" s="108"/>
      <c r="F1606" s="108"/>
      <c r="G1606" s="108"/>
      <c r="H1606" s="108"/>
      <c r="I1606" s="108"/>
      <c r="J1606" s="108"/>
      <c r="K1606" s="108"/>
      <c r="L1606" s="108"/>
      <c r="M1606" s="111"/>
      <c r="N1606" s="112"/>
      <c r="O1606" s="111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  <c r="AE1606" s="108"/>
      <c r="AF1606" s="108"/>
      <c r="AG1606" s="108"/>
      <c r="AH1606" s="108"/>
    </row>
    <row r="1607">
      <c r="A1607" s="108"/>
      <c r="B1607" s="108"/>
      <c r="C1607" s="108"/>
      <c r="D1607" s="115"/>
      <c r="E1607" s="108"/>
      <c r="F1607" s="108"/>
      <c r="G1607" s="108"/>
      <c r="H1607" s="108"/>
      <c r="I1607" s="108"/>
      <c r="J1607" s="108"/>
      <c r="K1607" s="108"/>
      <c r="L1607" s="108"/>
      <c r="M1607" s="111"/>
      <c r="N1607" s="112"/>
      <c r="O1607" s="111"/>
      <c r="P1607" s="108"/>
      <c r="Q1607" s="108"/>
      <c r="R1607" s="108"/>
      <c r="S1607" s="108"/>
      <c r="T1607" s="108"/>
      <c r="U1607" s="108"/>
      <c r="V1607" s="108"/>
      <c r="W1607" s="108"/>
      <c r="X1607" s="108"/>
      <c r="Y1607" s="108"/>
      <c r="Z1607" s="108"/>
      <c r="AA1607" s="108"/>
      <c r="AB1607" s="108"/>
      <c r="AC1607" s="108"/>
      <c r="AD1607" s="108"/>
      <c r="AE1607" s="108"/>
      <c r="AF1607" s="108"/>
      <c r="AG1607" s="108"/>
      <c r="AH1607" s="108"/>
    </row>
    <row r="1608">
      <c r="A1608" s="108"/>
      <c r="B1608" s="108"/>
      <c r="C1608" s="108"/>
      <c r="D1608" s="115"/>
      <c r="E1608" s="108"/>
      <c r="F1608" s="108"/>
      <c r="G1608" s="108"/>
      <c r="H1608" s="108"/>
      <c r="I1608" s="108"/>
      <c r="J1608" s="108"/>
      <c r="K1608" s="108"/>
      <c r="L1608" s="108"/>
      <c r="M1608" s="111"/>
      <c r="N1608" s="112"/>
      <c r="O1608" s="111"/>
      <c r="P1608" s="108"/>
      <c r="Q1608" s="108"/>
      <c r="R1608" s="108"/>
      <c r="S1608" s="108"/>
      <c r="T1608" s="108"/>
      <c r="U1608" s="108"/>
      <c r="V1608" s="108"/>
      <c r="W1608" s="108"/>
      <c r="X1608" s="108"/>
      <c r="Y1608" s="108"/>
      <c r="Z1608" s="108"/>
      <c r="AA1608" s="108"/>
      <c r="AB1608" s="108"/>
      <c r="AC1608" s="108"/>
      <c r="AD1608" s="108"/>
      <c r="AE1608" s="108"/>
      <c r="AF1608" s="108"/>
      <c r="AG1608" s="108"/>
      <c r="AH1608" s="108"/>
    </row>
    <row r="1609">
      <c r="A1609" s="108"/>
      <c r="B1609" s="108"/>
      <c r="C1609" s="108"/>
      <c r="D1609" s="115"/>
      <c r="E1609" s="108"/>
      <c r="F1609" s="108"/>
      <c r="G1609" s="108"/>
      <c r="H1609" s="108"/>
      <c r="I1609" s="108"/>
      <c r="J1609" s="108"/>
      <c r="K1609" s="108"/>
      <c r="L1609" s="108"/>
      <c r="M1609" s="111"/>
      <c r="N1609" s="112"/>
      <c r="O1609" s="111"/>
      <c r="P1609" s="108"/>
      <c r="Q1609" s="108"/>
      <c r="R1609" s="108"/>
      <c r="S1609" s="108"/>
      <c r="T1609" s="108"/>
      <c r="U1609" s="108"/>
      <c r="V1609" s="108"/>
      <c r="W1609" s="108"/>
      <c r="X1609" s="108"/>
      <c r="Y1609" s="108"/>
      <c r="Z1609" s="108"/>
      <c r="AA1609" s="108"/>
      <c r="AB1609" s="108"/>
      <c r="AC1609" s="108"/>
      <c r="AD1609" s="108"/>
      <c r="AE1609" s="108"/>
      <c r="AF1609" s="108"/>
      <c r="AG1609" s="108"/>
      <c r="AH1609" s="108"/>
    </row>
    <row r="1610">
      <c r="A1610" s="108"/>
      <c r="B1610" s="108"/>
      <c r="C1610" s="108"/>
      <c r="D1610" s="115"/>
      <c r="E1610" s="108"/>
      <c r="F1610" s="108"/>
      <c r="G1610" s="108"/>
      <c r="H1610" s="108"/>
      <c r="I1610" s="108"/>
      <c r="J1610" s="108"/>
      <c r="K1610" s="108"/>
      <c r="L1610" s="108"/>
      <c r="M1610" s="111"/>
      <c r="N1610" s="112"/>
      <c r="O1610" s="111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108"/>
      <c r="AE1610" s="108"/>
      <c r="AF1610" s="108"/>
      <c r="AG1610" s="108"/>
      <c r="AH1610" s="108"/>
    </row>
    <row r="1611">
      <c r="A1611" s="108"/>
      <c r="B1611" s="108"/>
      <c r="C1611" s="108"/>
      <c r="D1611" s="115"/>
      <c r="E1611" s="108"/>
      <c r="F1611" s="108"/>
      <c r="G1611" s="108"/>
      <c r="H1611" s="108"/>
      <c r="I1611" s="108"/>
      <c r="J1611" s="108"/>
      <c r="K1611" s="108"/>
      <c r="L1611" s="108"/>
      <c r="M1611" s="111"/>
      <c r="N1611" s="112"/>
      <c r="O1611" s="111"/>
      <c r="P1611" s="108"/>
      <c r="Q1611" s="108"/>
      <c r="R1611" s="108"/>
      <c r="S1611" s="108"/>
      <c r="T1611" s="108"/>
      <c r="U1611" s="108"/>
      <c r="V1611" s="108"/>
      <c r="W1611" s="108"/>
      <c r="X1611" s="108"/>
      <c r="Y1611" s="108"/>
      <c r="Z1611" s="108"/>
      <c r="AA1611" s="108"/>
      <c r="AB1611" s="108"/>
      <c r="AC1611" s="108"/>
      <c r="AD1611" s="108"/>
      <c r="AE1611" s="108"/>
      <c r="AF1611" s="108"/>
      <c r="AG1611" s="108"/>
      <c r="AH1611" s="108"/>
    </row>
    <row r="1612">
      <c r="A1612" s="108"/>
      <c r="B1612" s="108"/>
      <c r="C1612" s="108"/>
      <c r="D1612" s="115"/>
      <c r="E1612" s="108"/>
      <c r="F1612" s="108"/>
      <c r="G1612" s="108"/>
      <c r="H1612" s="108"/>
      <c r="I1612" s="108"/>
      <c r="J1612" s="108"/>
      <c r="K1612" s="108"/>
      <c r="L1612" s="108"/>
      <c r="M1612" s="111"/>
      <c r="N1612" s="112"/>
      <c r="O1612" s="111"/>
      <c r="P1612" s="108"/>
      <c r="Q1612" s="108"/>
      <c r="R1612" s="108"/>
      <c r="S1612" s="108"/>
      <c r="T1612" s="108"/>
      <c r="U1612" s="108"/>
      <c r="V1612" s="108"/>
      <c r="W1612" s="108"/>
      <c r="X1612" s="108"/>
      <c r="Y1612" s="108"/>
      <c r="Z1612" s="108"/>
      <c r="AA1612" s="108"/>
      <c r="AB1612" s="108"/>
      <c r="AC1612" s="108"/>
      <c r="AD1612" s="108"/>
      <c r="AE1612" s="108"/>
      <c r="AF1612" s="108"/>
      <c r="AG1612" s="108"/>
      <c r="AH1612" s="108"/>
    </row>
    <row r="1613">
      <c r="A1613" s="108"/>
      <c r="B1613" s="108"/>
      <c r="C1613" s="108"/>
      <c r="D1613" s="115"/>
      <c r="E1613" s="108"/>
      <c r="F1613" s="108"/>
      <c r="G1613" s="108"/>
      <c r="H1613" s="108"/>
      <c r="I1613" s="108"/>
      <c r="J1613" s="108"/>
      <c r="K1613" s="108"/>
      <c r="L1613" s="108"/>
      <c r="M1613" s="111"/>
      <c r="N1613" s="112"/>
      <c r="O1613" s="111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/>
      <c r="AB1613" s="108"/>
      <c r="AC1613" s="108"/>
      <c r="AD1613" s="108"/>
      <c r="AE1613" s="108"/>
      <c r="AF1613" s="108"/>
      <c r="AG1613" s="108"/>
      <c r="AH1613" s="108"/>
    </row>
    <row r="1614">
      <c r="A1614" s="108"/>
      <c r="B1614" s="108"/>
      <c r="C1614" s="108"/>
      <c r="D1614" s="115"/>
      <c r="E1614" s="108"/>
      <c r="F1614" s="108"/>
      <c r="G1614" s="108"/>
      <c r="H1614" s="108"/>
      <c r="I1614" s="108"/>
      <c r="J1614" s="108"/>
      <c r="K1614" s="108"/>
      <c r="L1614" s="108"/>
      <c r="M1614" s="111"/>
      <c r="N1614" s="112"/>
      <c r="O1614" s="111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  <c r="AE1614" s="108"/>
      <c r="AF1614" s="108"/>
      <c r="AG1614" s="108"/>
      <c r="AH1614" s="108"/>
    </row>
    <row r="1615">
      <c r="A1615" s="108"/>
      <c r="B1615" s="108"/>
      <c r="C1615" s="108"/>
      <c r="D1615" s="115"/>
      <c r="E1615" s="108"/>
      <c r="F1615" s="108"/>
      <c r="G1615" s="108"/>
      <c r="H1615" s="108"/>
      <c r="I1615" s="108"/>
      <c r="J1615" s="108"/>
      <c r="K1615" s="108"/>
      <c r="L1615" s="108"/>
      <c r="M1615" s="111"/>
      <c r="N1615" s="112"/>
      <c r="O1615" s="111"/>
      <c r="P1615" s="108"/>
      <c r="Q1615" s="108"/>
      <c r="R1615" s="108"/>
      <c r="S1615" s="108"/>
      <c r="T1615" s="108"/>
      <c r="U1615" s="108"/>
      <c r="V1615" s="108"/>
      <c r="W1615" s="108"/>
      <c r="X1615" s="108"/>
      <c r="Y1615" s="108"/>
      <c r="Z1615" s="108"/>
      <c r="AA1615" s="108"/>
      <c r="AB1615" s="108"/>
      <c r="AC1615" s="108"/>
      <c r="AD1615" s="108"/>
      <c r="AE1615" s="108"/>
      <c r="AF1615" s="108"/>
      <c r="AG1615" s="108"/>
      <c r="AH1615" s="108"/>
    </row>
    <row r="1616">
      <c r="A1616" s="108"/>
      <c r="B1616" s="108"/>
      <c r="C1616" s="108"/>
      <c r="D1616" s="115"/>
      <c r="E1616" s="108"/>
      <c r="F1616" s="108"/>
      <c r="G1616" s="108"/>
      <c r="H1616" s="108"/>
      <c r="I1616" s="108"/>
      <c r="J1616" s="108"/>
      <c r="K1616" s="108"/>
      <c r="L1616" s="108"/>
      <c r="M1616" s="111"/>
      <c r="N1616" s="112"/>
      <c r="O1616" s="111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  <c r="AE1616" s="108"/>
      <c r="AF1616" s="108"/>
      <c r="AG1616" s="108"/>
      <c r="AH1616" s="108"/>
    </row>
    <row r="1617">
      <c r="A1617" s="108"/>
      <c r="B1617" s="108"/>
      <c r="C1617" s="108"/>
      <c r="D1617" s="115"/>
      <c r="E1617" s="108"/>
      <c r="F1617" s="108"/>
      <c r="G1617" s="108"/>
      <c r="H1617" s="108"/>
      <c r="I1617" s="108"/>
      <c r="J1617" s="108"/>
      <c r="K1617" s="108"/>
      <c r="L1617" s="108"/>
      <c r="M1617" s="111"/>
      <c r="N1617" s="112"/>
      <c r="O1617" s="111"/>
      <c r="P1617" s="108"/>
      <c r="Q1617" s="108"/>
      <c r="R1617" s="108"/>
      <c r="S1617" s="108"/>
      <c r="T1617" s="108"/>
      <c r="U1617" s="108"/>
      <c r="V1617" s="108"/>
      <c r="W1617" s="108"/>
      <c r="X1617" s="108"/>
      <c r="Y1617" s="108"/>
      <c r="Z1617" s="108"/>
      <c r="AA1617" s="108"/>
      <c r="AB1617" s="108"/>
      <c r="AC1617" s="108"/>
      <c r="AD1617" s="108"/>
      <c r="AE1617" s="108"/>
      <c r="AF1617" s="108"/>
      <c r="AG1617" s="108"/>
      <c r="AH1617" s="108"/>
    </row>
    <row r="1618">
      <c r="A1618" s="108"/>
      <c r="B1618" s="108"/>
      <c r="C1618" s="108"/>
      <c r="D1618" s="115"/>
      <c r="E1618" s="108"/>
      <c r="F1618" s="108"/>
      <c r="G1618" s="108"/>
      <c r="H1618" s="108"/>
      <c r="I1618" s="108"/>
      <c r="J1618" s="108"/>
      <c r="K1618" s="108"/>
      <c r="L1618" s="108"/>
      <c r="M1618" s="111"/>
      <c r="N1618" s="112"/>
      <c r="O1618" s="111"/>
      <c r="P1618" s="108"/>
      <c r="Q1618" s="108"/>
      <c r="R1618" s="108"/>
      <c r="S1618" s="108"/>
      <c r="T1618" s="108"/>
      <c r="U1618" s="108"/>
      <c r="V1618" s="108"/>
      <c r="W1618" s="108"/>
      <c r="X1618" s="108"/>
      <c r="Y1618" s="108"/>
      <c r="Z1618" s="108"/>
      <c r="AA1618" s="108"/>
      <c r="AB1618" s="108"/>
      <c r="AC1618" s="108"/>
      <c r="AD1618" s="108"/>
      <c r="AE1618" s="108"/>
      <c r="AF1618" s="108"/>
      <c r="AG1618" s="108"/>
      <c r="AH1618" s="108"/>
    </row>
    <row r="1619">
      <c r="A1619" s="108"/>
      <c r="B1619" s="108"/>
      <c r="C1619" s="108"/>
      <c r="D1619" s="115"/>
      <c r="E1619" s="108"/>
      <c r="F1619" s="108"/>
      <c r="G1619" s="108"/>
      <c r="H1619" s="108"/>
      <c r="I1619" s="108"/>
      <c r="J1619" s="108"/>
      <c r="K1619" s="108"/>
      <c r="L1619" s="108"/>
      <c r="M1619" s="111"/>
      <c r="N1619" s="112"/>
      <c r="O1619" s="111"/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/>
      <c r="AB1619" s="108"/>
      <c r="AC1619" s="108"/>
      <c r="AD1619" s="108"/>
      <c r="AE1619" s="108"/>
      <c r="AF1619" s="108"/>
      <c r="AG1619" s="108"/>
      <c r="AH1619" s="108"/>
    </row>
    <row r="1620">
      <c r="A1620" s="108"/>
      <c r="B1620" s="108"/>
      <c r="C1620" s="108"/>
      <c r="D1620" s="115"/>
      <c r="E1620" s="108"/>
      <c r="F1620" s="108"/>
      <c r="G1620" s="108"/>
      <c r="H1620" s="108"/>
      <c r="I1620" s="108"/>
      <c r="J1620" s="108"/>
      <c r="K1620" s="108"/>
      <c r="L1620" s="108"/>
      <c r="M1620" s="111"/>
      <c r="N1620" s="112"/>
      <c r="O1620" s="111"/>
      <c r="P1620" s="108"/>
      <c r="Q1620" s="108"/>
      <c r="R1620" s="108"/>
      <c r="S1620" s="108"/>
      <c r="T1620" s="108"/>
      <c r="U1620" s="108"/>
      <c r="V1620" s="108"/>
      <c r="W1620" s="108"/>
      <c r="X1620" s="108"/>
      <c r="Y1620" s="108"/>
      <c r="Z1620" s="108"/>
      <c r="AA1620" s="108"/>
      <c r="AB1620" s="108"/>
      <c r="AC1620" s="108"/>
      <c r="AD1620" s="108"/>
      <c r="AE1620" s="108"/>
      <c r="AF1620" s="108"/>
      <c r="AG1620" s="108"/>
      <c r="AH1620" s="108"/>
    </row>
    <row r="1621">
      <c r="A1621" s="108"/>
      <c r="B1621" s="108"/>
      <c r="C1621" s="108"/>
      <c r="D1621" s="115"/>
      <c r="E1621" s="108"/>
      <c r="F1621" s="108"/>
      <c r="G1621" s="108"/>
      <c r="H1621" s="108"/>
      <c r="I1621" s="108"/>
      <c r="J1621" s="108"/>
      <c r="K1621" s="108"/>
      <c r="L1621" s="108"/>
      <c r="M1621" s="111"/>
      <c r="N1621" s="112"/>
      <c r="O1621" s="111"/>
      <c r="P1621" s="108"/>
      <c r="Q1621" s="108"/>
      <c r="R1621" s="108"/>
      <c r="S1621" s="108"/>
      <c r="T1621" s="108"/>
      <c r="U1621" s="108"/>
      <c r="V1621" s="108"/>
      <c r="W1621" s="108"/>
      <c r="X1621" s="108"/>
      <c r="Y1621" s="108"/>
      <c r="Z1621" s="108"/>
      <c r="AA1621" s="108"/>
      <c r="AB1621" s="108"/>
      <c r="AC1621" s="108"/>
      <c r="AD1621" s="108"/>
      <c r="AE1621" s="108"/>
      <c r="AF1621" s="108"/>
      <c r="AG1621" s="108"/>
      <c r="AH1621" s="108"/>
    </row>
    <row r="1622">
      <c r="A1622" s="108"/>
      <c r="B1622" s="108"/>
      <c r="C1622" s="108"/>
      <c r="D1622" s="115"/>
      <c r="E1622" s="108"/>
      <c r="F1622" s="108"/>
      <c r="G1622" s="108"/>
      <c r="H1622" s="108"/>
      <c r="I1622" s="108"/>
      <c r="J1622" s="108"/>
      <c r="K1622" s="108"/>
      <c r="L1622" s="108"/>
      <c r="M1622" s="111"/>
      <c r="N1622" s="112"/>
      <c r="O1622" s="111"/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/>
      <c r="AB1622" s="108"/>
      <c r="AC1622" s="108"/>
      <c r="AD1622" s="108"/>
      <c r="AE1622" s="108"/>
      <c r="AF1622" s="108"/>
      <c r="AG1622" s="108"/>
      <c r="AH1622" s="108"/>
    </row>
    <row r="1623">
      <c r="A1623" s="108"/>
      <c r="B1623" s="108"/>
      <c r="C1623" s="108"/>
      <c r="D1623" s="115"/>
      <c r="E1623" s="108"/>
      <c r="F1623" s="108"/>
      <c r="G1623" s="108"/>
      <c r="H1623" s="108"/>
      <c r="I1623" s="108"/>
      <c r="J1623" s="108"/>
      <c r="K1623" s="108"/>
      <c r="L1623" s="108"/>
      <c r="M1623" s="111"/>
      <c r="N1623" s="112"/>
      <c r="O1623" s="111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  <c r="AE1623" s="108"/>
      <c r="AF1623" s="108"/>
      <c r="AG1623" s="108"/>
      <c r="AH1623" s="108"/>
    </row>
    <row r="1624">
      <c r="A1624" s="108"/>
      <c r="B1624" s="108"/>
      <c r="C1624" s="108"/>
      <c r="D1624" s="115"/>
      <c r="E1624" s="108"/>
      <c r="F1624" s="108"/>
      <c r="G1624" s="108"/>
      <c r="H1624" s="108"/>
      <c r="I1624" s="108"/>
      <c r="J1624" s="108"/>
      <c r="K1624" s="108"/>
      <c r="L1624" s="108"/>
      <c r="M1624" s="111"/>
      <c r="N1624" s="112"/>
      <c r="O1624" s="111"/>
      <c r="P1624" s="108"/>
      <c r="Q1624" s="108"/>
      <c r="R1624" s="108"/>
      <c r="S1624" s="108"/>
      <c r="T1624" s="108"/>
      <c r="U1624" s="108"/>
      <c r="V1624" s="108"/>
      <c r="W1624" s="108"/>
      <c r="X1624" s="108"/>
      <c r="Y1624" s="108"/>
      <c r="Z1624" s="108"/>
      <c r="AA1624" s="108"/>
      <c r="AB1624" s="108"/>
      <c r="AC1624" s="108"/>
      <c r="AD1624" s="108"/>
      <c r="AE1624" s="108"/>
      <c r="AF1624" s="108"/>
      <c r="AG1624" s="108"/>
      <c r="AH1624" s="108"/>
    </row>
    <row r="1625">
      <c r="A1625" s="108"/>
      <c r="B1625" s="108"/>
      <c r="C1625" s="108"/>
      <c r="D1625" s="115"/>
      <c r="E1625" s="108"/>
      <c r="F1625" s="108"/>
      <c r="G1625" s="108"/>
      <c r="H1625" s="108"/>
      <c r="I1625" s="108"/>
      <c r="J1625" s="108"/>
      <c r="K1625" s="108"/>
      <c r="L1625" s="108"/>
      <c r="M1625" s="111"/>
      <c r="N1625" s="112"/>
      <c r="O1625" s="111"/>
      <c r="P1625" s="108"/>
      <c r="Q1625" s="108"/>
      <c r="R1625" s="108"/>
      <c r="S1625" s="108"/>
      <c r="T1625" s="108"/>
      <c r="U1625" s="108"/>
      <c r="V1625" s="108"/>
      <c r="W1625" s="108"/>
      <c r="X1625" s="108"/>
      <c r="Y1625" s="108"/>
      <c r="Z1625" s="108"/>
      <c r="AA1625" s="108"/>
      <c r="AB1625" s="108"/>
      <c r="AC1625" s="108"/>
      <c r="AD1625" s="108"/>
      <c r="AE1625" s="108"/>
      <c r="AF1625" s="108"/>
      <c r="AG1625" s="108"/>
      <c r="AH1625" s="108"/>
    </row>
    <row r="1626">
      <c r="A1626" s="108"/>
      <c r="B1626" s="108"/>
      <c r="C1626" s="108"/>
      <c r="D1626" s="115"/>
      <c r="E1626" s="108"/>
      <c r="F1626" s="108"/>
      <c r="G1626" s="108"/>
      <c r="H1626" s="108"/>
      <c r="I1626" s="108"/>
      <c r="J1626" s="108"/>
      <c r="K1626" s="108"/>
      <c r="L1626" s="108"/>
      <c r="M1626" s="111"/>
      <c r="N1626" s="112"/>
      <c r="O1626" s="111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/>
      <c r="AC1626" s="108"/>
      <c r="AD1626" s="108"/>
      <c r="AE1626" s="108"/>
      <c r="AF1626" s="108"/>
      <c r="AG1626" s="108"/>
      <c r="AH1626" s="108"/>
    </row>
    <row r="1627">
      <c r="A1627" s="108"/>
      <c r="B1627" s="108"/>
      <c r="C1627" s="108"/>
      <c r="D1627" s="115"/>
      <c r="E1627" s="108"/>
      <c r="F1627" s="108"/>
      <c r="G1627" s="108"/>
      <c r="H1627" s="108"/>
      <c r="I1627" s="108"/>
      <c r="J1627" s="108"/>
      <c r="K1627" s="108"/>
      <c r="L1627" s="108"/>
      <c r="M1627" s="111"/>
      <c r="N1627" s="112"/>
      <c r="O1627" s="111"/>
      <c r="P1627" s="108"/>
      <c r="Q1627" s="108"/>
      <c r="R1627" s="108"/>
      <c r="S1627" s="108"/>
      <c r="T1627" s="108"/>
      <c r="U1627" s="108"/>
      <c r="V1627" s="108"/>
      <c r="W1627" s="108"/>
      <c r="X1627" s="108"/>
      <c r="Y1627" s="108"/>
      <c r="Z1627" s="108"/>
      <c r="AA1627" s="108"/>
      <c r="AB1627" s="108"/>
      <c r="AC1627" s="108"/>
      <c r="AD1627" s="108"/>
      <c r="AE1627" s="108"/>
      <c r="AF1627" s="108"/>
      <c r="AG1627" s="108"/>
      <c r="AH1627" s="108"/>
    </row>
    <row r="1628">
      <c r="A1628" s="108"/>
      <c r="B1628" s="108"/>
      <c r="C1628" s="108"/>
      <c r="D1628" s="115"/>
      <c r="E1628" s="108"/>
      <c r="F1628" s="108"/>
      <c r="G1628" s="108"/>
      <c r="H1628" s="108"/>
      <c r="I1628" s="108"/>
      <c r="J1628" s="108"/>
      <c r="K1628" s="108"/>
      <c r="L1628" s="108"/>
      <c r="M1628" s="111"/>
      <c r="N1628" s="112"/>
      <c r="O1628" s="111"/>
      <c r="P1628" s="108"/>
      <c r="Q1628" s="108"/>
      <c r="R1628" s="108"/>
      <c r="S1628" s="108"/>
      <c r="T1628" s="108"/>
      <c r="U1628" s="108"/>
      <c r="V1628" s="108"/>
      <c r="W1628" s="108"/>
      <c r="X1628" s="108"/>
      <c r="Y1628" s="108"/>
      <c r="Z1628" s="108"/>
      <c r="AA1628" s="108"/>
      <c r="AB1628" s="108"/>
      <c r="AC1628" s="108"/>
      <c r="AD1628" s="108"/>
      <c r="AE1628" s="108"/>
      <c r="AF1628" s="108"/>
      <c r="AG1628" s="108"/>
      <c r="AH1628" s="108"/>
    </row>
    <row r="1629">
      <c r="A1629" s="108"/>
      <c r="B1629" s="108"/>
      <c r="C1629" s="108"/>
      <c r="D1629" s="115"/>
      <c r="E1629" s="108"/>
      <c r="F1629" s="108"/>
      <c r="G1629" s="108"/>
      <c r="H1629" s="108"/>
      <c r="I1629" s="108"/>
      <c r="J1629" s="108"/>
      <c r="K1629" s="108"/>
      <c r="L1629" s="108"/>
      <c r="M1629" s="111"/>
      <c r="N1629" s="112"/>
      <c r="O1629" s="111"/>
      <c r="P1629" s="108"/>
      <c r="Q1629" s="108"/>
      <c r="R1629" s="108"/>
      <c r="S1629" s="108"/>
      <c r="T1629" s="108"/>
      <c r="U1629" s="108"/>
      <c r="V1629" s="108"/>
      <c r="W1629" s="108"/>
      <c r="X1629" s="108"/>
      <c r="Y1629" s="108"/>
      <c r="Z1629" s="108"/>
      <c r="AA1629" s="108"/>
      <c r="AB1629" s="108"/>
      <c r="AC1629" s="108"/>
      <c r="AD1629" s="108"/>
      <c r="AE1629" s="108"/>
      <c r="AF1629" s="108"/>
      <c r="AG1629" s="108"/>
      <c r="AH1629" s="108"/>
    </row>
    <row r="1630">
      <c r="A1630" s="108"/>
      <c r="B1630" s="108"/>
      <c r="C1630" s="108"/>
      <c r="D1630" s="115"/>
      <c r="E1630" s="108"/>
      <c r="F1630" s="108"/>
      <c r="G1630" s="108"/>
      <c r="H1630" s="108"/>
      <c r="I1630" s="108"/>
      <c r="J1630" s="108"/>
      <c r="K1630" s="108"/>
      <c r="L1630" s="108"/>
      <c r="M1630" s="111"/>
      <c r="N1630" s="112"/>
      <c r="O1630" s="111"/>
      <c r="P1630" s="108"/>
      <c r="Q1630" s="108"/>
      <c r="R1630" s="108"/>
      <c r="S1630" s="108"/>
      <c r="T1630" s="108"/>
      <c r="U1630" s="108"/>
      <c r="V1630" s="108"/>
      <c r="W1630" s="108"/>
      <c r="X1630" s="108"/>
      <c r="Y1630" s="108"/>
      <c r="Z1630" s="108"/>
      <c r="AA1630" s="108"/>
      <c r="AB1630" s="108"/>
      <c r="AC1630" s="108"/>
      <c r="AD1630" s="108"/>
      <c r="AE1630" s="108"/>
      <c r="AF1630" s="108"/>
      <c r="AG1630" s="108"/>
      <c r="AH1630" s="108"/>
    </row>
    <row r="1631">
      <c r="A1631" s="108"/>
      <c r="B1631" s="108"/>
      <c r="C1631" s="108"/>
      <c r="D1631" s="115"/>
      <c r="E1631" s="108"/>
      <c r="F1631" s="108"/>
      <c r="G1631" s="108"/>
      <c r="H1631" s="108"/>
      <c r="I1631" s="108"/>
      <c r="J1631" s="108"/>
      <c r="K1631" s="108"/>
      <c r="L1631" s="108"/>
      <c r="M1631" s="111"/>
      <c r="N1631" s="112"/>
      <c r="O1631" s="111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/>
      <c r="AB1631" s="108"/>
      <c r="AC1631" s="108"/>
      <c r="AD1631" s="108"/>
      <c r="AE1631" s="108"/>
      <c r="AF1631" s="108"/>
      <c r="AG1631" s="108"/>
      <c r="AH1631" s="108"/>
    </row>
    <row r="1632">
      <c r="A1632" s="108"/>
      <c r="B1632" s="108"/>
      <c r="C1632" s="108"/>
      <c r="D1632" s="115"/>
      <c r="E1632" s="108"/>
      <c r="F1632" s="108"/>
      <c r="G1632" s="108"/>
      <c r="H1632" s="108"/>
      <c r="I1632" s="108"/>
      <c r="J1632" s="108"/>
      <c r="K1632" s="108"/>
      <c r="L1632" s="108"/>
      <c r="M1632" s="111"/>
      <c r="N1632" s="112"/>
      <c r="O1632" s="111"/>
      <c r="P1632" s="108"/>
      <c r="Q1632" s="108"/>
      <c r="R1632" s="108"/>
      <c r="S1632" s="108"/>
      <c r="T1632" s="108"/>
      <c r="U1632" s="108"/>
      <c r="V1632" s="108"/>
      <c r="W1632" s="108"/>
      <c r="X1632" s="108"/>
      <c r="Y1632" s="108"/>
      <c r="Z1632" s="108"/>
      <c r="AA1632" s="108"/>
      <c r="AB1632" s="108"/>
      <c r="AC1632" s="108"/>
      <c r="AD1632" s="108"/>
      <c r="AE1632" s="108"/>
      <c r="AF1632" s="108"/>
      <c r="AG1632" s="108"/>
      <c r="AH1632" s="108"/>
    </row>
    <row r="1633">
      <c r="A1633" s="108"/>
      <c r="B1633" s="108"/>
      <c r="C1633" s="108"/>
      <c r="D1633" s="115"/>
      <c r="E1633" s="108"/>
      <c r="F1633" s="108"/>
      <c r="G1633" s="108"/>
      <c r="H1633" s="108"/>
      <c r="I1633" s="108"/>
      <c r="J1633" s="108"/>
      <c r="K1633" s="108"/>
      <c r="L1633" s="108"/>
      <c r="M1633" s="111"/>
      <c r="N1633" s="112"/>
      <c r="O1633" s="111"/>
      <c r="P1633" s="108"/>
      <c r="Q1633" s="108"/>
      <c r="R1633" s="108"/>
      <c r="S1633" s="108"/>
      <c r="T1633" s="108"/>
      <c r="U1633" s="108"/>
      <c r="V1633" s="108"/>
      <c r="W1633" s="108"/>
      <c r="X1633" s="108"/>
      <c r="Y1633" s="108"/>
      <c r="Z1633" s="108"/>
      <c r="AA1633" s="108"/>
      <c r="AB1633" s="108"/>
      <c r="AC1633" s="108"/>
      <c r="AD1633" s="108"/>
      <c r="AE1633" s="108"/>
      <c r="AF1633" s="108"/>
      <c r="AG1633" s="108"/>
      <c r="AH1633" s="108"/>
    </row>
    <row r="1634">
      <c r="A1634" s="108"/>
      <c r="B1634" s="108"/>
      <c r="C1634" s="108"/>
      <c r="D1634" s="115"/>
      <c r="E1634" s="108"/>
      <c r="F1634" s="108"/>
      <c r="G1634" s="108"/>
      <c r="H1634" s="108"/>
      <c r="I1634" s="108"/>
      <c r="J1634" s="108"/>
      <c r="K1634" s="108"/>
      <c r="L1634" s="108"/>
      <c r="M1634" s="111"/>
      <c r="N1634" s="112"/>
      <c r="O1634" s="111"/>
      <c r="P1634" s="108"/>
      <c r="Q1634" s="108"/>
      <c r="R1634" s="108"/>
      <c r="S1634" s="108"/>
      <c r="T1634" s="108"/>
      <c r="U1634" s="108"/>
      <c r="V1634" s="108"/>
      <c r="W1634" s="108"/>
      <c r="X1634" s="108"/>
      <c r="Y1634" s="108"/>
      <c r="Z1634" s="108"/>
      <c r="AA1634" s="108"/>
      <c r="AB1634" s="108"/>
      <c r="AC1634" s="108"/>
      <c r="AD1634" s="108"/>
      <c r="AE1634" s="108"/>
      <c r="AF1634" s="108"/>
      <c r="AG1634" s="108"/>
      <c r="AH1634" s="108"/>
    </row>
    <row r="1635">
      <c r="A1635" s="108"/>
      <c r="B1635" s="108"/>
      <c r="C1635" s="108"/>
      <c r="D1635" s="115"/>
      <c r="E1635" s="108"/>
      <c r="F1635" s="108"/>
      <c r="G1635" s="108"/>
      <c r="H1635" s="108"/>
      <c r="I1635" s="108"/>
      <c r="J1635" s="108"/>
      <c r="K1635" s="108"/>
      <c r="L1635" s="108"/>
      <c r="M1635" s="111"/>
      <c r="N1635" s="112"/>
      <c r="O1635" s="111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  <c r="AE1635" s="108"/>
      <c r="AF1635" s="108"/>
      <c r="AG1635" s="108"/>
      <c r="AH1635" s="108"/>
    </row>
    <row r="1636">
      <c r="A1636" s="108"/>
      <c r="B1636" s="108"/>
      <c r="C1636" s="108"/>
      <c r="D1636" s="115"/>
      <c r="E1636" s="108"/>
      <c r="F1636" s="108"/>
      <c r="G1636" s="108"/>
      <c r="H1636" s="108"/>
      <c r="I1636" s="108"/>
      <c r="J1636" s="108"/>
      <c r="K1636" s="108"/>
      <c r="L1636" s="108"/>
      <c r="M1636" s="111"/>
      <c r="N1636" s="112"/>
      <c r="O1636" s="111"/>
      <c r="P1636" s="108"/>
      <c r="Q1636" s="108"/>
      <c r="R1636" s="108"/>
      <c r="S1636" s="108"/>
      <c r="T1636" s="108"/>
      <c r="U1636" s="108"/>
      <c r="V1636" s="108"/>
      <c r="W1636" s="108"/>
      <c r="X1636" s="108"/>
      <c r="Y1636" s="108"/>
      <c r="Z1636" s="108"/>
      <c r="AA1636" s="108"/>
      <c r="AB1636" s="108"/>
      <c r="AC1636" s="108"/>
      <c r="AD1636" s="108"/>
      <c r="AE1636" s="108"/>
      <c r="AF1636" s="108"/>
      <c r="AG1636" s="108"/>
      <c r="AH1636" s="108"/>
    </row>
    <row r="1637">
      <c r="A1637" s="108"/>
      <c r="B1637" s="108"/>
      <c r="C1637" s="108"/>
      <c r="D1637" s="115"/>
      <c r="E1637" s="108"/>
      <c r="F1637" s="108"/>
      <c r="G1637" s="108"/>
      <c r="H1637" s="108"/>
      <c r="I1637" s="108"/>
      <c r="J1637" s="108"/>
      <c r="K1637" s="108"/>
      <c r="L1637" s="108"/>
      <c r="M1637" s="111"/>
      <c r="N1637" s="112"/>
      <c r="O1637" s="111"/>
      <c r="P1637" s="108"/>
      <c r="Q1637" s="108"/>
      <c r="R1637" s="108"/>
      <c r="S1637" s="108"/>
      <c r="T1637" s="108"/>
      <c r="U1637" s="108"/>
      <c r="V1637" s="108"/>
      <c r="W1637" s="108"/>
      <c r="X1637" s="108"/>
      <c r="Y1637" s="108"/>
      <c r="Z1637" s="108"/>
      <c r="AA1637" s="108"/>
      <c r="AB1637" s="108"/>
      <c r="AC1637" s="108"/>
      <c r="AD1637" s="108"/>
      <c r="AE1637" s="108"/>
      <c r="AF1637" s="108"/>
      <c r="AG1637" s="108"/>
      <c r="AH1637" s="108"/>
    </row>
    <row r="1638">
      <c r="A1638" s="108"/>
      <c r="B1638" s="108"/>
      <c r="C1638" s="108"/>
      <c r="D1638" s="115"/>
      <c r="E1638" s="108"/>
      <c r="F1638" s="108"/>
      <c r="G1638" s="108"/>
      <c r="H1638" s="108"/>
      <c r="I1638" s="108"/>
      <c r="J1638" s="108"/>
      <c r="K1638" s="108"/>
      <c r="L1638" s="108"/>
      <c r="M1638" s="111"/>
      <c r="N1638" s="112"/>
      <c r="O1638" s="111"/>
      <c r="P1638" s="108"/>
      <c r="Q1638" s="108"/>
      <c r="R1638" s="108"/>
      <c r="S1638" s="108"/>
      <c r="T1638" s="108"/>
      <c r="U1638" s="108"/>
      <c r="V1638" s="108"/>
      <c r="W1638" s="108"/>
      <c r="X1638" s="108"/>
      <c r="Y1638" s="108"/>
      <c r="Z1638" s="108"/>
      <c r="AA1638" s="108"/>
      <c r="AB1638" s="108"/>
      <c r="AC1638" s="108"/>
      <c r="AD1638" s="108"/>
      <c r="AE1638" s="108"/>
      <c r="AF1638" s="108"/>
      <c r="AG1638" s="108"/>
      <c r="AH1638" s="108"/>
    </row>
    <row r="1639">
      <c r="A1639" s="108"/>
      <c r="B1639" s="108"/>
      <c r="C1639" s="108"/>
      <c r="D1639" s="115"/>
      <c r="E1639" s="108"/>
      <c r="F1639" s="108"/>
      <c r="G1639" s="108"/>
      <c r="H1639" s="108"/>
      <c r="I1639" s="108"/>
      <c r="J1639" s="108"/>
      <c r="K1639" s="108"/>
      <c r="L1639" s="108"/>
      <c r="M1639" s="111"/>
      <c r="N1639" s="112"/>
      <c r="O1639" s="111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  <c r="AE1639" s="108"/>
      <c r="AF1639" s="108"/>
      <c r="AG1639" s="108"/>
      <c r="AH1639" s="108"/>
    </row>
    <row r="1640">
      <c r="A1640" s="108"/>
      <c r="B1640" s="108"/>
      <c r="C1640" s="108"/>
      <c r="D1640" s="115"/>
      <c r="E1640" s="108"/>
      <c r="F1640" s="108"/>
      <c r="G1640" s="108"/>
      <c r="H1640" s="108"/>
      <c r="I1640" s="108"/>
      <c r="J1640" s="108"/>
      <c r="K1640" s="108"/>
      <c r="L1640" s="108"/>
      <c r="M1640" s="111"/>
      <c r="N1640" s="112"/>
      <c r="O1640" s="111"/>
      <c r="P1640" s="108"/>
      <c r="Q1640" s="108"/>
      <c r="R1640" s="108"/>
      <c r="S1640" s="108"/>
      <c r="T1640" s="108"/>
      <c r="U1640" s="108"/>
      <c r="V1640" s="108"/>
      <c r="W1640" s="108"/>
      <c r="X1640" s="108"/>
      <c r="Y1640" s="108"/>
      <c r="Z1640" s="108"/>
      <c r="AA1640" s="108"/>
      <c r="AB1640" s="108"/>
      <c r="AC1640" s="108"/>
      <c r="AD1640" s="108"/>
      <c r="AE1640" s="108"/>
      <c r="AF1640" s="108"/>
      <c r="AG1640" s="108"/>
      <c r="AH1640" s="108"/>
    </row>
    <row r="1641">
      <c r="A1641" s="108"/>
      <c r="B1641" s="108"/>
      <c r="C1641" s="108"/>
      <c r="D1641" s="115"/>
      <c r="E1641" s="108"/>
      <c r="F1641" s="108"/>
      <c r="G1641" s="108"/>
      <c r="H1641" s="108"/>
      <c r="I1641" s="108"/>
      <c r="J1641" s="108"/>
      <c r="K1641" s="108"/>
      <c r="L1641" s="108"/>
      <c r="M1641" s="111"/>
      <c r="N1641" s="112"/>
      <c r="O1641" s="111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/>
      <c r="AB1641" s="108"/>
      <c r="AC1641" s="108"/>
      <c r="AD1641" s="108"/>
      <c r="AE1641" s="108"/>
      <c r="AF1641" s="108"/>
      <c r="AG1641" s="108"/>
      <c r="AH1641" s="108"/>
    </row>
    <row r="1642">
      <c r="A1642" s="108"/>
      <c r="B1642" s="108"/>
      <c r="C1642" s="108"/>
      <c r="D1642" s="115"/>
      <c r="E1642" s="108"/>
      <c r="F1642" s="108"/>
      <c r="G1642" s="108"/>
      <c r="H1642" s="108"/>
      <c r="I1642" s="108"/>
      <c r="J1642" s="108"/>
      <c r="K1642" s="108"/>
      <c r="L1642" s="108"/>
      <c r="M1642" s="111"/>
      <c r="N1642" s="112"/>
      <c r="O1642" s="111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/>
      <c r="AC1642" s="108"/>
      <c r="AD1642" s="108"/>
      <c r="AE1642" s="108"/>
      <c r="AF1642" s="108"/>
      <c r="AG1642" s="108"/>
      <c r="AH1642" s="108"/>
    </row>
    <row r="1643">
      <c r="A1643" s="108"/>
      <c r="B1643" s="108"/>
      <c r="C1643" s="108"/>
      <c r="D1643" s="115"/>
      <c r="E1643" s="108"/>
      <c r="F1643" s="108"/>
      <c r="G1643" s="108"/>
      <c r="H1643" s="108"/>
      <c r="I1643" s="108"/>
      <c r="J1643" s="108"/>
      <c r="K1643" s="108"/>
      <c r="L1643" s="108"/>
      <c r="M1643" s="111"/>
      <c r="N1643" s="112"/>
      <c r="O1643" s="111"/>
      <c r="P1643" s="108"/>
      <c r="Q1643" s="108"/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/>
      <c r="AD1643" s="108"/>
      <c r="AE1643" s="108"/>
      <c r="AF1643" s="108"/>
      <c r="AG1643" s="108"/>
      <c r="AH1643" s="108"/>
    </row>
    <row r="1644">
      <c r="A1644" s="108"/>
      <c r="B1644" s="108"/>
      <c r="C1644" s="108"/>
      <c r="D1644" s="115"/>
      <c r="E1644" s="108"/>
      <c r="F1644" s="108"/>
      <c r="G1644" s="108"/>
      <c r="H1644" s="108"/>
      <c r="I1644" s="108"/>
      <c r="J1644" s="108"/>
      <c r="K1644" s="108"/>
      <c r="L1644" s="108"/>
      <c r="M1644" s="111"/>
      <c r="N1644" s="112"/>
      <c r="O1644" s="111"/>
      <c r="P1644" s="108"/>
      <c r="Q1644" s="108"/>
      <c r="R1644" s="108"/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/>
      <c r="AC1644" s="108"/>
      <c r="AD1644" s="108"/>
      <c r="AE1644" s="108"/>
      <c r="AF1644" s="108"/>
      <c r="AG1644" s="108"/>
      <c r="AH1644" s="108"/>
    </row>
    <row r="1645">
      <c r="A1645" s="108"/>
      <c r="B1645" s="108"/>
      <c r="C1645" s="108"/>
      <c r="D1645" s="115"/>
      <c r="E1645" s="108"/>
      <c r="F1645" s="108"/>
      <c r="G1645" s="108"/>
      <c r="H1645" s="108"/>
      <c r="I1645" s="108"/>
      <c r="J1645" s="108"/>
      <c r="K1645" s="108"/>
      <c r="L1645" s="108"/>
      <c r="M1645" s="111"/>
      <c r="N1645" s="112"/>
      <c r="O1645" s="111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08"/>
      <c r="AE1645" s="108"/>
      <c r="AF1645" s="108"/>
      <c r="AG1645" s="108"/>
      <c r="AH1645" s="108"/>
    </row>
    <row r="1646">
      <c r="A1646" s="108"/>
      <c r="B1646" s="108"/>
      <c r="C1646" s="108"/>
      <c r="D1646" s="115"/>
      <c r="E1646" s="108"/>
      <c r="F1646" s="108"/>
      <c r="G1646" s="108"/>
      <c r="H1646" s="108"/>
      <c r="I1646" s="108"/>
      <c r="J1646" s="108"/>
      <c r="K1646" s="108"/>
      <c r="L1646" s="108"/>
      <c r="M1646" s="111"/>
      <c r="N1646" s="112"/>
      <c r="O1646" s="111"/>
      <c r="P1646" s="108"/>
      <c r="Q1646" s="108"/>
      <c r="R1646" s="108"/>
      <c r="S1646" s="108"/>
      <c r="T1646" s="108"/>
      <c r="U1646" s="108"/>
      <c r="V1646" s="108"/>
      <c r="W1646" s="108"/>
      <c r="X1646" s="108"/>
      <c r="Y1646" s="108"/>
      <c r="Z1646" s="108"/>
      <c r="AA1646" s="108"/>
      <c r="AB1646" s="108"/>
      <c r="AC1646" s="108"/>
      <c r="AD1646" s="108"/>
      <c r="AE1646" s="108"/>
      <c r="AF1646" s="108"/>
      <c r="AG1646" s="108"/>
      <c r="AH1646" s="108"/>
    </row>
    <row r="1647">
      <c r="A1647" s="108"/>
      <c r="B1647" s="108"/>
      <c r="C1647" s="108"/>
      <c r="D1647" s="115"/>
      <c r="E1647" s="108"/>
      <c r="F1647" s="108"/>
      <c r="G1647" s="108"/>
      <c r="H1647" s="108"/>
      <c r="I1647" s="108"/>
      <c r="J1647" s="108"/>
      <c r="K1647" s="108"/>
      <c r="L1647" s="108"/>
      <c r="M1647" s="111"/>
      <c r="N1647" s="112"/>
      <c r="O1647" s="111"/>
      <c r="P1647" s="108"/>
      <c r="Q1647" s="108"/>
      <c r="R1647" s="108"/>
      <c r="S1647" s="108"/>
      <c r="T1647" s="108"/>
      <c r="U1647" s="108"/>
      <c r="V1647" s="108"/>
      <c r="W1647" s="108"/>
      <c r="X1647" s="108"/>
      <c r="Y1647" s="108"/>
      <c r="Z1647" s="108"/>
      <c r="AA1647" s="108"/>
      <c r="AB1647" s="108"/>
      <c r="AC1647" s="108"/>
      <c r="AD1647" s="108"/>
      <c r="AE1647" s="108"/>
      <c r="AF1647" s="108"/>
      <c r="AG1647" s="108"/>
      <c r="AH1647" s="108"/>
    </row>
    <row r="1648">
      <c r="A1648" s="108"/>
      <c r="B1648" s="108"/>
      <c r="C1648" s="108"/>
      <c r="D1648" s="115"/>
      <c r="E1648" s="108"/>
      <c r="F1648" s="108"/>
      <c r="G1648" s="108"/>
      <c r="H1648" s="108"/>
      <c r="I1648" s="108"/>
      <c r="J1648" s="108"/>
      <c r="K1648" s="108"/>
      <c r="L1648" s="108"/>
      <c r="M1648" s="111"/>
      <c r="N1648" s="112"/>
      <c r="O1648" s="111"/>
      <c r="P1648" s="108"/>
      <c r="Q1648" s="108"/>
      <c r="R1648" s="108"/>
      <c r="S1648" s="108"/>
      <c r="T1648" s="108"/>
      <c r="U1648" s="108"/>
      <c r="V1648" s="108"/>
      <c r="W1648" s="108"/>
      <c r="X1648" s="108"/>
      <c r="Y1648" s="108"/>
      <c r="Z1648" s="108"/>
      <c r="AA1648" s="108"/>
      <c r="AB1648" s="108"/>
      <c r="AC1648" s="108"/>
      <c r="AD1648" s="108"/>
      <c r="AE1648" s="108"/>
      <c r="AF1648" s="108"/>
      <c r="AG1648" s="108"/>
      <c r="AH1648" s="108"/>
    </row>
    <row r="1649">
      <c r="A1649" s="108"/>
      <c r="B1649" s="108"/>
      <c r="C1649" s="108"/>
      <c r="D1649" s="115"/>
      <c r="E1649" s="108"/>
      <c r="F1649" s="108"/>
      <c r="G1649" s="108"/>
      <c r="H1649" s="108"/>
      <c r="I1649" s="108"/>
      <c r="J1649" s="108"/>
      <c r="K1649" s="108"/>
      <c r="L1649" s="108"/>
      <c r="M1649" s="111"/>
      <c r="N1649" s="112"/>
      <c r="O1649" s="111"/>
      <c r="P1649" s="108"/>
      <c r="Q1649" s="108"/>
      <c r="R1649" s="108"/>
      <c r="S1649" s="108"/>
      <c r="T1649" s="108"/>
      <c r="U1649" s="108"/>
      <c r="V1649" s="108"/>
      <c r="W1649" s="108"/>
      <c r="X1649" s="108"/>
      <c r="Y1649" s="108"/>
      <c r="Z1649" s="108"/>
      <c r="AA1649" s="108"/>
      <c r="AB1649" s="108"/>
      <c r="AC1649" s="108"/>
      <c r="AD1649" s="108"/>
      <c r="AE1649" s="108"/>
      <c r="AF1649" s="108"/>
      <c r="AG1649" s="108"/>
      <c r="AH1649" s="108"/>
    </row>
    <row r="1650">
      <c r="A1650" s="108"/>
      <c r="B1650" s="108"/>
      <c r="C1650" s="108"/>
      <c r="D1650" s="115"/>
      <c r="E1650" s="108"/>
      <c r="F1650" s="108"/>
      <c r="G1650" s="108"/>
      <c r="H1650" s="108"/>
      <c r="I1650" s="108"/>
      <c r="J1650" s="108"/>
      <c r="K1650" s="108"/>
      <c r="L1650" s="108"/>
      <c r="M1650" s="111"/>
      <c r="N1650" s="112"/>
      <c r="O1650" s="111"/>
      <c r="P1650" s="108"/>
      <c r="Q1650" s="108"/>
      <c r="R1650" s="108"/>
      <c r="S1650" s="108"/>
      <c r="T1650" s="108"/>
      <c r="U1650" s="108"/>
      <c r="V1650" s="108"/>
      <c r="W1650" s="108"/>
      <c r="X1650" s="108"/>
      <c r="Y1650" s="108"/>
      <c r="Z1650" s="108"/>
      <c r="AA1650" s="108"/>
      <c r="AB1650" s="108"/>
      <c r="AC1650" s="108"/>
      <c r="AD1650" s="108"/>
      <c r="AE1650" s="108"/>
      <c r="AF1650" s="108"/>
      <c r="AG1650" s="108"/>
      <c r="AH1650" s="108"/>
    </row>
    <row r="1651">
      <c r="A1651" s="108"/>
      <c r="B1651" s="108"/>
      <c r="C1651" s="108"/>
      <c r="D1651" s="115"/>
      <c r="E1651" s="108"/>
      <c r="F1651" s="108"/>
      <c r="G1651" s="108"/>
      <c r="H1651" s="108"/>
      <c r="I1651" s="108"/>
      <c r="J1651" s="108"/>
      <c r="K1651" s="108"/>
      <c r="L1651" s="108"/>
      <c r="M1651" s="111"/>
      <c r="N1651" s="112"/>
      <c r="O1651" s="111"/>
      <c r="P1651" s="108"/>
      <c r="Q1651" s="108"/>
      <c r="R1651" s="108"/>
      <c r="S1651" s="108"/>
      <c r="T1651" s="108"/>
      <c r="U1651" s="108"/>
      <c r="V1651" s="108"/>
      <c r="W1651" s="108"/>
      <c r="X1651" s="108"/>
      <c r="Y1651" s="108"/>
      <c r="Z1651" s="108"/>
      <c r="AA1651" s="108"/>
      <c r="AB1651" s="108"/>
      <c r="AC1651" s="108"/>
      <c r="AD1651" s="108"/>
      <c r="AE1651" s="108"/>
      <c r="AF1651" s="108"/>
      <c r="AG1651" s="108"/>
      <c r="AH1651" s="108"/>
    </row>
    <row r="1652">
      <c r="A1652" s="108"/>
      <c r="B1652" s="108"/>
      <c r="C1652" s="108"/>
      <c r="D1652" s="115"/>
      <c r="E1652" s="108"/>
      <c r="F1652" s="108"/>
      <c r="G1652" s="108"/>
      <c r="H1652" s="108"/>
      <c r="I1652" s="108"/>
      <c r="J1652" s="108"/>
      <c r="K1652" s="108"/>
      <c r="L1652" s="108"/>
      <c r="M1652" s="111"/>
      <c r="N1652" s="112"/>
      <c r="O1652" s="111"/>
      <c r="P1652" s="108"/>
      <c r="Q1652" s="108"/>
      <c r="R1652" s="108"/>
      <c r="S1652" s="108"/>
      <c r="T1652" s="108"/>
      <c r="U1652" s="108"/>
      <c r="V1652" s="108"/>
      <c r="W1652" s="108"/>
      <c r="X1652" s="108"/>
      <c r="Y1652" s="108"/>
      <c r="Z1652" s="108"/>
      <c r="AA1652" s="108"/>
      <c r="AB1652" s="108"/>
      <c r="AC1652" s="108"/>
      <c r="AD1652" s="108"/>
      <c r="AE1652" s="108"/>
      <c r="AF1652" s="108"/>
      <c r="AG1652" s="108"/>
      <c r="AH1652" s="108"/>
    </row>
    <row r="1653">
      <c r="A1653" s="108"/>
      <c r="B1653" s="108"/>
      <c r="C1653" s="108"/>
      <c r="D1653" s="115"/>
      <c r="E1653" s="108"/>
      <c r="F1653" s="108"/>
      <c r="G1653" s="108"/>
      <c r="H1653" s="108"/>
      <c r="I1653" s="108"/>
      <c r="J1653" s="108"/>
      <c r="K1653" s="108"/>
      <c r="L1653" s="108"/>
      <c r="M1653" s="111"/>
      <c r="N1653" s="112"/>
      <c r="O1653" s="111"/>
      <c r="P1653" s="108"/>
      <c r="Q1653" s="108"/>
      <c r="R1653" s="108"/>
      <c r="S1653" s="108"/>
      <c r="T1653" s="108"/>
      <c r="U1653" s="108"/>
      <c r="V1653" s="108"/>
      <c r="W1653" s="108"/>
      <c r="X1653" s="108"/>
      <c r="Y1653" s="108"/>
      <c r="Z1653" s="108"/>
      <c r="AA1653" s="108"/>
      <c r="AB1653" s="108"/>
      <c r="AC1653" s="108"/>
      <c r="AD1653" s="108"/>
      <c r="AE1653" s="108"/>
      <c r="AF1653" s="108"/>
      <c r="AG1653" s="108"/>
      <c r="AH1653" s="108"/>
    </row>
    <row r="1654">
      <c r="A1654" s="108"/>
      <c r="B1654" s="108"/>
      <c r="C1654" s="108"/>
      <c r="D1654" s="115"/>
      <c r="E1654" s="108"/>
      <c r="F1654" s="108"/>
      <c r="G1654" s="108"/>
      <c r="H1654" s="108"/>
      <c r="I1654" s="108"/>
      <c r="J1654" s="108"/>
      <c r="K1654" s="108"/>
      <c r="L1654" s="108"/>
      <c r="M1654" s="111"/>
      <c r="N1654" s="112"/>
      <c r="O1654" s="111"/>
      <c r="P1654" s="108"/>
      <c r="Q1654" s="108"/>
      <c r="R1654" s="108"/>
      <c r="S1654" s="108"/>
      <c r="T1654" s="108"/>
      <c r="U1654" s="108"/>
      <c r="V1654" s="108"/>
      <c r="W1654" s="108"/>
      <c r="X1654" s="108"/>
      <c r="Y1654" s="108"/>
      <c r="Z1654" s="108"/>
      <c r="AA1654" s="108"/>
      <c r="AB1654" s="108"/>
      <c r="AC1654" s="108"/>
      <c r="AD1654" s="108"/>
      <c r="AE1654" s="108"/>
      <c r="AF1654" s="108"/>
      <c r="AG1654" s="108"/>
      <c r="AH1654" s="108"/>
    </row>
    <row r="1655">
      <c r="A1655" s="108"/>
      <c r="B1655" s="108"/>
      <c r="C1655" s="108"/>
      <c r="D1655" s="115"/>
      <c r="E1655" s="108"/>
      <c r="F1655" s="108"/>
      <c r="G1655" s="108"/>
      <c r="H1655" s="108"/>
      <c r="I1655" s="108"/>
      <c r="J1655" s="108"/>
      <c r="K1655" s="108"/>
      <c r="L1655" s="108"/>
      <c r="M1655" s="111"/>
      <c r="N1655" s="112"/>
      <c r="O1655" s="111"/>
      <c r="P1655" s="108"/>
      <c r="Q1655" s="108"/>
      <c r="R1655" s="108"/>
      <c r="S1655" s="108"/>
      <c r="T1655" s="108"/>
      <c r="U1655" s="108"/>
      <c r="V1655" s="108"/>
      <c r="W1655" s="108"/>
      <c r="X1655" s="108"/>
      <c r="Y1655" s="108"/>
      <c r="Z1655" s="108"/>
      <c r="AA1655" s="108"/>
      <c r="AB1655" s="108"/>
      <c r="AC1655" s="108"/>
      <c r="AD1655" s="108"/>
      <c r="AE1655" s="108"/>
      <c r="AF1655" s="108"/>
      <c r="AG1655" s="108"/>
      <c r="AH1655" s="108"/>
    </row>
    <row r="1656">
      <c r="A1656" s="108"/>
      <c r="B1656" s="108"/>
      <c r="C1656" s="108"/>
      <c r="D1656" s="115"/>
      <c r="E1656" s="108"/>
      <c r="F1656" s="108"/>
      <c r="G1656" s="108"/>
      <c r="H1656" s="108"/>
      <c r="I1656" s="108"/>
      <c r="J1656" s="108"/>
      <c r="K1656" s="108"/>
      <c r="L1656" s="108"/>
      <c r="M1656" s="111"/>
      <c r="N1656" s="112"/>
      <c r="O1656" s="111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/>
      <c r="AB1656" s="108"/>
      <c r="AC1656" s="108"/>
      <c r="AD1656" s="108"/>
      <c r="AE1656" s="108"/>
      <c r="AF1656" s="108"/>
      <c r="AG1656" s="108"/>
      <c r="AH1656" s="108"/>
    </row>
    <row r="1657">
      <c r="A1657" s="108"/>
      <c r="B1657" s="108"/>
      <c r="C1657" s="108"/>
      <c r="D1657" s="115"/>
      <c r="E1657" s="108"/>
      <c r="F1657" s="108"/>
      <c r="G1657" s="108"/>
      <c r="H1657" s="108"/>
      <c r="I1657" s="108"/>
      <c r="J1657" s="108"/>
      <c r="K1657" s="108"/>
      <c r="L1657" s="108"/>
      <c r="M1657" s="111"/>
      <c r="N1657" s="112"/>
      <c r="O1657" s="111"/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/>
      <c r="AB1657" s="108"/>
      <c r="AC1657" s="108"/>
      <c r="AD1657" s="108"/>
      <c r="AE1657" s="108"/>
      <c r="AF1657" s="108"/>
      <c r="AG1657" s="108"/>
      <c r="AH1657" s="108"/>
    </row>
    <row r="1658">
      <c r="A1658" s="108"/>
      <c r="B1658" s="108"/>
      <c r="C1658" s="108"/>
      <c r="D1658" s="115"/>
      <c r="E1658" s="108"/>
      <c r="F1658" s="108"/>
      <c r="G1658" s="108"/>
      <c r="H1658" s="108"/>
      <c r="I1658" s="108"/>
      <c r="J1658" s="108"/>
      <c r="K1658" s="108"/>
      <c r="L1658" s="108"/>
      <c r="M1658" s="111"/>
      <c r="N1658" s="112"/>
      <c r="O1658" s="111"/>
      <c r="P1658" s="108"/>
      <c r="Q1658" s="108"/>
      <c r="R1658" s="108"/>
      <c r="S1658" s="108"/>
      <c r="T1658" s="108"/>
      <c r="U1658" s="108"/>
      <c r="V1658" s="108"/>
      <c r="W1658" s="108"/>
      <c r="X1658" s="108"/>
      <c r="Y1658" s="108"/>
      <c r="Z1658" s="108"/>
      <c r="AA1658" s="108"/>
      <c r="AB1658" s="108"/>
      <c r="AC1658" s="108"/>
      <c r="AD1658" s="108"/>
      <c r="AE1658" s="108"/>
      <c r="AF1658" s="108"/>
      <c r="AG1658" s="108"/>
      <c r="AH1658" s="108"/>
    </row>
    <row r="1659">
      <c r="A1659" s="108"/>
      <c r="B1659" s="108"/>
      <c r="C1659" s="108"/>
      <c r="D1659" s="115"/>
      <c r="E1659" s="108"/>
      <c r="F1659" s="108"/>
      <c r="G1659" s="108"/>
      <c r="H1659" s="108"/>
      <c r="I1659" s="108"/>
      <c r="J1659" s="108"/>
      <c r="K1659" s="108"/>
      <c r="L1659" s="108"/>
      <c r="M1659" s="111"/>
      <c r="N1659" s="112"/>
      <c r="O1659" s="111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/>
      <c r="AB1659" s="108"/>
      <c r="AC1659" s="108"/>
      <c r="AD1659" s="108"/>
      <c r="AE1659" s="108"/>
      <c r="AF1659" s="108"/>
      <c r="AG1659" s="108"/>
      <c r="AH1659" s="108"/>
    </row>
    <row r="1660">
      <c r="A1660" s="108"/>
      <c r="B1660" s="108"/>
      <c r="C1660" s="108"/>
      <c r="D1660" s="115"/>
      <c r="E1660" s="108"/>
      <c r="F1660" s="108"/>
      <c r="G1660" s="108"/>
      <c r="H1660" s="108"/>
      <c r="I1660" s="108"/>
      <c r="J1660" s="108"/>
      <c r="K1660" s="108"/>
      <c r="L1660" s="108"/>
      <c r="M1660" s="111"/>
      <c r="N1660" s="112"/>
      <c r="O1660" s="111"/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/>
      <c r="AB1660" s="108"/>
      <c r="AC1660" s="108"/>
      <c r="AD1660" s="108"/>
      <c r="AE1660" s="108"/>
      <c r="AF1660" s="108"/>
      <c r="AG1660" s="108"/>
      <c r="AH1660" s="108"/>
    </row>
    <row r="1661">
      <c r="A1661" s="108"/>
      <c r="B1661" s="108"/>
      <c r="C1661" s="108"/>
      <c r="D1661" s="115"/>
      <c r="E1661" s="108"/>
      <c r="F1661" s="108"/>
      <c r="G1661" s="108"/>
      <c r="H1661" s="108"/>
      <c r="I1661" s="108"/>
      <c r="J1661" s="108"/>
      <c r="K1661" s="108"/>
      <c r="L1661" s="108"/>
      <c r="M1661" s="111"/>
      <c r="N1661" s="112"/>
      <c r="O1661" s="111"/>
      <c r="P1661" s="108"/>
      <c r="Q1661" s="108"/>
      <c r="R1661" s="108"/>
      <c r="S1661" s="108"/>
      <c r="T1661" s="108"/>
      <c r="U1661" s="108"/>
      <c r="V1661" s="108"/>
      <c r="W1661" s="108"/>
      <c r="X1661" s="108"/>
      <c r="Y1661" s="108"/>
      <c r="Z1661" s="108"/>
      <c r="AA1661" s="108"/>
      <c r="AB1661" s="108"/>
      <c r="AC1661" s="108"/>
      <c r="AD1661" s="108"/>
      <c r="AE1661" s="108"/>
      <c r="AF1661" s="108"/>
      <c r="AG1661" s="108"/>
      <c r="AH1661" s="108"/>
    </row>
    <row r="1662">
      <c r="A1662" s="108"/>
      <c r="B1662" s="108"/>
      <c r="C1662" s="108"/>
      <c r="D1662" s="115"/>
      <c r="E1662" s="108"/>
      <c r="F1662" s="108"/>
      <c r="G1662" s="108"/>
      <c r="H1662" s="108"/>
      <c r="I1662" s="108"/>
      <c r="J1662" s="108"/>
      <c r="K1662" s="108"/>
      <c r="L1662" s="108"/>
      <c r="M1662" s="111"/>
      <c r="N1662" s="112"/>
      <c r="O1662" s="111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/>
      <c r="AB1662" s="108"/>
      <c r="AC1662" s="108"/>
      <c r="AD1662" s="108"/>
      <c r="AE1662" s="108"/>
      <c r="AF1662" s="108"/>
      <c r="AG1662" s="108"/>
      <c r="AH1662" s="108"/>
    </row>
    <row r="1663">
      <c r="A1663" s="108"/>
      <c r="B1663" s="108"/>
      <c r="C1663" s="108"/>
      <c r="D1663" s="115"/>
      <c r="E1663" s="108"/>
      <c r="F1663" s="108"/>
      <c r="G1663" s="108"/>
      <c r="H1663" s="108"/>
      <c r="I1663" s="108"/>
      <c r="J1663" s="108"/>
      <c r="K1663" s="108"/>
      <c r="L1663" s="108"/>
      <c r="M1663" s="111"/>
      <c r="N1663" s="112"/>
      <c r="O1663" s="111"/>
      <c r="P1663" s="108"/>
      <c r="Q1663" s="108"/>
      <c r="R1663" s="108"/>
      <c r="S1663" s="108"/>
      <c r="T1663" s="108"/>
      <c r="U1663" s="108"/>
      <c r="V1663" s="108"/>
      <c r="W1663" s="108"/>
      <c r="X1663" s="108"/>
      <c r="Y1663" s="108"/>
      <c r="Z1663" s="108"/>
      <c r="AA1663" s="108"/>
      <c r="AB1663" s="108"/>
      <c r="AC1663" s="108"/>
      <c r="AD1663" s="108"/>
      <c r="AE1663" s="108"/>
      <c r="AF1663" s="108"/>
      <c r="AG1663" s="108"/>
      <c r="AH1663" s="108"/>
    </row>
    <row r="1664">
      <c r="A1664" s="108"/>
      <c r="B1664" s="108"/>
      <c r="C1664" s="108"/>
      <c r="D1664" s="115"/>
      <c r="E1664" s="108"/>
      <c r="F1664" s="108"/>
      <c r="G1664" s="108"/>
      <c r="H1664" s="108"/>
      <c r="I1664" s="108"/>
      <c r="J1664" s="108"/>
      <c r="K1664" s="108"/>
      <c r="L1664" s="108"/>
      <c r="M1664" s="111"/>
      <c r="N1664" s="112"/>
      <c r="O1664" s="111"/>
      <c r="P1664" s="108"/>
      <c r="Q1664" s="108"/>
      <c r="R1664" s="108"/>
      <c r="S1664" s="108"/>
      <c r="T1664" s="108"/>
      <c r="U1664" s="108"/>
      <c r="V1664" s="108"/>
      <c r="W1664" s="108"/>
      <c r="X1664" s="108"/>
      <c r="Y1664" s="108"/>
      <c r="Z1664" s="108"/>
      <c r="AA1664" s="108"/>
      <c r="AB1664" s="108"/>
      <c r="AC1664" s="108"/>
      <c r="AD1664" s="108"/>
      <c r="AE1664" s="108"/>
      <c r="AF1664" s="108"/>
      <c r="AG1664" s="108"/>
      <c r="AH1664" s="108"/>
    </row>
    <row r="1665">
      <c r="A1665" s="108"/>
      <c r="B1665" s="108"/>
      <c r="C1665" s="108"/>
      <c r="D1665" s="115"/>
      <c r="E1665" s="108"/>
      <c r="F1665" s="108"/>
      <c r="G1665" s="108"/>
      <c r="H1665" s="108"/>
      <c r="I1665" s="108"/>
      <c r="J1665" s="108"/>
      <c r="K1665" s="108"/>
      <c r="L1665" s="108"/>
      <c r="M1665" s="111"/>
      <c r="N1665" s="112"/>
      <c r="O1665" s="111"/>
      <c r="P1665" s="108"/>
      <c r="Q1665" s="108"/>
      <c r="R1665" s="108"/>
      <c r="S1665" s="108"/>
      <c r="T1665" s="108"/>
      <c r="U1665" s="108"/>
      <c r="V1665" s="108"/>
      <c r="W1665" s="108"/>
      <c r="X1665" s="108"/>
      <c r="Y1665" s="108"/>
      <c r="Z1665" s="108"/>
      <c r="AA1665" s="108"/>
      <c r="AB1665" s="108"/>
      <c r="AC1665" s="108"/>
      <c r="AD1665" s="108"/>
      <c r="AE1665" s="108"/>
      <c r="AF1665" s="108"/>
      <c r="AG1665" s="108"/>
      <c r="AH1665" s="108"/>
    </row>
    <row r="1666">
      <c r="A1666" s="108"/>
      <c r="B1666" s="108"/>
      <c r="C1666" s="108"/>
      <c r="D1666" s="115"/>
      <c r="E1666" s="108"/>
      <c r="F1666" s="108"/>
      <c r="G1666" s="108"/>
      <c r="H1666" s="108"/>
      <c r="I1666" s="108"/>
      <c r="J1666" s="108"/>
      <c r="K1666" s="108"/>
      <c r="L1666" s="108"/>
      <c r="M1666" s="111"/>
      <c r="N1666" s="112"/>
      <c r="O1666" s="111"/>
      <c r="P1666" s="108"/>
      <c r="Q1666" s="108"/>
      <c r="R1666" s="108"/>
      <c r="S1666" s="108"/>
      <c r="T1666" s="108"/>
      <c r="U1666" s="108"/>
      <c r="V1666" s="108"/>
      <c r="W1666" s="108"/>
      <c r="X1666" s="108"/>
      <c r="Y1666" s="108"/>
      <c r="Z1666" s="108"/>
      <c r="AA1666" s="108"/>
      <c r="AB1666" s="108"/>
      <c r="AC1666" s="108"/>
      <c r="AD1666" s="108"/>
      <c r="AE1666" s="108"/>
      <c r="AF1666" s="108"/>
      <c r="AG1666" s="108"/>
      <c r="AH1666" s="108"/>
    </row>
    <row r="1667">
      <c r="A1667" s="108"/>
      <c r="B1667" s="108"/>
      <c r="C1667" s="108"/>
      <c r="D1667" s="115"/>
      <c r="E1667" s="108"/>
      <c r="F1667" s="108"/>
      <c r="G1667" s="108"/>
      <c r="H1667" s="108"/>
      <c r="I1667" s="108"/>
      <c r="J1667" s="108"/>
      <c r="K1667" s="108"/>
      <c r="L1667" s="108"/>
      <c r="M1667" s="111"/>
      <c r="N1667" s="112"/>
      <c r="O1667" s="111"/>
      <c r="P1667" s="108"/>
      <c r="Q1667" s="108"/>
      <c r="R1667" s="108"/>
      <c r="S1667" s="108"/>
      <c r="T1667" s="108"/>
      <c r="U1667" s="108"/>
      <c r="V1667" s="108"/>
      <c r="W1667" s="108"/>
      <c r="X1667" s="108"/>
      <c r="Y1667" s="108"/>
      <c r="Z1667" s="108"/>
      <c r="AA1667" s="108"/>
      <c r="AB1667" s="108"/>
      <c r="AC1667" s="108"/>
      <c r="AD1667" s="108"/>
      <c r="AE1667" s="108"/>
      <c r="AF1667" s="108"/>
      <c r="AG1667" s="108"/>
      <c r="AH1667" s="108"/>
    </row>
    <row r="1668">
      <c r="A1668" s="108"/>
      <c r="B1668" s="108"/>
      <c r="C1668" s="108"/>
      <c r="D1668" s="115"/>
      <c r="E1668" s="108"/>
      <c r="F1668" s="108"/>
      <c r="G1668" s="108"/>
      <c r="H1668" s="108"/>
      <c r="I1668" s="108"/>
      <c r="J1668" s="108"/>
      <c r="K1668" s="108"/>
      <c r="L1668" s="108"/>
      <c r="M1668" s="111"/>
      <c r="N1668" s="112"/>
      <c r="O1668" s="111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/>
      <c r="AB1668" s="108"/>
      <c r="AC1668" s="108"/>
      <c r="AD1668" s="108"/>
      <c r="AE1668" s="108"/>
      <c r="AF1668" s="108"/>
      <c r="AG1668" s="108"/>
      <c r="AH1668" s="108"/>
    </row>
    <row r="1669">
      <c r="A1669" s="108"/>
      <c r="B1669" s="108"/>
      <c r="C1669" s="108"/>
      <c r="D1669" s="115"/>
      <c r="E1669" s="108"/>
      <c r="F1669" s="108"/>
      <c r="G1669" s="108"/>
      <c r="H1669" s="108"/>
      <c r="I1669" s="108"/>
      <c r="J1669" s="108"/>
      <c r="K1669" s="108"/>
      <c r="L1669" s="108"/>
      <c r="M1669" s="111"/>
      <c r="N1669" s="112"/>
      <c r="O1669" s="111"/>
      <c r="P1669" s="108"/>
      <c r="Q1669" s="108"/>
      <c r="R1669" s="108"/>
      <c r="S1669" s="108"/>
      <c r="T1669" s="108"/>
      <c r="U1669" s="108"/>
      <c r="V1669" s="108"/>
      <c r="W1669" s="108"/>
      <c r="X1669" s="108"/>
      <c r="Y1669" s="108"/>
      <c r="Z1669" s="108"/>
      <c r="AA1669" s="108"/>
      <c r="AB1669" s="108"/>
      <c r="AC1669" s="108"/>
      <c r="AD1669" s="108"/>
      <c r="AE1669" s="108"/>
      <c r="AF1669" s="108"/>
      <c r="AG1669" s="108"/>
      <c r="AH1669" s="108"/>
    </row>
    <row r="1670">
      <c r="A1670" s="108"/>
      <c r="B1670" s="108"/>
      <c r="C1670" s="108"/>
      <c r="D1670" s="115"/>
      <c r="E1670" s="108"/>
      <c r="F1670" s="108"/>
      <c r="G1670" s="108"/>
      <c r="H1670" s="108"/>
      <c r="I1670" s="108"/>
      <c r="J1670" s="108"/>
      <c r="K1670" s="108"/>
      <c r="L1670" s="108"/>
      <c r="M1670" s="111"/>
      <c r="N1670" s="112"/>
      <c r="O1670" s="111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/>
      <c r="AB1670" s="108"/>
      <c r="AC1670" s="108"/>
      <c r="AD1670" s="108"/>
      <c r="AE1670" s="108"/>
      <c r="AF1670" s="108"/>
      <c r="AG1670" s="108"/>
      <c r="AH1670" s="108"/>
    </row>
    <row r="1671">
      <c r="A1671" s="108"/>
      <c r="B1671" s="108"/>
      <c r="C1671" s="108"/>
      <c r="D1671" s="115"/>
      <c r="E1671" s="108"/>
      <c r="F1671" s="108"/>
      <c r="G1671" s="108"/>
      <c r="H1671" s="108"/>
      <c r="I1671" s="108"/>
      <c r="J1671" s="108"/>
      <c r="K1671" s="108"/>
      <c r="L1671" s="108"/>
      <c r="M1671" s="111"/>
      <c r="N1671" s="112"/>
      <c r="O1671" s="111"/>
      <c r="P1671" s="108"/>
      <c r="Q1671" s="108"/>
      <c r="R1671" s="108"/>
      <c r="S1671" s="108"/>
      <c r="T1671" s="108"/>
      <c r="U1671" s="108"/>
      <c r="V1671" s="108"/>
      <c r="W1671" s="108"/>
      <c r="X1671" s="108"/>
      <c r="Y1671" s="108"/>
      <c r="Z1671" s="108"/>
      <c r="AA1671" s="108"/>
      <c r="AB1671" s="108"/>
      <c r="AC1671" s="108"/>
      <c r="AD1671" s="108"/>
      <c r="AE1671" s="108"/>
      <c r="AF1671" s="108"/>
      <c r="AG1671" s="108"/>
      <c r="AH1671" s="108"/>
    </row>
    <row r="1672">
      <c r="A1672" s="108"/>
      <c r="B1672" s="108"/>
      <c r="C1672" s="108"/>
      <c r="D1672" s="115"/>
      <c r="E1672" s="108"/>
      <c r="F1672" s="108"/>
      <c r="G1672" s="108"/>
      <c r="H1672" s="108"/>
      <c r="I1672" s="108"/>
      <c r="J1672" s="108"/>
      <c r="K1672" s="108"/>
      <c r="L1672" s="108"/>
      <c r="M1672" s="111"/>
      <c r="N1672" s="112"/>
      <c r="O1672" s="111"/>
      <c r="P1672" s="108"/>
      <c r="Q1672" s="108"/>
      <c r="R1672" s="108"/>
      <c r="S1672" s="108"/>
      <c r="T1672" s="108"/>
      <c r="U1672" s="108"/>
      <c r="V1672" s="108"/>
      <c r="W1672" s="108"/>
      <c r="X1672" s="108"/>
      <c r="Y1672" s="108"/>
      <c r="Z1672" s="108"/>
      <c r="AA1672" s="108"/>
      <c r="AB1672" s="108"/>
      <c r="AC1672" s="108"/>
      <c r="AD1672" s="108"/>
      <c r="AE1672" s="108"/>
      <c r="AF1672" s="108"/>
      <c r="AG1672" s="108"/>
      <c r="AH1672" s="108"/>
    </row>
    <row r="1673">
      <c r="A1673" s="108"/>
      <c r="B1673" s="108"/>
      <c r="C1673" s="108"/>
      <c r="D1673" s="115"/>
      <c r="E1673" s="108"/>
      <c r="F1673" s="108"/>
      <c r="G1673" s="108"/>
      <c r="H1673" s="108"/>
      <c r="I1673" s="108"/>
      <c r="J1673" s="108"/>
      <c r="K1673" s="108"/>
      <c r="L1673" s="108"/>
      <c r="M1673" s="111"/>
      <c r="N1673" s="112"/>
      <c r="O1673" s="111"/>
      <c r="P1673" s="108"/>
      <c r="Q1673" s="108"/>
      <c r="R1673" s="108"/>
      <c r="S1673" s="108"/>
      <c r="T1673" s="108"/>
      <c r="U1673" s="108"/>
      <c r="V1673" s="108"/>
      <c r="W1673" s="108"/>
      <c r="X1673" s="108"/>
      <c r="Y1673" s="108"/>
      <c r="Z1673" s="108"/>
      <c r="AA1673" s="108"/>
      <c r="AB1673" s="108"/>
      <c r="AC1673" s="108"/>
      <c r="AD1673" s="108"/>
      <c r="AE1673" s="108"/>
      <c r="AF1673" s="108"/>
      <c r="AG1673" s="108"/>
      <c r="AH1673" s="108"/>
    </row>
    <row r="1674">
      <c r="A1674" s="108"/>
      <c r="B1674" s="108"/>
      <c r="C1674" s="108"/>
      <c r="D1674" s="115"/>
      <c r="E1674" s="108"/>
      <c r="F1674" s="108"/>
      <c r="G1674" s="108"/>
      <c r="H1674" s="108"/>
      <c r="I1674" s="108"/>
      <c r="J1674" s="108"/>
      <c r="K1674" s="108"/>
      <c r="L1674" s="108"/>
      <c r="M1674" s="111"/>
      <c r="N1674" s="112"/>
      <c r="O1674" s="111"/>
      <c r="P1674" s="108"/>
      <c r="Q1674" s="108"/>
      <c r="R1674" s="108"/>
      <c r="S1674" s="108"/>
      <c r="T1674" s="108"/>
      <c r="U1674" s="108"/>
      <c r="V1674" s="108"/>
      <c r="W1674" s="108"/>
      <c r="X1674" s="108"/>
      <c r="Y1674" s="108"/>
      <c r="Z1674" s="108"/>
      <c r="AA1674" s="108"/>
      <c r="AB1674" s="108"/>
      <c r="AC1674" s="108"/>
      <c r="AD1674" s="108"/>
      <c r="AE1674" s="108"/>
      <c r="AF1674" s="108"/>
      <c r="AG1674" s="108"/>
      <c r="AH1674" s="108"/>
    </row>
    <row r="1675">
      <c r="A1675" s="108"/>
      <c r="B1675" s="108"/>
      <c r="C1675" s="108"/>
      <c r="D1675" s="115"/>
      <c r="E1675" s="108"/>
      <c r="F1675" s="108"/>
      <c r="G1675" s="108"/>
      <c r="H1675" s="108"/>
      <c r="I1675" s="108"/>
      <c r="J1675" s="108"/>
      <c r="K1675" s="108"/>
      <c r="L1675" s="108"/>
      <c r="M1675" s="111"/>
      <c r="N1675" s="112"/>
      <c r="O1675" s="111"/>
      <c r="P1675" s="108"/>
      <c r="Q1675" s="108"/>
      <c r="R1675" s="108"/>
      <c r="S1675" s="108"/>
      <c r="T1675" s="108"/>
      <c r="U1675" s="108"/>
      <c r="V1675" s="108"/>
      <c r="W1675" s="108"/>
      <c r="X1675" s="108"/>
      <c r="Y1675" s="108"/>
      <c r="Z1675" s="108"/>
      <c r="AA1675" s="108"/>
      <c r="AB1675" s="108"/>
      <c r="AC1675" s="108"/>
      <c r="AD1675" s="108"/>
      <c r="AE1675" s="108"/>
      <c r="AF1675" s="108"/>
      <c r="AG1675" s="108"/>
      <c r="AH1675" s="108"/>
    </row>
    <row r="1676">
      <c r="A1676" s="108"/>
      <c r="B1676" s="108"/>
      <c r="C1676" s="108"/>
      <c r="D1676" s="115"/>
      <c r="E1676" s="108"/>
      <c r="F1676" s="108"/>
      <c r="G1676" s="108"/>
      <c r="H1676" s="108"/>
      <c r="I1676" s="108"/>
      <c r="J1676" s="108"/>
      <c r="K1676" s="108"/>
      <c r="L1676" s="108"/>
      <c r="M1676" s="111"/>
      <c r="N1676" s="112"/>
      <c r="O1676" s="111"/>
      <c r="P1676" s="108"/>
      <c r="Q1676" s="108"/>
      <c r="R1676" s="108"/>
      <c r="S1676" s="108"/>
      <c r="T1676" s="108"/>
      <c r="U1676" s="108"/>
      <c r="V1676" s="108"/>
      <c r="W1676" s="108"/>
      <c r="X1676" s="108"/>
      <c r="Y1676" s="108"/>
      <c r="Z1676" s="108"/>
      <c r="AA1676" s="108"/>
      <c r="AB1676" s="108"/>
      <c r="AC1676" s="108"/>
      <c r="AD1676" s="108"/>
      <c r="AE1676" s="108"/>
      <c r="AF1676" s="108"/>
      <c r="AG1676" s="108"/>
      <c r="AH1676" s="108"/>
    </row>
    <row r="1677">
      <c r="A1677" s="108"/>
      <c r="B1677" s="108"/>
      <c r="C1677" s="108"/>
      <c r="D1677" s="115"/>
      <c r="E1677" s="108"/>
      <c r="F1677" s="108"/>
      <c r="G1677" s="108"/>
      <c r="H1677" s="108"/>
      <c r="I1677" s="108"/>
      <c r="J1677" s="108"/>
      <c r="K1677" s="108"/>
      <c r="L1677" s="108"/>
      <c r="M1677" s="111"/>
      <c r="N1677" s="112"/>
      <c r="O1677" s="111"/>
      <c r="P1677" s="108"/>
      <c r="Q1677" s="108"/>
      <c r="R1677" s="108"/>
      <c r="S1677" s="108"/>
      <c r="T1677" s="108"/>
      <c r="U1677" s="108"/>
      <c r="V1677" s="108"/>
      <c r="W1677" s="108"/>
      <c r="X1677" s="108"/>
      <c r="Y1677" s="108"/>
      <c r="Z1677" s="108"/>
      <c r="AA1677" s="108"/>
      <c r="AB1677" s="108"/>
      <c r="AC1677" s="108"/>
      <c r="AD1677" s="108"/>
      <c r="AE1677" s="108"/>
      <c r="AF1677" s="108"/>
      <c r="AG1677" s="108"/>
      <c r="AH1677" s="108"/>
    </row>
    <row r="1678">
      <c r="A1678" s="108"/>
      <c r="B1678" s="108"/>
      <c r="C1678" s="108"/>
      <c r="D1678" s="115"/>
      <c r="E1678" s="108"/>
      <c r="F1678" s="108"/>
      <c r="G1678" s="108"/>
      <c r="H1678" s="108"/>
      <c r="I1678" s="108"/>
      <c r="J1678" s="108"/>
      <c r="K1678" s="108"/>
      <c r="L1678" s="108"/>
      <c r="M1678" s="111"/>
      <c r="N1678" s="112"/>
      <c r="O1678" s="111"/>
      <c r="P1678" s="108"/>
      <c r="Q1678" s="108"/>
      <c r="R1678" s="108"/>
      <c r="S1678" s="108"/>
      <c r="T1678" s="108"/>
      <c r="U1678" s="108"/>
      <c r="V1678" s="108"/>
      <c r="W1678" s="108"/>
      <c r="X1678" s="108"/>
      <c r="Y1678" s="108"/>
      <c r="Z1678" s="108"/>
      <c r="AA1678" s="108"/>
      <c r="AB1678" s="108"/>
      <c r="AC1678" s="108"/>
      <c r="AD1678" s="108"/>
      <c r="AE1678" s="108"/>
      <c r="AF1678" s="108"/>
      <c r="AG1678" s="108"/>
      <c r="AH1678" s="108"/>
    </row>
    <row r="1679">
      <c r="A1679" s="108"/>
      <c r="B1679" s="108"/>
      <c r="C1679" s="108"/>
      <c r="D1679" s="115"/>
      <c r="E1679" s="108"/>
      <c r="F1679" s="108"/>
      <c r="G1679" s="108"/>
      <c r="H1679" s="108"/>
      <c r="I1679" s="108"/>
      <c r="J1679" s="108"/>
      <c r="K1679" s="108"/>
      <c r="L1679" s="108"/>
      <c r="M1679" s="111"/>
      <c r="N1679" s="112"/>
      <c r="O1679" s="111"/>
      <c r="P1679" s="108"/>
      <c r="Q1679" s="108"/>
      <c r="R1679" s="108"/>
      <c r="S1679" s="108"/>
      <c r="T1679" s="108"/>
      <c r="U1679" s="108"/>
      <c r="V1679" s="108"/>
      <c r="W1679" s="108"/>
      <c r="X1679" s="108"/>
      <c r="Y1679" s="108"/>
      <c r="Z1679" s="108"/>
      <c r="AA1679" s="108"/>
      <c r="AB1679" s="108"/>
      <c r="AC1679" s="108"/>
      <c r="AD1679" s="108"/>
      <c r="AE1679" s="108"/>
      <c r="AF1679" s="108"/>
      <c r="AG1679" s="108"/>
      <c r="AH1679" s="108"/>
    </row>
    <row r="1680">
      <c r="A1680" s="108"/>
      <c r="B1680" s="108"/>
      <c r="C1680" s="108"/>
      <c r="D1680" s="115"/>
      <c r="E1680" s="108"/>
      <c r="F1680" s="108"/>
      <c r="G1680" s="108"/>
      <c r="H1680" s="108"/>
      <c r="I1680" s="108"/>
      <c r="J1680" s="108"/>
      <c r="K1680" s="108"/>
      <c r="L1680" s="108"/>
      <c r="M1680" s="111"/>
      <c r="N1680" s="112"/>
      <c r="O1680" s="111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  <c r="AE1680" s="108"/>
      <c r="AF1680" s="108"/>
      <c r="AG1680" s="108"/>
      <c r="AH1680" s="108"/>
    </row>
    <row r="1681">
      <c r="A1681" s="108"/>
      <c r="B1681" s="108"/>
      <c r="C1681" s="108"/>
      <c r="D1681" s="115"/>
      <c r="E1681" s="108"/>
      <c r="F1681" s="108"/>
      <c r="G1681" s="108"/>
      <c r="H1681" s="108"/>
      <c r="I1681" s="108"/>
      <c r="J1681" s="108"/>
      <c r="K1681" s="108"/>
      <c r="L1681" s="108"/>
      <c r="M1681" s="111"/>
      <c r="N1681" s="112"/>
      <c r="O1681" s="111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  <c r="AE1681" s="108"/>
      <c r="AF1681" s="108"/>
      <c r="AG1681" s="108"/>
      <c r="AH1681" s="108"/>
    </row>
    <row r="1682">
      <c r="A1682" s="108"/>
      <c r="B1682" s="108"/>
      <c r="C1682" s="108"/>
      <c r="D1682" s="115"/>
      <c r="E1682" s="108"/>
      <c r="F1682" s="108"/>
      <c r="G1682" s="108"/>
      <c r="H1682" s="108"/>
      <c r="I1682" s="108"/>
      <c r="J1682" s="108"/>
      <c r="K1682" s="108"/>
      <c r="L1682" s="108"/>
      <c r="M1682" s="111"/>
      <c r="N1682" s="112"/>
      <c r="O1682" s="111"/>
      <c r="P1682" s="108"/>
      <c r="Q1682" s="108"/>
      <c r="R1682" s="108"/>
      <c r="S1682" s="108"/>
      <c r="T1682" s="108"/>
      <c r="U1682" s="108"/>
      <c r="V1682" s="108"/>
      <c r="W1682" s="108"/>
      <c r="X1682" s="108"/>
      <c r="Y1682" s="108"/>
      <c r="Z1682" s="108"/>
      <c r="AA1682" s="108"/>
      <c r="AB1682" s="108"/>
      <c r="AC1682" s="108"/>
      <c r="AD1682" s="108"/>
      <c r="AE1682" s="108"/>
      <c r="AF1682" s="108"/>
      <c r="AG1682" s="108"/>
      <c r="AH1682" s="108"/>
    </row>
    <row r="1683">
      <c r="A1683" s="108"/>
      <c r="B1683" s="108"/>
      <c r="C1683" s="108"/>
      <c r="D1683" s="115"/>
      <c r="E1683" s="108"/>
      <c r="F1683" s="108"/>
      <c r="G1683" s="108"/>
      <c r="H1683" s="108"/>
      <c r="I1683" s="108"/>
      <c r="J1683" s="108"/>
      <c r="K1683" s="108"/>
      <c r="L1683" s="108"/>
      <c r="M1683" s="111"/>
      <c r="N1683" s="112"/>
      <c r="O1683" s="111"/>
      <c r="P1683" s="108"/>
      <c r="Q1683" s="108"/>
      <c r="R1683" s="108"/>
      <c r="S1683" s="108"/>
      <c r="T1683" s="108"/>
      <c r="U1683" s="108"/>
      <c r="V1683" s="108"/>
      <c r="W1683" s="108"/>
      <c r="X1683" s="108"/>
      <c r="Y1683" s="108"/>
      <c r="Z1683" s="108"/>
      <c r="AA1683" s="108"/>
      <c r="AB1683" s="108"/>
      <c r="AC1683" s="108"/>
      <c r="AD1683" s="108"/>
      <c r="AE1683" s="108"/>
      <c r="AF1683" s="108"/>
      <c r="AG1683" s="108"/>
      <c r="AH1683" s="108"/>
    </row>
    <row r="1684">
      <c r="A1684" s="108"/>
      <c r="B1684" s="108"/>
      <c r="C1684" s="108"/>
      <c r="D1684" s="115"/>
      <c r="E1684" s="108"/>
      <c r="F1684" s="108"/>
      <c r="G1684" s="108"/>
      <c r="H1684" s="108"/>
      <c r="I1684" s="108"/>
      <c r="J1684" s="108"/>
      <c r="K1684" s="108"/>
      <c r="L1684" s="108"/>
      <c r="M1684" s="111"/>
      <c r="N1684" s="112"/>
      <c r="O1684" s="111"/>
      <c r="P1684" s="108"/>
      <c r="Q1684" s="108"/>
      <c r="R1684" s="108"/>
      <c r="S1684" s="108"/>
      <c r="T1684" s="108"/>
      <c r="U1684" s="108"/>
      <c r="V1684" s="108"/>
      <c r="W1684" s="108"/>
      <c r="X1684" s="108"/>
      <c r="Y1684" s="108"/>
      <c r="Z1684" s="108"/>
      <c r="AA1684" s="108"/>
      <c r="AB1684" s="108"/>
      <c r="AC1684" s="108"/>
      <c r="AD1684" s="108"/>
      <c r="AE1684" s="108"/>
      <c r="AF1684" s="108"/>
      <c r="AG1684" s="108"/>
      <c r="AH1684" s="108"/>
    </row>
    <row r="1685">
      <c r="A1685" s="108"/>
      <c r="B1685" s="108"/>
      <c r="C1685" s="108"/>
      <c r="D1685" s="115"/>
      <c r="E1685" s="108"/>
      <c r="F1685" s="108"/>
      <c r="G1685" s="108"/>
      <c r="H1685" s="108"/>
      <c r="I1685" s="108"/>
      <c r="J1685" s="108"/>
      <c r="K1685" s="108"/>
      <c r="L1685" s="108"/>
      <c r="M1685" s="111"/>
      <c r="N1685" s="112"/>
      <c r="O1685" s="111"/>
      <c r="P1685" s="108"/>
      <c r="Q1685" s="108"/>
      <c r="R1685" s="108"/>
      <c r="S1685" s="108"/>
      <c r="T1685" s="108"/>
      <c r="U1685" s="108"/>
      <c r="V1685" s="108"/>
      <c r="W1685" s="108"/>
      <c r="X1685" s="108"/>
      <c r="Y1685" s="108"/>
      <c r="Z1685" s="108"/>
      <c r="AA1685" s="108"/>
      <c r="AB1685" s="108"/>
      <c r="AC1685" s="108"/>
      <c r="AD1685" s="108"/>
      <c r="AE1685" s="108"/>
      <c r="AF1685" s="108"/>
      <c r="AG1685" s="108"/>
      <c r="AH1685" s="108"/>
    </row>
    <row r="1686">
      <c r="A1686" s="108"/>
      <c r="B1686" s="108"/>
      <c r="C1686" s="108"/>
      <c r="D1686" s="115"/>
      <c r="E1686" s="108"/>
      <c r="F1686" s="108"/>
      <c r="G1686" s="108"/>
      <c r="H1686" s="108"/>
      <c r="I1686" s="108"/>
      <c r="J1686" s="108"/>
      <c r="K1686" s="108"/>
      <c r="L1686" s="108"/>
      <c r="M1686" s="111"/>
      <c r="N1686" s="112"/>
      <c r="O1686" s="111"/>
      <c r="P1686" s="108"/>
      <c r="Q1686" s="108"/>
      <c r="R1686" s="108"/>
      <c r="S1686" s="108"/>
      <c r="T1686" s="108"/>
      <c r="U1686" s="108"/>
      <c r="V1686" s="108"/>
      <c r="W1686" s="108"/>
      <c r="X1686" s="108"/>
      <c r="Y1686" s="108"/>
      <c r="Z1686" s="108"/>
      <c r="AA1686" s="108"/>
      <c r="AB1686" s="108"/>
      <c r="AC1686" s="108"/>
      <c r="AD1686" s="108"/>
      <c r="AE1686" s="108"/>
      <c r="AF1686" s="108"/>
      <c r="AG1686" s="108"/>
      <c r="AH1686" s="108"/>
    </row>
    <row r="1687">
      <c r="A1687" s="108"/>
      <c r="B1687" s="108"/>
      <c r="C1687" s="108"/>
      <c r="D1687" s="115"/>
      <c r="E1687" s="108"/>
      <c r="F1687" s="108"/>
      <c r="G1687" s="108"/>
      <c r="H1687" s="108"/>
      <c r="I1687" s="108"/>
      <c r="J1687" s="108"/>
      <c r="K1687" s="108"/>
      <c r="L1687" s="108"/>
      <c r="M1687" s="111"/>
      <c r="N1687" s="112"/>
      <c r="O1687" s="111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/>
      <c r="AC1687" s="108"/>
      <c r="AD1687" s="108"/>
      <c r="AE1687" s="108"/>
      <c r="AF1687" s="108"/>
      <c r="AG1687" s="108"/>
      <c r="AH1687" s="108"/>
    </row>
    <row r="1688">
      <c r="A1688" s="108"/>
      <c r="B1688" s="108"/>
      <c r="C1688" s="108"/>
      <c r="D1688" s="115"/>
      <c r="E1688" s="108"/>
      <c r="F1688" s="108"/>
      <c r="G1688" s="108"/>
      <c r="H1688" s="108"/>
      <c r="I1688" s="108"/>
      <c r="J1688" s="108"/>
      <c r="K1688" s="108"/>
      <c r="L1688" s="108"/>
      <c r="M1688" s="111"/>
      <c r="N1688" s="112"/>
      <c r="O1688" s="111"/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/>
      <c r="AB1688" s="108"/>
      <c r="AC1688" s="108"/>
      <c r="AD1688" s="108"/>
      <c r="AE1688" s="108"/>
      <c r="AF1688" s="108"/>
      <c r="AG1688" s="108"/>
      <c r="AH1688" s="108"/>
    </row>
    <row r="1689">
      <c r="A1689" s="108"/>
      <c r="B1689" s="108"/>
      <c r="C1689" s="108"/>
      <c r="D1689" s="115"/>
      <c r="E1689" s="108"/>
      <c r="F1689" s="108"/>
      <c r="G1689" s="108"/>
      <c r="H1689" s="108"/>
      <c r="I1689" s="108"/>
      <c r="J1689" s="108"/>
      <c r="K1689" s="108"/>
      <c r="L1689" s="108"/>
      <c r="M1689" s="111"/>
      <c r="N1689" s="112"/>
      <c r="O1689" s="111"/>
      <c r="P1689" s="108"/>
      <c r="Q1689" s="108"/>
      <c r="R1689" s="108"/>
      <c r="S1689" s="108"/>
      <c r="T1689" s="108"/>
      <c r="U1689" s="108"/>
      <c r="V1689" s="108"/>
      <c r="W1689" s="108"/>
      <c r="X1689" s="108"/>
      <c r="Y1689" s="108"/>
      <c r="Z1689" s="108"/>
      <c r="AA1689" s="108"/>
      <c r="AB1689" s="108"/>
      <c r="AC1689" s="108"/>
      <c r="AD1689" s="108"/>
      <c r="AE1689" s="108"/>
      <c r="AF1689" s="108"/>
      <c r="AG1689" s="108"/>
      <c r="AH1689" s="108"/>
    </row>
    <row r="1690">
      <c r="A1690" s="108"/>
      <c r="B1690" s="108"/>
      <c r="C1690" s="108"/>
      <c r="D1690" s="115"/>
      <c r="E1690" s="108"/>
      <c r="F1690" s="108"/>
      <c r="G1690" s="108"/>
      <c r="H1690" s="108"/>
      <c r="I1690" s="108"/>
      <c r="J1690" s="108"/>
      <c r="K1690" s="108"/>
      <c r="L1690" s="108"/>
      <c r="M1690" s="111"/>
      <c r="N1690" s="112"/>
      <c r="O1690" s="111"/>
      <c r="P1690" s="108"/>
      <c r="Q1690" s="108"/>
      <c r="R1690" s="108"/>
      <c r="S1690" s="108"/>
      <c r="T1690" s="108"/>
      <c r="U1690" s="108"/>
      <c r="V1690" s="108"/>
      <c r="W1690" s="108"/>
      <c r="X1690" s="108"/>
      <c r="Y1690" s="108"/>
      <c r="Z1690" s="108"/>
      <c r="AA1690" s="108"/>
      <c r="AB1690" s="108"/>
      <c r="AC1690" s="108"/>
      <c r="AD1690" s="108"/>
      <c r="AE1690" s="108"/>
      <c r="AF1690" s="108"/>
      <c r="AG1690" s="108"/>
      <c r="AH1690" s="108"/>
    </row>
    <row r="1691">
      <c r="A1691" s="108"/>
      <c r="B1691" s="108"/>
      <c r="C1691" s="108"/>
      <c r="D1691" s="115"/>
      <c r="E1691" s="108"/>
      <c r="F1691" s="108"/>
      <c r="G1691" s="108"/>
      <c r="H1691" s="108"/>
      <c r="I1691" s="108"/>
      <c r="J1691" s="108"/>
      <c r="K1691" s="108"/>
      <c r="L1691" s="108"/>
      <c r="M1691" s="111"/>
      <c r="N1691" s="112"/>
      <c r="O1691" s="111"/>
      <c r="P1691" s="108"/>
      <c r="Q1691" s="108"/>
      <c r="R1691" s="108"/>
      <c r="S1691" s="108"/>
      <c r="T1691" s="108"/>
      <c r="U1691" s="108"/>
      <c r="V1691" s="108"/>
      <c r="W1691" s="108"/>
      <c r="X1691" s="108"/>
      <c r="Y1691" s="108"/>
      <c r="Z1691" s="108"/>
      <c r="AA1691" s="108"/>
      <c r="AB1691" s="108"/>
      <c r="AC1691" s="108"/>
      <c r="AD1691" s="108"/>
      <c r="AE1691" s="108"/>
      <c r="AF1691" s="108"/>
      <c r="AG1691" s="108"/>
      <c r="AH1691" s="108"/>
    </row>
    <row r="1692">
      <c r="A1692" s="108"/>
      <c r="B1692" s="108"/>
      <c r="C1692" s="108"/>
      <c r="D1692" s="115"/>
      <c r="E1692" s="108"/>
      <c r="F1692" s="108"/>
      <c r="G1692" s="108"/>
      <c r="H1692" s="108"/>
      <c r="I1692" s="108"/>
      <c r="J1692" s="108"/>
      <c r="K1692" s="108"/>
      <c r="L1692" s="108"/>
      <c r="M1692" s="111"/>
      <c r="N1692" s="112"/>
      <c r="O1692" s="111"/>
      <c r="P1692" s="108"/>
      <c r="Q1692" s="108"/>
      <c r="R1692" s="108"/>
      <c r="S1692" s="108"/>
      <c r="T1692" s="108"/>
      <c r="U1692" s="108"/>
      <c r="V1692" s="108"/>
      <c r="W1692" s="108"/>
      <c r="X1692" s="108"/>
      <c r="Y1692" s="108"/>
      <c r="Z1692" s="108"/>
      <c r="AA1692" s="108"/>
      <c r="AB1692" s="108"/>
      <c r="AC1692" s="108"/>
      <c r="AD1692" s="108"/>
      <c r="AE1692" s="108"/>
      <c r="AF1692" s="108"/>
      <c r="AG1692" s="108"/>
      <c r="AH1692" s="108"/>
    </row>
    <row r="1693">
      <c r="A1693" s="108"/>
      <c r="B1693" s="108"/>
      <c r="C1693" s="108"/>
      <c r="D1693" s="115"/>
      <c r="E1693" s="108"/>
      <c r="F1693" s="108"/>
      <c r="G1693" s="108"/>
      <c r="H1693" s="108"/>
      <c r="I1693" s="108"/>
      <c r="J1693" s="108"/>
      <c r="K1693" s="108"/>
      <c r="L1693" s="108"/>
      <c r="M1693" s="111"/>
      <c r="N1693" s="112"/>
      <c r="O1693" s="111"/>
      <c r="P1693" s="108"/>
      <c r="Q1693" s="108"/>
      <c r="R1693" s="108"/>
      <c r="S1693" s="108"/>
      <c r="T1693" s="108"/>
      <c r="U1693" s="108"/>
      <c r="V1693" s="108"/>
      <c r="W1693" s="108"/>
      <c r="X1693" s="108"/>
      <c r="Y1693" s="108"/>
      <c r="Z1693" s="108"/>
      <c r="AA1693" s="108"/>
      <c r="AB1693" s="108"/>
      <c r="AC1693" s="108"/>
      <c r="AD1693" s="108"/>
      <c r="AE1693" s="108"/>
      <c r="AF1693" s="108"/>
      <c r="AG1693" s="108"/>
      <c r="AH1693" s="108"/>
    </row>
    <row r="1694">
      <c r="A1694" s="108"/>
      <c r="B1694" s="108"/>
      <c r="C1694" s="108"/>
      <c r="D1694" s="115"/>
      <c r="E1694" s="108"/>
      <c r="F1694" s="108"/>
      <c r="G1694" s="108"/>
      <c r="H1694" s="108"/>
      <c r="I1694" s="108"/>
      <c r="J1694" s="108"/>
      <c r="K1694" s="108"/>
      <c r="L1694" s="108"/>
      <c r="M1694" s="111"/>
      <c r="N1694" s="112"/>
      <c r="O1694" s="111"/>
      <c r="P1694" s="108"/>
      <c r="Q1694" s="108"/>
      <c r="R1694" s="108"/>
      <c r="S1694" s="108"/>
      <c r="T1694" s="108"/>
      <c r="U1694" s="108"/>
      <c r="V1694" s="108"/>
      <c r="W1694" s="108"/>
      <c r="X1694" s="108"/>
      <c r="Y1694" s="108"/>
      <c r="Z1694" s="108"/>
      <c r="AA1694" s="108"/>
      <c r="AB1694" s="108"/>
      <c r="AC1694" s="108"/>
      <c r="AD1694" s="108"/>
      <c r="AE1694" s="108"/>
      <c r="AF1694" s="108"/>
      <c r="AG1694" s="108"/>
      <c r="AH1694" s="108"/>
    </row>
    <row r="1695">
      <c r="A1695" s="108"/>
      <c r="B1695" s="108"/>
      <c r="C1695" s="108"/>
      <c r="D1695" s="115"/>
      <c r="E1695" s="108"/>
      <c r="F1695" s="108"/>
      <c r="G1695" s="108"/>
      <c r="H1695" s="108"/>
      <c r="I1695" s="108"/>
      <c r="J1695" s="108"/>
      <c r="K1695" s="108"/>
      <c r="L1695" s="108"/>
      <c r="M1695" s="111"/>
      <c r="N1695" s="112"/>
      <c r="O1695" s="111"/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/>
      <c r="AB1695" s="108"/>
      <c r="AC1695" s="108"/>
      <c r="AD1695" s="108"/>
      <c r="AE1695" s="108"/>
      <c r="AF1695" s="108"/>
      <c r="AG1695" s="108"/>
      <c r="AH1695" s="108"/>
    </row>
    <row r="1696">
      <c r="A1696" s="108"/>
      <c r="B1696" s="108"/>
      <c r="C1696" s="108"/>
      <c r="D1696" s="115"/>
      <c r="E1696" s="108"/>
      <c r="F1696" s="108"/>
      <c r="G1696" s="108"/>
      <c r="H1696" s="108"/>
      <c r="I1696" s="108"/>
      <c r="J1696" s="108"/>
      <c r="K1696" s="108"/>
      <c r="L1696" s="108"/>
      <c r="M1696" s="111"/>
      <c r="N1696" s="112"/>
      <c r="O1696" s="111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/>
      <c r="AB1696" s="108"/>
      <c r="AC1696" s="108"/>
      <c r="AD1696" s="108"/>
      <c r="AE1696" s="108"/>
      <c r="AF1696" s="108"/>
      <c r="AG1696" s="108"/>
      <c r="AH1696" s="108"/>
    </row>
    <row r="1697">
      <c r="A1697" s="108"/>
      <c r="B1697" s="108"/>
      <c r="C1697" s="108"/>
      <c r="D1697" s="115"/>
      <c r="E1697" s="108"/>
      <c r="F1697" s="108"/>
      <c r="G1697" s="108"/>
      <c r="H1697" s="108"/>
      <c r="I1697" s="108"/>
      <c r="J1697" s="108"/>
      <c r="K1697" s="108"/>
      <c r="L1697" s="108"/>
      <c r="M1697" s="111"/>
      <c r="N1697" s="112"/>
      <c r="O1697" s="111"/>
      <c r="P1697" s="108"/>
      <c r="Q1697" s="108"/>
      <c r="R1697" s="108"/>
      <c r="S1697" s="108"/>
      <c r="T1697" s="108"/>
      <c r="U1697" s="108"/>
      <c r="V1697" s="108"/>
      <c r="W1697" s="108"/>
      <c r="X1697" s="108"/>
      <c r="Y1697" s="108"/>
      <c r="Z1697" s="108"/>
      <c r="AA1697" s="108"/>
      <c r="AB1697" s="108"/>
      <c r="AC1697" s="108"/>
      <c r="AD1697" s="108"/>
      <c r="AE1697" s="108"/>
      <c r="AF1697" s="108"/>
      <c r="AG1697" s="108"/>
      <c r="AH1697" s="108"/>
    </row>
    <row r="1698">
      <c r="A1698" s="108"/>
      <c r="B1698" s="108"/>
      <c r="C1698" s="108"/>
      <c r="D1698" s="115"/>
      <c r="E1698" s="108"/>
      <c r="F1698" s="108"/>
      <c r="G1698" s="108"/>
      <c r="H1698" s="108"/>
      <c r="I1698" s="108"/>
      <c r="J1698" s="108"/>
      <c r="K1698" s="108"/>
      <c r="L1698" s="108"/>
      <c r="M1698" s="111"/>
      <c r="N1698" s="112"/>
      <c r="O1698" s="111"/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/>
      <c r="AB1698" s="108"/>
      <c r="AC1698" s="108"/>
      <c r="AD1698" s="108"/>
      <c r="AE1698" s="108"/>
      <c r="AF1698" s="108"/>
      <c r="AG1698" s="108"/>
      <c r="AH1698" s="108"/>
    </row>
    <row r="1699">
      <c r="A1699" s="108"/>
      <c r="B1699" s="108"/>
      <c r="C1699" s="108"/>
      <c r="D1699" s="115"/>
      <c r="E1699" s="108"/>
      <c r="F1699" s="108"/>
      <c r="G1699" s="108"/>
      <c r="H1699" s="108"/>
      <c r="I1699" s="108"/>
      <c r="J1699" s="108"/>
      <c r="K1699" s="108"/>
      <c r="L1699" s="108"/>
      <c r="M1699" s="111"/>
      <c r="N1699" s="112"/>
      <c r="O1699" s="111"/>
      <c r="P1699" s="108"/>
      <c r="Q1699" s="108"/>
      <c r="R1699" s="108"/>
      <c r="S1699" s="108"/>
      <c r="T1699" s="108"/>
      <c r="U1699" s="108"/>
      <c r="V1699" s="108"/>
      <c r="W1699" s="108"/>
      <c r="X1699" s="108"/>
      <c r="Y1699" s="108"/>
      <c r="Z1699" s="108"/>
      <c r="AA1699" s="108"/>
      <c r="AB1699" s="108"/>
      <c r="AC1699" s="108"/>
      <c r="AD1699" s="108"/>
      <c r="AE1699" s="108"/>
      <c r="AF1699" s="108"/>
      <c r="AG1699" s="108"/>
      <c r="AH1699" s="108"/>
    </row>
    <row r="1700">
      <c r="A1700" s="108"/>
      <c r="B1700" s="108"/>
      <c r="C1700" s="108"/>
      <c r="D1700" s="115"/>
      <c r="E1700" s="108"/>
      <c r="F1700" s="108"/>
      <c r="G1700" s="108"/>
      <c r="H1700" s="108"/>
      <c r="I1700" s="108"/>
      <c r="J1700" s="108"/>
      <c r="K1700" s="108"/>
      <c r="L1700" s="108"/>
      <c r="M1700" s="111"/>
      <c r="N1700" s="112"/>
      <c r="O1700" s="111"/>
      <c r="P1700" s="108"/>
      <c r="Q1700" s="108"/>
      <c r="R1700" s="108"/>
      <c r="S1700" s="108"/>
      <c r="T1700" s="108"/>
      <c r="U1700" s="108"/>
      <c r="V1700" s="108"/>
      <c r="W1700" s="108"/>
      <c r="X1700" s="108"/>
      <c r="Y1700" s="108"/>
      <c r="Z1700" s="108"/>
      <c r="AA1700" s="108"/>
      <c r="AB1700" s="108"/>
      <c r="AC1700" s="108"/>
      <c r="AD1700" s="108"/>
      <c r="AE1700" s="108"/>
      <c r="AF1700" s="108"/>
      <c r="AG1700" s="108"/>
      <c r="AH1700" s="108"/>
    </row>
    <row r="1701">
      <c r="A1701" s="108"/>
      <c r="B1701" s="108"/>
      <c r="C1701" s="108"/>
      <c r="D1701" s="115"/>
      <c r="E1701" s="108"/>
      <c r="F1701" s="108"/>
      <c r="G1701" s="108"/>
      <c r="H1701" s="108"/>
      <c r="I1701" s="108"/>
      <c r="J1701" s="108"/>
      <c r="K1701" s="108"/>
      <c r="L1701" s="108"/>
      <c r="M1701" s="111"/>
      <c r="N1701" s="112"/>
      <c r="O1701" s="111"/>
      <c r="P1701" s="108"/>
      <c r="Q1701" s="108"/>
      <c r="R1701" s="108"/>
      <c r="S1701" s="108"/>
      <c r="T1701" s="108"/>
      <c r="U1701" s="108"/>
      <c r="V1701" s="108"/>
      <c r="W1701" s="108"/>
      <c r="X1701" s="108"/>
      <c r="Y1701" s="108"/>
      <c r="Z1701" s="108"/>
      <c r="AA1701" s="108"/>
      <c r="AB1701" s="108"/>
      <c r="AC1701" s="108"/>
      <c r="AD1701" s="108"/>
      <c r="AE1701" s="108"/>
      <c r="AF1701" s="108"/>
      <c r="AG1701" s="108"/>
      <c r="AH1701" s="108"/>
    </row>
    <row r="1702">
      <c r="A1702" s="108"/>
      <c r="B1702" s="108"/>
      <c r="C1702" s="108"/>
      <c r="D1702" s="115"/>
      <c r="E1702" s="108"/>
      <c r="F1702" s="108"/>
      <c r="G1702" s="108"/>
      <c r="H1702" s="108"/>
      <c r="I1702" s="108"/>
      <c r="J1702" s="108"/>
      <c r="K1702" s="108"/>
      <c r="L1702" s="108"/>
      <c r="M1702" s="111"/>
      <c r="N1702" s="112"/>
      <c r="O1702" s="111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/>
      <c r="AB1702" s="108"/>
      <c r="AC1702" s="108"/>
      <c r="AD1702" s="108"/>
      <c r="AE1702" s="108"/>
      <c r="AF1702" s="108"/>
      <c r="AG1702" s="108"/>
      <c r="AH1702" s="108"/>
    </row>
    <row r="1703">
      <c r="A1703" s="108"/>
      <c r="B1703" s="108"/>
      <c r="C1703" s="108"/>
      <c r="D1703" s="115"/>
      <c r="E1703" s="108"/>
      <c r="F1703" s="108"/>
      <c r="G1703" s="108"/>
      <c r="H1703" s="108"/>
      <c r="I1703" s="108"/>
      <c r="J1703" s="108"/>
      <c r="K1703" s="108"/>
      <c r="L1703" s="108"/>
      <c r="M1703" s="111"/>
      <c r="N1703" s="112"/>
      <c r="O1703" s="111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/>
      <c r="AC1703" s="108"/>
      <c r="AD1703" s="108"/>
      <c r="AE1703" s="108"/>
      <c r="AF1703" s="108"/>
      <c r="AG1703" s="108"/>
      <c r="AH1703" s="108"/>
    </row>
    <row r="1704">
      <c r="A1704" s="108"/>
      <c r="B1704" s="108"/>
      <c r="C1704" s="108"/>
      <c r="D1704" s="115"/>
      <c r="E1704" s="108"/>
      <c r="F1704" s="108"/>
      <c r="G1704" s="108"/>
      <c r="H1704" s="108"/>
      <c r="I1704" s="108"/>
      <c r="J1704" s="108"/>
      <c r="K1704" s="108"/>
      <c r="L1704" s="108"/>
      <c r="M1704" s="111"/>
      <c r="N1704" s="112"/>
      <c r="O1704" s="111"/>
      <c r="P1704" s="108"/>
      <c r="Q1704" s="108"/>
      <c r="R1704" s="108"/>
      <c r="S1704" s="108"/>
      <c r="T1704" s="108"/>
      <c r="U1704" s="108"/>
      <c r="V1704" s="108"/>
      <c r="W1704" s="108"/>
      <c r="X1704" s="108"/>
      <c r="Y1704" s="108"/>
      <c r="Z1704" s="108"/>
      <c r="AA1704" s="108"/>
      <c r="AB1704" s="108"/>
      <c r="AC1704" s="108"/>
      <c r="AD1704" s="108"/>
      <c r="AE1704" s="108"/>
      <c r="AF1704" s="108"/>
      <c r="AG1704" s="108"/>
      <c r="AH1704" s="108"/>
    </row>
    <row r="1705">
      <c r="A1705" s="108"/>
      <c r="B1705" s="108"/>
      <c r="C1705" s="108"/>
      <c r="D1705" s="115"/>
      <c r="E1705" s="108"/>
      <c r="F1705" s="108"/>
      <c r="G1705" s="108"/>
      <c r="H1705" s="108"/>
      <c r="I1705" s="108"/>
      <c r="J1705" s="108"/>
      <c r="K1705" s="108"/>
      <c r="L1705" s="108"/>
      <c r="M1705" s="111"/>
      <c r="N1705" s="112"/>
      <c r="O1705" s="111"/>
      <c r="P1705" s="108"/>
      <c r="Q1705" s="108"/>
      <c r="R1705" s="108"/>
      <c r="S1705" s="108"/>
      <c r="T1705" s="108"/>
      <c r="U1705" s="108"/>
      <c r="V1705" s="108"/>
      <c r="W1705" s="108"/>
      <c r="X1705" s="108"/>
      <c r="Y1705" s="108"/>
      <c r="Z1705" s="108"/>
      <c r="AA1705" s="108"/>
      <c r="AB1705" s="108"/>
      <c r="AC1705" s="108"/>
      <c r="AD1705" s="108"/>
      <c r="AE1705" s="108"/>
      <c r="AF1705" s="108"/>
      <c r="AG1705" s="108"/>
      <c r="AH1705" s="108"/>
    </row>
    <row r="1706">
      <c r="A1706" s="108"/>
      <c r="B1706" s="108"/>
      <c r="C1706" s="108"/>
      <c r="D1706" s="115"/>
      <c r="E1706" s="108"/>
      <c r="F1706" s="108"/>
      <c r="G1706" s="108"/>
      <c r="H1706" s="108"/>
      <c r="I1706" s="108"/>
      <c r="J1706" s="108"/>
      <c r="K1706" s="108"/>
      <c r="L1706" s="108"/>
      <c r="M1706" s="111"/>
      <c r="N1706" s="112"/>
      <c r="O1706" s="111"/>
      <c r="P1706" s="108"/>
      <c r="Q1706" s="108"/>
      <c r="R1706" s="108"/>
      <c r="S1706" s="108"/>
      <c r="T1706" s="108"/>
      <c r="U1706" s="108"/>
      <c r="V1706" s="108"/>
      <c r="W1706" s="108"/>
      <c r="X1706" s="108"/>
      <c r="Y1706" s="108"/>
      <c r="Z1706" s="108"/>
      <c r="AA1706" s="108"/>
      <c r="AB1706" s="108"/>
      <c r="AC1706" s="108"/>
      <c r="AD1706" s="108"/>
      <c r="AE1706" s="108"/>
      <c r="AF1706" s="108"/>
      <c r="AG1706" s="108"/>
      <c r="AH1706" s="108"/>
    </row>
    <row r="1707">
      <c r="A1707" s="108"/>
      <c r="B1707" s="108"/>
      <c r="C1707" s="108"/>
      <c r="D1707" s="115"/>
      <c r="E1707" s="108"/>
      <c r="F1707" s="108"/>
      <c r="G1707" s="108"/>
      <c r="H1707" s="108"/>
      <c r="I1707" s="108"/>
      <c r="J1707" s="108"/>
      <c r="K1707" s="108"/>
      <c r="L1707" s="108"/>
      <c r="M1707" s="111"/>
      <c r="N1707" s="112"/>
      <c r="O1707" s="111"/>
      <c r="P1707" s="108"/>
      <c r="Q1707" s="108"/>
      <c r="R1707" s="108"/>
      <c r="S1707" s="108"/>
      <c r="T1707" s="108"/>
      <c r="U1707" s="108"/>
      <c r="V1707" s="108"/>
      <c r="W1707" s="108"/>
      <c r="X1707" s="108"/>
      <c r="Y1707" s="108"/>
      <c r="Z1707" s="108"/>
      <c r="AA1707" s="108"/>
      <c r="AB1707" s="108"/>
      <c r="AC1707" s="108"/>
      <c r="AD1707" s="108"/>
      <c r="AE1707" s="108"/>
      <c r="AF1707" s="108"/>
      <c r="AG1707" s="108"/>
      <c r="AH1707" s="108"/>
    </row>
    <row r="1708">
      <c r="A1708" s="108"/>
      <c r="B1708" s="108"/>
      <c r="C1708" s="108"/>
      <c r="D1708" s="115"/>
      <c r="E1708" s="108"/>
      <c r="F1708" s="108"/>
      <c r="G1708" s="108"/>
      <c r="H1708" s="108"/>
      <c r="I1708" s="108"/>
      <c r="J1708" s="108"/>
      <c r="K1708" s="108"/>
      <c r="L1708" s="108"/>
      <c r="M1708" s="111"/>
      <c r="N1708" s="112"/>
      <c r="O1708" s="111"/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/>
      <c r="AB1708" s="108"/>
      <c r="AC1708" s="108"/>
      <c r="AD1708" s="108"/>
      <c r="AE1708" s="108"/>
      <c r="AF1708" s="108"/>
      <c r="AG1708" s="108"/>
      <c r="AH1708" s="108"/>
    </row>
    <row r="1709">
      <c r="A1709" s="108"/>
      <c r="B1709" s="108"/>
      <c r="C1709" s="108"/>
      <c r="D1709" s="115"/>
      <c r="E1709" s="108"/>
      <c r="F1709" s="108"/>
      <c r="G1709" s="108"/>
      <c r="H1709" s="108"/>
      <c r="I1709" s="108"/>
      <c r="J1709" s="108"/>
      <c r="K1709" s="108"/>
      <c r="L1709" s="108"/>
      <c r="M1709" s="111"/>
      <c r="N1709" s="112"/>
      <c r="O1709" s="111"/>
      <c r="P1709" s="108"/>
      <c r="Q1709" s="108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108"/>
      <c r="AE1709" s="108"/>
      <c r="AF1709" s="108"/>
      <c r="AG1709" s="108"/>
      <c r="AH1709" s="108"/>
    </row>
    <row r="1710">
      <c r="A1710" s="108"/>
      <c r="B1710" s="108"/>
      <c r="C1710" s="108"/>
      <c r="D1710" s="115"/>
      <c r="E1710" s="108"/>
      <c r="F1710" s="108"/>
      <c r="G1710" s="108"/>
      <c r="H1710" s="108"/>
      <c r="I1710" s="108"/>
      <c r="J1710" s="108"/>
      <c r="K1710" s="108"/>
      <c r="L1710" s="108"/>
      <c r="M1710" s="111"/>
      <c r="N1710" s="112"/>
      <c r="O1710" s="111"/>
      <c r="P1710" s="108"/>
      <c r="Q1710" s="108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08"/>
      <c r="AE1710" s="108"/>
      <c r="AF1710" s="108"/>
      <c r="AG1710" s="108"/>
      <c r="AH1710" s="108"/>
    </row>
    <row r="1711">
      <c r="A1711" s="108"/>
      <c r="B1711" s="108"/>
      <c r="C1711" s="108"/>
      <c r="D1711" s="115"/>
      <c r="E1711" s="108"/>
      <c r="F1711" s="108"/>
      <c r="G1711" s="108"/>
      <c r="H1711" s="108"/>
      <c r="I1711" s="108"/>
      <c r="J1711" s="108"/>
      <c r="K1711" s="108"/>
      <c r="L1711" s="108"/>
      <c r="M1711" s="111"/>
      <c r="N1711" s="112"/>
      <c r="O1711" s="111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  <c r="AE1711" s="108"/>
      <c r="AF1711" s="108"/>
      <c r="AG1711" s="108"/>
      <c r="AH1711" s="108"/>
    </row>
    <row r="1712">
      <c r="A1712" s="108"/>
      <c r="B1712" s="108"/>
      <c r="C1712" s="108"/>
      <c r="D1712" s="115"/>
      <c r="E1712" s="108"/>
      <c r="F1712" s="108"/>
      <c r="G1712" s="108"/>
      <c r="H1712" s="108"/>
      <c r="I1712" s="108"/>
      <c r="J1712" s="108"/>
      <c r="K1712" s="108"/>
      <c r="L1712" s="108"/>
      <c r="M1712" s="111"/>
      <c r="N1712" s="112"/>
      <c r="O1712" s="111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/>
      <c r="AC1712" s="108"/>
      <c r="AD1712" s="108"/>
      <c r="AE1712" s="108"/>
      <c r="AF1712" s="108"/>
      <c r="AG1712" s="108"/>
      <c r="AH1712" s="108"/>
    </row>
    <row r="1713">
      <c r="A1713" s="108"/>
      <c r="B1713" s="108"/>
      <c r="C1713" s="108"/>
      <c r="D1713" s="115"/>
      <c r="E1713" s="108"/>
      <c r="F1713" s="108"/>
      <c r="G1713" s="108"/>
      <c r="H1713" s="108"/>
      <c r="I1713" s="108"/>
      <c r="J1713" s="108"/>
      <c r="K1713" s="108"/>
      <c r="L1713" s="108"/>
      <c r="M1713" s="111"/>
      <c r="N1713" s="112"/>
      <c r="O1713" s="111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/>
      <c r="AB1713" s="108"/>
      <c r="AC1713" s="108"/>
      <c r="AD1713" s="108"/>
      <c r="AE1713" s="108"/>
      <c r="AF1713" s="108"/>
      <c r="AG1713" s="108"/>
      <c r="AH1713" s="108"/>
    </row>
    <row r="1714">
      <c r="A1714" s="108"/>
      <c r="B1714" s="108"/>
      <c r="C1714" s="108"/>
      <c r="D1714" s="115"/>
      <c r="E1714" s="108"/>
      <c r="F1714" s="108"/>
      <c r="G1714" s="108"/>
      <c r="H1714" s="108"/>
      <c r="I1714" s="108"/>
      <c r="J1714" s="108"/>
      <c r="K1714" s="108"/>
      <c r="L1714" s="108"/>
      <c r="M1714" s="111"/>
      <c r="N1714" s="112"/>
      <c r="O1714" s="111"/>
      <c r="P1714" s="108"/>
      <c r="Q1714" s="108"/>
      <c r="R1714" s="108"/>
      <c r="S1714" s="108"/>
      <c r="T1714" s="108"/>
      <c r="U1714" s="108"/>
      <c r="V1714" s="108"/>
      <c r="W1714" s="108"/>
      <c r="X1714" s="108"/>
      <c r="Y1714" s="108"/>
      <c r="Z1714" s="108"/>
      <c r="AA1714" s="108"/>
      <c r="AB1714" s="108"/>
      <c r="AC1714" s="108"/>
      <c r="AD1714" s="108"/>
      <c r="AE1714" s="108"/>
      <c r="AF1714" s="108"/>
      <c r="AG1714" s="108"/>
      <c r="AH1714" s="108"/>
    </row>
    <row r="1715">
      <c r="A1715" s="108"/>
      <c r="B1715" s="108"/>
      <c r="C1715" s="108"/>
      <c r="D1715" s="115"/>
      <c r="E1715" s="108"/>
      <c r="F1715" s="108"/>
      <c r="G1715" s="108"/>
      <c r="H1715" s="108"/>
      <c r="I1715" s="108"/>
      <c r="J1715" s="108"/>
      <c r="K1715" s="108"/>
      <c r="L1715" s="108"/>
      <c r="M1715" s="111"/>
      <c r="N1715" s="112"/>
      <c r="O1715" s="111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/>
      <c r="AC1715" s="108"/>
      <c r="AD1715" s="108"/>
      <c r="AE1715" s="108"/>
      <c r="AF1715" s="108"/>
      <c r="AG1715" s="108"/>
      <c r="AH1715" s="108"/>
    </row>
    <row r="1716">
      <c r="A1716" s="108"/>
      <c r="B1716" s="108"/>
      <c r="C1716" s="108"/>
      <c r="D1716" s="115"/>
      <c r="E1716" s="108"/>
      <c r="F1716" s="108"/>
      <c r="G1716" s="108"/>
      <c r="H1716" s="108"/>
      <c r="I1716" s="108"/>
      <c r="J1716" s="108"/>
      <c r="K1716" s="108"/>
      <c r="L1716" s="108"/>
      <c r="M1716" s="111"/>
      <c r="N1716" s="112"/>
      <c r="O1716" s="111"/>
      <c r="P1716" s="108"/>
      <c r="Q1716" s="108"/>
      <c r="R1716" s="108"/>
      <c r="S1716" s="108"/>
      <c r="T1716" s="108"/>
      <c r="U1716" s="108"/>
      <c r="V1716" s="108"/>
      <c r="W1716" s="108"/>
      <c r="X1716" s="108"/>
      <c r="Y1716" s="108"/>
      <c r="Z1716" s="108"/>
      <c r="AA1716" s="108"/>
      <c r="AB1716" s="108"/>
      <c r="AC1716" s="108"/>
      <c r="AD1716" s="108"/>
      <c r="AE1716" s="108"/>
      <c r="AF1716" s="108"/>
      <c r="AG1716" s="108"/>
      <c r="AH1716" s="108"/>
    </row>
    <row r="1717">
      <c r="A1717" s="108"/>
      <c r="B1717" s="108"/>
      <c r="C1717" s="108"/>
      <c r="D1717" s="115"/>
      <c r="E1717" s="108"/>
      <c r="F1717" s="108"/>
      <c r="G1717" s="108"/>
      <c r="H1717" s="108"/>
      <c r="I1717" s="108"/>
      <c r="J1717" s="108"/>
      <c r="K1717" s="108"/>
      <c r="L1717" s="108"/>
      <c r="M1717" s="111"/>
      <c r="N1717" s="112"/>
      <c r="O1717" s="111"/>
      <c r="P1717" s="108"/>
      <c r="Q1717" s="108"/>
      <c r="R1717" s="108"/>
      <c r="S1717" s="108"/>
      <c r="T1717" s="108"/>
      <c r="U1717" s="108"/>
      <c r="V1717" s="108"/>
      <c r="W1717" s="108"/>
      <c r="X1717" s="108"/>
      <c r="Y1717" s="108"/>
      <c r="Z1717" s="108"/>
      <c r="AA1717" s="108"/>
      <c r="AB1717" s="108"/>
      <c r="AC1717" s="108"/>
      <c r="AD1717" s="108"/>
      <c r="AE1717" s="108"/>
      <c r="AF1717" s="108"/>
      <c r="AG1717" s="108"/>
      <c r="AH1717" s="108"/>
    </row>
    <row r="1718">
      <c r="A1718" s="108"/>
      <c r="B1718" s="108"/>
      <c r="C1718" s="108"/>
      <c r="D1718" s="115"/>
      <c r="E1718" s="108"/>
      <c r="F1718" s="108"/>
      <c r="G1718" s="108"/>
      <c r="H1718" s="108"/>
      <c r="I1718" s="108"/>
      <c r="J1718" s="108"/>
      <c r="K1718" s="108"/>
      <c r="L1718" s="108"/>
      <c r="M1718" s="111"/>
      <c r="N1718" s="112"/>
      <c r="O1718" s="111"/>
      <c r="P1718" s="108"/>
      <c r="Q1718" s="108"/>
      <c r="R1718" s="108"/>
      <c r="S1718" s="108"/>
      <c r="T1718" s="108"/>
      <c r="U1718" s="108"/>
      <c r="V1718" s="108"/>
      <c r="W1718" s="108"/>
      <c r="X1718" s="108"/>
      <c r="Y1718" s="108"/>
      <c r="Z1718" s="108"/>
      <c r="AA1718" s="108"/>
      <c r="AB1718" s="108"/>
      <c r="AC1718" s="108"/>
      <c r="AD1718" s="108"/>
      <c r="AE1718" s="108"/>
      <c r="AF1718" s="108"/>
      <c r="AG1718" s="108"/>
      <c r="AH1718" s="108"/>
    </row>
    <row r="1719">
      <c r="A1719" s="108"/>
      <c r="B1719" s="108"/>
      <c r="C1719" s="108"/>
      <c r="D1719" s="115"/>
      <c r="E1719" s="108"/>
      <c r="F1719" s="108"/>
      <c r="G1719" s="108"/>
      <c r="H1719" s="108"/>
      <c r="I1719" s="108"/>
      <c r="J1719" s="108"/>
      <c r="K1719" s="108"/>
      <c r="L1719" s="108"/>
      <c r="M1719" s="111"/>
      <c r="N1719" s="112"/>
      <c r="O1719" s="111"/>
      <c r="P1719" s="108"/>
      <c r="Q1719" s="108"/>
      <c r="R1719" s="108"/>
      <c r="S1719" s="108"/>
      <c r="T1719" s="108"/>
      <c r="U1719" s="108"/>
      <c r="V1719" s="108"/>
      <c r="W1719" s="108"/>
      <c r="X1719" s="108"/>
      <c r="Y1719" s="108"/>
      <c r="Z1719" s="108"/>
      <c r="AA1719" s="108"/>
      <c r="AB1719" s="108"/>
      <c r="AC1719" s="108"/>
      <c r="AD1719" s="108"/>
      <c r="AE1719" s="108"/>
      <c r="AF1719" s="108"/>
      <c r="AG1719" s="108"/>
      <c r="AH1719" s="108"/>
    </row>
    <row r="1720">
      <c r="A1720" s="108"/>
      <c r="B1720" s="108"/>
      <c r="C1720" s="108"/>
      <c r="D1720" s="115"/>
      <c r="E1720" s="108"/>
      <c r="F1720" s="108"/>
      <c r="G1720" s="108"/>
      <c r="H1720" s="108"/>
      <c r="I1720" s="108"/>
      <c r="J1720" s="108"/>
      <c r="K1720" s="108"/>
      <c r="L1720" s="108"/>
      <c r="M1720" s="111"/>
      <c r="N1720" s="112"/>
      <c r="O1720" s="111"/>
      <c r="P1720" s="108"/>
      <c r="Q1720" s="108"/>
      <c r="R1720" s="108"/>
      <c r="S1720" s="108"/>
      <c r="T1720" s="108"/>
      <c r="U1720" s="108"/>
      <c r="V1720" s="108"/>
      <c r="W1720" s="108"/>
      <c r="X1720" s="108"/>
      <c r="Y1720" s="108"/>
      <c r="Z1720" s="108"/>
      <c r="AA1720" s="108"/>
      <c r="AB1720" s="108"/>
      <c r="AC1720" s="108"/>
      <c r="AD1720" s="108"/>
      <c r="AE1720" s="108"/>
      <c r="AF1720" s="108"/>
      <c r="AG1720" s="108"/>
      <c r="AH1720" s="108"/>
    </row>
    <row r="1721">
      <c r="A1721" s="108"/>
      <c r="B1721" s="108"/>
      <c r="C1721" s="108"/>
      <c r="D1721" s="115"/>
      <c r="E1721" s="108"/>
      <c r="F1721" s="108"/>
      <c r="G1721" s="108"/>
      <c r="H1721" s="108"/>
      <c r="I1721" s="108"/>
      <c r="J1721" s="108"/>
      <c r="K1721" s="108"/>
      <c r="L1721" s="108"/>
      <c r="M1721" s="111"/>
      <c r="N1721" s="112"/>
      <c r="O1721" s="111"/>
      <c r="P1721" s="108"/>
      <c r="Q1721" s="108"/>
      <c r="R1721" s="108"/>
      <c r="S1721" s="108"/>
      <c r="T1721" s="108"/>
      <c r="U1721" s="108"/>
      <c r="V1721" s="108"/>
      <c r="W1721" s="108"/>
      <c r="X1721" s="108"/>
      <c r="Y1721" s="108"/>
      <c r="Z1721" s="108"/>
      <c r="AA1721" s="108"/>
      <c r="AB1721" s="108"/>
      <c r="AC1721" s="108"/>
      <c r="AD1721" s="108"/>
      <c r="AE1721" s="108"/>
      <c r="AF1721" s="108"/>
      <c r="AG1721" s="108"/>
      <c r="AH1721" s="108"/>
    </row>
    <row r="1722">
      <c r="A1722" s="108"/>
      <c r="B1722" s="108"/>
      <c r="C1722" s="108"/>
      <c r="D1722" s="115"/>
      <c r="E1722" s="108"/>
      <c r="F1722" s="108"/>
      <c r="G1722" s="108"/>
      <c r="H1722" s="108"/>
      <c r="I1722" s="108"/>
      <c r="J1722" s="108"/>
      <c r="K1722" s="108"/>
      <c r="L1722" s="108"/>
      <c r="M1722" s="111"/>
      <c r="N1722" s="112"/>
      <c r="O1722" s="111"/>
      <c r="P1722" s="108"/>
      <c r="Q1722" s="108"/>
      <c r="R1722" s="108"/>
      <c r="S1722" s="108"/>
      <c r="T1722" s="108"/>
      <c r="U1722" s="108"/>
      <c r="V1722" s="108"/>
      <c r="W1722" s="108"/>
      <c r="X1722" s="108"/>
      <c r="Y1722" s="108"/>
      <c r="Z1722" s="108"/>
      <c r="AA1722" s="108"/>
      <c r="AB1722" s="108"/>
      <c r="AC1722" s="108"/>
      <c r="AD1722" s="108"/>
      <c r="AE1722" s="108"/>
      <c r="AF1722" s="108"/>
      <c r="AG1722" s="108"/>
      <c r="AH1722" s="108"/>
    </row>
    <row r="1723">
      <c r="A1723" s="108"/>
      <c r="B1723" s="108"/>
      <c r="C1723" s="108"/>
      <c r="D1723" s="115"/>
      <c r="E1723" s="108"/>
      <c r="F1723" s="108"/>
      <c r="G1723" s="108"/>
      <c r="H1723" s="108"/>
      <c r="I1723" s="108"/>
      <c r="J1723" s="108"/>
      <c r="K1723" s="108"/>
      <c r="L1723" s="108"/>
      <c r="M1723" s="111"/>
      <c r="N1723" s="112"/>
      <c r="O1723" s="111"/>
      <c r="P1723" s="108"/>
      <c r="Q1723" s="108"/>
      <c r="R1723" s="108"/>
      <c r="S1723" s="108"/>
      <c r="T1723" s="108"/>
      <c r="U1723" s="108"/>
      <c r="V1723" s="108"/>
      <c r="W1723" s="108"/>
      <c r="X1723" s="108"/>
      <c r="Y1723" s="108"/>
      <c r="Z1723" s="108"/>
      <c r="AA1723" s="108"/>
      <c r="AB1723" s="108"/>
      <c r="AC1723" s="108"/>
      <c r="AD1723" s="108"/>
      <c r="AE1723" s="108"/>
      <c r="AF1723" s="108"/>
      <c r="AG1723" s="108"/>
      <c r="AH1723" s="108"/>
    </row>
    <row r="1724">
      <c r="A1724" s="108"/>
      <c r="B1724" s="108"/>
      <c r="C1724" s="108"/>
      <c r="D1724" s="115"/>
      <c r="E1724" s="108"/>
      <c r="F1724" s="108"/>
      <c r="G1724" s="108"/>
      <c r="H1724" s="108"/>
      <c r="I1724" s="108"/>
      <c r="J1724" s="108"/>
      <c r="K1724" s="108"/>
      <c r="L1724" s="108"/>
      <c r="M1724" s="111"/>
      <c r="N1724" s="112"/>
      <c r="O1724" s="111"/>
      <c r="P1724" s="108"/>
      <c r="Q1724" s="108"/>
      <c r="R1724" s="108"/>
      <c r="S1724" s="108"/>
      <c r="T1724" s="108"/>
      <c r="U1724" s="108"/>
      <c r="V1724" s="108"/>
      <c r="W1724" s="108"/>
      <c r="X1724" s="108"/>
      <c r="Y1724" s="108"/>
      <c r="Z1724" s="108"/>
      <c r="AA1724" s="108"/>
      <c r="AB1724" s="108"/>
      <c r="AC1724" s="108"/>
      <c r="AD1724" s="108"/>
      <c r="AE1724" s="108"/>
      <c r="AF1724" s="108"/>
      <c r="AG1724" s="108"/>
      <c r="AH1724" s="108"/>
    </row>
    <row r="1725">
      <c r="A1725" s="108"/>
      <c r="B1725" s="108"/>
      <c r="C1725" s="108"/>
      <c r="D1725" s="115"/>
      <c r="E1725" s="108"/>
      <c r="F1725" s="108"/>
      <c r="G1725" s="108"/>
      <c r="H1725" s="108"/>
      <c r="I1725" s="108"/>
      <c r="J1725" s="108"/>
      <c r="K1725" s="108"/>
      <c r="L1725" s="108"/>
      <c r="M1725" s="111"/>
      <c r="N1725" s="112"/>
      <c r="O1725" s="111"/>
      <c r="P1725" s="108"/>
      <c r="Q1725" s="108"/>
      <c r="R1725" s="108"/>
      <c r="S1725" s="108"/>
      <c r="T1725" s="108"/>
      <c r="U1725" s="108"/>
      <c r="V1725" s="108"/>
      <c r="W1725" s="108"/>
      <c r="X1725" s="108"/>
      <c r="Y1725" s="108"/>
      <c r="Z1725" s="108"/>
      <c r="AA1725" s="108"/>
      <c r="AB1725" s="108"/>
      <c r="AC1725" s="108"/>
      <c r="AD1725" s="108"/>
      <c r="AE1725" s="108"/>
      <c r="AF1725" s="108"/>
      <c r="AG1725" s="108"/>
      <c r="AH1725" s="108"/>
    </row>
    <row r="1726">
      <c r="A1726" s="108"/>
      <c r="B1726" s="108"/>
      <c r="C1726" s="108"/>
      <c r="D1726" s="115"/>
      <c r="E1726" s="108"/>
      <c r="F1726" s="108"/>
      <c r="G1726" s="108"/>
      <c r="H1726" s="108"/>
      <c r="I1726" s="108"/>
      <c r="J1726" s="108"/>
      <c r="K1726" s="108"/>
      <c r="L1726" s="108"/>
      <c r="M1726" s="111"/>
      <c r="N1726" s="112"/>
      <c r="O1726" s="111"/>
      <c r="P1726" s="108"/>
      <c r="Q1726" s="108"/>
      <c r="R1726" s="108"/>
      <c r="S1726" s="108"/>
      <c r="T1726" s="108"/>
      <c r="U1726" s="108"/>
      <c r="V1726" s="108"/>
      <c r="W1726" s="108"/>
      <c r="X1726" s="108"/>
      <c r="Y1726" s="108"/>
      <c r="Z1726" s="108"/>
      <c r="AA1726" s="108"/>
      <c r="AB1726" s="108"/>
      <c r="AC1726" s="108"/>
      <c r="AD1726" s="108"/>
      <c r="AE1726" s="108"/>
      <c r="AF1726" s="108"/>
      <c r="AG1726" s="108"/>
      <c r="AH1726" s="108"/>
    </row>
    <row r="1727">
      <c r="A1727" s="108"/>
      <c r="B1727" s="108"/>
      <c r="C1727" s="108"/>
      <c r="D1727" s="115"/>
      <c r="E1727" s="108"/>
      <c r="F1727" s="108"/>
      <c r="G1727" s="108"/>
      <c r="H1727" s="108"/>
      <c r="I1727" s="108"/>
      <c r="J1727" s="108"/>
      <c r="K1727" s="108"/>
      <c r="L1727" s="108"/>
      <c r="M1727" s="111"/>
      <c r="N1727" s="112"/>
      <c r="O1727" s="111"/>
      <c r="P1727" s="108"/>
      <c r="Q1727" s="108"/>
      <c r="R1727" s="108"/>
      <c r="S1727" s="108"/>
      <c r="T1727" s="108"/>
      <c r="U1727" s="108"/>
      <c r="V1727" s="108"/>
      <c r="W1727" s="108"/>
      <c r="X1727" s="108"/>
      <c r="Y1727" s="108"/>
      <c r="Z1727" s="108"/>
      <c r="AA1727" s="108"/>
      <c r="AB1727" s="108"/>
      <c r="AC1727" s="108"/>
      <c r="AD1727" s="108"/>
      <c r="AE1727" s="108"/>
      <c r="AF1727" s="108"/>
      <c r="AG1727" s="108"/>
      <c r="AH1727" s="108"/>
    </row>
    <row r="1728">
      <c r="A1728" s="108"/>
      <c r="B1728" s="108"/>
      <c r="C1728" s="108"/>
      <c r="D1728" s="115"/>
      <c r="E1728" s="108"/>
      <c r="F1728" s="108"/>
      <c r="G1728" s="108"/>
      <c r="H1728" s="108"/>
      <c r="I1728" s="108"/>
      <c r="J1728" s="108"/>
      <c r="K1728" s="108"/>
      <c r="L1728" s="108"/>
      <c r="M1728" s="111"/>
      <c r="N1728" s="112"/>
      <c r="O1728" s="111"/>
      <c r="P1728" s="108"/>
      <c r="Q1728" s="108"/>
      <c r="R1728" s="108"/>
      <c r="S1728" s="108"/>
      <c r="T1728" s="108"/>
      <c r="U1728" s="108"/>
      <c r="V1728" s="108"/>
      <c r="W1728" s="108"/>
      <c r="X1728" s="108"/>
      <c r="Y1728" s="108"/>
      <c r="Z1728" s="108"/>
      <c r="AA1728" s="108"/>
      <c r="AB1728" s="108"/>
      <c r="AC1728" s="108"/>
      <c r="AD1728" s="108"/>
      <c r="AE1728" s="108"/>
      <c r="AF1728" s="108"/>
      <c r="AG1728" s="108"/>
      <c r="AH1728" s="108"/>
    </row>
    <row r="1729">
      <c r="A1729" s="108"/>
      <c r="B1729" s="108"/>
      <c r="C1729" s="108"/>
      <c r="D1729" s="115"/>
      <c r="E1729" s="108"/>
      <c r="F1729" s="108"/>
      <c r="G1729" s="108"/>
      <c r="H1729" s="108"/>
      <c r="I1729" s="108"/>
      <c r="J1729" s="108"/>
      <c r="K1729" s="108"/>
      <c r="L1729" s="108"/>
      <c r="M1729" s="111"/>
      <c r="N1729" s="112"/>
      <c r="O1729" s="111"/>
      <c r="P1729" s="108"/>
      <c r="Q1729" s="108"/>
      <c r="R1729" s="108"/>
      <c r="S1729" s="108"/>
      <c r="T1729" s="108"/>
      <c r="U1729" s="108"/>
      <c r="V1729" s="108"/>
      <c r="W1729" s="108"/>
      <c r="X1729" s="108"/>
      <c r="Y1729" s="108"/>
      <c r="Z1729" s="108"/>
      <c r="AA1729" s="108"/>
      <c r="AB1729" s="108"/>
      <c r="AC1729" s="108"/>
      <c r="AD1729" s="108"/>
      <c r="AE1729" s="108"/>
      <c r="AF1729" s="108"/>
      <c r="AG1729" s="108"/>
      <c r="AH1729" s="108"/>
    </row>
    <row r="1730">
      <c r="A1730" s="108"/>
      <c r="B1730" s="108"/>
      <c r="C1730" s="108"/>
      <c r="D1730" s="115"/>
      <c r="E1730" s="108"/>
      <c r="F1730" s="108"/>
      <c r="G1730" s="108"/>
      <c r="H1730" s="108"/>
      <c r="I1730" s="108"/>
      <c r="J1730" s="108"/>
      <c r="K1730" s="108"/>
      <c r="L1730" s="108"/>
      <c r="M1730" s="111"/>
      <c r="N1730" s="112"/>
      <c r="O1730" s="111"/>
      <c r="P1730" s="108"/>
      <c r="Q1730" s="108"/>
      <c r="R1730" s="108"/>
      <c r="S1730" s="108"/>
      <c r="T1730" s="108"/>
      <c r="U1730" s="108"/>
      <c r="V1730" s="108"/>
      <c r="W1730" s="108"/>
      <c r="X1730" s="108"/>
      <c r="Y1730" s="108"/>
      <c r="Z1730" s="108"/>
      <c r="AA1730" s="108"/>
      <c r="AB1730" s="108"/>
      <c r="AC1730" s="108"/>
      <c r="AD1730" s="108"/>
      <c r="AE1730" s="108"/>
      <c r="AF1730" s="108"/>
      <c r="AG1730" s="108"/>
      <c r="AH1730" s="108"/>
    </row>
    <row r="1731">
      <c r="A1731" s="108"/>
      <c r="B1731" s="108"/>
      <c r="C1731" s="108"/>
      <c r="D1731" s="115"/>
      <c r="E1731" s="108"/>
      <c r="F1731" s="108"/>
      <c r="G1731" s="108"/>
      <c r="H1731" s="108"/>
      <c r="I1731" s="108"/>
      <c r="J1731" s="108"/>
      <c r="K1731" s="108"/>
      <c r="L1731" s="108"/>
      <c r="M1731" s="111"/>
      <c r="N1731" s="112"/>
      <c r="O1731" s="111"/>
      <c r="P1731" s="108"/>
      <c r="Q1731" s="108"/>
      <c r="R1731" s="108"/>
      <c r="S1731" s="108"/>
      <c r="T1731" s="108"/>
      <c r="U1731" s="108"/>
      <c r="V1731" s="108"/>
      <c r="W1731" s="108"/>
      <c r="X1731" s="108"/>
      <c r="Y1731" s="108"/>
      <c r="Z1731" s="108"/>
      <c r="AA1731" s="108"/>
      <c r="AB1731" s="108"/>
      <c r="AC1731" s="108"/>
      <c r="AD1731" s="108"/>
      <c r="AE1731" s="108"/>
      <c r="AF1731" s="108"/>
      <c r="AG1731" s="108"/>
      <c r="AH1731" s="108"/>
    </row>
    <row r="1732">
      <c r="A1732" s="108"/>
      <c r="B1732" s="108"/>
      <c r="C1732" s="108"/>
      <c r="D1732" s="115"/>
      <c r="E1732" s="108"/>
      <c r="F1732" s="108"/>
      <c r="G1732" s="108"/>
      <c r="H1732" s="108"/>
      <c r="I1732" s="108"/>
      <c r="J1732" s="108"/>
      <c r="K1732" s="108"/>
      <c r="L1732" s="108"/>
      <c r="M1732" s="111"/>
      <c r="N1732" s="112"/>
      <c r="O1732" s="111"/>
      <c r="P1732" s="108"/>
      <c r="Q1732" s="108"/>
      <c r="R1732" s="108"/>
      <c r="S1732" s="108"/>
      <c r="T1732" s="108"/>
      <c r="U1732" s="108"/>
      <c r="V1732" s="108"/>
      <c r="W1732" s="108"/>
      <c r="X1732" s="108"/>
      <c r="Y1732" s="108"/>
      <c r="Z1732" s="108"/>
      <c r="AA1732" s="108"/>
      <c r="AB1732" s="108"/>
      <c r="AC1732" s="108"/>
      <c r="AD1732" s="108"/>
      <c r="AE1732" s="108"/>
      <c r="AF1732" s="108"/>
      <c r="AG1732" s="108"/>
      <c r="AH1732" s="108"/>
    </row>
    <row r="1733">
      <c r="A1733" s="108"/>
      <c r="B1733" s="108"/>
      <c r="C1733" s="108"/>
      <c r="D1733" s="115"/>
      <c r="E1733" s="108"/>
      <c r="F1733" s="108"/>
      <c r="G1733" s="108"/>
      <c r="H1733" s="108"/>
      <c r="I1733" s="108"/>
      <c r="J1733" s="108"/>
      <c r="K1733" s="108"/>
      <c r="L1733" s="108"/>
      <c r="M1733" s="111"/>
      <c r="N1733" s="112"/>
      <c r="O1733" s="111"/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/>
      <c r="AB1733" s="108"/>
      <c r="AC1733" s="108"/>
      <c r="AD1733" s="108"/>
      <c r="AE1733" s="108"/>
      <c r="AF1733" s="108"/>
      <c r="AG1733" s="108"/>
      <c r="AH1733" s="108"/>
    </row>
    <row r="1734">
      <c r="A1734" s="108"/>
      <c r="B1734" s="108"/>
      <c r="C1734" s="108"/>
      <c r="D1734" s="115"/>
      <c r="E1734" s="108"/>
      <c r="F1734" s="108"/>
      <c r="G1734" s="108"/>
      <c r="H1734" s="108"/>
      <c r="I1734" s="108"/>
      <c r="J1734" s="108"/>
      <c r="K1734" s="108"/>
      <c r="L1734" s="108"/>
      <c r="M1734" s="111"/>
      <c r="N1734" s="112"/>
      <c r="O1734" s="111"/>
      <c r="P1734" s="108"/>
      <c r="Q1734" s="108"/>
      <c r="R1734" s="108"/>
      <c r="S1734" s="108"/>
      <c r="T1734" s="108"/>
      <c r="U1734" s="108"/>
      <c r="V1734" s="108"/>
      <c r="W1734" s="108"/>
      <c r="X1734" s="108"/>
      <c r="Y1734" s="108"/>
      <c r="Z1734" s="108"/>
      <c r="AA1734" s="108"/>
      <c r="AB1734" s="108"/>
      <c r="AC1734" s="108"/>
      <c r="AD1734" s="108"/>
      <c r="AE1734" s="108"/>
      <c r="AF1734" s="108"/>
      <c r="AG1734" s="108"/>
      <c r="AH1734" s="108"/>
    </row>
    <row r="1735">
      <c r="A1735" s="108"/>
      <c r="B1735" s="108"/>
      <c r="C1735" s="108"/>
      <c r="D1735" s="115"/>
      <c r="E1735" s="108"/>
      <c r="F1735" s="108"/>
      <c r="G1735" s="108"/>
      <c r="H1735" s="108"/>
      <c r="I1735" s="108"/>
      <c r="J1735" s="108"/>
      <c r="K1735" s="108"/>
      <c r="L1735" s="108"/>
      <c r="M1735" s="111"/>
      <c r="N1735" s="112"/>
      <c r="O1735" s="111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/>
      <c r="AC1735" s="108"/>
      <c r="AD1735" s="108"/>
      <c r="AE1735" s="108"/>
      <c r="AF1735" s="108"/>
      <c r="AG1735" s="108"/>
      <c r="AH1735" s="108"/>
    </row>
    <row r="1736">
      <c r="A1736" s="108"/>
      <c r="B1736" s="108"/>
      <c r="C1736" s="108"/>
      <c r="D1736" s="115"/>
      <c r="E1736" s="108"/>
      <c r="F1736" s="108"/>
      <c r="G1736" s="108"/>
      <c r="H1736" s="108"/>
      <c r="I1736" s="108"/>
      <c r="J1736" s="108"/>
      <c r="K1736" s="108"/>
      <c r="L1736" s="108"/>
      <c r="M1736" s="111"/>
      <c r="N1736" s="112"/>
      <c r="O1736" s="111"/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/>
      <c r="AB1736" s="108"/>
      <c r="AC1736" s="108"/>
      <c r="AD1736" s="108"/>
      <c r="AE1736" s="108"/>
      <c r="AF1736" s="108"/>
      <c r="AG1736" s="108"/>
      <c r="AH1736" s="108"/>
    </row>
    <row r="1737">
      <c r="A1737" s="108"/>
      <c r="B1737" s="108"/>
      <c r="C1737" s="108"/>
      <c r="D1737" s="115"/>
      <c r="E1737" s="108"/>
      <c r="F1737" s="108"/>
      <c r="G1737" s="108"/>
      <c r="H1737" s="108"/>
      <c r="I1737" s="108"/>
      <c r="J1737" s="108"/>
      <c r="K1737" s="108"/>
      <c r="L1737" s="108"/>
      <c r="M1737" s="111"/>
      <c r="N1737" s="112"/>
      <c r="O1737" s="111"/>
      <c r="P1737" s="108"/>
      <c r="Q1737" s="108"/>
      <c r="R1737" s="108"/>
      <c r="S1737" s="108"/>
      <c r="T1737" s="108"/>
      <c r="U1737" s="108"/>
      <c r="V1737" s="108"/>
      <c r="W1737" s="108"/>
      <c r="X1737" s="108"/>
      <c r="Y1737" s="108"/>
      <c r="Z1737" s="108"/>
      <c r="AA1737" s="108"/>
      <c r="AB1737" s="108"/>
      <c r="AC1737" s="108"/>
      <c r="AD1737" s="108"/>
      <c r="AE1737" s="108"/>
      <c r="AF1737" s="108"/>
      <c r="AG1737" s="108"/>
      <c r="AH1737" s="108"/>
    </row>
    <row r="1738">
      <c r="A1738" s="108"/>
      <c r="B1738" s="108"/>
      <c r="C1738" s="108"/>
      <c r="D1738" s="115"/>
      <c r="E1738" s="108"/>
      <c r="F1738" s="108"/>
      <c r="G1738" s="108"/>
      <c r="H1738" s="108"/>
      <c r="I1738" s="108"/>
      <c r="J1738" s="108"/>
      <c r="K1738" s="108"/>
      <c r="L1738" s="108"/>
      <c r="M1738" s="111"/>
      <c r="N1738" s="112"/>
      <c r="O1738" s="111"/>
      <c r="P1738" s="108"/>
      <c r="Q1738" s="108"/>
      <c r="R1738" s="108"/>
      <c r="S1738" s="108"/>
      <c r="T1738" s="108"/>
      <c r="U1738" s="108"/>
      <c r="V1738" s="108"/>
      <c r="W1738" s="108"/>
      <c r="X1738" s="108"/>
      <c r="Y1738" s="108"/>
      <c r="Z1738" s="108"/>
      <c r="AA1738" s="108"/>
      <c r="AB1738" s="108"/>
      <c r="AC1738" s="108"/>
      <c r="AD1738" s="108"/>
      <c r="AE1738" s="108"/>
      <c r="AF1738" s="108"/>
      <c r="AG1738" s="108"/>
      <c r="AH1738" s="108"/>
    </row>
    <row r="1739">
      <c r="A1739" s="108"/>
      <c r="B1739" s="108"/>
      <c r="C1739" s="108"/>
      <c r="D1739" s="115"/>
      <c r="E1739" s="108"/>
      <c r="F1739" s="108"/>
      <c r="G1739" s="108"/>
      <c r="H1739" s="108"/>
      <c r="I1739" s="108"/>
      <c r="J1739" s="108"/>
      <c r="K1739" s="108"/>
      <c r="L1739" s="108"/>
      <c r="M1739" s="111"/>
      <c r="N1739" s="112"/>
      <c r="O1739" s="111"/>
      <c r="P1739" s="108"/>
      <c r="Q1739" s="108"/>
      <c r="R1739" s="108"/>
      <c r="S1739" s="108"/>
      <c r="T1739" s="108"/>
      <c r="U1739" s="108"/>
      <c r="V1739" s="108"/>
      <c r="W1739" s="108"/>
      <c r="X1739" s="108"/>
      <c r="Y1739" s="108"/>
      <c r="Z1739" s="108"/>
      <c r="AA1739" s="108"/>
      <c r="AB1739" s="108"/>
      <c r="AC1739" s="108"/>
      <c r="AD1739" s="108"/>
      <c r="AE1739" s="108"/>
      <c r="AF1739" s="108"/>
      <c r="AG1739" s="108"/>
      <c r="AH1739" s="108"/>
    </row>
    <row r="1740">
      <c r="A1740" s="108"/>
      <c r="B1740" s="108"/>
      <c r="C1740" s="108"/>
      <c r="D1740" s="115"/>
      <c r="E1740" s="108"/>
      <c r="F1740" s="108"/>
      <c r="G1740" s="108"/>
      <c r="H1740" s="108"/>
      <c r="I1740" s="108"/>
      <c r="J1740" s="108"/>
      <c r="K1740" s="108"/>
      <c r="L1740" s="108"/>
      <c r="M1740" s="111"/>
      <c r="N1740" s="112"/>
      <c r="O1740" s="111"/>
      <c r="P1740" s="108"/>
      <c r="Q1740" s="108"/>
      <c r="R1740" s="108"/>
      <c r="S1740" s="108"/>
      <c r="T1740" s="108"/>
      <c r="U1740" s="108"/>
      <c r="V1740" s="108"/>
      <c r="W1740" s="108"/>
      <c r="X1740" s="108"/>
      <c r="Y1740" s="108"/>
      <c r="Z1740" s="108"/>
      <c r="AA1740" s="108"/>
      <c r="AB1740" s="108"/>
      <c r="AC1740" s="108"/>
      <c r="AD1740" s="108"/>
      <c r="AE1740" s="108"/>
      <c r="AF1740" s="108"/>
      <c r="AG1740" s="108"/>
      <c r="AH1740" s="108"/>
    </row>
    <row r="1741">
      <c r="A1741" s="108"/>
      <c r="B1741" s="108"/>
      <c r="C1741" s="108"/>
      <c r="D1741" s="115"/>
      <c r="E1741" s="108"/>
      <c r="F1741" s="108"/>
      <c r="G1741" s="108"/>
      <c r="H1741" s="108"/>
      <c r="I1741" s="108"/>
      <c r="J1741" s="108"/>
      <c r="K1741" s="108"/>
      <c r="L1741" s="108"/>
      <c r="M1741" s="111"/>
      <c r="N1741" s="112"/>
      <c r="O1741" s="111"/>
      <c r="P1741" s="108"/>
      <c r="Q1741" s="108"/>
      <c r="R1741" s="108"/>
      <c r="S1741" s="108"/>
      <c r="T1741" s="108"/>
      <c r="U1741" s="108"/>
      <c r="V1741" s="108"/>
      <c r="W1741" s="108"/>
      <c r="X1741" s="108"/>
      <c r="Y1741" s="108"/>
      <c r="Z1741" s="108"/>
      <c r="AA1741" s="108"/>
      <c r="AB1741" s="108"/>
      <c r="AC1741" s="108"/>
      <c r="AD1741" s="108"/>
      <c r="AE1741" s="108"/>
      <c r="AF1741" s="108"/>
      <c r="AG1741" s="108"/>
      <c r="AH1741" s="108"/>
    </row>
    <row r="1742">
      <c r="A1742" s="108"/>
      <c r="B1742" s="108"/>
      <c r="C1742" s="108"/>
      <c r="D1742" s="115"/>
      <c r="E1742" s="108"/>
      <c r="F1742" s="108"/>
      <c r="G1742" s="108"/>
      <c r="H1742" s="108"/>
      <c r="I1742" s="108"/>
      <c r="J1742" s="108"/>
      <c r="K1742" s="108"/>
      <c r="L1742" s="108"/>
      <c r="M1742" s="111"/>
      <c r="N1742" s="112"/>
      <c r="O1742" s="111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/>
      <c r="AB1742" s="108"/>
      <c r="AC1742" s="108"/>
      <c r="AD1742" s="108"/>
      <c r="AE1742" s="108"/>
      <c r="AF1742" s="108"/>
      <c r="AG1742" s="108"/>
      <c r="AH1742" s="108"/>
    </row>
    <row r="1743">
      <c r="A1743" s="108"/>
      <c r="B1743" s="108"/>
      <c r="C1743" s="108"/>
      <c r="D1743" s="115"/>
      <c r="E1743" s="108"/>
      <c r="F1743" s="108"/>
      <c r="G1743" s="108"/>
      <c r="H1743" s="108"/>
      <c r="I1743" s="108"/>
      <c r="J1743" s="108"/>
      <c r="K1743" s="108"/>
      <c r="L1743" s="108"/>
      <c r="M1743" s="111"/>
      <c r="N1743" s="112"/>
      <c r="O1743" s="111"/>
      <c r="P1743" s="108"/>
      <c r="Q1743" s="108"/>
      <c r="R1743" s="108"/>
      <c r="S1743" s="108"/>
      <c r="T1743" s="108"/>
      <c r="U1743" s="108"/>
      <c r="V1743" s="108"/>
      <c r="W1743" s="108"/>
      <c r="X1743" s="108"/>
      <c r="Y1743" s="108"/>
      <c r="Z1743" s="108"/>
      <c r="AA1743" s="108"/>
      <c r="AB1743" s="108"/>
      <c r="AC1743" s="108"/>
      <c r="AD1743" s="108"/>
      <c r="AE1743" s="108"/>
      <c r="AF1743" s="108"/>
      <c r="AG1743" s="108"/>
      <c r="AH1743" s="108"/>
    </row>
    <row r="1744">
      <c r="A1744" s="108"/>
      <c r="B1744" s="108"/>
      <c r="C1744" s="108"/>
      <c r="D1744" s="115"/>
      <c r="E1744" s="108"/>
      <c r="F1744" s="108"/>
      <c r="G1744" s="108"/>
      <c r="H1744" s="108"/>
      <c r="I1744" s="108"/>
      <c r="J1744" s="108"/>
      <c r="K1744" s="108"/>
      <c r="L1744" s="108"/>
      <c r="M1744" s="111"/>
      <c r="N1744" s="112"/>
      <c r="O1744" s="111"/>
      <c r="P1744" s="108"/>
      <c r="Q1744" s="108"/>
      <c r="R1744" s="108"/>
      <c r="S1744" s="108"/>
      <c r="T1744" s="108"/>
      <c r="U1744" s="108"/>
      <c r="V1744" s="108"/>
      <c r="W1744" s="108"/>
      <c r="X1744" s="108"/>
      <c r="Y1744" s="108"/>
      <c r="Z1744" s="108"/>
      <c r="AA1744" s="108"/>
      <c r="AB1744" s="108"/>
      <c r="AC1744" s="108"/>
      <c r="AD1744" s="108"/>
      <c r="AE1744" s="108"/>
      <c r="AF1744" s="108"/>
      <c r="AG1744" s="108"/>
      <c r="AH1744" s="108"/>
    </row>
    <row r="1745">
      <c r="A1745" s="108"/>
      <c r="B1745" s="108"/>
      <c r="C1745" s="108"/>
      <c r="D1745" s="115"/>
      <c r="E1745" s="108"/>
      <c r="F1745" s="108"/>
      <c r="G1745" s="108"/>
      <c r="H1745" s="108"/>
      <c r="I1745" s="108"/>
      <c r="J1745" s="108"/>
      <c r="K1745" s="108"/>
      <c r="L1745" s="108"/>
      <c r="M1745" s="111"/>
      <c r="N1745" s="112"/>
      <c r="O1745" s="111"/>
      <c r="P1745" s="108"/>
      <c r="Q1745" s="108"/>
      <c r="R1745" s="108"/>
      <c r="S1745" s="108"/>
      <c r="T1745" s="108"/>
      <c r="U1745" s="108"/>
      <c r="V1745" s="108"/>
      <c r="W1745" s="108"/>
      <c r="X1745" s="108"/>
      <c r="Y1745" s="108"/>
      <c r="Z1745" s="108"/>
      <c r="AA1745" s="108"/>
      <c r="AB1745" s="108"/>
      <c r="AC1745" s="108"/>
      <c r="AD1745" s="108"/>
      <c r="AE1745" s="108"/>
      <c r="AF1745" s="108"/>
      <c r="AG1745" s="108"/>
      <c r="AH1745" s="108"/>
    </row>
    <row r="1746">
      <c r="A1746" s="108"/>
      <c r="B1746" s="108"/>
      <c r="C1746" s="108"/>
      <c r="D1746" s="115"/>
      <c r="E1746" s="108"/>
      <c r="F1746" s="108"/>
      <c r="G1746" s="108"/>
      <c r="H1746" s="108"/>
      <c r="I1746" s="108"/>
      <c r="J1746" s="108"/>
      <c r="K1746" s="108"/>
      <c r="L1746" s="108"/>
      <c r="M1746" s="111"/>
      <c r="N1746" s="112"/>
      <c r="O1746" s="111"/>
      <c r="P1746" s="108"/>
      <c r="Q1746" s="108"/>
      <c r="R1746" s="108"/>
      <c r="S1746" s="108"/>
      <c r="T1746" s="108"/>
      <c r="U1746" s="108"/>
      <c r="V1746" s="108"/>
      <c r="W1746" s="108"/>
      <c r="X1746" s="108"/>
      <c r="Y1746" s="108"/>
      <c r="Z1746" s="108"/>
      <c r="AA1746" s="108"/>
      <c r="AB1746" s="108"/>
      <c r="AC1746" s="108"/>
      <c r="AD1746" s="108"/>
      <c r="AE1746" s="108"/>
      <c r="AF1746" s="108"/>
      <c r="AG1746" s="108"/>
      <c r="AH1746" s="108"/>
    </row>
    <row r="1747">
      <c r="A1747" s="108"/>
      <c r="B1747" s="108"/>
      <c r="C1747" s="108"/>
      <c r="D1747" s="115"/>
      <c r="E1747" s="108"/>
      <c r="F1747" s="108"/>
      <c r="G1747" s="108"/>
      <c r="H1747" s="108"/>
      <c r="I1747" s="108"/>
      <c r="J1747" s="108"/>
      <c r="K1747" s="108"/>
      <c r="L1747" s="108"/>
      <c r="M1747" s="111"/>
      <c r="N1747" s="112"/>
      <c r="O1747" s="111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/>
      <c r="AC1747" s="108"/>
      <c r="AD1747" s="108"/>
      <c r="AE1747" s="108"/>
      <c r="AF1747" s="108"/>
      <c r="AG1747" s="108"/>
      <c r="AH1747" s="108"/>
    </row>
    <row r="1748">
      <c r="A1748" s="108"/>
      <c r="B1748" s="108"/>
      <c r="C1748" s="108"/>
      <c r="D1748" s="115"/>
      <c r="E1748" s="108"/>
      <c r="F1748" s="108"/>
      <c r="G1748" s="108"/>
      <c r="H1748" s="108"/>
      <c r="I1748" s="108"/>
      <c r="J1748" s="108"/>
      <c r="K1748" s="108"/>
      <c r="L1748" s="108"/>
      <c r="M1748" s="111"/>
      <c r="N1748" s="112"/>
      <c r="O1748" s="111"/>
      <c r="P1748" s="108"/>
      <c r="Q1748" s="108"/>
      <c r="R1748" s="108"/>
      <c r="S1748" s="108"/>
      <c r="T1748" s="108"/>
      <c r="U1748" s="108"/>
      <c r="V1748" s="108"/>
      <c r="W1748" s="108"/>
      <c r="X1748" s="108"/>
      <c r="Y1748" s="108"/>
      <c r="Z1748" s="108"/>
      <c r="AA1748" s="108"/>
      <c r="AB1748" s="108"/>
      <c r="AC1748" s="108"/>
      <c r="AD1748" s="108"/>
      <c r="AE1748" s="108"/>
      <c r="AF1748" s="108"/>
      <c r="AG1748" s="108"/>
      <c r="AH1748" s="108"/>
    </row>
    <row r="1749">
      <c r="A1749" s="108"/>
      <c r="B1749" s="108"/>
      <c r="C1749" s="108"/>
      <c r="D1749" s="115"/>
      <c r="E1749" s="108"/>
      <c r="F1749" s="108"/>
      <c r="G1749" s="108"/>
      <c r="H1749" s="108"/>
      <c r="I1749" s="108"/>
      <c r="J1749" s="108"/>
      <c r="K1749" s="108"/>
      <c r="L1749" s="108"/>
      <c r="M1749" s="111"/>
      <c r="N1749" s="112"/>
      <c r="O1749" s="111"/>
      <c r="P1749" s="108"/>
      <c r="Q1749" s="108"/>
      <c r="R1749" s="108"/>
      <c r="S1749" s="108"/>
      <c r="T1749" s="108"/>
      <c r="U1749" s="108"/>
      <c r="V1749" s="108"/>
      <c r="W1749" s="108"/>
      <c r="X1749" s="108"/>
      <c r="Y1749" s="108"/>
      <c r="Z1749" s="108"/>
      <c r="AA1749" s="108"/>
      <c r="AB1749" s="108"/>
      <c r="AC1749" s="108"/>
      <c r="AD1749" s="108"/>
      <c r="AE1749" s="108"/>
      <c r="AF1749" s="108"/>
      <c r="AG1749" s="108"/>
      <c r="AH1749" s="108"/>
    </row>
    <row r="1750">
      <c r="A1750" s="108"/>
      <c r="B1750" s="108"/>
      <c r="C1750" s="108"/>
      <c r="D1750" s="115"/>
      <c r="E1750" s="108"/>
      <c r="F1750" s="108"/>
      <c r="G1750" s="108"/>
      <c r="H1750" s="108"/>
      <c r="I1750" s="108"/>
      <c r="J1750" s="108"/>
      <c r="K1750" s="108"/>
      <c r="L1750" s="108"/>
      <c r="M1750" s="111"/>
      <c r="N1750" s="112"/>
      <c r="O1750" s="111"/>
      <c r="P1750" s="108"/>
      <c r="Q1750" s="108"/>
      <c r="R1750" s="108"/>
      <c r="S1750" s="108"/>
      <c r="T1750" s="108"/>
      <c r="U1750" s="108"/>
      <c r="V1750" s="108"/>
      <c r="W1750" s="108"/>
      <c r="X1750" s="108"/>
      <c r="Y1750" s="108"/>
      <c r="Z1750" s="108"/>
      <c r="AA1750" s="108"/>
      <c r="AB1750" s="108"/>
      <c r="AC1750" s="108"/>
      <c r="AD1750" s="108"/>
      <c r="AE1750" s="108"/>
      <c r="AF1750" s="108"/>
      <c r="AG1750" s="108"/>
      <c r="AH1750" s="108"/>
    </row>
    <row r="1751">
      <c r="A1751" s="108"/>
      <c r="B1751" s="108"/>
      <c r="C1751" s="108"/>
      <c r="D1751" s="115"/>
      <c r="E1751" s="108"/>
      <c r="F1751" s="108"/>
      <c r="G1751" s="108"/>
      <c r="H1751" s="108"/>
      <c r="I1751" s="108"/>
      <c r="J1751" s="108"/>
      <c r="K1751" s="108"/>
      <c r="L1751" s="108"/>
      <c r="M1751" s="111"/>
      <c r="N1751" s="112"/>
      <c r="O1751" s="111"/>
      <c r="P1751" s="108"/>
      <c r="Q1751" s="108"/>
      <c r="R1751" s="108"/>
      <c r="S1751" s="108"/>
      <c r="T1751" s="108"/>
      <c r="U1751" s="108"/>
      <c r="V1751" s="108"/>
      <c r="W1751" s="108"/>
      <c r="X1751" s="108"/>
      <c r="Y1751" s="108"/>
      <c r="Z1751" s="108"/>
      <c r="AA1751" s="108"/>
      <c r="AB1751" s="108"/>
      <c r="AC1751" s="108"/>
      <c r="AD1751" s="108"/>
      <c r="AE1751" s="108"/>
      <c r="AF1751" s="108"/>
      <c r="AG1751" s="108"/>
      <c r="AH1751" s="108"/>
    </row>
    <row r="1752">
      <c r="A1752" s="108"/>
      <c r="B1752" s="108"/>
      <c r="C1752" s="108"/>
      <c r="D1752" s="115"/>
      <c r="E1752" s="108"/>
      <c r="F1752" s="108"/>
      <c r="G1752" s="108"/>
      <c r="H1752" s="108"/>
      <c r="I1752" s="108"/>
      <c r="J1752" s="108"/>
      <c r="K1752" s="108"/>
      <c r="L1752" s="108"/>
      <c r="M1752" s="111"/>
      <c r="N1752" s="112"/>
      <c r="O1752" s="111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/>
      <c r="AB1752" s="108"/>
      <c r="AC1752" s="108"/>
      <c r="AD1752" s="108"/>
      <c r="AE1752" s="108"/>
      <c r="AF1752" s="108"/>
      <c r="AG1752" s="108"/>
      <c r="AH1752" s="108"/>
    </row>
    <row r="1753">
      <c r="A1753" s="108"/>
      <c r="B1753" s="108"/>
      <c r="C1753" s="108"/>
      <c r="D1753" s="115"/>
      <c r="E1753" s="108"/>
      <c r="F1753" s="108"/>
      <c r="G1753" s="108"/>
      <c r="H1753" s="108"/>
      <c r="I1753" s="108"/>
      <c r="J1753" s="108"/>
      <c r="K1753" s="108"/>
      <c r="L1753" s="108"/>
      <c r="M1753" s="111"/>
      <c r="N1753" s="112"/>
      <c r="O1753" s="111"/>
      <c r="P1753" s="108"/>
      <c r="Q1753" s="108"/>
      <c r="R1753" s="108"/>
      <c r="S1753" s="108"/>
      <c r="T1753" s="108"/>
      <c r="U1753" s="108"/>
      <c r="V1753" s="108"/>
      <c r="W1753" s="108"/>
      <c r="X1753" s="108"/>
      <c r="Y1753" s="108"/>
      <c r="Z1753" s="108"/>
      <c r="AA1753" s="108"/>
      <c r="AB1753" s="108"/>
      <c r="AC1753" s="108"/>
      <c r="AD1753" s="108"/>
      <c r="AE1753" s="108"/>
      <c r="AF1753" s="108"/>
      <c r="AG1753" s="108"/>
      <c r="AH1753" s="108"/>
    </row>
    <row r="1754">
      <c r="A1754" s="108"/>
      <c r="B1754" s="108"/>
      <c r="C1754" s="108"/>
      <c r="D1754" s="115"/>
      <c r="E1754" s="108"/>
      <c r="F1754" s="108"/>
      <c r="G1754" s="108"/>
      <c r="H1754" s="108"/>
      <c r="I1754" s="108"/>
      <c r="J1754" s="108"/>
      <c r="K1754" s="108"/>
      <c r="L1754" s="108"/>
      <c r="M1754" s="111"/>
      <c r="N1754" s="112"/>
      <c r="O1754" s="111"/>
      <c r="P1754" s="108"/>
      <c r="Q1754" s="108"/>
      <c r="R1754" s="108"/>
      <c r="S1754" s="108"/>
      <c r="T1754" s="108"/>
      <c r="U1754" s="108"/>
      <c r="V1754" s="108"/>
      <c r="W1754" s="108"/>
      <c r="X1754" s="108"/>
      <c r="Y1754" s="108"/>
      <c r="Z1754" s="108"/>
      <c r="AA1754" s="108"/>
      <c r="AB1754" s="108"/>
      <c r="AC1754" s="108"/>
      <c r="AD1754" s="108"/>
      <c r="AE1754" s="108"/>
      <c r="AF1754" s="108"/>
      <c r="AG1754" s="108"/>
      <c r="AH1754" s="108"/>
    </row>
    <row r="1755">
      <c r="A1755" s="108"/>
      <c r="B1755" s="108"/>
      <c r="C1755" s="108"/>
      <c r="D1755" s="115"/>
      <c r="E1755" s="108"/>
      <c r="F1755" s="108"/>
      <c r="G1755" s="108"/>
      <c r="H1755" s="108"/>
      <c r="I1755" s="108"/>
      <c r="J1755" s="108"/>
      <c r="K1755" s="108"/>
      <c r="L1755" s="108"/>
      <c r="M1755" s="111"/>
      <c r="N1755" s="112"/>
      <c r="O1755" s="111"/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/>
      <c r="AB1755" s="108"/>
      <c r="AC1755" s="108"/>
      <c r="AD1755" s="108"/>
      <c r="AE1755" s="108"/>
      <c r="AF1755" s="108"/>
      <c r="AG1755" s="108"/>
      <c r="AH1755" s="108"/>
    </row>
    <row r="1756">
      <c r="A1756" s="108"/>
      <c r="B1756" s="108"/>
      <c r="C1756" s="108"/>
      <c r="D1756" s="115"/>
      <c r="E1756" s="108"/>
      <c r="F1756" s="108"/>
      <c r="G1756" s="108"/>
      <c r="H1756" s="108"/>
      <c r="I1756" s="108"/>
      <c r="J1756" s="108"/>
      <c r="K1756" s="108"/>
      <c r="L1756" s="108"/>
      <c r="M1756" s="111"/>
      <c r="N1756" s="112"/>
      <c r="O1756" s="111"/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/>
      <c r="AB1756" s="108"/>
      <c r="AC1756" s="108"/>
      <c r="AD1756" s="108"/>
      <c r="AE1756" s="108"/>
      <c r="AF1756" s="108"/>
      <c r="AG1756" s="108"/>
      <c r="AH1756" s="108"/>
    </row>
    <row r="1757">
      <c r="A1757" s="108"/>
      <c r="B1757" s="108"/>
      <c r="C1757" s="108"/>
      <c r="D1757" s="115"/>
      <c r="E1757" s="108"/>
      <c r="F1757" s="108"/>
      <c r="G1757" s="108"/>
      <c r="H1757" s="108"/>
      <c r="I1757" s="108"/>
      <c r="J1757" s="108"/>
      <c r="K1757" s="108"/>
      <c r="L1757" s="108"/>
      <c r="M1757" s="111"/>
      <c r="N1757" s="112"/>
      <c r="O1757" s="111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/>
      <c r="AB1757" s="108"/>
      <c r="AC1757" s="108"/>
      <c r="AD1757" s="108"/>
      <c r="AE1757" s="108"/>
      <c r="AF1757" s="108"/>
      <c r="AG1757" s="108"/>
      <c r="AH1757" s="108"/>
    </row>
    <row r="1758">
      <c r="A1758" s="108"/>
      <c r="B1758" s="108"/>
      <c r="C1758" s="108"/>
      <c r="D1758" s="115"/>
      <c r="E1758" s="108"/>
      <c r="F1758" s="108"/>
      <c r="G1758" s="108"/>
      <c r="H1758" s="108"/>
      <c r="I1758" s="108"/>
      <c r="J1758" s="108"/>
      <c r="K1758" s="108"/>
      <c r="L1758" s="108"/>
      <c r="M1758" s="111"/>
      <c r="N1758" s="112"/>
      <c r="O1758" s="111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/>
      <c r="AB1758" s="108"/>
      <c r="AC1758" s="108"/>
      <c r="AD1758" s="108"/>
      <c r="AE1758" s="108"/>
      <c r="AF1758" s="108"/>
      <c r="AG1758" s="108"/>
      <c r="AH1758" s="108"/>
    </row>
    <row r="1759">
      <c r="A1759" s="108"/>
      <c r="B1759" s="108"/>
      <c r="C1759" s="108"/>
      <c r="D1759" s="115"/>
      <c r="E1759" s="108"/>
      <c r="F1759" s="108"/>
      <c r="G1759" s="108"/>
      <c r="H1759" s="108"/>
      <c r="I1759" s="108"/>
      <c r="J1759" s="108"/>
      <c r="K1759" s="108"/>
      <c r="L1759" s="108"/>
      <c r="M1759" s="111"/>
      <c r="N1759" s="112"/>
      <c r="O1759" s="111"/>
      <c r="P1759" s="108"/>
      <c r="Q1759" s="108"/>
      <c r="R1759" s="108"/>
      <c r="S1759" s="108"/>
      <c r="T1759" s="108"/>
      <c r="U1759" s="108"/>
      <c r="V1759" s="108"/>
      <c r="W1759" s="108"/>
      <c r="X1759" s="108"/>
      <c r="Y1759" s="108"/>
      <c r="Z1759" s="108"/>
      <c r="AA1759" s="108"/>
      <c r="AB1759" s="108"/>
      <c r="AC1759" s="108"/>
      <c r="AD1759" s="108"/>
      <c r="AE1759" s="108"/>
      <c r="AF1759" s="108"/>
      <c r="AG1759" s="108"/>
      <c r="AH1759" s="108"/>
    </row>
    <row r="1760">
      <c r="A1760" s="108"/>
      <c r="B1760" s="108"/>
      <c r="C1760" s="108"/>
      <c r="D1760" s="115"/>
      <c r="E1760" s="108"/>
      <c r="F1760" s="108"/>
      <c r="G1760" s="108"/>
      <c r="H1760" s="108"/>
      <c r="I1760" s="108"/>
      <c r="J1760" s="108"/>
      <c r="K1760" s="108"/>
      <c r="L1760" s="108"/>
      <c r="M1760" s="111"/>
      <c r="N1760" s="112"/>
      <c r="O1760" s="111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/>
      <c r="AC1760" s="108"/>
      <c r="AD1760" s="108"/>
      <c r="AE1760" s="108"/>
      <c r="AF1760" s="108"/>
      <c r="AG1760" s="108"/>
      <c r="AH1760" s="108"/>
    </row>
    <row r="1761">
      <c r="A1761" s="108"/>
      <c r="B1761" s="108"/>
      <c r="C1761" s="108"/>
      <c r="D1761" s="115"/>
      <c r="E1761" s="108"/>
      <c r="F1761" s="108"/>
      <c r="G1761" s="108"/>
      <c r="H1761" s="108"/>
      <c r="I1761" s="108"/>
      <c r="J1761" s="108"/>
      <c r="K1761" s="108"/>
      <c r="L1761" s="108"/>
      <c r="M1761" s="111"/>
      <c r="N1761" s="112"/>
      <c r="O1761" s="111"/>
      <c r="P1761" s="108"/>
      <c r="Q1761" s="108"/>
      <c r="R1761" s="108"/>
      <c r="S1761" s="108"/>
      <c r="T1761" s="108"/>
      <c r="U1761" s="108"/>
      <c r="V1761" s="108"/>
      <c r="W1761" s="108"/>
      <c r="X1761" s="108"/>
      <c r="Y1761" s="108"/>
      <c r="Z1761" s="108"/>
      <c r="AA1761" s="108"/>
      <c r="AB1761" s="108"/>
      <c r="AC1761" s="108"/>
      <c r="AD1761" s="108"/>
      <c r="AE1761" s="108"/>
      <c r="AF1761" s="108"/>
      <c r="AG1761" s="108"/>
      <c r="AH1761" s="108"/>
    </row>
    <row r="1762">
      <c r="A1762" s="108"/>
      <c r="B1762" s="108"/>
      <c r="C1762" s="108"/>
      <c r="D1762" s="115"/>
      <c r="E1762" s="108"/>
      <c r="F1762" s="108"/>
      <c r="G1762" s="108"/>
      <c r="H1762" s="108"/>
      <c r="I1762" s="108"/>
      <c r="J1762" s="108"/>
      <c r="K1762" s="108"/>
      <c r="L1762" s="108"/>
      <c r="M1762" s="111"/>
      <c r="N1762" s="112"/>
      <c r="O1762" s="111"/>
      <c r="P1762" s="108"/>
      <c r="Q1762" s="108"/>
      <c r="R1762" s="108"/>
      <c r="S1762" s="108"/>
      <c r="T1762" s="108"/>
      <c r="U1762" s="108"/>
      <c r="V1762" s="108"/>
      <c r="W1762" s="108"/>
      <c r="X1762" s="108"/>
      <c r="Y1762" s="108"/>
      <c r="Z1762" s="108"/>
      <c r="AA1762" s="108"/>
      <c r="AB1762" s="108"/>
      <c r="AC1762" s="108"/>
      <c r="AD1762" s="108"/>
      <c r="AE1762" s="108"/>
      <c r="AF1762" s="108"/>
      <c r="AG1762" s="108"/>
      <c r="AH1762" s="108"/>
    </row>
    <row r="1763">
      <c r="A1763" s="108"/>
      <c r="B1763" s="108"/>
      <c r="C1763" s="108"/>
      <c r="D1763" s="115"/>
      <c r="E1763" s="108"/>
      <c r="F1763" s="108"/>
      <c r="G1763" s="108"/>
      <c r="H1763" s="108"/>
      <c r="I1763" s="108"/>
      <c r="J1763" s="108"/>
      <c r="K1763" s="108"/>
      <c r="L1763" s="108"/>
      <c r="M1763" s="111"/>
      <c r="N1763" s="112"/>
      <c r="O1763" s="111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/>
      <c r="AB1763" s="108"/>
      <c r="AC1763" s="108"/>
      <c r="AD1763" s="108"/>
      <c r="AE1763" s="108"/>
      <c r="AF1763" s="108"/>
      <c r="AG1763" s="108"/>
      <c r="AH1763" s="108"/>
    </row>
    <row r="1764">
      <c r="A1764" s="108"/>
      <c r="B1764" s="108"/>
      <c r="C1764" s="108"/>
      <c r="D1764" s="115"/>
      <c r="E1764" s="108"/>
      <c r="F1764" s="108"/>
      <c r="G1764" s="108"/>
      <c r="H1764" s="108"/>
      <c r="I1764" s="108"/>
      <c r="J1764" s="108"/>
      <c r="K1764" s="108"/>
      <c r="L1764" s="108"/>
      <c r="M1764" s="111"/>
      <c r="N1764" s="112"/>
      <c r="O1764" s="111"/>
      <c r="P1764" s="108"/>
      <c r="Q1764" s="108"/>
      <c r="R1764" s="108"/>
      <c r="S1764" s="108"/>
      <c r="T1764" s="108"/>
      <c r="U1764" s="108"/>
      <c r="V1764" s="108"/>
      <c r="W1764" s="108"/>
      <c r="X1764" s="108"/>
      <c r="Y1764" s="108"/>
      <c r="Z1764" s="108"/>
      <c r="AA1764" s="108"/>
      <c r="AB1764" s="108"/>
      <c r="AC1764" s="108"/>
      <c r="AD1764" s="108"/>
      <c r="AE1764" s="108"/>
      <c r="AF1764" s="108"/>
      <c r="AG1764" s="108"/>
      <c r="AH1764" s="108"/>
    </row>
    <row r="1765">
      <c r="A1765" s="108"/>
      <c r="B1765" s="108"/>
      <c r="C1765" s="108"/>
      <c r="D1765" s="115"/>
      <c r="E1765" s="108"/>
      <c r="F1765" s="108"/>
      <c r="G1765" s="108"/>
      <c r="H1765" s="108"/>
      <c r="I1765" s="108"/>
      <c r="J1765" s="108"/>
      <c r="K1765" s="108"/>
      <c r="L1765" s="108"/>
      <c r="M1765" s="111"/>
      <c r="N1765" s="112"/>
      <c r="O1765" s="111"/>
      <c r="P1765" s="108"/>
      <c r="Q1765" s="108"/>
      <c r="R1765" s="108"/>
      <c r="S1765" s="108"/>
      <c r="T1765" s="108"/>
      <c r="U1765" s="108"/>
      <c r="V1765" s="108"/>
      <c r="W1765" s="108"/>
      <c r="X1765" s="108"/>
      <c r="Y1765" s="108"/>
      <c r="Z1765" s="108"/>
      <c r="AA1765" s="108"/>
      <c r="AB1765" s="108"/>
      <c r="AC1765" s="108"/>
      <c r="AD1765" s="108"/>
      <c r="AE1765" s="108"/>
      <c r="AF1765" s="108"/>
      <c r="AG1765" s="108"/>
      <c r="AH1765" s="108"/>
    </row>
    <row r="1766">
      <c r="A1766" s="108"/>
      <c r="B1766" s="108"/>
      <c r="C1766" s="108"/>
      <c r="D1766" s="115"/>
      <c r="E1766" s="108"/>
      <c r="F1766" s="108"/>
      <c r="G1766" s="108"/>
      <c r="H1766" s="108"/>
      <c r="I1766" s="108"/>
      <c r="J1766" s="108"/>
      <c r="K1766" s="108"/>
      <c r="L1766" s="108"/>
      <c r="M1766" s="111"/>
      <c r="N1766" s="112"/>
      <c r="O1766" s="111"/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/>
      <c r="AC1766" s="108"/>
      <c r="AD1766" s="108"/>
      <c r="AE1766" s="108"/>
      <c r="AF1766" s="108"/>
      <c r="AG1766" s="108"/>
      <c r="AH1766" s="108"/>
    </row>
    <row r="1767">
      <c r="A1767" s="108"/>
      <c r="B1767" s="108"/>
      <c r="C1767" s="108"/>
      <c r="D1767" s="115"/>
      <c r="E1767" s="108"/>
      <c r="F1767" s="108"/>
      <c r="G1767" s="108"/>
      <c r="H1767" s="108"/>
      <c r="I1767" s="108"/>
      <c r="J1767" s="108"/>
      <c r="K1767" s="108"/>
      <c r="L1767" s="108"/>
      <c r="M1767" s="111"/>
      <c r="N1767" s="112"/>
      <c r="O1767" s="111"/>
      <c r="P1767" s="108"/>
      <c r="Q1767" s="108"/>
      <c r="R1767" s="108"/>
      <c r="S1767" s="108"/>
      <c r="T1767" s="108"/>
      <c r="U1767" s="108"/>
      <c r="V1767" s="108"/>
      <c r="W1767" s="108"/>
      <c r="X1767" s="108"/>
      <c r="Y1767" s="108"/>
      <c r="Z1767" s="108"/>
      <c r="AA1767" s="108"/>
      <c r="AB1767" s="108"/>
      <c r="AC1767" s="108"/>
      <c r="AD1767" s="108"/>
      <c r="AE1767" s="108"/>
      <c r="AF1767" s="108"/>
      <c r="AG1767" s="108"/>
      <c r="AH1767" s="108"/>
    </row>
    <row r="1768">
      <c r="A1768" s="108"/>
      <c r="B1768" s="108"/>
      <c r="C1768" s="108"/>
      <c r="D1768" s="115"/>
      <c r="E1768" s="108"/>
      <c r="F1768" s="108"/>
      <c r="G1768" s="108"/>
      <c r="H1768" s="108"/>
      <c r="I1768" s="108"/>
      <c r="J1768" s="108"/>
      <c r="K1768" s="108"/>
      <c r="L1768" s="108"/>
      <c r="M1768" s="111"/>
      <c r="N1768" s="112"/>
      <c r="O1768" s="111"/>
      <c r="P1768" s="108"/>
      <c r="Q1768" s="108"/>
      <c r="R1768" s="108"/>
      <c r="S1768" s="108"/>
      <c r="T1768" s="108"/>
      <c r="U1768" s="108"/>
      <c r="V1768" s="108"/>
      <c r="W1768" s="108"/>
      <c r="X1768" s="108"/>
      <c r="Y1768" s="108"/>
      <c r="Z1768" s="108"/>
      <c r="AA1768" s="108"/>
      <c r="AB1768" s="108"/>
      <c r="AC1768" s="108"/>
      <c r="AD1768" s="108"/>
      <c r="AE1768" s="108"/>
      <c r="AF1768" s="108"/>
      <c r="AG1768" s="108"/>
      <c r="AH1768" s="108"/>
    </row>
    <row r="1769">
      <c r="A1769" s="108"/>
      <c r="B1769" s="108"/>
      <c r="C1769" s="108"/>
      <c r="D1769" s="115"/>
      <c r="E1769" s="108"/>
      <c r="F1769" s="108"/>
      <c r="G1769" s="108"/>
      <c r="H1769" s="108"/>
      <c r="I1769" s="108"/>
      <c r="J1769" s="108"/>
      <c r="K1769" s="108"/>
      <c r="L1769" s="108"/>
      <c r="M1769" s="111"/>
      <c r="N1769" s="112"/>
      <c r="O1769" s="111"/>
      <c r="P1769" s="108"/>
      <c r="Q1769" s="108"/>
      <c r="R1769" s="108"/>
      <c r="S1769" s="108"/>
      <c r="T1769" s="108"/>
      <c r="U1769" s="108"/>
      <c r="V1769" s="108"/>
      <c r="W1769" s="108"/>
      <c r="X1769" s="108"/>
      <c r="Y1769" s="108"/>
      <c r="Z1769" s="108"/>
      <c r="AA1769" s="108"/>
      <c r="AB1769" s="108"/>
      <c r="AC1769" s="108"/>
      <c r="AD1769" s="108"/>
      <c r="AE1769" s="108"/>
      <c r="AF1769" s="108"/>
      <c r="AG1769" s="108"/>
      <c r="AH1769" s="108"/>
    </row>
    <row r="1770">
      <c r="A1770" s="108"/>
      <c r="B1770" s="108"/>
      <c r="C1770" s="108"/>
      <c r="D1770" s="115"/>
      <c r="E1770" s="108"/>
      <c r="F1770" s="108"/>
      <c r="G1770" s="108"/>
      <c r="H1770" s="108"/>
      <c r="I1770" s="108"/>
      <c r="J1770" s="108"/>
      <c r="K1770" s="108"/>
      <c r="L1770" s="108"/>
      <c r="M1770" s="111"/>
      <c r="N1770" s="112"/>
      <c r="O1770" s="111"/>
      <c r="P1770" s="108"/>
      <c r="Q1770" s="108"/>
      <c r="R1770" s="108"/>
      <c r="S1770" s="108"/>
      <c r="T1770" s="108"/>
      <c r="U1770" s="108"/>
      <c r="V1770" s="108"/>
      <c r="W1770" s="108"/>
      <c r="X1770" s="108"/>
      <c r="Y1770" s="108"/>
      <c r="Z1770" s="108"/>
      <c r="AA1770" s="108"/>
      <c r="AB1770" s="108"/>
      <c r="AC1770" s="108"/>
      <c r="AD1770" s="108"/>
      <c r="AE1770" s="108"/>
      <c r="AF1770" s="108"/>
      <c r="AG1770" s="108"/>
      <c r="AH1770" s="108"/>
    </row>
    <row r="1771">
      <c r="A1771" s="108"/>
      <c r="B1771" s="108"/>
      <c r="C1771" s="108"/>
      <c r="D1771" s="115"/>
      <c r="E1771" s="108"/>
      <c r="F1771" s="108"/>
      <c r="G1771" s="108"/>
      <c r="H1771" s="108"/>
      <c r="I1771" s="108"/>
      <c r="J1771" s="108"/>
      <c r="K1771" s="108"/>
      <c r="L1771" s="108"/>
      <c r="M1771" s="111"/>
      <c r="N1771" s="112"/>
      <c r="O1771" s="111"/>
      <c r="P1771" s="108"/>
      <c r="Q1771" s="108"/>
      <c r="R1771" s="108"/>
      <c r="S1771" s="108"/>
      <c r="T1771" s="108"/>
      <c r="U1771" s="108"/>
      <c r="V1771" s="108"/>
      <c r="W1771" s="108"/>
      <c r="X1771" s="108"/>
      <c r="Y1771" s="108"/>
      <c r="Z1771" s="108"/>
      <c r="AA1771" s="108"/>
      <c r="AB1771" s="108"/>
      <c r="AC1771" s="108"/>
      <c r="AD1771" s="108"/>
      <c r="AE1771" s="108"/>
      <c r="AF1771" s="108"/>
      <c r="AG1771" s="108"/>
      <c r="AH1771" s="108"/>
    </row>
    <row r="1772">
      <c r="A1772" s="108"/>
      <c r="B1772" s="108"/>
      <c r="C1772" s="108"/>
      <c r="D1772" s="115"/>
      <c r="E1772" s="108"/>
      <c r="F1772" s="108"/>
      <c r="G1772" s="108"/>
      <c r="H1772" s="108"/>
      <c r="I1772" s="108"/>
      <c r="J1772" s="108"/>
      <c r="K1772" s="108"/>
      <c r="L1772" s="108"/>
      <c r="M1772" s="111"/>
      <c r="N1772" s="112"/>
      <c r="O1772" s="111"/>
      <c r="P1772" s="108"/>
      <c r="Q1772" s="108"/>
      <c r="R1772" s="108"/>
      <c r="S1772" s="108"/>
      <c r="T1772" s="108"/>
      <c r="U1772" s="108"/>
      <c r="V1772" s="108"/>
      <c r="W1772" s="108"/>
      <c r="X1772" s="108"/>
      <c r="Y1772" s="108"/>
      <c r="Z1772" s="108"/>
      <c r="AA1772" s="108"/>
      <c r="AB1772" s="108"/>
      <c r="AC1772" s="108"/>
      <c r="AD1772" s="108"/>
      <c r="AE1772" s="108"/>
      <c r="AF1772" s="108"/>
      <c r="AG1772" s="108"/>
      <c r="AH1772" s="108"/>
    </row>
    <row r="1773">
      <c r="A1773" s="108"/>
      <c r="B1773" s="108"/>
      <c r="C1773" s="108"/>
      <c r="D1773" s="115"/>
      <c r="E1773" s="108"/>
      <c r="F1773" s="108"/>
      <c r="G1773" s="108"/>
      <c r="H1773" s="108"/>
      <c r="I1773" s="108"/>
      <c r="J1773" s="108"/>
      <c r="K1773" s="108"/>
      <c r="L1773" s="108"/>
      <c r="M1773" s="111"/>
      <c r="N1773" s="112"/>
      <c r="O1773" s="111"/>
      <c r="P1773" s="108"/>
      <c r="Q1773" s="108"/>
      <c r="R1773" s="108"/>
      <c r="S1773" s="108"/>
      <c r="T1773" s="108"/>
      <c r="U1773" s="108"/>
      <c r="V1773" s="108"/>
      <c r="W1773" s="108"/>
      <c r="X1773" s="108"/>
      <c r="Y1773" s="108"/>
      <c r="Z1773" s="108"/>
      <c r="AA1773" s="108"/>
      <c r="AB1773" s="108"/>
      <c r="AC1773" s="108"/>
      <c r="AD1773" s="108"/>
      <c r="AE1773" s="108"/>
      <c r="AF1773" s="108"/>
      <c r="AG1773" s="108"/>
      <c r="AH1773" s="108"/>
    </row>
    <row r="1774">
      <c r="A1774" s="108"/>
      <c r="B1774" s="108"/>
      <c r="C1774" s="108"/>
      <c r="D1774" s="115"/>
      <c r="E1774" s="108"/>
      <c r="F1774" s="108"/>
      <c r="G1774" s="108"/>
      <c r="H1774" s="108"/>
      <c r="I1774" s="108"/>
      <c r="J1774" s="108"/>
      <c r="K1774" s="108"/>
      <c r="L1774" s="108"/>
      <c r="M1774" s="111"/>
      <c r="N1774" s="112"/>
      <c r="O1774" s="111"/>
      <c r="P1774" s="108"/>
      <c r="Q1774" s="108"/>
      <c r="R1774" s="108"/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/>
      <c r="AC1774" s="108"/>
      <c r="AD1774" s="108"/>
      <c r="AE1774" s="108"/>
      <c r="AF1774" s="108"/>
      <c r="AG1774" s="108"/>
      <c r="AH1774" s="108"/>
    </row>
    <row r="1775">
      <c r="A1775" s="108"/>
      <c r="B1775" s="108"/>
      <c r="C1775" s="108"/>
      <c r="D1775" s="115"/>
      <c r="E1775" s="108"/>
      <c r="F1775" s="108"/>
      <c r="G1775" s="108"/>
      <c r="H1775" s="108"/>
      <c r="I1775" s="108"/>
      <c r="J1775" s="108"/>
      <c r="K1775" s="108"/>
      <c r="L1775" s="108"/>
      <c r="M1775" s="111"/>
      <c r="N1775" s="112"/>
      <c r="O1775" s="111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/>
      <c r="AB1775" s="108"/>
      <c r="AC1775" s="108"/>
      <c r="AD1775" s="108"/>
      <c r="AE1775" s="108"/>
      <c r="AF1775" s="108"/>
      <c r="AG1775" s="108"/>
      <c r="AH1775" s="108"/>
    </row>
    <row r="1776">
      <c r="A1776" s="108"/>
      <c r="B1776" s="108"/>
      <c r="C1776" s="108"/>
      <c r="D1776" s="115"/>
      <c r="E1776" s="108"/>
      <c r="F1776" s="108"/>
      <c r="G1776" s="108"/>
      <c r="H1776" s="108"/>
      <c r="I1776" s="108"/>
      <c r="J1776" s="108"/>
      <c r="K1776" s="108"/>
      <c r="L1776" s="108"/>
      <c r="M1776" s="111"/>
      <c r="N1776" s="112"/>
      <c r="O1776" s="111"/>
      <c r="P1776" s="108"/>
      <c r="Q1776" s="108"/>
      <c r="R1776" s="108"/>
      <c r="S1776" s="108"/>
      <c r="T1776" s="108"/>
      <c r="U1776" s="108"/>
      <c r="V1776" s="108"/>
      <c r="W1776" s="108"/>
      <c r="X1776" s="108"/>
      <c r="Y1776" s="108"/>
      <c r="Z1776" s="108"/>
      <c r="AA1776" s="108"/>
      <c r="AB1776" s="108"/>
      <c r="AC1776" s="108"/>
      <c r="AD1776" s="108"/>
      <c r="AE1776" s="108"/>
      <c r="AF1776" s="108"/>
      <c r="AG1776" s="108"/>
      <c r="AH1776" s="108"/>
    </row>
    <row r="1777">
      <c r="A1777" s="108"/>
      <c r="B1777" s="108"/>
      <c r="C1777" s="108"/>
      <c r="D1777" s="115"/>
      <c r="E1777" s="108"/>
      <c r="F1777" s="108"/>
      <c r="G1777" s="108"/>
      <c r="H1777" s="108"/>
      <c r="I1777" s="108"/>
      <c r="J1777" s="108"/>
      <c r="K1777" s="108"/>
      <c r="L1777" s="108"/>
      <c r="M1777" s="111"/>
      <c r="N1777" s="112"/>
      <c r="O1777" s="111"/>
      <c r="P1777" s="108"/>
      <c r="Q1777" s="108"/>
      <c r="R1777" s="108"/>
      <c r="S1777" s="108"/>
      <c r="T1777" s="108"/>
      <c r="U1777" s="108"/>
      <c r="V1777" s="108"/>
      <c r="W1777" s="108"/>
      <c r="X1777" s="108"/>
      <c r="Y1777" s="108"/>
      <c r="Z1777" s="108"/>
      <c r="AA1777" s="108"/>
      <c r="AB1777" s="108"/>
      <c r="AC1777" s="108"/>
      <c r="AD1777" s="108"/>
      <c r="AE1777" s="108"/>
      <c r="AF1777" s="108"/>
      <c r="AG1777" s="108"/>
      <c r="AH1777" s="108"/>
    </row>
    <row r="1778">
      <c r="A1778" s="108"/>
      <c r="B1778" s="108"/>
      <c r="C1778" s="108"/>
      <c r="D1778" s="115"/>
      <c r="E1778" s="108"/>
      <c r="F1778" s="108"/>
      <c r="G1778" s="108"/>
      <c r="H1778" s="108"/>
      <c r="I1778" s="108"/>
      <c r="J1778" s="108"/>
      <c r="K1778" s="108"/>
      <c r="L1778" s="108"/>
      <c r="M1778" s="111"/>
      <c r="N1778" s="112"/>
      <c r="O1778" s="111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/>
      <c r="AC1778" s="108"/>
      <c r="AD1778" s="108"/>
      <c r="AE1778" s="108"/>
      <c r="AF1778" s="108"/>
      <c r="AG1778" s="108"/>
      <c r="AH1778" s="108"/>
    </row>
    <row r="1779">
      <c r="A1779" s="108"/>
      <c r="B1779" s="108"/>
      <c r="C1779" s="108"/>
      <c r="D1779" s="115"/>
      <c r="E1779" s="108"/>
      <c r="F1779" s="108"/>
      <c r="G1779" s="108"/>
      <c r="H1779" s="108"/>
      <c r="I1779" s="108"/>
      <c r="J1779" s="108"/>
      <c r="K1779" s="108"/>
      <c r="L1779" s="108"/>
      <c r="M1779" s="111"/>
      <c r="N1779" s="112"/>
      <c r="O1779" s="111"/>
      <c r="P1779" s="108"/>
      <c r="Q1779" s="108"/>
      <c r="R1779" s="108"/>
      <c r="S1779" s="108"/>
      <c r="T1779" s="108"/>
      <c r="U1779" s="108"/>
      <c r="V1779" s="108"/>
      <c r="W1779" s="108"/>
      <c r="X1779" s="108"/>
      <c r="Y1779" s="108"/>
      <c r="Z1779" s="108"/>
      <c r="AA1779" s="108"/>
      <c r="AB1779" s="108"/>
      <c r="AC1779" s="108"/>
      <c r="AD1779" s="108"/>
      <c r="AE1779" s="108"/>
      <c r="AF1779" s="108"/>
      <c r="AG1779" s="108"/>
      <c r="AH1779" s="108"/>
    </row>
    <row r="1780">
      <c r="A1780" s="108"/>
      <c r="B1780" s="108"/>
      <c r="C1780" s="108"/>
      <c r="D1780" s="115"/>
      <c r="E1780" s="108"/>
      <c r="F1780" s="108"/>
      <c r="G1780" s="108"/>
      <c r="H1780" s="108"/>
      <c r="I1780" s="108"/>
      <c r="J1780" s="108"/>
      <c r="K1780" s="108"/>
      <c r="L1780" s="108"/>
      <c r="M1780" s="111"/>
      <c r="N1780" s="112"/>
      <c r="O1780" s="111"/>
      <c r="P1780" s="108"/>
      <c r="Q1780" s="108"/>
      <c r="R1780" s="108"/>
      <c r="S1780" s="108"/>
      <c r="T1780" s="108"/>
      <c r="U1780" s="108"/>
      <c r="V1780" s="108"/>
      <c r="W1780" s="108"/>
      <c r="X1780" s="108"/>
      <c r="Y1780" s="108"/>
      <c r="Z1780" s="108"/>
      <c r="AA1780" s="108"/>
      <c r="AB1780" s="108"/>
      <c r="AC1780" s="108"/>
      <c r="AD1780" s="108"/>
      <c r="AE1780" s="108"/>
      <c r="AF1780" s="108"/>
      <c r="AG1780" s="108"/>
      <c r="AH1780" s="108"/>
    </row>
    <row r="1781">
      <c r="A1781" s="108"/>
      <c r="B1781" s="108"/>
      <c r="C1781" s="108"/>
      <c r="D1781" s="115"/>
      <c r="E1781" s="108"/>
      <c r="F1781" s="108"/>
      <c r="G1781" s="108"/>
      <c r="H1781" s="108"/>
      <c r="I1781" s="108"/>
      <c r="J1781" s="108"/>
      <c r="K1781" s="108"/>
      <c r="L1781" s="108"/>
      <c r="M1781" s="111"/>
      <c r="N1781" s="112"/>
      <c r="O1781" s="111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/>
      <c r="AB1781" s="108"/>
      <c r="AC1781" s="108"/>
      <c r="AD1781" s="108"/>
      <c r="AE1781" s="108"/>
      <c r="AF1781" s="108"/>
      <c r="AG1781" s="108"/>
      <c r="AH1781" s="108"/>
    </row>
    <row r="1782">
      <c r="A1782" s="108"/>
      <c r="B1782" s="108"/>
      <c r="C1782" s="108"/>
      <c r="D1782" s="115"/>
      <c r="E1782" s="108"/>
      <c r="F1782" s="108"/>
      <c r="G1782" s="108"/>
      <c r="H1782" s="108"/>
      <c r="I1782" s="108"/>
      <c r="J1782" s="108"/>
      <c r="K1782" s="108"/>
      <c r="L1782" s="108"/>
      <c r="M1782" s="111"/>
      <c r="N1782" s="112"/>
      <c r="O1782" s="111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/>
      <c r="AB1782" s="108"/>
      <c r="AC1782" s="108"/>
      <c r="AD1782" s="108"/>
      <c r="AE1782" s="108"/>
      <c r="AF1782" s="108"/>
      <c r="AG1782" s="108"/>
      <c r="AH1782" s="108"/>
    </row>
    <row r="1783">
      <c r="A1783" s="108"/>
      <c r="B1783" s="108"/>
      <c r="C1783" s="108"/>
      <c r="D1783" s="115"/>
      <c r="E1783" s="108"/>
      <c r="F1783" s="108"/>
      <c r="G1783" s="108"/>
      <c r="H1783" s="108"/>
      <c r="I1783" s="108"/>
      <c r="J1783" s="108"/>
      <c r="K1783" s="108"/>
      <c r="L1783" s="108"/>
      <c r="M1783" s="111"/>
      <c r="N1783" s="112"/>
      <c r="O1783" s="111"/>
      <c r="P1783" s="108"/>
      <c r="Q1783" s="108"/>
      <c r="R1783" s="108"/>
      <c r="S1783" s="108"/>
      <c r="T1783" s="108"/>
      <c r="U1783" s="108"/>
      <c r="V1783" s="108"/>
      <c r="W1783" s="108"/>
      <c r="X1783" s="108"/>
      <c r="Y1783" s="108"/>
      <c r="Z1783" s="108"/>
      <c r="AA1783" s="108"/>
      <c r="AB1783" s="108"/>
      <c r="AC1783" s="108"/>
      <c r="AD1783" s="108"/>
      <c r="AE1783" s="108"/>
      <c r="AF1783" s="108"/>
      <c r="AG1783" s="108"/>
      <c r="AH1783" s="108"/>
    </row>
    <row r="1784">
      <c r="A1784" s="108"/>
      <c r="B1784" s="108"/>
      <c r="C1784" s="108"/>
      <c r="D1784" s="115"/>
      <c r="E1784" s="108"/>
      <c r="F1784" s="108"/>
      <c r="G1784" s="108"/>
      <c r="H1784" s="108"/>
      <c r="I1784" s="108"/>
      <c r="J1784" s="108"/>
      <c r="K1784" s="108"/>
      <c r="L1784" s="108"/>
      <c r="M1784" s="111"/>
      <c r="N1784" s="112"/>
      <c r="O1784" s="111"/>
      <c r="P1784" s="108"/>
      <c r="Q1784" s="108"/>
      <c r="R1784" s="108"/>
      <c r="S1784" s="108"/>
      <c r="T1784" s="108"/>
      <c r="U1784" s="108"/>
      <c r="V1784" s="108"/>
      <c r="W1784" s="108"/>
      <c r="X1784" s="108"/>
      <c r="Y1784" s="108"/>
      <c r="Z1784" s="108"/>
      <c r="AA1784" s="108"/>
      <c r="AB1784" s="108"/>
      <c r="AC1784" s="108"/>
      <c r="AD1784" s="108"/>
      <c r="AE1784" s="108"/>
      <c r="AF1784" s="108"/>
      <c r="AG1784" s="108"/>
      <c r="AH1784" s="108"/>
    </row>
    <row r="1785">
      <c r="A1785" s="108"/>
      <c r="B1785" s="108"/>
      <c r="C1785" s="108"/>
      <c r="D1785" s="115"/>
      <c r="E1785" s="108"/>
      <c r="F1785" s="108"/>
      <c r="G1785" s="108"/>
      <c r="H1785" s="108"/>
      <c r="I1785" s="108"/>
      <c r="J1785" s="108"/>
      <c r="K1785" s="108"/>
      <c r="L1785" s="108"/>
      <c r="M1785" s="111"/>
      <c r="N1785" s="112"/>
      <c r="O1785" s="111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  <c r="AE1785" s="108"/>
      <c r="AF1785" s="108"/>
      <c r="AG1785" s="108"/>
      <c r="AH1785" s="108"/>
    </row>
    <row r="1786">
      <c r="A1786" s="108"/>
      <c r="B1786" s="108"/>
      <c r="C1786" s="108"/>
      <c r="D1786" s="115"/>
      <c r="E1786" s="108"/>
      <c r="F1786" s="108"/>
      <c r="G1786" s="108"/>
      <c r="H1786" s="108"/>
      <c r="I1786" s="108"/>
      <c r="J1786" s="108"/>
      <c r="K1786" s="108"/>
      <c r="L1786" s="108"/>
      <c r="M1786" s="111"/>
      <c r="N1786" s="112"/>
      <c r="O1786" s="111"/>
      <c r="P1786" s="108"/>
      <c r="Q1786" s="108"/>
      <c r="R1786" s="108"/>
      <c r="S1786" s="108"/>
      <c r="T1786" s="108"/>
      <c r="U1786" s="108"/>
      <c r="V1786" s="108"/>
      <c r="W1786" s="108"/>
      <c r="X1786" s="108"/>
      <c r="Y1786" s="108"/>
      <c r="Z1786" s="108"/>
      <c r="AA1786" s="108"/>
      <c r="AB1786" s="108"/>
      <c r="AC1786" s="108"/>
      <c r="AD1786" s="108"/>
      <c r="AE1786" s="108"/>
      <c r="AF1786" s="108"/>
      <c r="AG1786" s="108"/>
      <c r="AH1786" s="108"/>
    </row>
    <row r="1787">
      <c r="A1787" s="108"/>
      <c r="B1787" s="108"/>
      <c r="C1787" s="108"/>
      <c r="D1787" s="115"/>
      <c r="E1787" s="108"/>
      <c r="F1787" s="108"/>
      <c r="G1787" s="108"/>
      <c r="H1787" s="108"/>
      <c r="I1787" s="108"/>
      <c r="J1787" s="108"/>
      <c r="K1787" s="108"/>
      <c r="L1787" s="108"/>
      <c r="M1787" s="111"/>
      <c r="N1787" s="112"/>
      <c r="O1787" s="111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/>
      <c r="AB1787" s="108"/>
      <c r="AC1787" s="108"/>
      <c r="AD1787" s="108"/>
      <c r="AE1787" s="108"/>
      <c r="AF1787" s="108"/>
      <c r="AG1787" s="108"/>
      <c r="AH1787" s="108"/>
    </row>
    <row r="1788">
      <c r="A1788" s="108"/>
      <c r="B1788" s="108"/>
      <c r="C1788" s="108"/>
      <c r="D1788" s="115"/>
      <c r="E1788" s="108"/>
      <c r="F1788" s="108"/>
      <c r="G1788" s="108"/>
      <c r="H1788" s="108"/>
      <c r="I1788" s="108"/>
      <c r="J1788" s="108"/>
      <c r="K1788" s="108"/>
      <c r="L1788" s="108"/>
      <c r="M1788" s="111"/>
      <c r="N1788" s="112"/>
      <c r="O1788" s="111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  <c r="AE1788" s="108"/>
      <c r="AF1788" s="108"/>
      <c r="AG1788" s="108"/>
      <c r="AH1788" s="108"/>
    </row>
    <row r="1789">
      <c r="A1789" s="108"/>
      <c r="B1789" s="108"/>
      <c r="C1789" s="108"/>
      <c r="D1789" s="115"/>
      <c r="E1789" s="108"/>
      <c r="F1789" s="108"/>
      <c r="G1789" s="108"/>
      <c r="H1789" s="108"/>
      <c r="I1789" s="108"/>
      <c r="J1789" s="108"/>
      <c r="K1789" s="108"/>
      <c r="L1789" s="108"/>
      <c r="M1789" s="111"/>
      <c r="N1789" s="112"/>
      <c r="O1789" s="111"/>
      <c r="P1789" s="108"/>
      <c r="Q1789" s="108"/>
      <c r="R1789" s="108"/>
      <c r="S1789" s="108"/>
      <c r="T1789" s="108"/>
      <c r="U1789" s="108"/>
      <c r="V1789" s="108"/>
      <c r="W1789" s="108"/>
      <c r="X1789" s="108"/>
      <c r="Y1789" s="108"/>
      <c r="Z1789" s="108"/>
      <c r="AA1789" s="108"/>
      <c r="AB1789" s="108"/>
      <c r="AC1789" s="108"/>
      <c r="AD1789" s="108"/>
      <c r="AE1789" s="108"/>
      <c r="AF1789" s="108"/>
      <c r="AG1789" s="108"/>
      <c r="AH1789" s="108"/>
    </row>
    <row r="1790">
      <c r="A1790" s="108"/>
      <c r="B1790" s="108"/>
      <c r="C1790" s="108"/>
      <c r="D1790" s="115"/>
      <c r="E1790" s="108"/>
      <c r="F1790" s="108"/>
      <c r="G1790" s="108"/>
      <c r="H1790" s="108"/>
      <c r="I1790" s="108"/>
      <c r="J1790" s="108"/>
      <c r="K1790" s="108"/>
      <c r="L1790" s="108"/>
      <c r="M1790" s="111"/>
      <c r="N1790" s="112"/>
      <c r="O1790" s="111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/>
      <c r="AB1790" s="108"/>
      <c r="AC1790" s="108"/>
      <c r="AD1790" s="108"/>
      <c r="AE1790" s="108"/>
      <c r="AF1790" s="108"/>
      <c r="AG1790" s="108"/>
      <c r="AH1790" s="108"/>
    </row>
    <row r="1791">
      <c r="A1791" s="108"/>
      <c r="B1791" s="108"/>
      <c r="C1791" s="108"/>
      <c r="D1791" s="115"/>
      <c r="E1791" s="108"/>
      <c r="F1791" s="108"/>
      <c r="G1791" s="108"/>
      <c r="H1791" s="108"/>
      <c r="I1791" s="108"/>
      <c r="J1791" s="108"/>
      <c r="K1791" s="108"/>
      <c r="L1791" s="108"/>
      <c r="M1791" s="111"/>
      <c r="N1791" s="112"/>
      <c r="O1791" s="111"/>
      <c r="P1791" s="108"/>
      <c r="Q1791" s="108"/>
      <c r="R1791" s="108"/>
      <c r="S1791" s="108"/>
      <c r="T1791" s="108"/>
      <c r="U1791" s="108"/>
      <c r="V1791" s="108"/>
      <c r="W1791" s="108"/>
      <c r="X1791" s="108"/>
      <c r="Y1791" s="108"/>
      <c r="Z1791" s="108"/>
      <c r="AA1791" s="108"/>
      <c r="AB1791" s="108"/>
      <c r="AC1791" s="108"/>
      <c r="AD1791" s="108"/>
      <c r="AE1791" s="108"/>
      <c r="AF1791" s="108"/>
      <c r="AG1791" s="108"/>
      <c r="AH1791" s="108"/>
    </row>
    <row r="1792">
      <c r="A1792" s="108"/>
      <c r="B1792" s="108"/>
      <c r="C1792" s="108"/>
      <c r="D1792" s="115"/>
      <c r="E1792" s="108"/>
      <c r="F1792" s="108"/>
      <c r="G1792" s="108"/>
      <c r="H1792" s="108"/>
      <c r="I1792" s="108"/>
      <c r="J1792" s="108"/>
      <c r="K1792" s="108"/>
      <c r="L1792" s="108"/>
      <c r="M1792" s="111"/>
      <c r="N1792" s="112"/>
      <c r="O1792" s="111"/>
      <c r="P1792" s="108"/>
      <c r="Q1792" s="108"/>
      <c r="R1792" s="108"/>
      <c r="S1792" s="108"/>
      <c r="T1792" s="108"/>
      <c r="U1792" s="108"/>
      <c r="V1792" s="108"/>
      <c r="W1792" s="108"/>
      <c r="X1792" s="108"/>
      <c r="Y1792" s="108"/>
      <c r="Z1792" s="108"/>
      <c r="AA1792" s="108"/>
      <c r="AB1792" s="108"/>
      <c r="AC1792" s="108"/>
      <c r="AD1792" s="108"/>
      <c r="AE1792" s="108"/>
      <c r="AF1792" s="108"/>
      <c r="AG1792" s="108"/>
      <c r="AH1792" s="108"/>
    </row>
    <row r="1793">
      <c r="A1793" s="108"/>
      <c r="B1793" s="108"/>
      <c r="C1793" s="108"/>
      <c r="D1793" s="115"/>
      <c r="E1793" s="108"/>
      <c r="F1793" s="108"/>
      <c r="G1793" s="108"/>
      <c r="H1793" s="108"/>
      <c r="I1793" s="108"/>
      <c r="J1793" s="108"/>
      <c r="K1793" s="108"/>
      <c r="L1793" s="108"/>
      <c r="M1793" s="111"/>
      <c r="N1793" s="112"/>
      <c r="O1793" s="111"/>
      <c r="P1793" s="108"/>
      <c r="Q1793" s="108"/>
      <c r="R1793" s="108"/>
      <c r="S1793" s="108"/>
      <c r="T1793" s="108"/>
      <c r="U1793" s="108"/>
      <c r="V1793" s="108"/>
      <c r="W1793" s="108"/>
      <c r="X1793" s="108"/>
      <c r="Y1793" s="108"/>
      <c r="Z1793" s="108"/>
      <c r="AA1793" s="108"/>
      <c r="AB1793" s="108"/>
      <c r="AC1793" s="108"/>
      <c r="AD1793" s="108"/>
      <c r="AE1793" s="108"/>
      <c r="AF1793" s="108"/>
      <c r="AG1793" s="108"/>
      <c r="AH1793" s="108"/>
    </row>
    <row r="1794">
      <c r="A1794" s="108"/>
      <c r="B1794" s="108"/>
      <c r="C1794" s="108"/>
      <c r="D1794" s="115"/>
      <c r="E1794" s="108"/>
      <c r="F1794" s="108"/>
      <c r="G1794" s="108"/>
      <c r="H1794" s="108"/>
      <c r="I1794" s="108"/>
      <c r="J1794" s="108"/>
      <c r="K1794" s="108"/>
      <c r="L1794" s="108"/>
      <c r="M1794" s="111"/>
      <c r="N1794" s="112"/>
      <c r="O1794" s="111"/>
      <c r="P1794" s="108"/>
      <c r="Q1794" s="108"/>
      <c r="R1794" s="108"/>
      <c r="S1794" s="108"/>
      <c r="T1794" s="108"/>
      <c r="U1794" s="108"/>
      <c r="V1794" s="108"/>
      <c r="W1794" s="108"/>
      <c r="X1794" s="108"/>
      <c r="Y1794" s="108"/>
      <c r="Z1794" s="108"/>
      <c r="AA1794" s="108"/>
      <c r="AB1794" s="108"/>
      <c r="AC1794" s="108"/>
      <c r="AD1794" s="108"/>
      <c r="AE1794" s="108"/>
      <c r="AF1794" s="108"/>
      <c r="AG1794" s="108"/>
      <c r="AH1794" s="108"/>
    </row>
    <row r="1795">
      <c r="A1795" s="108"/>
      <c r="B1795" s="108"/>
      <c r="C1795" s="108"/>
      <c r="D1795" s="115"/>
      <c r="E1795" s="108"/>
      <c r="F1795" s="108"/>
      <c r="G1795" s="108"/>
      <c r="H1795" s="108"/>
      <c r="I1795" s="108"/>
      <c r="J1795" s="108"/>
      <c r="K1795" s="108"/>
      <c r="L1795" s="108"/>
      <c r="M1795" s="111"/>
      <c r="N1795" s="112"/>
      <c r="O1795" s="111"/>
      <c r="P1795" s="108"/>
      <c r="Q1795" s="108"/>
      <c r="R1795" s="108"/>
      <c r="S1795" s="108"/>
      <c r="T1795" s="108"/>
      <c r="U1795" s="108"/>
      <c r="V1795" s="108"/>
      <c r="W1795" s="108"/>
      <c r="X1795" s="108"/>
      <c r="Y1795" s="108"/>
      <c r="Z1795" s="108"/>
      <c r="AA1795" s="108"/>
      <c r="AB1795" s="108"/>
      <c r="AC1795" s="108"/>
      <c r="AD1795" s="108"/>
      <c r="AE1795" s="108"/>
      <c r="AF1795" s="108"/>
      <c r="AG1795" s="108"/>
      <c r="AH1795" s="108"/>
    </row>
    <row r="1796">
      <c r="A1796" s="108"/>
      <c r="B1796" s="108"/>
      <c r="C1796" s="108"/>
      <c r="D1796" s="115"/>
      <c r="E1796" s="108"/>
      <c r="F1796" s="108"/>
      <c r="G1796" s="108"/>
      <c r="H1796" s="108"/>
      <c r="I1796" s="108"/>
      <c r="J1796" s="108"/>
      <c r="K1796" s="108"/>
      <c r="L1796" s="108"/>
      <c r="M1796" s="111"/>
      <c r="N1796" s="112"/>
      <c r="O1796" s="111"/>
      <c r="P1796" s="108"/>
      <c r="Q1796" s="108"/>
      <c r="R1796" s="108"/>
      <c r="S1796" s="108"/>
      <c r="T1796" s="108"/>
      <c r="U1796" s="108"/>
      <c r="V1796" s="108"/>
      <c r="W1796" s="108"/>
      <c r="X1796" s="108"/>
      <c r="Y1796" s="108"/>
      <c r="Z1796" s="108"/>
      <c r="AA1796" s="108"/>
      <c r="AB1796" s="108"/>
      <c r="AC1796" s="108"/>
      <c r="AD1796" s="108"/>
      <c r="AE1796" s="108"/>
      <c r="AF1796" s="108"/>
      <c r="AG1796" s="108"/>
      <c r="AH1796" s="108"/>
    </row>
    <row r="1797">
      <c r="A1797" s="108"/>
      <c r="B1797" s="108"/>
      <c r="C1797" s="108"/>
      <c r="D1797" s="115"/>
      <c r="E1797" s="108"/>
      <c r="F1797" s="108"/>
      <c r="G1797" s="108"/>
      <c r="H1797" s="108"/>
      <c r="I1797" s="108"/>
      <c r="J1797" s="108"/>
      <c r="K1797" s="108"/>
      <c r="L1797" s="108"/>
      <c r="M1797" s="111"/>
      <c r="N1797" s="112"/>
      <c r="O1797" s="111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/>
      <c r="AB1797" s="108"/>
      <c r="AC1797" s="108"/>
      <c r="AD1797" s="108"/>
      <c r="AE1797" s="108"/>
      <c r="AF1797" s="108"/>
      <c r="AG1797" s="108"/>
      <c r="AH1797" s="108"/>
    </row>
    <row r="1798">
      <c r="A1798" s="108"/>
      <c r="B1798" s="108"/>
      <c r="C1798" s="108"/>
      <c r="D1798" s="115"/>
      <c r="E1798" s="108"/>
      <c r="F1798" s="108"/>
      <c r="G1798" s="108"/>
      <c r="H1798" s="108"/>
      <c r="I1798" s="108"/>
      <c r="J1798" s="108"/>
      <c r="K1798" s="108"/>
      <c r="L1798" s="108"/>
      <c r="M1798" s="111"/>
      <c r="N1798" s="112"/>
      <c r="O1798" s="111"/>
      <c r="P1798" s="108"/>
      <c r="Q1798" s="108"/>
      <c r="R1798" s="108"/>
      <c r="S1798" s="108"/>
      <c r="T1798" s="108"/>
      <c r="U1798" s="108"/>
      <c r="V1798" s="108"/>
      <c r="W1798" s="108"/>
      <c r="X1798" s="108"/>
      <c r="Y1798" s="108"/>
      <c r="Z1798" s="108"/>
      <c r="AA1798" s="108"/>
      <c r="AB1798" s="108"/>
      <c r="AC1798" s="108"/>
      <c r="AD1798" s="108"/>
      <c r="AE1798" s="108"/>
      <c r="AF1798" s="108"/>
      <c r="AG1798" s="108"/>
      <c r="AH1798" s="108"/>
    </row>
    <row r="1799">
      <c r="A1799" s="108"/>
      <c r="B1799" s="108"/>
      <c r="C1799" s="108"/>
      <c r="D1799" s="115"/>
      <c r="E1799" s="108"/>
      <c r="F1799" s="108"/>
      <c r="G1799" s="108"/>
      <c r="H1799" s="108"/>
      <c r="I1799" s="108"/>
      <c r="J1799" s="108"/>
      <c r="K1799" s="108"/>
      <c r="L1799" s="108"/>
      <c r="M1799" s="111"/>
      <c r="N1799" s="112"/>
      <c r="O1799" s="111"/>
      <c r="P1799" s="108"/>
      <c r="Q1799" s="108"/>
      <c r="R1799" s="108"/>
      <c r="S1799" s="108"/>
      <c r="T1799" s="108"/>
      <c r="U1799" s="108"/>
      <c r="V1799" s="108"/>
      <c r="W1799" s="108"/>
      <c r="X1799" s="108"/>
      <c r="Y1799" s="108"/>
      <c r="Z1799" s="108"/>
      <c r="AA1799" s="108"/>
      <c r="AB1799" s="108"/>
      <c r="AC1799" s="108"/>
      <c r="AD1799" s="108"/>
      <c r="AE1799" s="108"/>
      <c r="AF1799" s="108"/>
      <c r="AG1799" s="108"/>
      <c r="AH1799" s="108"/>
    </row>
    <row r="1800">
      <c r="A1800" s="108"/>
      <c r="B1800" s="108"/>
      <c r="C1800" s="108"/>
      <c r="D1800" s="115"/>
      <c r="E1800" s="108"/>
      <c r="F1800" s="108"/>
      <c r="G1800" s="108"/>
      <c r="H1800" s="108"/>
      <c r="I1800" s="108"/>
      <c r="J1800" s="108"/>
      <c r="K1800" s="108"/>
      <c r="L1800" s="108"/>
      <c r="M1800" s="111"/>
      <c r="N1800" s="112"/>
      <c r="O1800" s="111"/>
      <c r="P1800" s="108"/>
      <c r="Q1800" s="108"/>
      <c r="R1800" s="108"/>
      <c r="S1800" s="108"/>
      <c r="T1800" s="108"/>
      <c r="U1800" s="108"/>
      <c r="V1800" s="108"/>
      <c r="W1800" s="108"/>
      <c r="X1800" s="108"/>
      <c r="Y1800" s="108"/>
      <c r="Z1800" s="108"/>
      <c r="AA1800" s="108"/>
      <c r="AB1800" s="108"/>
      <c r="AC1800" s="108"/>
      <c r="AD1800" s="108"/>
      <c r="AE1800" s="108"/>
      <c r="AF1800" s="108"/>
      <c r="AG1800" s="108"/>
      <c r="AH1800" s="108"/>
    </row>
    <row r="1801">
      <c r="A1801" s="108"/>
      <c r="B1801" s="108"/>
      <c r="C1801" s="108"/>
      <c r="D1801" s="115"/>
      <c r="E1801" s="108"/>
      <c r="F1801" s="108"/>
      <c r="G1801" s="108"/>
      <c r="H1801" s="108"/>
      <c r="I1801" s="108"/>
      <c r="J1801" s="108"/>
      <c r="K1801" s="108"/>
      <c r="L1801" s="108"/>
      <c r="M1801" s="111"/>
      <c r="N1801" s="112"/>
      <c r="O1801" s="111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  <c r="AE1801" s="108"/>
      <c r="AF1801" s="108"/>
      <c r="AG1801" s="108"/>
      <c r="AH1801" s="108"/>
    </row>
    <row r="1802">
      <c r="A1802" s="108"/>
      <c r="B1802" s="108"/>
      <c r="C1802" s="108"/>
      <c r="D1802" s="115"/>
      <c r="E1802" s="108"/>
      <c r="F1802" s="108"/>
      <c r="G1802" s="108"/>
      <c r="H1802" s="108"/>
      <c r="I1802" s="108"/>
      <c r="J1802" s="108"/>
      <c r="K1802" s="108"/>
      <c r="L1802" s="108"/>
      <c r="M1802" s="111"/>
      <c r="N1802" s="112"/>
      <c r="O1802" s="111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/>
      <c r="AB1802" s="108"/>
      <c r="AC1802" s="108"/>
      <c r="AD1802" s="108"/>
      <c r="AE1802" s="108"/>
      <c r="AF1802" s="108"/>
      <c r="AG1802" s="108"/>
      <c r="AH1802" s="108"/>
    </row>
    <row r="1803">
      <c r="A1803" s="108"/>
      <c r="B1803" s="108"/>
      <c r="C1803" s="108"/>
      <c r="D1803" s="115"/>
      <c r="E1803" s="108"/>
      <c r="F1803" s="108"/>
      <c r="G1803" s="108"/>
      <c r="H1803" s="108"/>
      <c r="I1803" s="108"/>
      <c r="J1803" s="108"/>
      <c r="K1803" s="108"/>
      <c r="L1803" s="108"/>
      <c r="M1803" s="111"/>
      <c r="N1803" s="112"/>
      <c r="O1803" s="111"/>
      <c r="P1803" s="108"/>
      <c r="Q1803" s="108"/>
      <c r="R1803" s="108"/>
      <c r="S1803" s="108"/>
      <c r="T1803" s="108"/>
      <c r="U1803" s="108"/>
      <c r="V1803" s="108"/>
      <c r="W1803" s="108"/>
      <c r="X1803" s="108"/>
      <c r="Y1803" s="108"/>
      <c r="Z1803" s="108"/>
      <c r="AA1803" s="108"/>
      <c r="AB1803" s="108"/>
      <c r="AC1803" s="108"/>
      <c r="AD1803" s="108"/>
      <c r="AE1803" s="108"/>
      <c r="AF1803" s="108"/>
      <c r="AG1803" s="108"/>
      <c r="AH1803" s="108"/>
    </row>
    <row r="1804">
      <c r="A1804" s="108"/>
      <c r="B1804" s="108"/>
      <c r="C1804" s="108"/>
      <c r="D1804" s="115"/>
      <c r="E1804" s="108"/>
      <c r="F1804" s="108"/>
      <c r="G1804" s="108"/>
      <c r="H1804" s="108"/>
      <c r="I1804" s="108"/>
      <c r="J1804" s="108"/>
      <c r="K1804" s="108"/>
      <c r="L1804" s="108"/>
      <c r="M1804" s="111"/>
      <c r="N1804" s="112"/>
      <c r="O1804" s="111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/>
      <c r="AB1804" s="108"/>
      <c r="AC1804" s="108"/>
      <c r="AD1804" s="108"/>
      <c r="AE1804" s="108"/>
      <c r="AF1804" s="108"/>
      <c r="AG1804" s="108"/>
      <c r="AH1804" s="108"/>
    </row>
    <row r="1805">
      <c r="A1805" s="108"/>
      <c r="B1805" s="108"/>
      <c r="C1805" s="108"/>
      <c r="D1805" s="115"/>
      <c r="E1805" s="108"/>
      <c r="F1805" s="108"/>
      <c r="G1805" s="108"/>
      <c r="H1805" s="108"/>
      <c r="I1805" s="108"/>
      <c r="J1805" s="108"/>
      <c r="K1805" s="108"/>
      <c r="L1805" s="108"/>
      <c r="M1805" s="111"/>
      <c r="N1805" s="112"/>
      <c r="O1805" s="111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/>
      <c r="AB1805" s="108"/>
      <c r="AC1805" s="108"/>
      <c r="AD1805" s="108"/>
      <c r="AE1805" s="108"/>
      <c r="AF1805" s="108"/>
      <c r="AG1805" s="108"/>
      <c r="AH1805" s="108"/>
    </row>
    <row r="1806">
      <c r="A1806" s="108"/>
      <c r="B1806" s="108"/>
      <c r="C1806" s="108"/>
      <c r="D1806" s="115"/>
      <c r="E1806" s="108"/>
      <c r="F1806" s="108"/>
      <c r="G1806" s="108"/>
      <c r="H1806" s="108"/>
      <c r="I1806" s="108"/>
      <c r="J1806" s="108"/>
      <c r="K1806" s="108"/>
      <c r="L1806" s="108"/>
      <c r="M1806" s="111"/>
      <c r="N1806" s="112"/>
      <c r="O1806" s="111"/>
      <c r="P1806" s="108"/>
      <c r="Q1806" s="108"/>
      <c r="R1806" s="108"/>
      <c r="S1806" s="108"/>
      <c r="T1806" s="108"/>
      <c r="U1806" s="108"/>
      <c r="V1806" s="108"/>
      <c r="W1806" s="108"/>
      <c r="X1806" s="108"/>
      <c r="Y1806" s="108"/>
      <c r="Z1806" s="108"/>
      <c r="AA1806" s="108"/>
      <c r="AB1806" s="108"/>
      <c r="AC1806" s="108"/>
      <c r="AD1806" s="108"/>
      <c r="AE1806" s="108"/>
      <c r="AF1806" s="108"/>
      <c r="AG1806" s="108"/>
      <c r="AH1806" s="108"/>
    </row>
    <row r="1807">
      <c r="A1807" s="108"/>
      <c r="B1807" s="108"/>
      <c r="C1807" s="108"/>
      <c r="D1807" s="115"/>
      <c r="E1807" s="108"/>
      <c r="F1807" s="108"/>
      <c r="G1807" s="108"/>
      <c r="H1807" s="108"/>
      <c r="I1807" s="108"/>
      <c r="J1807" s="108"/>
      <c r="K1807" s="108"/>
      <c r="L1807" s="108"/>
      <c r="M1807" s="111"/>
      <c r="N1807" s="112"/>
      <c r="O1807" s="111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/>
      <c r="AB1807" s="108"/>
      <c r="AC1807" s="108"/>
      <c r="AD1807" s="108"/>
      <c r="AE1807" s="108"/>
      <c r="AF1807" s="108"/>
      <c r="AG1807" s="108"/>
      <c r="AH1807" s="108"/>
    </row>
    <row r="1808">
      <c r="A1808" s="108"/>
      <c r="B1808" s="108"/>
      <c r="C1808" s="108"/>
      <c r="D1808" s="115"/>
      <c r="E1808" s="108"/>
      <c r="F1808" s="108"/>
      <c r="G1808" s="108"/>
      <c r="H1808" s="108"/>
      <c r="I1808" s="108"/>
      <c r="J1808" s="108"/>
      <c r="K1808" s="108"/>
      <c r="L1808" s="108"/>
      <c r="M1808" s="111"/>
      <c r="N1808" s="112"/>
      <c r="O1808" s="111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/>
      <c r="AC1808" s="108"/>
      <c r="AD1808" s="108"/>
      <c r="AE1808" s="108"/>
      <c r="AF1808" s="108"/>
      <c r="AG1808" s="108"/>
      <c r="AH1808" s="108"/>
    </row>
    <row r="1809">
      <c r="A1809" s="108"/>
      <c r="B1809" s="108"/>
      <c r="C1809" s="108"/>
      <c r="D1809" s="115"/>
      <c r="E1809" s="108"/>
      <c r="F1809" s="108"/>
      <c r="G1809" s="108"/>
      <c r="H1809" s="108"/>
      <c r="I1809" s="108"/>
      <c r="J1809" s="108"/>
      <c r="K1809" s="108"/>
      <c r="L1809" s="108"/>
      <c r="M1809" s="111"/>
      <c r="N1809" s="112"/>
      <c r="O1809" s="111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/>
      <c r="AB1809" s="108"/>
      <c r="AC1809" s="108"/>
      <c r="AD1809" s="108"/>
      <c r="AE1809" s="108"/>
      <c r="AF1809" s="108"/>
      <c r="AG1809" s="108"/>
      <c r="AH1809" s="108"/>
    </row>
    <row r="1810">
      <c r="A1810" s="108"/>
      <c r="B1810" s="108"/>
      <c r="C1810" s="108"/>
      <c r="D1810" s="115"/>
      <c r="E1810" s="108"/>
      <c r="F1810" s="108"/>
      <c r="G1810" s="108"/>
      <c r="H1810" s="108"/>
      <c r="I1810" s="108"/>
      <c r="J1810" s="108"/>
      <c r="K1810" s="108"/>
      <c r="L1810" s="108"/>
      <c r="M1810" s="111"/>
      <c r="N1810" s="112"/>
      <c r="O1810" s="111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/>
      <c r="AB1810" s="108"/>
      <c r="AC1810" s="108"/>
      <c r="AD1810" s="108"/>
      <c r="AE1810" s="108"/>
      <c r="AF1810" s="108"/>
      <c r="AG1810" s="108"/>
      <c r="AH1810" s="108"/>
    </row>
    <row r="1811">
      <c r="A1811" s="108"/>
      <c r="B1811" s="108"/>
      <c r="C1811" s="108"/>
      <c r="D1811" s="115"/>
      <c r="E1811" s="108"/>
      <c r="F1811" s="108"/>
      <c r="G1811" s="108"/>
      <c r="H1811" s="108"/>
      <c r="I1811" s="108"/>
      <c r="J1811" s="108"/>
      <c r="K1811" s="108"/>
      <c r="L1811" s="108"/>
      <c r="M1811" s="111"/>
      <c r="N1811" s="112"/>
      <c r="O1811" s="111"/>
      <c r="P1811" s="108"/>
      <c r="Q1811" s="108"/>
      <c r="R1811" s="108"/>
      <c r="S1811" s="108"/>
      <c r="T1811" s="108"/>
      <c r="U1811" s="108"/>
      <c r="V1811" s="108"/>
      <c r="W1811" s="108"/>
      <c r="X1811" s="108"/>
      <c r="Y1811" s="108"/>
      <c r="Z1811" s="108"/>
      <c r="AA1811" s="108"/>
      <c r="AB1811" s="108"/>
      <c r="AC1811" s="108"/>
      <c r="AD1811" s="108"/>
      <c r="AE1811" s="108"/>
      <c r="AF1811" s="108"/>
      <c r="AG1811" s="108"/>
      <c r="AH1811" s="108"/>
    </row>
    <row r="1812">
      <c r="A1812" s="108"/>
      <c r="B1812" s="108"/>
      <c r="C1812" s="108"/>
      <c r="D1812" s="115"/>
      <c r="E1812" s="108"/>
      <c r="F1812" s="108"/>
      <c r="G1812" s="108"/>
      <c r="H1812" s="108"/>
      <c r="I1812" s="108"/>
      <c r="J1812" s="108"/>
      <c r="K1812" s="108"/>
      <c r="L1812" s="108"/>
      <c r="M1812" s="111"/>
      <c r="N1812" s="112"/>
      <c r="O1812" s="111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  <c r="AG1812" s="108"/>
      <c r="AH1812" s="108"/>
    </row>
    <row r="1813">
      <c r="A1813" s="108"/>
      <c r="B1813" s="108"/>
      <c r="C1813" s="108"/>
      <c r="D1813" s="115"/>
      <c r="E1813" s="108"/>
      <c r="F1813" s="108"/>
      <c r="G1813" s="108"/>
      <c r="H1813" s="108"/>
      <c r="I1813" s="108"/>
      <c r="J1813" s="108"/>
      <c r="K1813" s="108"/>
      <c r="L1813" s="108"/>
      <c r="M1813" s="111"/>
      <c r="N1813" s="112"/>
      <c r="O1813" s="111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  <c r="AE1813" s="108"/>
      <c r="AF1813" s="108"/>
      <c r="AG1813" s="108"/>
      <c r="AH1813" s="108"/>
    </row>
    <row r="1814">
      <c r="A1814" s="108"/>
      <c r="B1814" s="108"/>
      <c r="C1814" s="108"/>
      <c r="D1814" s="115"/>
      <c r="E1814" s="108"/>
      <c r="F1814" s="108"/>
      <c r="G1814" s="108"/>
      <c r="H1814" s="108"/>
      <c r="I1814" s="108"/>
      <c r="J1814" s="108"/>
      <c r="K1814" s="108"/>
      <c r="L1814" s="108"/>
      <c r="M1814" s="111"/>
      <c r="N1814" s="112"/>
      <c r="O1814" s="111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  <c r="AG1814" s="108"/>
      <c r="AH1814" s="108"/>
    </row>
    <row r="1815">
      <c r="A1815" s="108"/>
      <c r="B1815" s="108"/>
      <c r="C1815" s="108"/>
      <c r="D1815" s="115"/>
      <c r="E1815" s="108"/>
      <c r="F1815" s="108"/>
      <c r="G1815" s="108"/>
      <c r="H1815" s="108"/>
      <c r="I1815" s="108"/>
      <c r="J1815" s="108"/>
      <c r="K1815" s="108"/>
      <c r="L1815" s="108"/>
      <c r="M1815" s="111"/>
      <c r="N1815" s="112"/>
      <c r="O1815" s="111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  <c r="AG1815" s="108"/>
      <c r="AH1815" s="108"/>
    </row>
    <row r="1816">
      <c r="A1816" s="108"/>
      <c r="B1816" s="108"/>
      <c r="C1816" s="108"/>
      <c r="D1816" s="115"/>
      <c r="E1816" s="108"/>
      <c r="F1816" s="108"/>
      <c r="G1816" s="108"/>
      <c r="H1816" s="108"/>
      <c r="I1816" s="108"/>
      <c r="J1816" s="108"/>
      <c r="K1816" s="108"/>
      <c r="L1816" s="108"/>
      <c r="M1816" s="111"/>
      <c r="N1816" s="112"/>
      <c r="O1816" s="111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  <c r="AG1816" s="108"/>
      <c r="AH1816" s="108"/>
    </row>
    <row r="1817">
      <c r="A1817" s="108"/>
      <c r="B1817" s="108"/>
      <c r="C1817" s="108"/>
      <c r="D1817" s="115"/>
      <c r="E1817" s="108"/>
      <c r="F1817" s="108"/>
      <c r="G1817" s="108"/>
      <c r="H1817" s="108"/>
      <c r="I1817" s="108"/>
      <c r="J1817" s="108"/>
      <c r="K1817" s="108"/>
      <c r="L1817" s="108"/>
      <c r="M1817" s="111"/>
      <c r="N1817" s="112"/>
      <c r="O1817" s="111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  <c r="AG1817" s="108"/>
      <c r="AH1817" s="108"/>
    </row>
    <row r="1818">
      <c r="A1818" s="108"/>
      <c r="B1818" s="108"/>
      <c r="C1818" s="108"/>
      <c r="D1818" s="115"/>
      <c r="E1818" s="108"/>
      <c r="F1818" s="108"/>
      <c r="G1818" s="108"/>
      <c r="H1818" s="108"/>
      <c r="I1818" s="108"/>
      <c r="J1818" s="108"/>
      <c r="K1818" s="108"/>
      <c r="L1818" s="108"/>
      <c r="M1818" s="111"/>
      <c r="N1818" s="112"/>
      <c r="O1818" s="111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  <c r="AG1818" s="108"/>
      <c r="AH1818" s="108"/>
    </row>
    <row r="1819">
      <c r="A1819" s="108"/>
      <c r="B1819" s="108"/>
      <c r="C1819" s="108"/>
      <c r="D1819" s="115"/>
      <c r="E1819" s="108"/>
      <c r="F1819" s="108"/>
      <c r="G1819" s="108"/>
      <c r="H1819" s="108"/>
      <c r="I1819" s="108"/>
      <c r="J1819" s="108"/>
      <c r="K1819" s="108"/>
      <c r="L1819" s="108"/>
      <c r="M1819" s="111"/>
      <c r="N1819" s="112"/>
      <c r="O1819" s="111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  <c r="AG1819" s="108"/>
      <c r="AH1819" s="108"/>
    </row>
    <row r="1820">
      <c r="A1820" s="108"/>
      <c r="B1820" s="108"/>
      <c r="C1820" s="108"/>
      <c r="D1820" s="115"/>
      <c r="E1820" s="108"/>
      <c r="F1820" s="108"/>
      <c r="G1820" s="108"/>
      <c r="H1820" s="108"/>
      <c r="I1820" s="108"/>
      <c r="J1820" s="108"/>
      <c r="K1820" s="108"/>
      <c r="L1820" s="108"/>
      <c r="M1820" s="111"/>
      <c r="N1820" s="112"/>
      <c r="O1820" s="111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  <c r="AG1820" s="108"/>
      <c r="AH1820" s="108"/>
    </row>
    <row r="1821">
      <c r="A1821" s="108"/>
      <c r="B1821" s="108"/>
      <c r="C1821" s="108"/>
      <c r="D1821" s="115"/>
      <c r="E1821" s="108"/>
      <c r="F1821" s="108"/>
      <c r="G1821" s="108"/>
      <c r="H1821" s="108"/>
      <c r="I1821" s="108"/>
      <c r="J1821" s="108"/>
      <c r="K1821" s="108"/>
      <c r="L1821" s="108"/>
      <c r="M1821" s="111"/>
      <c r="N1821" s="112"/>
      <c r="O1821" s="111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  <c r="AG1821" s="108"/>
      <c r="AH1821" s="108"/>
    </row>
    <row r="1822">
      <c r="A1822" s="108"/>
      <c r="B1822" s="108"/>
      <c r="C1822" s="108"/>
      <c r="D1822" s="115"/>
      <c r="E1822" s="108"/>
      <c r="F1822" s="108"/>
      <c r="G1822" s="108"/>
      <c r="H1822" s="108"/>
      <c r="I1822" s="108"/>
      <c r="J1822" s="108"/>
      <c r="K1822" s="108"/>
      <c r="L1822" s="108"/>
      <c r="M1822" s="111"/>
      <c r="N1822" s="112"/>
      <c r="O1822" s="111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  <c r="AG1822" s="108"/>
      <c r="AH1822" s="108"/>
    </row>
    <row r="1823">
      <c r="A1823" s="108"/>
      <c r="B1823" s="108"/>
      <c r="C1823" s="108"/>
      <c r="D1823" s="115"/>
      <c r="E1823" s="108"/>
      <c r="F1823" s="108"/>
      <c r="G1823" s="108"/>
      <c r="H1823" s="108"/>
      <c r="I1823" s="108"/>
      <c r="J1823" s="108"/>
      <c r="K1823" s="108"/>
      <c r="L1823" s="108"/>
      <c r="M1823" s="111"/>
      <c r="N1823" s="112"/>
      <c r="O1823" s="111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  <c r="AG1823" s="108"/>
      <c r="AH1823" s="108"/>
    </row>
    <row r="1824">
      <c r="A1824" s="108"/>
      <c r="B1824" s="108"/>
      <c r="C1824" s="108"/>
      <c r="D1824" s="115"/>
      <c r="E1824" s="108"/>
      <c r="F1824" s="108"/>
      <c r="G1824" s="108"/>
      <c r="H1824" s="108"/>
      <c r="I1824" s="108"/>
      <c r="J1824" s="108"/>
      <c r="K1824" s="108"/>
      <c r="L1824" s="108"/>
      <c r="M1824" s="111"/>
      <c r="N1824" s="112"/>
      <c r="O1824" s="111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  <c r="AG1824" s="108"/>
      <c r="AH1824" s="108"/>
    </row>
    <row r="1825">
      <c r="A1825" s="108"/>
      <c r="B1825" s="108"/>
      <c r="C1825" s="108"/>
      <c r="D1825" s="115"/>
      <c r="E1825" s="108"/>
      <c r="F1825" s="108"/>
      <c r="G1825" s="108"/>
      <c r="H1825" s="108"/>
      <c r="I1825" s="108"/>
      <c r="J1825" s="108"/>
      <c r="K1825" s="108"/>
      <c r="L1825" s="108"/>
      <c r="M1825" s="111"/>
      <c r="N1825" s="112"/>
      <c r="O1825" s="111"/>
      <c r="P1825" s="108"/>
      <c r="Q1825" s="108"/>
      <c r="R1825" s="108"/>
      <c r="S1825" s="108"/>
      <c r="T1825" s="108"/>
      <c r="U1825" s="108"/>
      <c r="V1825" s="108"/>
      <c r="W1825" s="108"/>
      <c r="X1825" s="108"/>
      <c r="Y1825" s="108"/>
      <c r="Z1825" s="108"/>
      <c r="AA1825" s="108"/>
      <c r="AB1825" s="108"/>
      <c r="AC1825" s="108"/>
      <c r="AD1825" s="108"/>
      <c r="AE1825" s="108"/>
      <c r="AF1825" s="108"/>
      <c r="AG1825" s="108"/>
      <c r="AH1825" s="108"/>
    </row>
    <row r="1826">
      <c r="A1826" s="108"/>
      <c r="B1826" s="108"/>
      <c r="C1826" s="108"/>
      <c r="D1826" s="115"/>
      <c r="E1826" s="108"/>
      <c r="F1826" s="108"/>
      <c r="G1826" s="108"/>
      <c r="H1826" s="108"/>
      <c r="I1826" s="108"/>
      <c r="J1826" s="108"/>
      <c r="K1826" s="108"/>
      <c r="L1826" s="108"/>
      <c r="M1826" s="111"/>
      <c r="N1826" s="112"/>
      <c r="O1826" s="111"/>
      <c r="P1826" s="108"/>
      <c r="Q1826" s="108"/>
      <c r="R1826" s="108"/>
      <c r="S1826" s="108"/>
      <c r="T1826" s="108"/>
      <c r="U1826" s="108"/>
      <c r="V1826" s="108"/>
      <c r="W1826" s="108"/>
      <c r="X1826" s="108"/>
      <c r="Y1826" s="108"/>
      <c r="Z1826" s="108"/>
      <c r="AA1826" s="108"/>
      <c r="AB1826" s="108"/>
      <c r="AC1826" s="108"/>
      <c r="AD1826" s="108"/>
      <c r="AE1826" s="108"/>
      <c r="AF1826" s="108"/>
      <c r="AG1826" s="108"/>
      <c r="AH1826" s="108"/>
    </row>
    <row r="1827">
      <c r="A1827" s="108"/>
      <c r="B1827" s="108"/>
      <c r="C1827" s="108"/>
      <c r="D1827" s="115"/>
      <c r="E1827" s="108"/>
      <c r="F1827" s="108"/>
      <c r="G1827" s="108"/>
      <c r="H1827" s="108"/>
      <c r="I1827" s="108"/>
      <c r="J1827" s="108"/>
      <c r="K1827" s="108"/>
      <c r="L1827" s="108"/>
      <c r="M1827" s="111"/>
      <c r="N1827" s="112"/>
      <c r="O1827" s="111"/>
      <c r="P1827" s="108"/>
      <c r="Q1827" s="108"/>
      <c r="R1827" s="108"/>
      <c r="S1827" s="108"/>
      <c r="T1827" s="108"/>
      <c r="U1827" s="108"/>
      <c r="V1827" s="108"/>
      <c r="W1827" s="108"/>
      <c r="X1827" s="108"/>
      <c r="Y1827" s="108"/>
      <c r="Z1827" s="108"/>
      <c r="AA1827" s="108"/>
      <c r="AB1827" s="108"/>
      <c r="AC1827" s="108"/>
      <c r="AD1827" s="108"/>
      <c r="AE1827" s="108"/>
      <c r="AF1827" s="108"/>
      <c r="AG1827" s="108"/>
      <c r="AH1827" s="108"/>
    </row>
    <row r="1828">
      <c r="A1828" s="108"/>
      <c r="B1828" s="108"/>
      <c r="C1828" s="108"/>
      <c r="D1828" s="115"/>
      <c r="E1828" s="108"/>
      <c r="F1828" s="108"/>
      <c r="G1828" s="108"/>
      <c r="H1828" s="108"/>
      <c r="I1828" s="108"/>
      <c r="J1828" s="108"/>
      <c r="K1828" s="108"/>
      <c r="L1828" s="108"/>
      <c r="M1828" s="111"/>
      <c r="N1828" s="112"/>
      <c r="O1828" s="111"/>
      <c r="P1828" s="108"/>
      <c r="Q1828" s="108"/>
      <c r="R1828" s="108"/>
      <c r="S1828" s="108"/>
      <c r="T1828" s="108"/>
      <c r="U1828" s="108"/>
      <c r="V1828" s="108"/>
      <c r="W1828" s="108"/>
      <c r="X1828" s="108"/>
      <c r="Y1828" s="108"/>
      <c r="Z1828" s="108"/>
      <c r="AA1828" s="108"/>
      <c r="AB1828" s="108"/>
      <c r="AC1828" s="108"/>
      <c r="AD1828" s="108"/>
      <c r="AE1828" s="108"/>
      <c r="AF1828" s="108"/>
      <c r="AG1828" s="108"/>
      <c r="AH1828" s="108"/>
    </row>
    <row r="1829">
      <c r="A1829" s="108"/>
      <c r="B1829" s="108"/>
      <c r="C1829" s="108"/>
      <c r="D1829" s="115"/>
      <c r="E1829" s="108"/>
      <c r="F1829" s="108"/>
      <c r="G1829" s="108"/>
      <c r="H1829" s="108"/>
      <c r="I1829" s="108"/>
      <c r="J1829" s="108"/>
      <c r="K1829" s="108"/>
      <c r="L1829" s="108"/>
      <c r="M1829" s="111"/>
      <c r="N1829" s="112"/>
      <c r="O1829" s="111"/>
      <c r="P1829" s="108"/>
      <c r="Q1829" s="108"/>
      <c r="R1829" s="108"/>
      <c r="S1829" s="108"/>
      <c r="T1829" s="108"/>
      <c r="U1829" s="108"/>
      <c r="V1829" s="108"/>
      <c r="W1829" s="108"/>
      <c r="X1829" s="108"/>
      <c r="Y1829" s="108"/>
      <c r="Z1829" s="108"/>
      <c r="AA1829" s="108"/>
      <c r="AB1829" s="108"/>
      <c r="AC1829" s="108"/>
      <c r="AD1829" s="108"/>
      <c r="AE1829" s="108"/>
      <c r="AF1829" s="108"/>
      <c r="AG1829" s="108"/>
      <c r="AH1829" s="108"/>
    </row>
    <row r="1830">
      <c r="A1830" s="108"/>
      <c r="B1830" s="108"/>
      <c r="C1830" s="108"/>
      <c r="D1830" s="115"/>
      <c r="E1830" s="108"/>
      <c r="F1830" s="108"/>
      <c r="G1830" s="108"/>
      <c r="H1830" s="108"/>
      <c r="I1830" s="108"/>
      <c r="J1830" s="108"/>
      <c r="K1830" s="108"/>
      <c r="L1830" s="108"/>
      <c r="M1830" s="111"/>
      <c r="N1830" s="112"/>
      <c r="O1830" s="111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/>
      <c r="AB1830" s="108"/>
      <c r="AC1830" s="108"/>
      <c r="AD1830" s="108"/>
      <c r="AE1830" s="108"/>
      <c r="AF1830" s="108"/>
      <c r="AG1830" s="108"/>
      <c r="AH1830" s="108"/>
    </row>
    <row r="1831">
      <c r="A1831" s="108"/>
      <c r="B1831" s="108"/>
      <c r="C1831" s="108"/>
      <c r="D1831" s="115"/>
      <c r="E1831" s="108"/>
      <c r="F1831" s="108"/>
      <c r="G1831" s="108"/>
      <c r="H1831" s="108"/>
      <c r="I1831" s="108"/>
      <c r="J1831" s="108"/>
      <c r="K1831" s="108"/>
      <c r="L1831" s="108"/>
      <c r="M1831" s="111"/>
      <c r="N1831" s="112"/>
      <c r="O1831" s="111"/>
      <c r="P1831" s="108"/>
      <c r="Q1831" s="108"/>
      <c r="R1831" s="108"/>
      <c r="S1831" s="108"/>
      <c r="T1831" s="108"/>
      <c r="U1831" s="108"/>
      <c r="V1831" s="108"/>
      <c r="W1831" s="108"/>
      <c r="X1831" s="108"/>
      <c r="Y1831" s="108"/>
      <c r="Z1831" s="108"/>
      <c r="AA1831" s="108"/>
      <c r="AB1831" s="108"/>
      <c r="AC1831" s="108"/>
      <c r="AD1831" s="108"/>
      <c r="AE1831" s="108"/>
      <c r="AF1831" s="108"/>
      <c r="AG1831" s="108"/>
      <c r="AH1831" s="108"/>
    </row>
    <row r="1832">
      <c r="A1832" s="108"/>
      <c r="B1832" s="108"/>
      <c r="C1832" s="108"/>
      <c r="D1832" s="115"/>
      <c r="E1832" s="108"/>
      <c r="F1832" s="108"/>
      <c r="G1832" s="108"/>
      <c r="H1832" s="108"/>
      <c r="I1832" s="108"/>
      <c r="J1832" s="108"/>
      <c r="K1832" s="108"/>
      <c r="L1832" s="108"/>
      <c r="M1832" s="111"/>
      <c r="N1832" s="112"/>
      <c r="O1832" s="111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/>
      <c r="AB1832" s="108"/>
      <c r="AC1832" s="108"/>
      <c r="AD1832" s="108"/>
      <c r="AE1832" s="108"/>
      <c r="AF1832" s="108"/>
      <c r="AG1832" s="108"/>
      <c r="AH1832" s="108"/>
    </row>
    <row r="1833">
      <c r="A1833" s="108"/>
      <c r="B1833" s="108"/>
      <c r="C1833" s="108"/>
      <c r="D1833" s="115"/>
      <c r="E1833" s="108"/>
      <c r="F1833" s="108"/>
      <c r="G1833" s="108"/>
      <c r="H1833" s="108"/>
      <c r="I1833" s="108"/>
      <c r="J1833" s="108"/>
      <c r="K1833" s="108"/>
      <c r="L1833" s="108"/>
      <c r="M1833" s="111"/>
      <c r="N1833" s="112"/>
      <c r="O1833" s="111"/>
      <c r="P1833" s="108"/>
      <c r="Q1833" s="108"/>
      <c r="R1833" s="108"/>
      <c r="S1833" s="108"/>
      <c r="T1833" s="108"/>
      <c r="U1833" s="108"/>
      <c r="V1833" s="108"/>
      <c r="W1833" s="108"/>
      <c r="X1833" s="108"/>
      <c r="Y1833" s="108"/>
      <c r="Z1833" s="108"/>
      <c r="AA1833" s="108"/>
      <c r="AB1833" s="108"/>
      <c r="AC1833" s="108"/>
      <c r="AD1833" s="108"/>
      <c r="AE1833" s="108"/>
      <c r="AF1833" s="108"/>
      <c r="AG1833" s="108"/>
      <c r="AH1833" s="108"/>
    </row>
    <row r="1834">
      <c r="A1834" s="108"/>
      <c r="B1834" s="108"/>
      <c r="C1834" s="108"/>
      <c r="D1834" s="115"/>
      <c r="E1834" s="108"/>
      <c r="F1834" s="108"/>
      <c r="G1834" s="108"/>
      <c r="H1834" s="108"/>
      <c r="I1834" s="108"/>
      <c r="J1834" s="108"/>
      <c r="K1834" s="108"/>
      <c r="L1834" s="108"/>
      <c r="M1834" s="111"/>
      <c r="N1834" s="112"/>
      <c r="O1834" s="111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/>
      <c r="AB1834" s="108"/>
      <c r="AC1834" s="108"/>
      <c r="AD1834" s="108"/>
      <c r="AE1834" s="108"/>
      <c r="AF1834" s="108"/>
      <c r="AG1834" s="108"/>
      <c r="AH1834" s="108"/>
    </row>
    <row r="1835">
      <c r="A1835" s="108"/>
      <c r="B1835" s="108"/>
      <c r="C1835" s="108"/>
      <c r="D1835" s="115"/>
      <c r="E1835" s="108"/>
      <c r="F1835" s="108"/>
      <c r="G1835" s="108"/>
      <c r="H1835" s="108"/>
      <c r="I1835" s="108"/>
      <c r="J1835" s="108"/>
      <c r="K1835" s="108"/>
      <c r="L1835" s="108"/>
      <c r="M1835" s="111"/>
      <c r="N1835" s="112"/>
      <c r="O1835" s="111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/>
      <c r="AB1835" s="108"/>
      <c r="AC1835" s="108"/>
      <c r="AD1835" s="108"/>
      <c r="AE1835" s="108"/>
      <c r="AF1835" s="108"/>
      <c r="AG1835" s="108"/>
      <c r="AH1835" s="108"/>
    </row>
    <row r="1836">
      <c r="A1836" s="108"/>
      <c r="B1836" s="108"/>
      <c r="C1836" s="108"/>
      <c r="D1836" s="115"/>
      <c r="E1836" s="108"/>
      <c r="F1836" s="108"/>
      <c r="G1836" s="108"/>
      <c r="H1836" s="108"/>
      <c r="I1836" s="108"/>
      <c r="J1836" s="108"/>
      <c r="K1836" s="108"/>
      <c r="L1836" s="108"/>
      <c r="M1836" s="111"/>
      <c r="N1836" s="112"/>
      <c r="O1836" s="111"/>
      <c r="P1836" s="108"/>
      <c r="Q1836" s="108"/>
      <c r="R1836" s="108"/>
      <c r="S1836" s="108"/>
      <c r="T1836" s="108"/>
      <c r="U1836" s="108"/>
      <c r="V1836" s="108"/>
      <c r="W1836" s="108"/>
      <c r="X1836" s="108"/>
      <c r="Y1836" s="108"/>
      <c r="Z1836" s="108"/>
      <c r="AA1836" s="108"/>
      <c r="AB1836" s="108"/>
      <c r="AC1836" s="108"/>
      <c r="AD1836" s="108"/>
      <c r="AE1836" s="108"/>
      <c r="AF1836" s="108"/>
      <c r="AG1836" s="108"/>
      <c r="AH1836" s="108"/>
    </row>
    <row r="1837">
      <c r="A1837" s="108"/>
      <c r="B1837" s="108"/>
      <c r="C1837" s="108"/>
      <c r="D1837" s="115"/>
      <c r="E1837" s="108"/>
      <c r="F1837" s="108"/>
      <c r="G1837" s="108"/>
      <c r="H1837" s="108"/>
      <c r="I1837" s="108"/>
      <c r="J1837" s="108"/>
      <c r="K1837" s="108"/>
      <c r="L1837" s="108"/>
      <c r="M1837" s="111"/>
      <c r="N1837" s="112"/>
      <c r="O1837" s="111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/>
      <c r="AB1837" s="108"/>
      <c r="AC1837" s="108"/>
      <c r="AD1837" s="108"/>
      <c r="AE1837" s="108"/>
      <c r="AF1837" s="108"/>
      <c r="AG1837" s="108"/>
      <c r="AH1837" s="108"/>
    </row>
    <row r="1838">
      <c r="A1838" s="108"/>
      <c r="B1838" s="108"/>
      <c r="C1838" s="108"/>
      <c r="D1838" s="115"/>
      <c r="E1838" s="108"/>
      <c r="F1838" s="108"/>
      <c r="G1838" s="108"/>
      <c r="H1838" s="108"/>
      <c r="I1838" s="108"/>
      <c r="J1838" s="108"/>
      <c r="K1838" s="108"/>
      <c r="L1838" s="108"/>
      <c r="M1838" s="111"/>
      <c r="N1838" s="112"/>
      <c r="O1838" s="111"/>
      <c r="P1838" s="108"/>
      <c r="Q1838" s="108"/>
      <c r="R1838" s="108"/>
      <c r="S1838" s="108"/>
      <c r="T1838" s="108"/>
      <c r="U1838" s="108"/>
      <c r="V1838" s="108"/>
      <c r="W1838" s="108"/>
      <c r="X1838" s="108"/>
      <c r="Y1838" s="108"/>
      <c r="Z1838" s="108"/>
      <c r="AA1838" s="108"/>
      <c r="AB1838" s="108"/>
      <c r="AC1838" s="108"/>
      <c r="AD1838" s="108"/>
      <c r="AE1838" s="108"/>
      <c r="AF1838" s="108"/>
      <c r="AG1838" s="108"/>
      <c r="AH1838" s="108"/>
    </row>
    <row r="1839">
      <c r="A1839" s="108"/>
      <c r="B1839" s="108"/>
      <c r="C1839" s="108"/>
      <c r="D1839" s="115"/>
      <c r="E1839" s="108"/>
      <c r="F1839" s="108"/>
      <c r="G1839" s="108"/>
      <c r="H1839" s="108"/>
      <c r="I1839" s="108"/>
      <c r="J1839" s="108"/>
      <c r="K1839" s="108"/>
      <c r="L1839" s="108"/>
      <c r="M1839" s="111"/>
      <c r="N1839" s="112"/>
      <c r="O1839" s="111"/>
      <c r="P1839" s="108"/>
      <c r="Q1839" s="108"/>
      <c r="R1839" s="108"/>
      <c r="S1839" s="108"/>
      <c r="T1839" s="108"/>
      <c r="U1839" s="108"/>
      <c r="V1839" s="108"/>
      <c r="W1839" s="108"/>
      <c r="X1839" s="108"/>
      <c r="Y1839" s="108"/>
      <c r="Z1839" s="108"/>
      <c r="AA1839" s="108"/>
      <c r="AB1839" s="108"/>
      <c r="AC1839" s="108"/>
      <c r="AD1839" s="108"/>
      <c r="AE1839" s="108"/>
      <c r="AF1839" s="108"/>
      <c r="AG1839" s="108"/>
      <c r="AH1839" s="108"/>
    </row>
    <row r="1840">
      <c r="A1840" s="108"/>
      <c r="B1840" s="108"/>
      <c r="C1840" s="108"/>
      <c r="D1840" s="115"/>
      <c r="E1840" s="108"/>
      <c r="F1840" s="108"/>
      <c r="G1840" s="108"/>
      <c r="H1840" s="108"/>
      <c r="I1840" s="108"/>
      <c r="J1840" s="108"/>
      <c r="K1840" s="108"/>
      <c r="L1840" s="108"/>
      <c r="M1840" s="111"/>
      <c r="N1840" s="112"/>
      <c r="O1840" s="111"/>
      <c r="P1840" s="108"/>
      <c r="Q1840" s="108"/>
      <c r="R1840" s="108"/>
      <c r="S1840" s="108"/>
      <c r="T1840" s="108"/>
      <c r="U1840" s="108"/>
      <c r="V1840" s="108"/>
      <c r="W1840" s="108"/>
      <c r="X1840" s="108"/>
      <c r="Y1840" s="108"/>
      <c r="Z1840" s="108"/>
      <c r="AA1840" s="108"/>
      <c r="AB1840" s="108"/>
      <c r="AC1840" s="108"/>
      <c r="AD1840" s="108"/>
      <c r="AE1840" s="108"/>
      <c r="AF1840" s="108"/>
      <c r="AG1840" s="108"/>
      <c r="AH1840" s="108"/>
    </row>
    <row r="1841">
      <c r="A1841" s="108"/>
      <c r="B1841" s="108"/>
      <c r="C1841" s="108"/>
      <c r="D1841" s="115"/>
      <c r="E1841" s="108"/>
      <c r="F1841" s="108"/>
      <c r="G1841" s="108"/>
      <c r="H1841" s="108"/>
      <c r="I1841" s="108"/>
      <c r="J1841" s="108"/>
      <c r="K1841" s="108"/>
      <c r="L1841" s="108"/>
      <c r="M1841" s="111"/>
      <c r="N1841" s="112"/>
      <c r="O1841" s="111"/>
      <c r="P1841" s="108"/>
      <c r="Q1841" s="108"/>
      <c r="R1841" s="108"/>
      <c r="S1841" s="108"/>
      <c r="T1841" s="108"/>
      <c r="U1841" s="108"/>
      <c r="V1841" s="108"/>
      <c r="W1841" s="108"/>
      <c r="X1841" s="108"/>
      <c r="Y1841" s="108"/>
      <c r="Z1841" s="108"/>
      <c r="AA1841" s="108"/>
      <c r="AB1841" s="108"/>
      <c r="AC1841" s="108"/>
      <c r="AD1841" s="108"/>
      <c r="AE1841" s="108"/>
      <c r="AF1841" s="108"/>
      <c r="AG1841" s="108"/>
      <c r="AH1841" s="108"/>
    </row>
    <row r="1842">
      <c r="A1842" s="108"/>
      <c r="B1842" s="108"/>
      <c r="C1842" s="108"/>
      <c r="D1842" s="115"/>
      <c r="E1842" s="108"/>
      <c r="F1842" s="108"/>
      <c r="G1842" s="108"/>
      <c r="H1842" s="108"/>
      <c r="I1842" s="108"/>
      <c r="J1842" s="108"/>
      <c r="K1842" s="108"/>
      <c r="L1842" s="108"/>
      <c r="M1842" s="111"/>
      <c r="N1842" s="112"/>
      <c r="O1842" s="111"/>
      <c r="P1842" s="108"/>
      <c r="Q1842" s="108"/>
      <c r="R1842" s="108"/>
      <c r="S1842" s="108"/>
      <c r="T1842" s="108"/>
      <c r="U1842" s="108"/>
      <c r="V1842" s="108"/>
      <c r="W1842" s="108"/>
      <c r="X1842" s="108"/>
      <c r="Y1842" s="108"/>
      <c r="Z1842" s="108"/>
      <c r="AA1842" s="108"/>
      <c r="AB1842" s="108"/>
      <c r="AC1842" s="108"/>
      <c r="AD1842" s="108"/>
      <c r="AE1842" s="108"/>
      <c r="AF1842" s="108"/>
      <c r="AG1842" s="108"/>
      <c r="AH1842" s="108"/>
    </row>
    <row r="1843">
      <c r="A1843" s="108"/>
      <c r="B1843" s="108"/>
      <c r="C1843" s="108"/>
      <c r="D1843" s="115"/>
      <c r="E1843" s="108"/>
      <c r="F1843" s="108"/>
      <c r="G1843" s="108"/>
      <c r="H1843" s="108"/>
      <c r="I1843" s="108"/>
      <c r="J1843" s="108"/>
      <c r="K1843" s="108"/>
      <c r="L1843" s="108"/>
      <c r="M1843" s="111"/>
      <c r="N1843" s="112"/>
      <c r="O1843" s="111"/>
      <c r="P1843" s="108"/>
      <c r="Q1843" s="108"/>
      <c r="R1843" s="108"/>
      <c r="S1843" s="108"/>
      <c r="T1843" s="108"/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08"/>
      <c r="AE1843" s="108"/>
      <c r="AF1843" s="108"/>
      <c r="AG1843" s="108"/>
      <c r="AH1843" s="108"/>
    </row>
    <row r="1844">
      <c r="A1844" s="108"/>
      <c r="B1844" s="108"/>
      <c r="C1844" s="108"/>
      <c r="D1844" s="115"/>
      <c r="E1844" s="108"/>
      <c r="F1844" s="108"/>
      <c r="G1844" s="108"/>
      <c r="H1844" s="108"/>
      <c r="I1844" s="108"/>
      <c r="J1844" s="108"/>
      <c r="K1844" s="108"/>
      <c r="L1844" s="108"/>
      <c r="M1844" s="111"/>
      <c r="N1844" s="112"/>
      <c r="O1844" s="111"/>
      <c r="P1844" s="108"/>
      <c r="Q1844" s="108"/>
      <c r="R1844" s="108"/>
      <c r="S1844" s="108"/>
      <c r="T1844" s="108"/>
      <c r="U1844" s="108"/>
      <c r="V1844" s="108"/>
      <c r="W1844" s="108"/>
      <c r="X1844" s="108"/>
      <c r="Y1844" s="108"/>
      <c r="Z1844" s="108"/>
      <c r="AA1844" s="108"/>
      <c r="AB1844" s="108"/>
      <c r="AC1844" s="108"/>
      <c r="AD1844" s="108"/>
      <c r="AE1844" s="108"/>
      <c r="AF1844" s="108"/>
      <c r="AG1844" s="108"/>
      <c r="AH1844" s="108"/>
    </row>
    <row r="1845">
      <c r="A1845" s="108"/>
      <c r="B1845" s="108"/>
      <c r="C1845" s="108"/>
      <c r="D1845" s="115"/>
      <c r="E1845" s="108"/>
      <c r="F1845" s="108"/>
      <c r="G1845" s="108"/>
      <c r="H1845" s="108"/>
      <c r="I1845" s="108"/>
      <c r="J1845" s="108"/>
      <c r="K1845" s="108"/>
      <c r="L1845" s="108"/>
      <c r="M1845" s="111"/>
      <c r="N1845" s="112"/>
      <c r="O1845" s="111"/>
      <c r="P1845" s="108"/>
      <c r="Q1845" s="108"/>
      <c r="R1845" s="108"/>
      <c r="S1845" s="108"/>
      <c r="T1845" s="108"/>
      <c r="U1845" s="108"/>
      <c r="V1845" s="108"/>
      <c r="W1845" s="108"/>
      <c r="X1845" s="108"/>
      <c r="Y1845" s="108"/>
      <c r="Z1845" s="108"/>
      <c r="AA1845" s="108"/>
      <c r="AB1845" s="108"/>
      <c r="AC1845" s="108"/>
      <c r="AD1845" s="108"/>
      <c r="AE1845" s="108"/>
      <c r="AF1845" s="108"/>
      <c r="AG1845" s="108"/>
      <c r="AH1845" s="108"/>
    </row>
    <row r="1846">
      <c r="A1846" s="108"/>
      <c r="B1846" s="108"/>
      <c r="C1846" s="108"/>
      <c r="D1846" s="115"/>
      <c r="E1846" s="108"/>
      <c r="F1846" s="108"/>
      <c r="G1846" s="108"/>
      <c r="H1846" s="108"/>
      <c r="I1846" s="108"/>
      <c r="J1846" s="108"/>
      <c r="K1846" s="108"/>
      <c r="L1846" s="108"/>
      <c r="M1846" s="111"/>
      <c r="N1846" s="112"/>
      <c r="O1846" s="111"/>
      <c r="P1846" s="108"/>
      <c r="Q1846" s="108"/>
      <c r="R1846" s="108"/>
      <c r="S1846" s="108"/>
      <c r="T1846" s="108"/>
      <c r="U1846" s="108"/>
      <c r="V1846" s="108"/>
      <c r="W1846" s="108"/>
      <c r="X1846" s="108"/>
      <c r="Y1846" s="108"/>
      <c r="Z1846" s="108"/>
      <c r="AA1846" s="108"/>
      <c r="AB1846" s="108"/>
      <c r="AC1846" s="108"/>
      <c r="AD1846" s="108"/>
      <c r="AE1846" s="108"/>
      <c r="AF1846" s="108"/>
      <c r="AG1846" s="108"/>
      <c r="AH1846" s="108"/>
    </row>
    <row r="1847">
      <c r="A1847" s="108"/>
      <c r="B1847" s="108"/>
      <c r="C1847" s="108"/>
      <c r="D1847" s="115"/>
      <c r="E1847" s="108"/>
      <c r="F1847" s="108"/>
      <c r="G1847" s="108"/>
      <c r="H1847" s="108"/>
      <c r="I1847" s="108"/>
      <c r="J1847" s="108"/>
      <c r="K1847" s="108"/>
      <c r="L1847" s="108"/>
      <c r="M1847" s="111"/>
      <c r="N1847" s="112"/>
      <c r="O1847" s="111"/>
      <c r="P1847" s="108"/>
      <c r="Q1847" s="108"/>
      <c r="R1847" s="108"/>
      <c r="S1847" s="108"/>
      <c r="T1847" s="108"/>
      <c r="U1847" s="108"/>
      <c r="V1847" s="108"/>
      <c r="W1847" s="108"/>
      <c r="X1847" s="108"/>
      <c r="Y1847" s="108"/>
      <c r="Z1847" s="108"/>
      <c r="AA1847" s="108"/>
      <c r="AB1847" s="108"/>
      <c r="AC1847" s="108"/>
      <c r="AD1847" s="108"/>
      <c r="AE1847" s="108"/>
      <c r="AF1847" s="108"/>
      <c r="AG1847" s="108"/>
      <c r="AH1847" s="108"/>
    </row>
    <row r="1848">
      <c r="A1848" s="108"/>
      <c r="B1848" s="108"/>
      <c r="C1848" s="108"/>
      <c r="D1848" s="115"/>
      <c r="E1848" s="108"/>
      <c r="F1848" s="108"/>
      <c r="G1848" s="108"/>
      <c r="H1848" s="108"/>
      <c r="I1848" s="108"/>
      <c r="J1848" s="108"/>
      <c r="K1848" s="108"/>
      <c r="L1848" s="108"/>
      <c r="M1848" s="111"/>
      <c r="N1848" s="112"/>
      <c r="O1848" s="111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/>
      <c r="AB1848" s="108"/>
      <c r="AC1848" s="108"/>
      <c r="AD1848" s="108"/>
      <c r="AE1848" s="108"/>
      <c r="AF1848" s="108"/>
      <c r="AG1848" s="108"/>
      <c r="AH1848" s="108"/>
    </row>
    <row r="1849">
      <c r="A1849" s="108"/>
      <c r="B1849" s="108"/>
      <c r="C1849" s="108"/>
      <c r="D1849" s="115"/>
      <c r="E1849" s="108"/>
      <c r="F1849" s="108"/>
      <c r="G1849" s="108"/>
      <c r="H1849" s="108"/>
      <c r="I1849" s="108"/>
      <c r="J1849" s="108"/>
      <c r="K1849" s="108"/>
      <c r="L1849" s="108"/>
      <c r="M1849" s="111"/>
      <c r="N1849" s="112"/>
      <c r="O1849" s="111"/>
      <c r="P1849" s="108"/>
      <c r="Q1849" s="108"/>
      <c r="R1849" s="108"/>
      <c r="S1849" s="108"/>
      <c r="T1849" s="108"/>
      <c r="U1849" s="108"/>
      <c r="V1849" s="108"/>
      <c r="W1849" s="108"/>
      <c r="X1849" s="108"/>
      <c r="Y1849" s="108"/>
      <c r="Z1849" s="108"/>
      <c r="AA1849" s="108"/>
      <c r="AB1849" s="108"/>
      <c r="AC1849" s="108"/>
      <c r="AD1849" s="108"/>
      <c r="AE1849" s="108"/>
      <c r="AF1849" s="108"/>
      <c r="AG1849" s="108"/>
      <c r="AH1849" s="108"/>
    </row>
    <row r="1850">
      <c r="A1850" s="108"/>
      <c r="B1850" s="108"/>
      <c r="C1850" s="108"/>
      <c r="D1850" s="115"/>
      <c r="E1850" s="108"/>
      <c r="F1850" s="108"/>
      <c r="G1850" s="108"/>
      <c r="H1850" s="108"/>
      <c r="I1850" s="108"/>
      <c r="J1850" s="108"/>
      <c r="K1850" s="108"/>
      <c r="L1850" s="108"/>
      <c r="M1850" s="111"/>
      <c r="N1850" s="112"/>
      <c r="O1850" s="111"/>
      <c r="P1850" s="108"/>
      <c r="Q1850" s="108"/>
      <c r="R1850" s="108"/>
      <c r="S1850" s="108"/>
      <c r="T1850" s="108"/>
      <c r="U1850" s="108"/>
      <c r="V1850" s="108"/>
      <c r="W1850" s="108"/>
      <c r="X1850" s="108"/>
      <c r="Y1850" s="108"/>
      <c r="Z1850" s="108"/>
      <c r="AA1850" s="108"/>
      <c r="AB1850" s="108"/>
      <c r="AC1850" s="108"/>
      <c r="AD1850" s="108"/>
      <c r="AE1850" s="108"/>
      <c r="AF1850" s="108"/>
      <c r="AG1850" s="108"/>
      <c r="AH1850" s="108"/>
    </row>
    <row r="1851">
      <c r="A1851" s="108"/>
      <c r="B1851" s="108"/>
      <c r="C1851" s="108"/>
      <c r="D1851" s="115"/>
      <c r="E1851" s="108"/>
      <c r="F1851" s="108"/>
      <c r="G1851" s="108"/>
      <c r="H1851" s="108"/>
      <c r="I1851" s="108"/>
      <c r="J1851" s="108"/>
      <c r="K1851" s="108"/>
      <c r="L1851" s="108"/>
      <c r="M1851" s="111"/>
      <c r="N1851" s="112"/>
      <c r="O1851" s="111"/>
      <c r="P1851" s="108"/>
      <c r="Q1851" s="108"/>
      <c r="R1851" s="108"/>
      <c r="S1851" s="108"/>
      <c r="T1851" s="108"/>
      <c r="U1851" s="108"/>
      <c r="V1851" s="108"/>
      <c r="W1851" s="108"/>
      <c r="X1851" s="108"/>
      <c r="Y1851" s="108"/>
      <c r="Z1851" s="108"/>
      <c r="AA1851" s="108"/>
      <c r="AB1851" s="108"/>
      <c r="AC1851" s="108"/>
      <c r="AD1851" s="108"/>
      <c r="AE1851" s="108"/>
      <c r="AF1851" s="108"/>
      <c r="AG1851" s="108"/>
      <c r="AH1851" s="108"/>
    </row>
    <row r="1852">
      <c r="A1852" s="108"/>
      <c r="B1852" s="108"/>
      <c r="C1852" s="108"/>
      <c r="D1852" s="115"/>
      <c r="E1852" s="108"/>
      <c r="F1852" s="108"/>
      <c r="G1852" s="108"/>
      <c r="H1852" s="108"/>
      <c r="I1852" s="108"/>
      <c r="J1852" s="108"/>
      <c r="K1852" s="108"/>
      <c r="L1852" s="108"/>
      <c r="M1852" s="111"/>
      <c r="N1852" s="112"/>
      <c r="O1852" s="111"/>
      <c r="P1852" s="108"/>
      <c r="Q1852" s="108"/>
      <c r="R1852" s="108"/>
      <c r="S1852" s="108"/>
      <c r="T1852" s="108"/>
      <c r="U1852" s="108"/>
      <c r="V1852" s="108"/>
      <c r="W1852" s="108"/>
      <c r="X1852" s="108"/>
      <c r="Y1852" s="108"/>
      <c r="Z1852" s="108"/>
      <c r="AA1852" s="108"/>
      <c r="AB1852" s="108"/>
      <c r="AC1852" s="108"/>
      <c r="AD1852" s="108"/>
      <c r="AE1852" s="108"/>
      <c r="AF1852" s="108"/>
      <c r="AG1852" s="108"/>
      <c r="AH1852" s="108"/>
    </row>
    <row r="1853">
      <c r="A1853" s="108"/>
      <c r="B1853" s="108"/>
      <c r="C1853" s="108"/>
      <c r="D1853" s="115"/>
      <c r="E1853" s="108"/>
      <c r="F1853" s="108"/>
      <c r="G1853" s="108"/>
      <c r="H1853" s="108"/>
      <c r="I1853" s="108"/>
      <c r="J1853" s="108"/>
      <c r="K1853" s="108"/>
      <c r="L1853" s="108"/>
      <c r="M1853" s="111"/>
      <c r="N1853" s="112"/>
      <c r="O1853" s="111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/>
      <c r="AC1853" s="108"/>
      <c r="AD1853" s="108"/>
      <c r="AE1853" s="108"/>
      <c r="AF1853" s="108"/>
      <c r="AG1853" s="108"/>
      <c r="AH1853" s="108"/>
    </row>
    <row r="1854">
      <c r="A1854" s="108"/>
      <c r="B1854" s="108"/>
      <c r="C1854" s="108"/>
      <c r="D1854" s="115"/>
      <c r="E1854" s="108"/>
      <c r="F1854" s="108"/>
      <c r="G1854" s="108"/>
      <c r="H1854" s="108"/>
      <c r="I1854" s="108"/>
      <c r="J1854" s="108"/>
      <c r="K1854" s="108"/>
      <c r="L1854" s="108"/>
      <c r="M1854" s="111"/>
      <c r="N1854" s="112"/>
      <c r="O1854" s="111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/>
      <c r="AB1854" s="108"/>
      <c r="AC1854" s="108"/>
      <c r="AD1854" s="108"/>
      <c r="AE1854" s="108"/>
      <c r="AF1854" s="108"/>
      <c r="AG1854" s="108"/>
      <c r="AH1854" s="108"/>
    </row>
    <row r="1855">
      <c r="A1855" s="108"/>
      <c r="B1855" s="108"/>
      <c r="C1855" s="108"/>
      <c r="D1855" s="115"/>
      <c r="E1855" s="108"/>
      <c r="F1855" s="108"/>
      <c r="G1855" s="108"/>
      <c r="H1855" s="108"/>
      <c r="I1855" s="108"/>
      <c r="J1855" s="108"/>
      <c r="K1855" s="108"/>
      <c r="L1855" s="108"/>
      <c r="M1855" s="111"/>
      <c r="N1855" s="112"/>
      <c r="O1855" s="111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/>
      <c r="AC1855" s="108"/>
      <c r="AD1855" s="108"/>
      <c r="AE1855" s="108"/>
      <c r="AF1855" s="108"/>
      <c r="AG1855" s="108"/>
      <c r="AH1855" s="108"/>
    </row>
    <row r="1856">
      <c r="A1856" s="108"/>
      <c r="B1856" s="108"/>
      <c r="C1856" s="108"/>
      <c r="D1856" s="115"/>
      <c r="E1856" s="108"/>
      <c r="F1856" s="108"/>
      <c r="G1856" s="108"/>
      <c r="H1856" s="108"/>
      <c r="I1856" s="108"/>
      <c r="J1856" s="108"/>
      <c r="K1856" s="108"/>
      <c r="L1856" s="108"/>
      <c r="M1856" s="111"/>
      <c r="N1856" s="112"/>
      <c r="O1856" s="111"/>
      <c r="P1856" s="108"/>
      <c r="Q1856" s="108"/>
      <c r="R1856" s="108"/>
      <c r="S1856" s="108"/>
      <c r="T1856" s="108"/>
      <c r="U1856" s="108"/>
      <c r="V1856" s="108"/>
      <c r="W1856" s="108"/>
      <c r="X1856" s="108"/>
      <c r="Y1856" s="108"/>
      <c r="Z1856" s="108"/>
      <c r="AA1856" s="108"/>
      <c r="AB1856" s="108"/>
      <c r="AC1856" s="108"/>
      <c r="AD1856" s="108"/>
      <c r="AE1856" s="108"/>
      <c r="AF1856" s="108"/>
      <c r="AG1856" s="108"/>
      <c r="AH1856" s="108"/>
    </row>
    <row r="1857">
      <c r="A1857" s="108"/>
      <c r="B1857" s="108"/>
      <c r="C1857" s="108"/>
      <c r="D1857" s="115"/>
      <c r="E1857" s="108"/>
      <c r="F1857" s="108"/>
      <c r="G1857" s="108"/>
      <c r="H1857" s="108"/>
      <c r="I1857" s="108"/>
      <c r="J1857" s="108"/>
      <c r="K1857" s="108"/>
      <c r="L1857" s="108"/>
      <c r="M1857" s="111"/>
      <c r="N1857" s="112"/>
      <c r="O1857" s="111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/>
      <c r="AC1857" s="108"/>
      <c r="AD1857" s="108"/>
      <c r="AE1857" s="108"/>
      <c r="AF1857" s="108"/>
      <c r="AG1857" s="108"/>
      <c r="AH1857" s="108"/>
    </row>
    <row r="1858">
      <c r="A1858" s="108"/>
      <c r="B1858" s="108"/>
      <c r="C1858" s="108"/>
      <c r="D1858" s="115"/>
      <c r="E1858" s="108"/>
      <c r="F1858" s="108"/>
      <c r="G1858" s="108"/>
      <c r="H1858" s="108"/>
      <c r="I1858" s="108"/>
      <c r="J1858" s="108"/>
      <c r="K1858" s="108"/>
      <c r="L1858" s="108"/>
      <c r="M1858" s="111"/>
      <c r="N1858" s="112"/>
      <c r="O1858" s="111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/>
      <c r="AB1858" s="108"/>
      <c r="AC1858" s="108"/>
      <c r="AD1858" s="108"/>
      <c r="AE1858" s="108"/>
      <c r="AF1858" s="108"/>
      <c r="AG1858" s="108"/>
      <c r="AH1858" s="108"/>
    </row>
    <row r="1859">
      <c r="A1859" s="108"/>
      <c r="B1859" s="108"/>
      <c r="C1859" s="108"/>
      <c r="D1859" s="115"/>
      <c r="E1859" s="108"/>
      <c r="F1859" s="108"/>
      <c r="G1859" s="108"/>
      <c r="H1859" s="108"/>
      <c r="I1859" s="108"/>
      <c r="J1859" s="108"/>
      <c r="K1859" s="108"/>
      <c r="L1859" s="108"/>
      <c r="M1859" s="111"/>
      <c r="N1859" s="112"/>
      <c r="O1859" s="111"/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/>
      <c r="AC1859" s="108"/>
      <c r="AD1859" s="108"/>
      <c r="AE1859" s="108"/>
      <c r="AF1859" s="108"/>
      <c r="AG1859" s="108"/>
      <c r="AH1859" s="108"/>
    </row>
    <row r="1860">
      <c r="A1860" s="108"/>
      <c r="B1860" s="108"/>
      <c r="C1860" s="108"/>
      <c r="D1860" s="115"/>
      <c r="E1860" s="108"/>
      <c r="F1860" s="108"/>
      <c r="G1860" s="108"/>
      <c r="H1860" s="108"/>
      <c r="I1860" s="108"/>
      <c r="J1860" s="108"/>
      <c r="K1860" s="108"/>
      <c r="L1860" s="108"/>
      <c r="M1860" s="111"/>
      <c r="N1860" s="112"/>
      <c r="O1860" s="111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/>
      <c r="AC1860" s="108"/>
      <c r="AD1860" s="108"/>
      <c r="AE1860" s="108"/>
      <c r="AF1860" s="108"/>
      <c r="AG1860" s="108"/>
      <c r="AH1860" s="108"/>
    </row>
    <row r="1861">
      <c r="A1861" s="108"/>
      <c r="B1861" s="108"/>
      <c r="C1861" s="108"/>
      <c r="D1861" s="115"/>
      <c r="E1861" s="108"/>
      <c r="F1861" s="108"/>
      <c r="G1861" s="108"/>
      <c r="H1861" s="108"/>
      <c r="I1861" s="108"/>
      <c r="J1861" s="108"/>
      <c r="K1861" s="108"/>
      <c r="L1861" s="108"/>
      <c r="M1861" s="111"/>
      <c r="N1861" s="112"/>
      <c r="O1861" s="111"/>
      <c r="P1861" s="108"/>
      <c r="Q1861" s="108"/>
      <c r="R1861" s="108"/>
      <c r="S1861" s="108"/>
      <c r="T1861" s="108"/>
      <c r="U1861" s="108"/>
      <c r="V1861" s="108"/>
      <c r="W1861" s="108"/>
      <c r="X1861" s="108"/>
      <c r="Y1861" s="108"/>
      <c r="Z1861" s="108"/>
      <c r="AA1861" s="108"/>
      <c r="AB1861" s="108"/>
      <c r="AC1861" s="108"/>
      <c r="AD1861" s="108"/>
      <c r="AE1861" s="108"/>
      <c r="AF1861" s="108"/>
      <c r="AG1861" s="108"/>
      <c r="AH1861" s="108"/>
    </row>
    <row r="1862">
      <c r="A1862" s="108"/>
      <c r="B1862" s="108"/>
      <c r="C1862" s="108"/>
      <c r="D1862" s="115"/>
      <c r="E1862" s="108"/>
      <c r="F1862" s="108"/>
      <c r="G1862" s="108"/>
      <c r="H1862" s="108"/>
      <c r="I1862" s="108"/>
      <c r="J1862" s="108"/>
      <c r="K1862" s="108"/>
      <c r="L1862" s="108"/>
      <c r="M1862" s="111"/>
      <c r="N1862" s="112"/>
      <c r="O1862" s="111"/>
      <c r="P1862" s="108"/>
      <c r="Q1862" s="108"/>
      <c r="R1862" s="108"/>
      <c r="S1862" s="108"/>
      <c r="T1862" s="108"/>
      <c r="U1862" s="108"/>
      <c r="V1862" s="108"/>
      <c r="W1862" s="108"/>
      <c r="X1862" s="108"/>
      <c r="Y1862" s="108"/>
      <c r="Z1862" s="108"/>
      <c r="AA1862" s="108"/>
      <c r="AB1862" s="108"/>
      <c r="AC1862" s="108"/>
      <c r="AD1862" s="108"/>
      <c r="AE1862" s="108"/>
      <c r="AF1862" s="108"/>
      <c r="AG1862" s="108"/>
      <c r="AH1862" s="108"/>
    </row>
    <row r="1863">
      <c r="A1863" s="108"/>
      <c r="B1863" s="108"/>
      <c r="C1863" s="108"/>
      <c r="D1863" s="115"/>
      <c r="E1863" s="108"/>
      <c r="F1863" s="108"/>
      <c r="G1863" s="108"/>
      <c r="H1863" s="108"/>
      <c r="I1863" s="108"/>
      <c r="J1863" s="108"/>
      <c r="K1863" s="108"/>
      <c r="L1863" s="108"/>
      <c r="M1863" s="111"/>
      <c r="N1863" s="112"/>
      <c r="O1863" s="111"/>
      <c r="P1863" s="108"/>
      <c r="Q1863" s="108"/>
      <c r="R1863" s="108"/>
      <c r="S1863" s="108"/>
      <c r="T1863" s="108"/>
      <c r="U1863" s="108"/>
      <c r="V1863" s="108"/>
      <c r="W1863" s="108"/>
      <c r="X1863" s="108"/>
      <c r="Y1863" s="108"/>
      <c r="Z1863" s="108"/>
      <c r="AA1863" s="108"/>
      <c r="AB1863" s="108"/>
      <c r="AC1863" s="108"/>
      <c r="AD1863" s="108"/>
      <c r="AE1863" s="108"/>
      <c r="AF1863" s="108"/>
      <c r="AG1863" s="108"/>
      <c r="AH1863" s="108"/>
    </row>
    <row r="1864">
      <c r="A1864" s="108"/>
      <c r="B1864" s="108"/>
      <c r="C1864" s="108"/>
      <c r="D1864" s="115"/>
      <c r="E1864" s="108"/>
      <c r="F1864" s="108"/>
      <c r="G1864" s="108"/>
      <c r="H1864" s="108"/>
      <c r="I1864" s="108"/>
      <c r="J1864" s="108"/>
      <c r="K1864" s="108"/>
      <c r="L1864" s="108"/>
      <c r="M1864" s="111"/>
      <c r="N1864" s="112"/>
      <c r="O1864" s="111"/>
      <c r="P1864" s="108"/>
      <c r="Q1864" s="108"/>
      <c r="R1864" s="108"/>
      <c r="S1864" s="108"/>
      <c r="T1864" s="108"/>
      <c r="U1864" s="108"/>
      <c r="V1864" s="108"/>
      <c r="W1864" s="108"/>
      <c r="X1864" s="108"/>
      <c r="Y1864" s="108"/>
      <c r="Z1864" s="108"/>
      <c r="AA1864" s="108"/>
      <c r="AB1864" s="108"/>
      <c r="AC1864" s="108"/>
      <c r="AD1864" s="108"/>
      <c r="AE1864" s="108"/>
      <c r="AF1864" s="108"/>
      <c r="AG1864" s="108"/>
      <c r="AH1864" s="108"/>
    </row>
    <row r="1865">
      <c r="A1865" s="108"/>
      <c r="B1865" s="108"/>
      <c r="C1865" s="108"/>
      <c r="D1865" s="115"/>
      <c r="E1865" s="108"/>
      <c r="F1865" s="108"/>
      <c r="G1865" s="108"/>
      <c r="H1865" s="108"/>
      <c r="I1865" s="108"/>
      <c r="J1865" s="108"/>
      <c r="K1865" s="108"/>
      <c r="L1865" s="108"/>
      <c r="M1865" s="111"/>
      <c r="N1865" s="112"/>
      <c r="O1865" s="111"/>
      <c r="P1865" s="108"/>
      <c r="Q1865" s="108"/>
      <c r="R1865" s="108"/>
      <c r="S1865" s="108"/>
      <c r="T1865" s="108"/>
      <c r="U1865" s="108"/>
      <c r="V1865" s="108"/>
      <c r="W1865" s="108"/>
      <c r="X1865" s="108"/>
      <c r="Y1865" s="108"/>
      <c r="Z1865" s="108"/>
      <c r="AA1865" s="108"/>
      <c r="AB1865" s="108"/>
      <c r="AC1865" s="108"/>
      <c r="AD1865" s="108"/>
      <c r="AE1865" s="108"/>
      <c r="AF1865" s="108"/>
      <c r="AG1865" s="108"/>
      <c r="AH1865" s="108"/>
    </row>
    <row r="1866">
      <c r="A1866" s="108"/>
      <c r="B1866" s="108"/>
      <c r="C1866" s="108"/>
      <c r="D1866" s="115"/>
      <c r="E1866" s="108"/>
      <c r="F1866" s="108"/>
      <c r="G1866" s="108"/>
      <c r="H1866" s="108"/>
      <c r="I1866" s="108"/>
      <c r="J1866" s="108"/>
      <c r="K1866" s="108"/>
      <c r="L1866" s="108"/>
      <c r="M1866" s="111"/>
      <c r="N1866" s="112"/>
      <c r="O1866" s="111"/>
      <c r="P1866" s="108"/>
      <c r="Q1866" s="108"/>
      <c r="R1866" s="108"/>
      <c r="S1866" s="108"/>
      <c r="T1866" s="108"/>
      <c r="U1866" s="108"/>
      <c r="V1866" s="108"/>
      <c r="W1866" s="108"/>
      <c r="X1866" s="108"/>
      <c r="Y1866" s="108"/>
      <c r="Z1866" s="108"/>
      <c r="AA1866" s="108"/>
      <c r="AB1866" s="108"/>
      <c r="AC1866" s="108"/>
      <c r="AD1866" s="108"/>
      <c r="AE1866" s="108"/>
      <c r="AF1866" s="108"/>
      <c r="AG1866" s="108"/>
      <c r="AH1866" s="108"/>
    </row>
    <row r="1867">
      <c r="A1867" s="108"/>
      <c r="B1867" s="108"/>
      <c r="C1867" s="108"/>
      <c r="D1867" s="115"/>
      <c r="E1867" s="108"/>
      <c r="F1867" s="108"/>
      <c r="G1867" s="108"/>
      <c r="H1867" s="108"/>
      <c r="I1867" s="108"/>
      <c r="J1867" s="108"/>
      <c r="K1867" s="108"/>
      <c r="L1867" s="108"/>
      <c r="M1867" s="111"/>
      <c r="N1867" s="112"/>
      <c r="O1867" s="111"/>
      <c r="P1867" s="108"/>
      <c r="Q1867" s="108"/>
      <c r="R1867" s="108"/>
      <c r="S1867" s="108"/>
      <c r="T1867" s="108"/>
      <c r="U1867" s="108"/>
      <c r="V1867" s="108"/>
      <c r="W1867" s="108"/>
      <c r="X1867" s="108"/>
      <c r="Y1867" s="108"/>
      <c r="Z1867" s="108"/>
      <c r="AA1867" s="108"/>
      <c r="AB1867" s="108"/>
      <c r="AC1867" s="108"/>
      <c r="AD1867" s="108"/>
      <c r="AE1867" s="108"/>
      <c r="AF1867" s="108"/>
      <c r="AG1867" s="108"/>
      <c r="AH1867" s="108"/>
    </row>
    <row r="1868">
      <c r="A1868" s="108"/>
      <c r="B1868" s="108"/>
      <c r="C1868" s="108"/>
      <c r="D1868" s="115"/>
      <c r="E1868" s="108"/>
      <c r="F1868" s="108"/>
      <c r="G1868" s="108"/>
      <c r="H1868" s="108"/>
      <c r="I1868" s="108"/>
      <c r="J1868" s="108"/>
      <c r="K1868" s="108"/>
      <c r="L1868" s="108"/>
      <c r="M1868" s="111"/>
      <c r="N1868" s="112"/>
      <c r="O1868" s="111"/>
      <c r="P1868" s="108"/>
      <c r="Q1868" s="108"/>
      <c r="R1868" s="108"/>
      <c r="S1868" s="108"/>
      <c r="T1868" s="108"/>
      <c r="U1868" s="108"/>
      <c r="V1868" s="108"/>
      <c r="W1868" s="108"/>
      <c r="X1868" s="108"/>
      <c r="Y1868" s="108"/>
      <c r="Z1868" s="108"/>
      <c r="AA1868" s="108"/>
      <c r="AB1868" s="108"/>
      <c r="AC1868" s="108"/>
      <c r="AD1868" s="108"/>
      <c r="AE1868" s="108"/>
      <c r="AF1868" s="108"/>
      <c r="AG1868" s="108"/>
      <c r="AH1868" s="108"/>
    </row>
    <row r="1869">
      <c r="A1869" s="108"/>
      <c r="B1869" s="108"/>
      <c r="C1869" s="108"/>
      <c r="D1869" s="115"/>
      <c r="E1869" s="108"/>
      <c r="F1869" s="108"/>
      <c r="G1869" s="108"/>
      <c r="H1869" s="108"/>
      <c r="I1869" s="108"/>
      <c r="J1869" s="108"/>
      <c r="K1869" s="108"/>
      <c r="L1869" s="108"/>
      <c r="M1869" s="111"/>
      <c r="N1869" s="112"/>
      <c r="O1869" s="111"/>
      <c r="P1869" s="108"/>
      <c r="Q1869" s="108"/>
      <c r="R1869" s="108"/>
      <c r="S1869" s="108"/>
      <c r="T1869" s="108"/>
      <c r="U1869" s="108"/>
      <c r="V1869" s="108"/>
      <c r="W1869" s="108"/>
      <c r="X1869" s="108"/>
      <c r="Y1869" s="108"/>
      <c r="Z1869" s="108"/>
      <c r="AA1869" s="108"/>
      <c r="AB1869" s="108"/>
      <c r="AC1869" s="108"/>
      <c r="AD1869" s="108"/>
      <c r="AE1869" s="108"/>
      <c r="AF1869" s="108"/>
      <c r="AG1869" s="108"/>
      <c r="AH1869" s="108"/>
    </row>
    <row r="1870">
      <c r="A1870" s="108"/>
      <c r="B1870" s="108"/>
      <c r="C1870" s="108"/>
      <c r="D1870" s="115"/>
      <c r="E1870" s="108"/>
      <c r="F1870" s="108"/>
      <c r="G1870" s="108"/>
      <c r="H1870" s="108"/>
      <c r="I1870" s="108"/>
      <c r="J1870" s="108"/>
      <c r="K1870" s="108"/>
      <c r="L1870" s="108"/>
      <c r="M1870" s="111"/>
      <c r="N1870" s="112"/>
      <c r="O1870" s="111"/>
      <c r="P1870" s="108"/>
      <c r="Q1870" s="108"/>
      <c r="R1870" s="108"/>
      <c r="S1870" s="108"/>
      <c r="T1870" s="108"/>
      <c r="U1870" s="108"/>
      <c r="V1870" s="108"/>
      <c r="W1870" s="108"/>
      <c r="X1870" s="108"/>
      <c r="Y1870" s="108"/>
      <c r="Z1870" s="108"/>
      <c r="AA1870" s="108"/>
      <c r="AB1870" s="108"/>
      <c r="AC1870" s="108"/>
      <c r="AD1870" s="108"/>
      <c r="AE1870" s="108"/>
      <c r="AF1870" s="108"/>
      <c r="AG1870" s="108"/>
      <c r="AH1870" s="108"/>
    </row>
    <row r="1871">
      <c r="A1871" s="108"/>
      <c r="B1871" s="108"/>
      <c r="C1871" s="108"/>
      <c r="D1871" s="115"/>
      <c r="E1871" s="108"/>
      <c r="F1871" s="108"/>
      <c r="G1871" s="108"/>
      <c r="H1871" s="108"/>
      <c r="I1871" s="108"/>
      <c r="J1871" s="108"/>
      <c r="K1871" s="108"/>
      <c r="L1871" s="108"/>
      <c r="M1871" s="111"/>
      <c r="N1871" s="112"/>
      <c r="O1871" s="111"/>
      <c r="P1871" s="108"/>
      <c r="Q1871" s="108"/>
      <c r="R1871" s="108"/>
      <c r="S1871" s="108"/>
      <c r="T1871" s="108"/>
      <c r="U1871" s="108"/>
      <c r="V1871" s="108"/>
      <c r="W1871" s="108"/>
      <c r="X1871" s="108"/>
      <c r="Y1871" s="108"/>
      <c r="Z1871" s="108"/>
      <c r="AA1871" s="108"/>
      <c r="AB1871" s="108"/>
      <c r="AC1871" s="108"/>
      <c r="AD1871" s="108"/>
      <c r="AE1871" s="108"/>
      <c r="AF1871" s="108"/>
      <c r="AG1871" s="108"/>
      <c r="AH1871" s="108"/>
    </row>
    <row r="1872">
      <c r="A1872" s="108"/>
      <c r="B1872" s="108"/>
      <c r="C1872" s="108"/>
      <c r="D1872" s="115"/>
      <c r="E1872" s="108"/>
      <c r="F1872" s="108"/>
      <c r="G1872" s="108"/>
      <c r="H1872" s="108"/>
      <c r="I1872" s="108"/>
      <c r="J1872" s="108"/>
      <c r="K1872" s="108"/>
      <c r="L1872" s="108"/>
      <c r="M1872" s="111"/>
      <c r="N1872" s="112"/>
      <c r="O1872" s="111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/>
      <c r="AC1872" s="108"/>
      <c r="AD1872" s="108"/>
      <c r="AE1872" s="108"/>
      <c r="AF1872" s="108"/>
      <c r="AG1872" s="108"/>
      <c r="AH1872" s="108"/>
    </row>
    <row r="1873">
      <c r="A1873" s="108"/>
      <c r="B1873" s="108"/>
      <c r="C1873" s="108"/>
      <c r="D1873" s="115"/>
      <c r="E1873" s="108"/>
      <c r="F1873" s="108"/>
      <c r="G1873" s="108"/>
      <c r="H1873" s="108"/>
      <c r="I1873" s="108"/>
      <c r="J1873" s="108"/>
      <c r="K1873" s="108"/>
      <c r="L1873" s="108"/>
      <c r="M1873" s="111"/>
      <c r="N1873" s="112"/>
      <c r="O1873" s="111"/>
      <c r="P1873" s="108"/>
      <c r="Q1873" s="108"/>
      <c r="R1873" s="108"/>
      <c r="S1873" s="108"/>
      <c r="T1873" s="108"/>
      <c r="U1873" s="108"/>
      <c r="V1873" s="108"/>
      <c r="W1873" s="108"/>
      <c r="X1873" s="108"/>
      <c r="Y1873" s="108"/>
      <c r="Z1873" s="108"/>
      <c r="AA1873" s="108"/>
      <c r="AB1873" s="108"/>
      <c r="AC1873" s="108"/>
      <c r="AD1873" s="108"/>
      <c r="AE1873" s="108"/>
      <c r="AF1873" s="108"/>
      <c r="AG1873" s="108"/>
      <c r="AH1873" s="108"/>
    </row>
    <row r="1874">
      <c r="A1874" s="108"/>
      <c r="B1874" s="108"/>
      <c r="C1874" s="108"/>
      <c r="D1874" s="115"/>
      <c r="E1874" s="108"/>
      <c r="F1874" s="108"/>
      <c r="G1874" s="108"/>
      <c r="H1874" s="108"/>
      <c r="I1874" s="108"/>
      <c r="J1874" s="108"/>
      <c r="K1874" s="108"/>
      <c r="L1874" s="108"/>
      <c r="M1874" s="111"/>
      <c r="N1874" s="112"/>
      <c r="O1874" s="111"/>
      <c r="P1874" s="108"/>
      <c r="Q1874" s="108"/>
      <c r="R1874" s="108"/>
      <c r="S1874" s="108"/>
      <c r="T1874" s="108"/>
      <c r="U1874" s="108"/>
      <c r="V1874" s="108"/>
      <c r="W1874" s="108"/>
      <c r="X1874" s="108"/>
      <c r="Y1874" s="108"/>
      <c r="Z1874" s="108"/>
      <c r="AA1874" s="108"/>
      <c r="AB1874" s="108"/>
      <c r="AC1874" s="108"/>
      <c r="AD1874" s="108"/>
      <c r="AE1874" s="108"/>
      <c r="AF1874" s="108"/>
      <c r="AG1874" s="108"/>
      <c r="AH1874" s="108"/>
    </row>
    <row r="1875">
      <c r="A1875" s="108"/>
      <c r="B1875" s="108"/>
      <c r="C1875" s="108"/>
      <c r="D1875" s="115"/>
      <c r="E1875" s="108"/>
      <c r="F1875" s="108"/>
      <c r="G1875" s="108"/>
      <c r="H1875" s="108"/>
      <c r="I1875" s="108"/>
      <c r="J1875" s="108"/>
      <c r="K1875" s="108"/>
      <c r="L1875" s="108"/>
      <c r="M1875" s="111"/>
      <c r="N1875" s="112"/>
      <c r="O1875" s="111"/>
      <c r="P1875" s="108"/>
      <c r="Q1875" s="108"/>
      <c r="R1875" s="108"/>
      <c r="S1875" s="108"/>
      <c r="T1875" s="108"/>
      <c r="U1875" s="108"/>
      <c r="V1875" s="108"/>
      <c r="W1875" s="108"/>
      <c r="X1875" s="108"/>
      <c r="Y1875" s="108"/>
      <c r="Z1875" s="108"/>
      <c r="AA1875" s="108"/>
      <c r="AB1875" s="108"/>
      <c r="AC1875" s="108"/>
      <c r="AD1875" s="108"/>
      <c r="AE1875" s="108"/>
      <c r="AF1875" s="108"/>
      <c r="AG1875" s="108"/>
      <c r="AH1875" s="108"/>
    </row>
    <row r="1876">
      <c r="A1876" s="108"/>
      <c r="B1876" s="108"/>
      <c r="C1876" s="108"/>
      <c r="D1876" s="115"/>
      <c r="E1876" s="108"/>
      <c r="F1876" s="108"/>
      <c r="G1876" s="108"/>
      <c r="H1876" s="108"/>
      <c r="I1876" s="108"/>
      <c r="J1876" s="108"/>
      <c r="K1876" s="108"/>
      <c r="L1876" s="108"/>
      <c r="M1876" s="111"/>
      <c r="N1876" s="112"/>
      <c r="O1876" s="111"/>
      <c r="P1876" s="108"/>
      <c r="Q1876" s="108"/>
      <c r="R1876" s="108"/>
      <c r="S1876" s="108"/>
      <c r="T1876" s="108"/>
      <c r="U1876" s="108"/>
      <c r="V1876" s="108"/>
      <c r="W1876" s="108"/>
      <c r="X1876" s="108"/>
      <c r="Y1876" s="108"/>
      <c r="Z1876" s="108"/>
      <c r="AA1876" s="108"/>
      <c r="AB1876" s="108"/>
      <c r="AC1876" s="108"/>
      <c r="AD1876" s="108"/>
      <c r="AE1876" s="108"/>
      <c r="AF1876" s="108"/>
      <c r="AG1876" s="108"/>
      <c r="AH1876" s="108"/>
    </row>
    <row r="1877">
      <c r="A1877" s="108"/>
      <c r="B1877" s="108"/>
      <c r="C1877" s="108"/>
      <c r="D1877" s="115"/>
      <c r="E1877" s="108"/>
      <c r="F1877" s="108"/>
      <c r="G1877" s="108"/>
      <c r="H1877" s="108"/>
      <c r="I1877" s="108"/>
      <c r="J1877" s="108"/>
      <c r="K1877" s="108"/>
      <c r="L1877" s="108"/>
      <c r="M1877" s="111"/>
      <c r="N1877" s="112"/>
      <c r="O1877" s="111"/>
      <c r="P1877" s="108"/>
      <c r="Q1877" s="108"/>
      <c r="R1877" s="108"/>
      <c r="S1877" s="108"/>
      <c r="T1877" s="108"/>
      <c r="U1877" s="108"/>
      <c r="V1877" s="108"/>
      <c r="W1877" s="108"/>
      <c r="X1877" s="108"/>
      <c r="Y1877" s="108"/>
      <c r="Z1877" s="108"/>
      <c r="AA1877" s="108"/>
      <c r="AB1877" s="108"/>
      <c r="AC1877" s="108"/>
      <c r="AD1877" s="108"/>
      <c r="AE1877" s="108"/>
      <c r="AF1877" s="108"/>
      <c r="AG1877" s="108"/>
      <c r="AH1877" s="108"/>
    </row>
    <row r="1878">
      <c r="A1878" s="108"/>
      <c r="B1878" s="108"/>
      <c r="C1878" s="108"/>
      <c r="D1878" s="115"/>
      <c r="E1878" s="108"/>
      <c r="F1878" s="108"/>
      <c r="G1878" s="108"/>
      <c r="H1878" s="108"/>
      <c r="I1878" s="108"/>
      <c r="J1878" s="108"/>
      <c r="K1878" s="108"/>
      <c r="L1878" s="108"/>
      <c r="M1878" s="111"/>
      <c r="N1878" s="112"/>
      <c r="O1878" s="111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/>
      <c r="AC1878" s="108"/>
      <c r="AD1878" s="108"/>
      <c r="AE1878" s="108"/>
      <c r="AF1878" s="108"/>
      <c r="AG1878" s="108"/>
      <c r="AH1878" s="108"/>
    </row>
    <row r="1879">
      <c r="A1879" s="108"/>
      <c r="B1879" s="108"/>
      <c r="C1879" s="108"/>
      <c r="D1879" s="115"/>
      <c r="E1879" s="108"/>
      <c r="F1879" s="108"/>
      <c r="G1879" s="108"/>
      <c r="H1879" s="108"/>
      <c r="I1879" s="108"/>
      <c r="J1879" s="108"/>
      <c r="K1879" s="108"/>
      <c r="L1879" s="108"/>
      <c r="M1879" s="111"/>
      <c r="N1879" s="112"/>
      <c r="O1879" s="111"/>
      <c r="P1879" s="108"/>
      <c r="Q1879" s="108"/>
      <c r="R1879" s="108"/>
      <c r="S1879" s="108"/>
      <c r="T1879" s="108"/>
      <c r="U1879" s="108"/>
      <c r="V1879" s="108"/>
      <c r="W1879" s="108"/>
      <c r="X1879" s="108"/>
      <c r="Y1879" s="108"/>
      <c r="Z1879" s="108"/>
      <c r="AA1879" s="108"/>
      <c r="AB1879" s="108"/>
      <c r="AC1879" s="108"/>
      <c r="AD1879" s="108"/>
      <c r="AE1879" s="108"/>
      <c r="AF1879" s="108"/>
      <c r="AG1879" s="108"/>
      <c r="AH1879" s="108"/>
    </row>
    <row r="1880">
      <c r="A1880" s="108"/>
      <c r="B1880" s="108"/>
      <c r="C1880" s="108"/>
      <c r="D1880" s="115"/>
      <c r="E1880" s="108"/>
      <c r="F1880" s="108"/>
      <c r="G1880" s="108"/>
      <c r="H1880" s="108"/>
      <c r="I1880" s="108"/>
      <c r="J1880" s="108"/>
      <c r="K1880" s="108"/>
      <c r="L1880" s="108"/>
      <c r="M1880" s="111"/>
      <c r="N1880" s="112"/>
      <c r="O1880" s="111"/>
      <c r="P1880" s="108"/>
      <c r="Q1880" s="108"/>
      <c r="R1880" s="108"/>
      <c r="S1880" s="108"/>
      <c r="T1880" s="108"/>
      <c r="U1880" s="108"/>
      <c r="V1880" s="108"/>
      <c r="W1880" s="108"/>
      <c r="X1880" s="108"/>
      <c r="Y1880" s="108"/>
      <c r="Z1880" s="108"/>
      <c r="AA1880" s="108"/>
      <c r="AB1880" s="108"/>
      <c r="AC1880" s="108"/>
      <c r="AD1880" s="108"/>
      <c r="AE1880" s="108"/>
      <c r="AF1880" s="108"/>
      <c r="AG1880" s="108"/>
      <c r="AH1880" s="108"/>
    </row>
    <row r="1881">
      <c r="A1881" s="108"/>
      <c r="B1881" s="108"/>
      <c r="C1881" s="108"/>
      <c r="D1881" s="115"/>
      <c r="E1881" s="108"/>
      <c r="F1881" s="108"/>
      <c r="G1881" s="108"/>
      <c r="H1881" s="108"/>
      <c r="I1881" s="108"/>
      <c r="J1881" s="108"/>
      <c r="K1881" s="108"/>
      <c r="L1881" s="108"/>
      <c r="M1881" s="111"/>
      <c r="N1881" s="112"/>
      <c r="O1881" s="111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/>
      <c r="AB1881" s="108"/>
      <c r="AC1881" s="108"/>
      <c r="AD1881" s="108"/>
      <c r="AE1881" s="108"/>
      <c r="AF1881" s="108"/>
      <c r="AG1881" s="108"/>
      <c r="AH1881" s="108"/>
    </row>
    <row r="1882">
      <c r="A1882" s="108"/>
      <c r="B1882" s="108"/>
      <c r="C1882" s="108"/>
      <c r="D1882" s="115"/>
      <c r="E1882" s="108"/>
      <c r="F1882" s="108"/>
      <c r="G1882" s="108"/>
      <c r="H1882" s="108"/>
      <c r="I1882" s="108"/>
      <c r="J1882" s="108"/>
      <c r="K1882" s="108"/>
      <c r="L1882" s="108"/>
      <c r="M1882" s="111"/>
      <c r="N1882" s="112"/>
      <c r="O1882" s="111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/>
      <c r="AC1882" s="108"/>
      <c r="AD1882" s="108"/>
      <c r="AE1882" s="108"/>
      <c r="AF1882" s="108"/>
      <c r="AG1882" s="108"/>
      <c r="AH1882" s="108"/>
    </row>
    <row r="1883">
      <c r="A1883" s="108"/>
      <c r="B1883" s="108"/>
      <c r="C1883" s="108"/>
      <c r="D1883" s="115"/>
      <c r="E1883" s="108"/>
      <c r="F1883" s="108"/>
      <c r="G1883" s="108"/>
      <c r="H1883" s="108"/>
      <c r="I1883" s="108"/>
      <c r="J1883" s="108"/>
      <c r="K1883" s="108"/>
      <c r="L1883" s="108"/>
      <c r="M1883" s="111"/>
      <c r="N1883" s="112"/>
      <c r="O1883" s="111"/>
      <c r="P1883" s="108"/>
      <c r="Q1883" s="108"/>
      <c r="R1883" s="108"/>
      <c r="S1883" s="108"/>
      <c r="T1883" s="108"/>
      <c r="U1883" s="108"/>
      <c r="V1883" s="108"/>
      <c r="W1883" s="108"/>
      <c r="X1883" s="108"/>
      <c r="Y1883" s="108"/>
      <c r="Z1883" s="108"/>
      <c r="AA1883" s="108"/>
      <c r="AB1883" s="108"/>
      <c r="AC1883" s="108"/>
      <c r="AD1883" s="108"/>
      <c r="AE1883" s="108"/>
      <c r="AF1883" s="108"/>
      <c r="AG1883" s="108"/>
      <c r="AH1883" s="108"/>
    </row>
    <row r="1884">
      <c r="A1884" s="108"/>
      <c r="B1884" s="108"/>
      <c r="C1884" s="108"/>
      <c r="D1884" s="115"/>
      <c r="E1884" s="108"/>
      <c r="F1884" s="108"/>
      <c r="G1884" s="108"/>
      <c r="H1884" s="108"/>
      <c r="I1884" s="108"/>
      <c r="J1884" s="108"/>
      <c r="K1884" s="108"/>
      <c r="L1884" s="108"/>
      <c r="M1884" s="111"/>
      <c r="N1884" s="112"/>
      <c r="O1884" s="111"/>
      <c r="P1884" s="108"/>
      <c r="Q1884" s="108"/>
      <c r="R1884" s="108"/>
      <c r="S1884" s="108"/>
      <c r="T1884" s="108"/>
      <c r="U1884" s="108"/>
      <c r="V1884" s="108"/>
      <c r="W1884" s="108"/>
      <c r="X1884" s="108"/>
      <c r="Y1884" s="108"/>
      <c r="Z1884" s="108"/>
      <c r="AA1884" s="108"/>
      <c r="AB1884" s="108"/>
      <c r="AC1884" s="108"/>
      <c r="AD1884" s="108"/>
      <c r="AE1884" s="108"/>
      <c r="AF1884" s="108"/>
      <c r="AG1884" s="108"/>
      <c r="AH1884" s="108"/>
    </row>
    <row r="1885">
      <c r="A1885" s="108"/>
      <c r="B1885" s="108"/>
      <c r="C1885" s="108"/>
      <c r="D1885" s="115"/>
      <c r="E1885" s="108"/>
      <c r="F1885" s="108"/>
      <c r="G1885" s="108"/>
      <c r="H1885" s="108"/>
      <c r="I1885" s="108"/>
      <c r="J1885" s="108"/>
      <c r="K1885" s="108"/>
      <c r="L1885" s="108"/>
      <c r="M1885" s="111"/>
      <c r="N1885" s="112"/>
      <c r="O1885" s="111"/>
      <c r="P1885" s="108"/>
      <c r="Q1885" s="108"/>
      <c r="R1885" s="108"/>
      <c r="S1885" s="108"/>
      <c r="T1885" s="108"/>
      <c r="U1885" s="108"/>
      <c r="V1885" s="108"/>
      <c r="W1885" s="108"/>
      <c r="X1885" s="108"/>
      <c r="Y1885" s="108"/>
      <c r="Z1885" s="108"/>
      <c r="AA1885" s="108"/>
      <c r="AB1885" s="108"/>
      <c r="AC1885" s="108"/>
      <c r="AD1885" s="108"/>
      <c r="AE1885" s="108"/>
      <c r="AF1885" s="108"/>
      <c r="AG1885" s="108"/>
      <c r="AH1885" s="108"/>
    </row>
    <row r="1886">
      <c r="A1886" s="108"/>
      <c r="B1886" s="108"/>
      <c r="C1886" s="108"/>
      <c r="D1886" s="115"/>
      <c r="E1886" s="108"/>
      <c r="F1886" s="108"/>
      <c r="G1886" s="108"/>
      <c r="H1886" s="108"/>
      <c r="I1886" s="108"/>
      <c r="J1886" s="108"/>
      <c r="K1886" s="108"/>
      <c r="L1886" s="108"/>
      <c r="M1886" s="111"/>
      <c r="N1886" s="112"/>
      <c r="O1886" s="111"/>
      <c r="P1886" s="108"/>
      <c r="Q1886" s="108"/>
      <c r="R1886" s="108"/>
      <c r="S1886" s="108"/>
      <c r="T1886" s="108"/>
      <c r="U1886" s="108"/>
      <c r="V1886" s="108"/>
      <c r="W1886" s="108"/>
      <c r="X1886" s="108"/>
      <c r="Y1886" s="108"/>
      <c r="Z1886" s="108"/>
      <c r="AA1886" s="108"/>
      <c r="AB1886" s="108"/>
      <c r="AC1886" s="108"/>
      <c r="AD1886" s="108"/>
      <c r="AE1886" s="108"/>
      <c r="AF1886" s="108"/>
      <c r="AG1886" s="108"/>
      <c r="AH1886" s="108"/>
    </row>
    <row r="1887">
      <c r="A1887" s="108"/>
      <c r="B1887" s="108"/>
      <c r="C1887" s="108"/>
      <c r="D1887" s="115"/>
      <c r="E1887" s="108"/>
      <c r="F1887" s="108"/>
      <c r="G1887" s="108"/>
      <c r="H1887" s="108"/>
      <c r="I1887" s="108"/>
      <c r="J1887" s="108"/>
      <c r="K1887" s="108"/>
      <c r="L1887" s="108"/>
      <c r="M1887" s="111"/>
      <c r="N1887" s="112"/>
      <c r="O1887" s="111"/>
      <c r="P1887" s="108"/>
      <c r="Q1887" s="108"/>
      <c r="R1887" s="108"/>
      <c r="S1887" s="108"/>
      <c r="T1887" s="108"/>
      <c r="U1887" s="108"/>
      <c r="V1887" s="108"/>
      <c r="W1887" s="108"/>
      <c r="X1887" s="108"/>
      <c r="Y1887" s="108"/>
      <c r="Z1887" s="108"/>
      <c r="AA1887" s="108"/>
      <c r="AB1887" s="108"/>
      <c r="AC1887" s="108"/>
      <c r="AD1887" s="108"/>
      <c r="AE1887" s="108"/>
      <c r="AF1887" s="108"/>
      <c r="AG1887" s="108"/>
      <c r="AH1887" s="108"/>
    </row>
    <row r="1888">
      <c r="A1888" s="108"/>
      <c r="B1888" s="108"/>
      <c r="C1888" s="108"/>
      <c r="D1888" s="115"/>
      <c r="E1888" s="108"/>
      <c r="F1888" s="108"/>
      <c r="G1888" s="108"/>
      <c r="H1888" s="108"/>
      <c r="I1888" s="108"/>
      <c r="J1888" s="108"/>
      <c r="K1888" s="108"/>
      <c r="L1888" s="108"/>
      <c r="M1888" s="111"/>
      <c r="N1888" s="112"/>
      <c r="O1888" s="111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/>
      <c r="AB1888" s="108"/>
      <c r="AC1888" s="108"/>
      <c r="AD1888" s="108"/>
      <c r="AE1888" s="108"/>
      <c r="AF1888" s="108"/>
      <c r="AG1888" s="108"/>
      <c r="AH1888" s="108"/>
    </row>
    <row r="1889">
      <c r="A1889" s="108"/>
      <c r="B1889" s="108"/>
      <c r="C1889" s="108"/>
      <c r="D1889" s="115"/>
      <c r="E1889" s="108"/>
      <c r="F1889" s="108"/>
      <c r="G1889" s="108"/>
      <c r="H1889" s="108"/>
      <c r="I1889" s="108"/>
      <c r="J1889" s="108"/>
      <c r="K1889" s="108"/>
      <c r="L1889" s="108"/>
      <c r="M1889" s="111"/>
      <c r="N1889" s="112"/>
      <c r="O1889" s="111"/>
      <c r="P1889" s="108"/>
      <c r="Q1889" s="108"/>
      <c r="R1889" s="108"/>
      <c r="S1889" s="108"/>
      <c r="T1889" s="108"/>
      <c r="U1889" s="108"/>
      <c r="V1889" s="108"/>
      <c r="W1889" s="108"/>
      <c r="X1889" s="108"/>
      <c r="Y1889" s="108"/>
      <c r="Z1889" s="108"/>
      <c r="AA1889" s="108"/>
      <c r="AB1889" s="108"/>
      <c r="AC1889" s="108"/>
      <c r="AD1889" s="108"/>
      <c r="AE1889" s="108"/>
      <c r="AF1889" s="108"/>
      <c r="AG1889" s="108"/>
      <c r="AH1889" s="108"/>
    </row>
    <row r="1890">
      <c r="A1890" s="108"/>
      <c r="B1890" s="108"/>
      <c r="C1890" s="108"/>
      <c r="D1890" s="115"/>
      <c r="E1890" s="108"/>
      <c r="F1890" s="108"/>
      <c r="G1890" s="108"/>
      <c r="H1890" s="108"/>
      <c r="I1890" s="108"/>
      <c r="J1890" s="108"/>
      <c r="K1890" s="108"/>
      <c r="L1890" s="108"/>
      <c r="M1890" s="111"/>
      <c r="N1890" s="112"/>
      <c r="O1890" s="111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/>
      <c r="AB1890" s="108"/>
      <c r="AC1890" s="108"/>
      <c r="AD1890" s="108"/>
      <c r="AE1890" s="108"/>
      <c r="AF1890" s="108"/>
      <c r="AG1890" s="108"/>
      <c r="AH1890" s="108"/>
    </row>
    <row r="1891">
      <c r="A1891" s="108"/>
      <c r="B1891" s="108"/>
      <c r="C1891" s="108"/>
      <c r="D1891" s="115"/>
      <c r="E1891" s="108"/>
      <c r="F1891" s="108"/>
      <c r="G1891" s="108"/>
      <c r="H1891" s="108"/>
      <c r="I1891" s="108"/>
      <c r="J1891" s="108"/>
      <c r="K1891" s="108"/>
      <c r="L1891" s="108"/>
      <c r="M1891" s="111"/>
      <c r="N1891" s="112"/>
      <c r="O1891" s="111"/>
      <c r="P1891" s="108"/>
      <c r="Q1891" s="108"/>
      <c r="R1891" s="108"/>
      <c r="S1891" s="108"/>
      <c r="T1891" s="108"/>
      <c r="U1891" s="108"/>
      <c r="V1891" s="108"/>
      <c r="W1891" s="108"/>
      <c r="X1891" s="108"/>
      <c r="Y1891" s="108"/>
      <c r="Z1891" s="108"/>
      <c r="AA1891" s="108"/>
      <c r="AB1891" s="108"/>
      <c r="AC1891" s="108"/>
      <c r="AD1891" s="108"/>
      <c r="AE1891" s="108"/>
      <c r="AF1891" s="108"/>
      <c r="AG1891" s="108"/>
      <c r="AH1891" s="108"/>
    </row>
    <row r="1892">
      <c r="A1892" s="108"/>
      <c r="B1892" s="108"/>
      <c r="C1892" s="108"/>
      <c r="D1892" s="115"/>
      <c r="E1892" s="108"/>
      <c r="F1892" s="108"/>
      <c r="G1892" s="108"/>
      <c r="H1892" s="108"/>
      <c r="I1892" s="108"/>
      <c r="J1892" s="108"/>
      <c r="K1892" s="108"/>
      <c r="L1892" s="108"/>
      <c r="M1892" s="111"/>
      <c r="N1892" s="112"/>
      <c r="O1892" s="111"/>
      <c r="P1892" s="108"/>
      <c r="Q1892" s="108"/>
      <c r="R1892" s="108"/>
      <c r="S1892" s="108"/>
      <c r="T1892" s="108"/>
      <c r="U1892" s="108"/>
      <c r="V1892" s="108"/>
      <c r="W1892" s="108"/>
      <c r="X1892" s="108"/>
      <c r="Y1892" s="108"/>
      <c r="Z1892" s="108"/>
      <c r="AA1892" s="108"/>
      <c r="AB1892" s="108"/>
      <c r="AC1892" s="108"/>
      <c r="AD1892" s="108"/>
      <c r="AE1892" s="108"/>
      <c r="AF1892" s="108"/>
      <c r="AG1892" s="108"/>
      <c r="AH1892" s="108"/>
    </row>
    <row r="1893">
      <c r="A1893" s="108"/>
      <c r="B1893" s="108"/>
      <c r="C1893" s="108"/>
      <c r="D1893" s="115"/>
      <c r="E1893" s="108"/>
      <c r="F1893" s="108"/>
      <c r="G1893" s="108"/>
      <c r="H1893" s="108"/>
      <c r="I1893" s="108"/>
      <c r="J1893" s="108"/>
      <c r="K1893" s="108"/>
      <c r="L1893" s="108"/>
      <c r="M1893" s="111"/>
      <c r="N1893" s="112"/>
      <c r="O1893" s="111"/>
      <c r="P1893" s="108"/>
      <c r="Q1893" s="108"/>
      <c r="R1893" s="108"/>
      <c r="S1893" s="108"/>
      <c r="T1893" s="108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AD1893" s="108"/>
      <c r="AE1893" s="108"/>
      <c r="AF1893" s="108"/>
      <c r="AG1893" s="108"/>
      <c r="AH1893" s="108"/>
    </row>
    <row r="1894">
      <c r="A1894" s="108"/>
      <c r="B1894" s="108"/>
      <c r="C1894" s="108"/>
      <c r="D1894" s="115"/>
      <c r="E1894" s="108"/>
      <c r="F1894" s="108"/>
      <c r="G1894" s="108"/>
      <c r="H1894" s="108"/>
      <c r="I1894" s="108"/>
      <c r="J1894" s="108"/>
      <c r="K1894" s="108"/>
      <c r="L1894" s="108"/>
      <c r="M1894" s="111"/>
      <c r="N1894" s="112"/>
      <c r="O1894" s="111"/>
      <c r="P1894" s="108"/>
      <c r="Q1894" s="108"/>
      <c r="R1894" s="108"/>
      <c r="S1894" s="108"/>
      <c r="T1894" s="108"/>
      <c r="U1894" s="108"/>
      <c r="V1894" s="108"/>
      <c r="W1894" s="108"/>
      <c r="X1894" s="108"/>
      <c r="Y1894" s="108"/>
      <c r="Z1894" s="108"/>
      <c r="AA1894" s="108"/>
      <c r="AB1894" s="108"/>
      <c r="AC1894" s="108"/>
      <c r="AD1894" s="108"/>
      <c r="AE1894" s="108"/>
      <c r="AF1894" s="108"/>
      <c r="AG1894" s="108"/>
      <c r="AH1894" s="108"/>
    </row>
    <row r="1895">
      <c r="A1895" s="108"/>
      <c r="B1895" s="108"/>
      <c r="C1895" s="108"/>
      <c r="D1895" s="115"/>
      <c r="E1895" s="108"/>
      <c r="F1895" s="108"/>
      <c r="G1895" s="108"/>
      <c r="H1895" s="108"/>
      <c r="I1895" s="108"/>
      <c r="J1895" s="108"/>
      <c r="K1895" s="108"/>
      <c r="L1895" s="108"/>
      <c r="M1895" s="111"/>
      <c r="N1895" s="112"/>
      <c r="O1895" s="111"/>
      <c r="P1895" s="108"/>
      <c r="Q1895" s="108"/>
      <c r="R1895" s="108"/>
      <c r="S1895" s="108"/>
      <c r="T1895" s="108"/>
      <c r="U1895" s="108"/>
      <c r="V1895" s="108"/>
      <c r="W1895" s="108"/>
      <c r="X1895" s="108"/>
      <c r="Y1895" s="108"/>
      <c r="Z1895" s="108"/>
      <c r="AA1895" s="108"/>
      <c r="AB1895" s="108"/>
      <c r="AC1895" s="108"/>
      <c r="AD1895" s="108"/>
      <c r="AE1895" s="108"/>
      <c r="AF1895" s="108"/>
      <c r="AG1895" s="108"/>
      <c r="AH1895" s="108"/>
    </row>
    <row r="1896">
      <c r="A1896" s="108"/>
      <c r="B1896" s="108"/>
      <c r="C1896" s="108"/>
      <c r="D1896" s="115"/>
      <c r="E1896" s="108"/>
      <c r="F1896" s="108"/>
      <c r="G1896" s="108"/>
      <c r="H1896" s="108"/>
      <c r="I1896" s="108"/>
      <c r="J1896" s="108"/>
      <c r="K1896" s="108"/>
      <c r="L1896" s="108"/>
      <c r="M1896" s="111"/>
      <c r="N1896" s="112"/>
      <c r="O1896" s="111"/>
      <c r="P1896" s="108"/>
      <c r="Q1896" s="108"/>
      <c r="R1896" s="108"/>
      <c r="S1896" s="108"/>
      <c r="T1896" s="108"/>
      <c r="U1896" s="108"/>
      <c r="V1896" s="108"/>
      <c r="W1896" s="108"/>
      <c r="X1896" s="108"/>
      <c r="Y1896" s="108"/>
      <c r="Z1896" s="108"/>
      <c r="AA1896" s="108"/>
      <c r="AB1896" s="108"/>
      <c r="AC1896" s="108"/>
      <c r="AD1896" s="108"/>
      <c r="AE1896" s="108"/>
      <c r="AF1896" s="108"/>
      <c r="AG1896" s="108"/>
      <c r="AH1896" s="108"/>
    </row>
    <row r="1897">
      <c r="A1897" s="108"/>
      <c r="B1897" s="108"/>
      <c r="C1897" s="108"/>
      <c r="D1897" s="115"/>
      <c r="E1897" s="108"/>
      <c r="F1897" s="108"/>
      <c r="G1897" s="108"/>
      <c r="H1897" s="108"/>
      <c r="I1897" s="108"/>
      <c r="J1897" s="108"/>
      <c r="K1897" s="108"/>
      <c r="L1897" s="108"/>
      <c r="M1897" s="111"/>
      <c r="N1897" s="112"/>
      <c r="O1897" s="111"/>
      <c r="P1897" s="108"/>
      <c r="Q1897" s="108"/>
      <c r="R1897" s="108"/>
      <c r="S1897" s="108"/>
      <c r="T1897" s="108"/>
      <c r="U1897" s="108"/>
      <c r="V1897" s="108"/>
      <c r="W1897" s="108"/>
      <c r="X1897" s="108"/>
      <c r="Y1897" s="108"/>
      <c r="Z1897" s="108"/>
      <c r="AA1897" s="108"/>
      <c r="AB1897" s="108"/>
      <c r="AC1897" s="108"/>
      <c r="AD1897" s="108"/>
      <c r="AE1897" s="108"/>
      <c r="AF1897" s="108"/>
      <c r="AG1897" s="108"/>
      <c r="AH1897" s="108"/>
    </row>
    <row r="1898">
      <c r="A1898" s="108"/>
      <c r="B1898" s="108"/>
      <c r="C1898" s="108"/>
      <c r="D1898" s="115"/>
      <c r="E1898" s="108"/>
      <c r="F1898" s="108"/>
      <c r="G1898" s="108"/>
      <c r="H1898" s="108"/>
      <c r="I1898" s="108"/>
      <c r="J1898" s="108"/>
      <c r="K1898" s="108"/>
      <c r="L1898" s="108"/>
      <c r="M1898" s="111"/>
      <c r="N1898" s="112"/>
      <c r="O1898" s="111"/>
      <c r="P1898" s="108"/>
      <c r="Q1898" s="108"/>
      <c r="R1898" s="108"/>
      <c r="S1898" s="108"/>
      <c r="T1898" s="108"/>
      <c r="U1898" s="108"/>
      <c r="V1898" s="108"/>
      <c r="W1898" s="108"/>
      <c r="X1898" s="108"/>
      <c r="Y1898" s="108"/>
      <c r="Z1898" s="108"/>
      <c r="AA1898" s="108"/>
      <c r="AB1898" s="108"/>
      <c r="AC1898" s="108"/>
      <c r="AD1898" s="108"/>
      <c r="AE1898" s="108"/>
      <c r="AF1898" s="108"/>
      <c r="AG1898" s="108"/>
      <c r="AH1898" s="108"/>
    </row>
    <row r="1899">
      <c r="A1899" s="108"/>
      <c r="B1899" s="108"/>
      <c r="C1899" s="108"/>
      <c r="D1899" s="115"/>
      <c r="E1899" s="108"/>
      <c r="F1899" s="108"/>
      <c r="G1899" s="108"/>
      <c r="H1899" s="108"/>
      <c r="I1899" s="108"/>
      <c r="J1899" s="108"/>
      <c r="K1899" s="108"/>
      <c r="L1899" s="108"/>
      <c r="M1899" s="111"/>
      <c r="N1899" s="112"/>
      <c r="O1899" s="111"/>
      <c r="P1899" s="108"/>
      <c r="Q1899" s="108"/>
      <c r="R1899" s="108"/>
      <c r="S1899" s="108"/>
      <c r="T1899" s="108"/>
      <c r="U1899" s="108"/>
      <c r="V1899" s="108"/>
      <c r="W1899" s="108"/>
      <c r="X1899" s="108"/>
      <c r="Y1899" s="108"/>
      <c r="Z1899" s="108"/>
      <c r="AA1899" s="108"/>
      <c r="AB1899" s="108"/>
      <c r="AC1899" s="108"/>
      <c r="AD1899" s="108"/>
      <c r="AE1899" s="108"/>
      <c r="AF1899" s="108"/>
      <c r="AG1899" s="108"/>
      <c r="AH1899" s="108"/>
    </row>
    <row r="1900">
      <c r="A1900" s="108"/>
      <c r="B1900" s="108"/>
      <c r="C1900" s="108"/>
      <c r="D1900" s="115"/>
      <c r="E1900" s="108"/>
      <c r="F1900" s="108"/>
      <c r="G1900" s="108"/>
      <c r="H1900" s="108"/>
      <c r="I1900" s="108"/>
      <c r="J1900" s="108"/>
      <c r="K1900" s="108"/>
      <c r="L1900" s="108"/>
      <c r="M1900" s="111"/>
      <c r="N1900" s="112"/>
      <c r="O1900" s="111"/>
      <c r="P1900" s="108"/>
      <c r="Q1900" s="108"/>
      <c r="R1900" s="108"/>
      <c r="S1900" s="108"/>
      <c r="T1900" s="108"/>
      <c r="U1900" s="108"/>
      <c r="V1900" s="108"/>
      <c r="W1900" s="108"/>
      <c r="X1900" s="108"/>
      <c r="Y1900" s="108"/>
      <c r="Z1900" s="108"/>
      <c r="AA1900" s="108"/>
      <c r="AB1900" s="108"/>
      <c r="AC1900" s="108"/>
      <c r="AD1900" s="108"/>
      <c r="AE1900" s="108"/>
      <c r="AF1900" s="108"/>
      <c r="AG1900" s="108"/>
      <c r="AH1900" s="108"/>
    </row>
    <row r="1901">
      <c r="A1901" s="108"/>
      <c r="B1901" s="108"/>
      <c r="C1901" s="108"/>
      <c r="D1901" s="115"/>
      <c r="E1901" s="108"/>
      <c r="F1901" s="108"/>
      <c r="G1901" s="108"/>
      <c r="H1901" s="108"/>
      <c r="I1901" s="108"/>
      <c r="J1901" s="108"/>
      <c r="K1901" s="108"/>
      <c r="L1901" s="108"/>
      <c r="M1901" s="111"/>
      <c r="N1901" s="112"/>
      <c r="O1901" s="111"/>
      <c r="P1901" s="108"/>
      <c r="Q1901" s="108"/>
      <c r="R1901" s="108"/>
      <c r="S1901" s="108"/>
      <c r="T1901" s="108"/>
      <c r="U1901" s="108"/>
      <c r="V1901" s="108"/>
      <c r="W1901" s="108"/>
      <c r="X1901" s="108"/>
      <c r="Y1901" s="108"/>
      <c r="Z1901" s="108"/>
      <c r="AA1901" s="108"/>
      <c r="AB1901" s="108"/>
      <c r="AC1901" s="108"/>
      <c r="AD1901" s="108"/>
      <c r="AE1901" s="108"/>
      <c r="AF1901" s="108"/>
      <c r="AG1901" s="108"/>
      <c r="AH1901" s="108"/>
    </row>
    <row r="1902">
      <c r="A1902" s="108"/>
      <c r="B1902" s="108"/>
      <c r="C1902" s="108"/>
      <c r="D1902" s="115"/>
      <c r="E1902" s="108"/>
      <c r="F1902" s="108"/>
      <c r="G1902" s="108"/>
      <c r="H1902" s="108"/>
      <c r="I1902" s="108"/>
      <c r="J1902" s="108"/>
      <c r="K1902" s="108"/>
      <c r="L1902" s="108"/>
      <c r="M1902" s="111"/>
      <c r="N1902" s="112"/>
      <c r="O1902" s="111"/>
      <c r="P1902" s="108"/>
      <c r="Q1902" s="108"/>
      <c r="R1902" s="108"/>
      <c r="S1902" s="108"/>
      <c r="T1902" s="108"/>
      <c r="U1902" s="108"/>
      <c r="V1902" s="108"/>
      <c r="W1902" s="108"/>
      <c r="X1902" s="108"/>
      <c r="Y1902" s="108"/>
      <c r="Z1902" s="108"/>
      <c r="AA1902" s="108"/>
      <c r="AB1902" s="108"/>
      <c r="AC1902" s="108"/>
      <c r="AD1902" s="108"/>
      <c r="AE1902" s="108"/>
      <c r="AF1902" s="108"/>
      <c r="AG1902" s="108"/>
      <c r="AH1902" s="108"/>
    </row>
    <row r="1903">
      <c r="A1903" s="108"/>
      <c r="B1903" s="108"/>
      <c r="C1903" s="108"/>
      <c r="D1903" s="115"/>
      <c r="E1903" s="108"/>
      <c r="F1903" s="108"/>
      <c r="G1903" s="108"/>
      <c r="H1903" s="108"/>
      <c r="I1903" s="108"/>
      <c r="J1903" s="108"/>
      <c r="K1903" s="108"/>
      <c r="L1903" s="108"/>
      <c r="M1903" s="111"/>
      <c r="N1903" s="112"/>
      <c r="O1903" s="111"/>
      <c r="P1903" s="108"/>
      <c r="Q1903" s="108"/>
      <c r="R1903" s="108"/>
      <c r="S1903" s="108"/>
      <c r="T1903" s="108"/>
      <c r="U1903" s="108"/>
      <c r="V1903" s="108"/>
      <c r="W1903" s="108"/>
      <c r="X1903" s="108"/>
      <c r="Y1903" s="108"/>
      <c r="Z1903" s="108"/>
      <c r="AA1903" s="108"/>
      <c r="AB1903" s="108"/>
      <c r="AC1903" s="108"/>
      <c r="AD1903" s="108"/>
      <c r="AE1903" s="108"/>
      <c r="AF1903" s="108"/>
      <c r="AG1903" s="108"/>
      <c r="AH1903" s="108"/>
    </row>
    <row r="1904">
      <c r="A1904" s="108"/>
      <c r="B1904" s="108"/>
      <c r="C1904" s="108"/>
      <c r="D1904" s="115"/>
      <c r="E1904" s="108"/>
      <c r="F1904" s="108"/>
      <c r="G1904" s="108"/>
      <c r="H1904" s="108"/>
      <c r="I1904" s="108"/>
      <c r="J1904" s="108"/>
      <c r="K1904" s="108"/>
      <c r="L1904" s="108"/>
      <c r="M1904" s="111"/>
      <c r="N1904" s="112"/>
      <c r="O1904" s="111"/>
      <c r="P1904" s="108"/>
      <c r="Q1904" s="108"/>
      <c r="R1904" s="108"/>
      <c r="S1904" s="108"/>
      <c r="T1904" s="108"/>
      <c r="U1904" s="108"/>
      <c r="V1904" s="108"/>
      <c r="W1904" s="108"/>
      <c r="X1904" s="108"/>
      <c r="Y1904" s="108"/>
      <c r="Z1904" s="108"/>
      <c r="AA1904" s="108"/>
      <c r="AB1904" s="108"/>
      <c r="AC1904" s="108"/>
      <c r="AD1904" s="108"/>
      <c r="AE1904" s="108"/>
      <c r="AF1904" s="108"/>
      <c r="AG1904" s="108"/>
      <c r="AH1904" s="108"/>
    </row>
    <row r="1905">
      <c r="A1905" s="108"/>
      <c r="B1905" s="108"/>
      <c r="C1905" s="108"/>
      <c r="D1905" s="115"/>
      <c r="E1905" s="108"/>
      <c r="F1905" s="108"/>
      <c r="G1905" s="108"/>
      <c r="H1905" s="108"/>
      <c r="I1905" s="108"/>
      <c r="J1905" s="108"/>
      <c r="K1905" s="108"/>
      <c r="L1905" s="108"/>
      <c r="M1905" s="111"/>
      <c r="N1905" s="112"/>
      <c r="O1905" s="111"/>
      <c r="P1905" s="108"/>
      <c r="Q1905" s="108"/>
      <c r="R1905" s="108"/>
      <c r="S1905" s="108"/>
      <c r="T1905" s="108"/>
      <c r="U1905" s="108"/>
      <c r="V1905" s="108"/>
      <c r="W1905" s="108"/>
      <c r="X1905" s="108"/>
      <c r="Y1905" s="108"/>
      <c r="Z1905" s="108"/>
      <c r="AA1905" s="108"/>
      <c r="AB1905" s="108"/>
      <c r="AC1905" s="108"/>
      <c r="AD1905" s="108"/>
      <c r="AE1905" s="108"/>
      <c r="AF1905" s="108"/>
      <c r="AG1905" s="108"/>
      <c r="AH1905" s="108"/>
    </row>
    <row r="1906">
      <c r="A1906" s="108"/>
      <c r="B1906" s="108"/>
      <c r="C1906" s="108"/>
      <c r="D1906" s="115"/>
      <c r="E1906" s="108"/>
      <c r="F1906" s="108"/>
      <c r="G1906" s="108"/>
      <c r="H1906" s="108"/>
      <c r="I1906" s="108"/>
      <c r="J1906" s="108"/>
      <c r="K1906" s="108"/>
      <c r="L1906" s="108"/>
      <c r="M1906" s="111"/>
      <c r="N1906" s="112"/>
      <c r="O1906" s="111"/>
      <c r="P1906" s="108"/>
      <c r="Q1906" s="108"/>
      <c r="R1906" s="108"/>
      <c r="S1906" s="108"/>
      <c r="T1906" s="108"/>
      <c r="U1906" s="108"/>
      <c r="V1906" s="108"/>
      <c r="W1906" s="108"/>
      <c r="X1906" s="108"/>
      <c r="Y1906" s="108"/>
      <c r="Z1906" s="108"/>
      <c r="AA1906" s="108"/>
      <c r="AB1906" s="108"/>
      <c r="AC1906" s="108"/>
      <c r="AD1906" s="108"/>
      <c r="AE1906" s="108"/>
      <c r="AF1906" s="108"/>
      <c r="AG1906" s="108"/>
      <c r="AH1906" s="108"/>
    </row>
    <row r="1907">
      <c r="A1907" s="108"/>
      <c r="B1907" s="108"/>
      <c r="C1907" s="108"/>
      <c r="D1907" s="115"/>
      <c r="E1907" s="108"/>
      <c r="F1907" s="108"/>
      <c r="G1907" s="108"/>
      <c r="H1907" s="108"/>
      <c r="I1907" s="108"/>
      <c r="J1907" s="108"/>
      <c r="K1907" s="108"/>
      <c r="L1907" s="108"/>
      <c r="M1907" s="111"/>
      <c r="N1907" s="112"/>
      <c r="O1907" s="111"/>
      <c r="P1907" s="108"/>
      <c r="Q1907" s="108"/>
      <c r="R1907" s="108"/>
      <c r="S1907" s="108"/>
      <c r="T1907" s="108"/>
      <c r="U1907" s="108"/>
      <c r="V1907" s="108"/>
      <c r="W1907" s="108"/>
      <c r="X1907" s="108"/>
      <c r="Y1907" s="108"/>
      <c r="Z1907" s="108"/>
      <c r="AA1907" s="108"/>
      <c r="AB1907" s="108"/>
      <c r="AC1907" s="108"/>
      <c r="AD1907" s="108"/>
      <c r="AE1907" s="108"/>
      <c r="AF1907" s="108"/>
      <c r="AG1907" s="108"/>
      <c r="AH1907" s="108"/>
    </row>
    <row r="1908">
      <c r="A1908" s="108"/>
      <c r="B1908" s="108"/>
      <c r="C1908" s="108"/>
      <c r="D1908" s="115"/>
      <c r="E1908" s="108"/>
      <c r="F1908" s="108"/>
      <c r="G1908" s="108"/>
      <c r="H1908" s="108"/>
      <c r="I1908" s="108"/>
      <c r="J1908" s="108"/>
      <c r="K1908" s="108"/>
      <c r="L1908" s="108"/>
      <c r="M1908" s="111"/>
      <c r="N1908" s="112"/>
      <c r="O1908" s="111"/>
      <c r="P1908" s="108"/>
      <c r="Q1908" s="108"/>
      <c r="R1908" s="108"/>
      <c r="S1908" s="108"/>
      <c r="T1908" s="108"/>
      <c r="U1908" s="108"/>
      <c r="V1908" s="108"/>
      <c r="W1908" s="108"/>
      <c r="X1908" s="108"/>
      <c r="Y1908" s="108"/>
      <c r="Z1908" s="108"/>
      <c r="AA1908" s="108"/>
      <c r="AB1908" s="108"/>
      <c r="AC1908" s="108"/>
      <c r="AD1908" s="108"/>
      <c r="AE1908" s="108"/>
      <c r="AF1908" s="108"/>
      <c r="AG1908" s="108"/>
      <c r="AH1908" s="108"/>
    </row>
    <row r="1909">
      <c r="A1909" s="108"/>
      <c r="B1909" s="108"/>
      <c r="C1909" s="108"/>
      <c r="D1909" s="115"/>
      <c r="E1909" s="108"/>
      <c r="F1909" s="108"/>
      <c r="G1909" s="108"/>
      <c r="H1909" s="108"/>
      <c r="I1909" s="108"/>
      <c r="J1909" s="108"/>
      <c r="K1909" s="108"/>
      <c r="L1909" s="108"/>
      <c r="M1909" s="111"/>
      <c r="N1909" s="112"/>
      <c r="O1909" s="111"/>
      <c r="P1909" s="108"/>
      <c r="Q1909" s="108"/>
      <c r="R1909" s="108"/>
      <c r="S1909" s="108"/>
      <c r="T1909" s="108"/>
      <c r="U1909" s="108"/>
      <c r="V1909" s="108"/>
      <c r="W1909" s="108"/>
      <c r="X1909" s="108"/>
      <c r="Y1909" s="108"/>
      <c r="Z1909" s="108"/>
      <c r="AA1909" s="108"/>
      <c r="AB1909" s="108"/>
      <c r="AC1909" s="108"/>
      <c r="AD1909" s="108"/>
      <c r="AE1909" s="108"/>
      <c r="AF1909" s="108"/>
      <c r="AG1909" s="108"/>
      <c r="AH1909" s="108"/>
    </row>
    <row r="1910">
      <c r="A1910" s="108"/>
      <c r="B1910" s="108"/>
      <c r="C1910" s="108"/>
      <c r="D1910" s="115"/>
      <c r="E1910" s="108"/>
      <c r="F1910" s="108"/>
      <c r="G1910" s="108"/>
      <c r="H1910" s="108"/>
      <c r="I1910" s="108"/>
      <c r="J1910" s="108"/>
      <c r="K1910" s="108"/>
      <c r="L1910" s="108"/>
      <c r="M1910" s="111"/>
      <c r="N1910" s="112"/>
      <c r="O1910" s="111"/>
      <c r="P1910" s="108"/>
      <c r="Q1910" s="108"/>
      <c r="R1910" s="108"/>
      <c r="S1910" s="108"/>
      <c r="T1910" s="108"/>
      <c r="U1910" s="108"/>
      <c r="V1910" s="108"/>
      <c r="W1910" s="108"/>
      <c r="X1910" s="108"/>
      <c r="Y1910" s="108"/>
      <c r="Z1910" s="108"/>
      <c r="AA1910" s="108"/>
      <c r="AB1910" s="108"/>
      <c r="AC1910" s="108"/>
      <c r="AD1910" s="108"/>
      <c r="AE1910" s="108"/>
      <c r="AF1910" s="108"/>
      <c r="AG1910" s="108"/>
      <c r="AH1910" s="108"/>
    </row>
    <row r="1911">
      <c r="A1911" s="108"/>
      <c r="B1911" s="108"/>
      <c r="C1911" s="108"/>
      <c r="D1911" s="115"/>
      <c r="E1911" s="108"/>
      <c r="F1911" s="108"/>
      <c r="G1911" s="108"/>
      <c r="H1911" s="108"/>
      <c r="I1911" s="108"/>
      <c r="J1911" s="108"/>
      <c r="K1911" s="108"/>
      <c r="L1911" s="108"/>
      <c r="M1911" s="111"/>
      <c r="N1911" s="112"/>
      <c r="O1911" s="111"/>
      <c r="P1911" s="108"/>
      <c r="Q1911" s="108"/>
      <c r="R1911" s="108"/>
      <c r="S1911" s="108"/>
      <c r="T1911" s="108"/>
      <c r="U1911" s="108"/>
      <c r="V1911" s="108"/>
      <c r="W1911" s="108"/>
      <c r="X1911" s="108"/>
      <c r="Y1911" s="108"/>
      <c r="Z1911" s="108"/>
      <c r="AA1911" s="108"/>
      <c r="AB1911" s="108"/>
      <c r="AC1911" s="108"/>
      <c r="AD1911" s="108"/>
      <c r="AE1911" s="108"/>
      <c r="AF1911" s="108"/>
      <c r="AG1911" s="108"/>
      <c r="AH1911" s="108"/>
    </row>
    <row r="1912">
      <c r="A1912" s="108"/>
      <c r="B1912" s="108"/>
      <c r="C1912" s="108"/>
      <c r="D1912" s="115"/>
      <c r="E1912" s="108"/>
      <c r="F1912" s="108"/>
      <c r="G1912" s="108"/>
      <c r="H1912" s="108"/>
      <c r="I1912" s="108"/>
      <c r="J1912" s="108"/>
      <c r="K1912" s="108"/>
      <c r="L1912" s="108"/>
      <c r="M1912" s="111"/>
      <c r="N1912" s="112"/>
      <c r="O1912" s="111"/>
      <c r="P1912" s="108"/>
      <c r="Q1912" s="108"/>
      <c r="R1912" s="108"/>
      <c r="S1912" s="108"/>
      <c r="T1912" s="108"/>
      <c r="U1912" s="108"/>
      <c r="V1912" s="108"/>
      <c r="W1912" s="108"/>
      <c r="X1912" s="108"/>
      <c r="Y1912" s="108"/>
      <c r="Z1912" s="108"/>
      <c r="AA1912" s="108"/>
      <c r="AB1912" s="108"/>
      <c r="AC1912" s="108"/>
      <c r="AD1912" s="108"/>
      <c r="AE1912" s="108"/>
      <c r="AF1912" s="108"/>
      <c r="AG1912" s="108"/>
      <c r="AH1912" s="108"/>
    </row>
    <row r="1913">
      <c r="A1913" s="108"/>
      <c r="B1913" s="108"/>
      <c r="C1913" s="108"/>
      <c r="D1913" s="115"/>
      <c r="E1913" s="108"/>
      <c r="F1913" s="108"/>
      <c r="G1913" s="108"/>
      <c r="H1913" s="108"/>
      <c r="I1913" s="108"/>
      <c r="J1913" s="108"/>
      <c r="K1913" s="108"/>
      <c r="L1913" s="108"/>
      <c r="M1913" s="111"/>
      <c r="N1913" s="112"/>
      <c r="O1913" s="111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/>
      <c r="AB1913" s="108"/>
      <c r="AC1913" s="108"/>
      <c r="AD1913" s="108"/>
      <c r="AE1913" s="108"/>
      <c r="AF1913" s="108"/>
      <c r="AG1913" s="108"/>
      <c r="AH1913" s="108"/>
    </row>
    <row r="1914">
      <c r="A1914" s="108"/>
      <c r="B1914" s="108"/>
      <c r="C1914" s="108"/>
      <c r="D1914" s="115"/>
      <c r="E1914" s="108"/>
      <c r="F1914" s="108"/>
      <c r="G1914" s="108"/>
      <c r="H1914" s="108"/>
      <c r="I1914" s="108"/>
      <c r="J1914" s="108"/>
      <c r="K1914" s="108"/>
      <c r="L1914" s="108"/>
      <c r="M1914" s="111"/>
      <c r="N1914" s="112"/>
      <c r="O1914" s="111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/>
      <c r="AB1914" s="108"/>
      <c r="AC1914" s="108"/>
      <c r="AD1914" s="108"/>
      <c r="AE1914" s="108"/>
      <c r="AF1914" s="108"/>
      <c r="AG1914" s="108"/>
      <c r="AH1914" s="108"/>
    </row>
    <row r="1915">
      <c r="A1915" s="108"/>
      <c r="B1915" s="108"/>
      <c r="C1915" s="108"/>
      <c r="D1915" s="115"/>
      <c r="E1915" s="108"/>
      <c r="F1915" s="108"/>
      <c r="G1915" s="108"/>
      <c r="H1915" s="108"/>
      <c r="I1915" s="108"/>
      <c r="J1915" s="108"/>
      <c r="K1915" s="108"/>
      <c r="L1915" s="108"/>
      <c r="M1915" s="111"/>
      <c r="N1915" s="112"/>
      <c r="O1915" s="111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/>
      <c r="AB1915" s="108"/>
      <c r="AC1915" s="108"/>
      <c r="AD1915" s="108"/>
      <c r="AE1915" s="108"/>
      <c r="AF1915" s="108"/>
      <c r="AG1915" s="108"/>
      <c r="AH1915" s="108"/>
    </row>
    <row r="1916">
      <c r="A1916" s="108"/>
      <c r="B1916" s="108"/>
      <c r="C1916" s="108"/>
      <c r="D1916" s="115"/>
      <c r="E1916" s="108"/>
      <c r="F1916" s="108"/>
      <c r="G1916" s="108"/>
      <c r="H1916" s="108"/>
      <c r="I1916" s="108"/>
      <c r="J1916" s="108"/>
      <c r="K1916" s="108"/>
      <c r="L1916" s="108"/>
      <c r="M1916" s="111"/>
      <c r="N1916" s="112"/>
      <c r="O1916" s="111"/>
      <c r="P1916" s="108"/>
      <c r="Q1916" s="108"/>
      <c r="R1916" s="108"/>
      <c r="S1916" s="108"/>
      <c r="T1916" s="108"/>
      <c r="U1916" s="108"/>
      <c r="V1916" s="108"/>
      <c r="W1916" s="108"/>
      <c r="X1916" s="108"/>
      <c r="Y1916" s="108"/>
      <c r="Z1916" s="108"/>
      <c r="AA1916" s="108"/>
      <c r="AB1916" s="108"/>
      <c r="AC1916" s="108"/>
      <c r="AD1916" s="108"/>
      <c r="AE1916" s="108"/>
      <c r="AF1916" s="108"/>
      <c r="AG1916" s="108"/>
      <c r="AH1916" s="108"/>
    </row>
    <row r="1917">
      <c r="A1917" s="108"/>
      <c r="B1917" s="108"/>
      <c r="C1917" s="108"/>
      <c r="D1917" s="115"/>
      <c r="E1917" s="108"/>
      <c r="F1917" s="108"/>
      <c r="G1917" s="108"/>
      <c r="H1917" s="108"/>
      <c r="I1917" s="108"/>
      <c r="J1917" s="108"/>
      <c r="K1917" s="108"/>
      <c r="L1917" s="108"/>
      <c r="M1917" s="111"/>
      <c r="N1917" s="112"/>
      <c r="O1917" s="111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/>
      <c r="AC1917" s="108"/>
      <c r="AD1917" s="108"/>
      <c r="AE1917" s="108"/>
      <c r="AF1917" s="108"/>
      <c r="AG1917" s="108"/>
      <c r="AH1917" s="108"/>
    </row>
    <row r="1918">
      <c r="A1918" s="108"/>
      <c r="B1918" s="108"/>
      <c r="C1918" s="108"/>
      <c r="D1918" s="115"/>
      <c r="E1918" s="108"/>
      <c r="F1918" s="108"/>
      <c r="G1918" s="108"/>
      <c r="H1918" s="108"/>
      <c r="I1918" s="108"/>
      <c r="J1918" s="108"/>
      <c r="K1918" s="108"/>
      <c r="L1918" s="108"/>
      <c r="M1918" s="111"/>
      <c r="N1918" s="112"/>
      <c r="O1918" s="111"/>
      <c r="P1918" s="108"/>
      <c r="Q1918" s="108"/>
      <c r="R1918" s="108"/>
      <c r="S1918" s="108"/>
      <c r="T1918" s="108"/>
      <c r="U1918" s="108"/>
      <c r="V1918" s="108"/>
      <c r="W1918" s="108"/>
      <c r="X1918" s="108"/>
      <c r="Y1918" s="108"/>
      <c r="Z1918" s="108"/>
      <c r="AA1918" s="108"/>
      <c r="AB1918" s="108"/>
      <c r="AC1918" s="108"/>
      <c r="AD1918" s="108"/>
      <c r="AE1918" s="108"/>
      <c r="AF1918" s="108"/>
      <c r="AG1918" s="108"/>
      <c r="AH1918" s="108"/>
    </row>
    <row r="1919">
      <c r="A1919" s="108"/>
      <c r="B1919" s="108"/>
      <c r="C1919" s="108"/>
      <c r="D1919" s="115"/>
      <c r="E1919" s="108"/>
      <c r="F1919" s="108"/>
      <c r="G1919" s="108"/>
      <c r="H1919" s="108"/>
      <c r="I1919" s="108"/>
      <c r="J1919" s="108"/>
      <c r="K1919" s="108"/>
      <c r="L1919" s="108"/>
      <c r="M1919" s="111"/>
      <c r="N1919" s="112"/>
      <c r="O1919" s="111"/>
      <c r="P1919" s="108"/>
      <c r="Q1919" s="108"/>
      <c r="R1919" s="108"/>
      <c r="S1919" s="108"/>
      <c r="T1919" s="108"/>
      <c r="U1919" s="108"/>
      <c r="V1919" s="108"/>
      <c r="W1919" s="108"/>
      <c r="X1919" s="108"/>
      <c r="Y1919" s="108"/>
      <c r="Z1919" s="108"/>
      <c r="AA1919" s="108"/>
      <c r="AB1919" s="108"/>
      <c r="AC1919" s="108"/>
      <c r="AD1919" s="108"/>
      <c r="AE1919" s="108"/>
      <c r="AF1919" s="108"/>
      <c r="AG1919" s="108"/>
      <c r="AH1919" s="108"/>
    </row>
    <row r="1920">
      <c r="A1920" s="108"/>
      <c r="B1920" s="108"/>
      <c r="C1920" s="108"/>
      <c r="D1920" s="115"/>
      <c r="E1920" s="108"/>
      <c r="F1920" s="108"/>
      <c r="G1920" s="108"/>
      <c r="H1920" s="108"/>
      <c r="I1920" s="108"/>
      <c r="J1920" s="108"/>
      <c r="K1920" s="108"/>
      <c r="L1920" s="108"/>
      <c r="M1920" s="111"/>
      <c r="N1920" s="112"/>
      <c r="O1920" s="111"/>
      <c r="P1920" s="108"/>
      <c r="Q1920" s="108"/>
      <c r="R1920" s="108"/>
      <c r="S1920" s="108"/>
      <c r="T1920" s="108"/>
      <c r="U1920" s="108"/>
      <c r="V1920" s="108"/>
      <c r="W1920" s="108"/>
      <c r="X1920" s="108"/>
      <c r="Y1920" s="108"/>
      <c r="Z1920" s="108"/>
      <c r="AA1920" s="108"/>
      <c r="AB1920" s="108"/>
      <c r="AC1920" s="108"/>
      <c r="AD1920" s="108"/>
      <c r="AE1920" s="108"/>
      <c r="AF1920" s="108"/>
      <c r="AG1920" s="108"/>
      <c r="AH1920" s="108"/>
    </row>
    <row r="1921">
      <c r="A1921" s="108"/>
      <c r="B1921" s="108"/>
      <c r="C1921" s="108"/>
      <c r="D1921" s="115"/>
      <c r="E1921" s="108"/>
      <c r="F1921" s="108"/>
      <c r="G1921" s="108"/>
      <c r="H1921" s="108"/>
      <c r="I1921" s="108"/>
      <c r="J1921" s="108"/>
      <c r="K1921" s="108"/>
      <c r="L1921" s="108"/>
      <c r="M1921" s="111"/>
      <c r="N1921" s="112"/>
      <c r="O1921" s="111"/>
      <c r="P1921" s="108"/>
      <c r="Q1921" s="108"/>
      <c r="R1921" s="108"/>
      <c r="S1921" s="108"/>
      <c r="T1921" s="108"/>
      <c r="U1921" s="108"/>
      <c r="V1921" s="108"/>
      <c r="W1921" s="108"/>
      <c r="X1921" s="108"/>
      <c r="Y1921" s="108"/>
      <c r="Z1921" s="108"/>
      <c r="AA1921" s="108"/>
      <c r="AB1921" s="108"/>
      <c r="AC1921" s="108"/>
      <c r="AD1921" s="108"/>
      <c r="AE1921" s="108"/>
      <c r="AF1921" s="108"/>
      <c r="AG1921" s="108"/>
      <c r="AH1921" s="108"/>
    </row>
    <row r="1922">
      <c r="A1922" s="108"/>
      <c r="B1922" s="108"/>
      <c r="C1922" s="108"/>
      <c r="D1922" s="115"/>
      <c r="E1922" s="108"/>
      <c r="F1922" s="108"/>
      <c r="G1922" s="108"/>
      <c r="H1922" s="108"/>
      <c r="I1922" s="108"/>
      <c r="J1922" s="108"/>
      <c r="K1922" s="108"/>
      <c r="L1922" s="108"/>
      <c r="M1922" s="111"/>
      <c r="N1922" s="112"/>
      <c r="O1922" s="111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/>
      <c r="AB1922" s="108"/>
      <c r="AC1922" s="108"/>
      <c r="AD1922" s="108"/>
      <c r="AE1922" s="108"/>
      <c r="AF1922" s="108"/>
      <c r="AG1922" s="108"/>
      <c r="AH1922" s="108"/>
    </row>
    <row r="1923">
      <c r="A1923" s="108"/>
      <c r="B1923" s="108"/>
      <c r="C1923" s="108"/>
      <c r="D1923" s="115"/>
      <c r="E1923" s="108"/>
      <c r="F1923" s="108"/>
      <c r="G1923" s="108"/>
      <c r="H1923" s="108"/>
      <c r="I1923" s="108"/>
      <c r="J1923" s="108"/>
      <c r="K1923" s="108"/>
      <c r="L1923" s="108"/>
      <c r="M1923" s="111"/>
      <c r="N1923" s="112"/>
      <c r="O1923" s="111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/>
      <c r="AC1923" s="108"/>
      <c r="AD1923" s="108"/>
      <c r="AE1923" s="108"/>
      <c r="AF1923" s="108"/>
      <c r="AG1923" s="108"/>
      <c r="AH1923" s="108"/>
    </row>
    <row r="1924">
      <c r="A1924" s="108"/>
      <c r="B1924" s="108"/>
      <c r="C1924" s="108"/>
      <c r="D1924" s="115"/>
      <c r="E1924" s="108"/>
      <c r="F1924" s="108"/>
      <c r="G1924" s="108"/>
      <c r="H1924" s="108"/>
      <c r="I1924" s="108"/>
      <c r="J1924" s="108"/>
      <c r="K1924" s="108"/>
      <c r="L1924" s="108"/>
      <c r="M1924" s="111"/>
      <c r="N1924" s="112"/>
      <c r="O1924" s="111"/>
      <c r="P1924" s="108"/>
      <c r="Q1924" s="108"/>
      <c r="R1924" s="108"/>
      <c r="S1924" s="108"/>
      <c r="T1924" s="108"/>
      <c r="U1924" s="108"/>
      <c r="V1924" s="108"/>
      <c r="W1924" s="108"/>
      <c r="X1924" s="108"/>
      <c r="Y1924" s="108"/>
      <c r="Z1924" s="108"/>
      <c r="AA1924" s="108"/>
      <c r="AB1924" s="108"/>
      <c r="AC1924" s="108"/>
      <c r="AD1924" s="108"/>
      <c r="AE1924" s="108"/>
      <c r="AF1924" s="108"/>
      <c r="AG1924" s="108"/>
      <c r="AH1924" s="108"/>
    </row>
    <row r="1925">
      <c r="A1925" s="108"/>
      <c r="B1925" s="108"/>
      <c r="C1925" s="108"/>
      <c r="D1925" s="115"/>
      <c r="E1925" s="108"/>
      <c r="F1925" s="108"/>
      <c r="G1925" s="108"/>
      <c r="H1925" s="108"/>
      <c r="I1925" s="108"/>
      <c r="J1925" s="108"/>
      <c r="K1925" s="108"/>
      <c r="L1925" s="108"/>
      <c r="M1925" s="111"/>
      <c r="N1925" s="112"/>
      <c r="O1925" s="111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/>
      <c r="AC1925" s="108"/>
      <c r="AD1925" s="108"/>
      <c r="AE1925" s="108"/>
      <c r="AF1925" s="108"/>
      <c r="AG1925" s="108"/>
      <c r="AH1925" s="108"/>
    </row>
    <row r="1926">
      <c r="A1926" s="108"/>
      <c r="B1926" s="108"/>
      <c r="C1926" s="108"/>
      <c r="D1926" s="115"/>
      <c r="E1926" s="108"/>
      <c r="F1926" s="108"/>
      <c r="G1926" s="108"/>
      <c r="H1926" s="108"/>
      <c r="I1926" s="108"/>
      <c r="J1926" s="108"/>
      <c r="K1926" s="108"/>
      <c r="L1926" s="108"/>
      <c r="M1926" s="111"/>
      <c r="N1926" s="112"/>
      <c r="O1926" s="111"/>
      <c r="P1926" s="108"/>
      <c r="Q1926" s="108"/>
      <c r="R1926" s="108"/>
      <c r="S1926" s="108"/>
      <c r="T1926" s="108"/>
      <c r="U1926" s="108"/>
      <c r="V1926" s="108"/>
      <c r="W1926" s="108"/>
      <c r="X1926" s="108"/>
      <c r="Y1926" s="108"/>
      <c r="Z1926" s="108"/>
      <c r="AA1926" s="108"/>
      <c r="AB1926" s="108"/>
      <c r="AC1926" s="108"/>
      <c r="AD1926" s="108"/>
      <c r="AE1926" s="108"/>
      <c r="AF1926" s="108"/>
      <c r="AG1926" s="108"/>
      <c r="AH1926" s="108"/>
    </row>
    <row r="1927">
      <c r="A1927" s="108"/>
      <c r="B1927" s="108"/>
      <c r="C1927" s="108"/>
      <c r="D1927" s="115"/>
      <c r="E1927" s="108"/>
      <c r="F1927" s="108"/>
      <c r="G1927" s="108"/>
      <c r="H1927" s="108"/>
      <c r="I1927" s="108"/>
      <c r="J1927" s="108"/>
      <c r="K1927" s="108"/>
      <c r="L1927" s="108"/>
      <c r="M1927" s="111"/>
      <c r="N1927" s="112"/>
      <c r="O1927" s="111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/>
      <c r="AB1927" s="108"/>
      <c r="AC1927" s="108"/>
      <c r="AD1927" s="108"/>
      <c r="AE1927" s="108"/>
      <c r="AF1927" s="108"/>
      <c r="AG1927" s="108"/>
      <c r="AH1927" s="108"/>
    </row>
    <row r="1928">
      <c r="A1928" s="108"/>
      <c r="B1928" s="108"/>
      <c r="C1928" s="108"/>
      <c r="D1928" s="115"/>
      <c r="E1928" s="108"/>
      <c r="F1928" s="108"/>
      <c r="G1928" s="108"/>
      <c r="H1928" s="108"/>
      <c r="I1928" s="108"/>
      <c r="J1928" s="108"/>
      <c r="K1928" s="108"/>
      <c r="L1928" s="108"/>
      <c r="M1928" s="111"/>
      <c r="N1928" s="112"/>
      <c r="O1928" s="111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/>
      <c r="AB1928" s="108"/>
      <c r="AC1928" s="108"/>
      <c r="AD1928" s="108"/>
      <c r="AE1928" s="108"/>
      <c r="AF1928" s="108"/>
      <c r="AG1928" s="108"/>
      <c r="AH1928" s="108"/>
    </row>
    <row r="1929">
      <c r="A1929" s="108"/>
      <c r="B1929" s="108"/>
      <c r="C1929" s="108"/>
      <c r="D1929" s="115"/>
      <c r="E1929" s="108"/>
      <c r="F1929" s="108"/>
      <c r="G1929" s="108"/>
      <c r="H1929" s="108"/>
      <c r="I1929" s="108"/>
      <c r="J1929" s="108"/>
      <c r="K1929" s="108"/>
      <c r="L1929" s="108"/>
      <c r="M1929" s="111"/>
      <c r="N1929" s="112"/>
      <c r="O1929" s="111"/>
      <c r="P1929" s="108"/>
      <c r="Q1929" s="108"/>
      <c r="R1929" s="108"/>
      <c r="S1929" s="108"/>
      <c r="T1929" s="108"/>
      <c r="U1929" s="108"/>
      <c r="V1929" s="108"/>
      <c r="W1929" s="108"/>
      <c r="X1929" s="108"/>
      <c r="Y1929" s="108"/>
      <c r="Z1929" s="108"/>
      <c r="AA1929" s="108"/>
      <c r="AB1929" s="108"/>
      <c r="AC1929" s="108"/>
      <c r="AD1929" s="108"/>
      <c r="AE1929" s="108"/>
      <c r="AF1929" s="108"/>
      <c r="AG1929" s="108"/>
      <c r="AH1929" s="108"/>
    </row>
    <row r="1930">
      <c r="A1930" s="108"/>
      <c r="B1930" s="108"/>
      <c r="C1930" s="108"/>
      <c r="D1930" s="115"/>
      <c r="E1930" s="108"/>
      <c r="F1930" s="108"/>
      <c r="G1930" s="108"/>
      <c r="H1930" s="108"/>
      <c r="I1930" s="108"/>
      <c r="J1930" s="108"/>
      <c r="K1930" s="108"/>
      <c r="L1930" s="108"/>
      <c r="M1930" s="111"/>
      <c r="N1930" s="112"/>
      <c r="O1930" s="111"/>
      <c r="P1930" s="108"/>
      <c r="Q1930" s="108"/>
      <c r="R1930" s="108"/>
      <c r="S1930" s="108"/>
      <c r="T1930" s="108"/>
      <c r="U1930" s="108"/>
      <c r="V1930" s="108"/>
      <c r="W1930" s="108"/>
      <c r="X1930" s="108"/>
      <c r="Y1930" s="108"/>
      <c r="Z1930" s="108"/>
      <c r="AA1930" s="108"/>
      <c r="AB1930" s="108"/>
      <c r="AC1930" s="108"/>
      <c r="AD1930" s="108"/>
      <c r="AE1930" s="108"/>
      <c r="AF1930" s="108"/>
      <c r="AG1930" s="108"/>
      <c r="AH1930" s="108"/>
    </row>
    <row r="1931">
      <c r="A1931" s="108"/>
      <c r="B1931" s="108"/>
      <c r="C1931" s="108"/>
      <c r="D1931" s="115"/>
      <c r="E1931" s="108"/>
      <c r="F1931" s="108"/>
      <c r="G1931" s="108"/>
      <c r="H1931" s="108"/>
      <c r="I1931" s="108"/>
      <c r="J1931" s="108"/>
      <c r="K1931" s="108"/>
      <c r="L1931" s="108"/>
      <c r="M1931" s="111"/>
      <c r="N1931" s="112"/>
      <c r="O1931" s="111"/>
      <c r="P1931" s="108"/>
      <c r="Q1931" s="108"/>
      <c r="R1931" s="108"/>
      <c r="S1931" s="108"/>
      <c r="T1931" s="108"/>
      <c r="U1931" s="108"/>
      <c r="V1931" s="108"/>
      <c r="W1931" s="108"/>
      <c r="X1931" s="108"/>
      <c r="Y1931" s="108"/>
      <c r="Z1931" s="108"/>
      <c r="AA1931" s="108"/>
      <c r="AB1931" s="108"/>
      <c r="AC1931" s="108"/>
      <c r="AD1931" s="108"/>
      <c r="AE1931" s="108"/>
      <c r="AF1931" s="108"/>
      <c r="AG1931" s="108"/>
      <c r="AH1931" s="108"/>
    </row>
    <row r="1932">
      <c r="A1932" s="108"/>
      <c r="B1932" s="108"/>
      <c r="C1932" s="108"/>
      <c r="D1932" s="115"/>
      <c r="E1932" s="108"/>
      <c r="F1932" s="108"/>
      <c r="G1932" s="108"/>
      <c r="H1932" s="108"/>
      <c r="I1932" s="108"/>
      <c r="J1932" s="108"/>
      <c r="K1932" s="108"/>
      <c r="L1932" s="108"/>
      <c r="M1932" s="111"/>
      <c r="N1932" s="112"/>
      <c r="O1932" s="111"/>
      <c r="P1932" s="108"/>
      <c r="Q1932" s="108"/>
      <c r="R1932" s="108"/>
      <c r="S1932" s="108"/>
      <c r="T1932" s="108"/>
      <c r="U1932" s="108"/>
      <c r="V1932" s="108"/>
      <c r="W1932" s="108"/>
      <c r="X1932" s="108"/>
      <c r="Y1932" s="108"/>
      <c r="Z1932" s="108"/>
      <c r="AA1932" s="108"/>
      <c r="AB1932" s="108"/>
      <c r="AC1932" s="108"/>
      <c r="AD1932" s="108"/>
      <c r="AE1932" s="108"/>
      <c r="AF1932" s="108"/>
      <c r="AG1932" s="108"/>
      <c r="AH1932" s="108"/>
    </row>
    <row r="1933">
      <c r="A1933" s="108"/>
      <c r="B1933" s="108"/>
      <c r="C1933" s="108"/>
      <c r="D1933" s="115"/>
      <c r="E1933" s="108"/>
      <c r="F1933" s="108"/>
      <c r="G1933" s="108"/>
      <c r="H1933" s="108"/>
      <c r="I1933" s="108"/>
      <c r="J1933" s="108"/>
      <c r="K1933" s="108"/>
      <c r="L1933" s="108"/>
      <c r="M1933" s="111"/>
      <c r="N1933" s="112"/>
      <c r="O1933" s="111"/>
      <c r="P1933" s="108"/>
      <c r="Q1933" s="108"/>
      <c r="R1933" s="108"/>
      <c r="S1933" s="108"/>
      <c r="T1933" s="108"/>
      <c r="U1933" s="108"/>
      <c r="V1933" s="108"/>
      <c r="W1933" s="108"/>
      <c r="X1933" s="108"/>
      <c r="Y1933" s="108"/>
      <c r="Z1933" s="108"/>
      <c r="AA1933" s="108"/>
      <c r="AB1933" s="108"/>
      <c r="AC1933" s="108"/>
      <c r="AD1933" s="108"/>
      <c r="AE1933" s="108"/>
      <c r="AF1933" s="108"/>
      <c r="AG1933" s="108"/>
      <c r="AH1933" s="108"/>
    </row>
    <row r="1934">
      <c r="A1934" s="108"/>
      <c r="B1934" s="108"/>
      <c r="C1934" s="108"/>
      <c r="D1934" s="115"/>
      <c r="E1934" s="108"/>
      <c r="F1934" s="108"/>
      <c r="G1934" s="108"/>
      <c r="H1934" s="108"/>
      <c r="I1934" s="108"/>
      <c r="J1934" s="108"/>
      <c r="K1934" s="108"/>
      <c r="L1934" s="108"/>
      <c r="M1934" s="111"/>
      <c r="N1934" s="112"/>
      <c r="O1934" s="111"/>
      <c r="P1934" s="108"/>
      <c r="Q1934" s="108"/>
      <c r="R1934" s="108"/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/>
      <c r="AC1934" s="108"/>
      <c r="AD1934" s="108"/>
      <c r="AE1934" s="108"/>
      <c r="AF1934" s="108"/>
      <c r="AG1934" s="108"/>
      <c r="AH1934" s="108"/>
    </row>
    <row r="1935">
      <c r="A1935" s="108"/>
      <c r="B1935" s="108"/>
      <c r="C1935" s="108"/>
      <c r="D1935" s="115"/>
      <c r="E1935" s="108"/>
      <c r="F1935" s="108"/>
      <c r="G1935" s="108"/>
      <c r="H1935" s="108"/>
      <c r="I1935" s="108"/>
      <c r="J1935" s="108"/>
      <c r="K1935" s="108"/>
      <c r="L1935" s="108"/>
      <c r="M1935" s="111"/>
      <c r="N1935" s="112"/>
      <c r="O1935" s="111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  <c r="AE1935" s="108"/>
      <c r="AF1935" s="108"/>
      <c r="AG1935" s="108"/>
      <c r="AH1935" s="108"/>
    </row>
    <row r="1936">
      <c r="A1936" s="108"/>
      <c r="B1936" s="108"/>
      <c r="C1936" s="108"/>
      <c r="D1936" s="115"/>
      <c r="E1936" s="108"/>
      <c r="F1936" s="108"/>
      <c r="G1936" s="108"/>
      <c r="H1936" s="108"/>
      <c r="I1936" s="108"/>
      <c r="J1936" s="108"/>
      <c r="K1936" s="108"/>
      <c r="L1936" s="108"/>
      <c r="M1936" s="111"/>
      <c r="N1936" s="112"/>
      <c r="O1936" s="111"/>
      <c r="P1936" s="108"/>
      <c r="Q1936" s="108"/>
      <c r="R1936" s="108"/>
      <c r="S1936" s="108"/>
      <c r="T1936" s="108"/>
      <c r="U1936" s="108"/>
      <c r="V1936" s="108"/>
      <c r="W1936" s="108"/>
      <c r="X1936" s="108"/>
      <c r="Y1936" s="108"/>
      <c r="Z1936" s="108"/>
      <c r="AA1936" s="108"/>
      <c r="AB1936" s="108"/>
      <c r="AC1936" s="108"/>
      <c r="AD1936" s="108"/>
      <c r="AE1936" s="108"/>
      <c r="AF1936" s="108"/>
      <c r="AG1936" s="108"/>
      <c r="AH1936" s="108"/>
    </row>
    <row r="1937">
      <c r="A1937" s="108"/>
      <c r="B1937" s="108"/>
      <c r="C1937" s="108"/>
      <c r="D1937" s="115"/>
      <c r="E1937" s="108"/>
      <c r="F1937" s="108"/>
      <c r="G1937" s="108"/>
      <c r="H1937" s="108"/>
      <c r="I1937" s="108"/>
      <c r="J1937" s="108"/>
      <c r="K1937" s="108"/>
      <c r="L1937" s="108"/>
      <c r="M1937" s="111"/>
      <c r="N1937" s="112"/>
      <c r="O1937" s="111"/>
      <c r="P1937" s="108"/>
      <c r="Q1937" s="108"/>
      <c r="R1937" s="108"/>
      <c r="S1937" s="108"/>
      <c r="T1937" s="108"/>
      <c r="U1937" s="108"/>
      <c r="V1937" s="108"/>
      <c r="W1937" s="108"/>
      <c r="X1937" s="108"/>
      <c r="Y1937" s="108"/>
      <c r="Z1937" s="108"/>
      <c r="AA1937" s="108"/>
      <c r="AB1937" s="108"/>
      <c r="AC1937" s="108"/>
      <c r="AD1937" s="108"/>
      <c r="AE1937" s="108"/>
      <c r="AF1937" s="108"/>
      <c r="AG1937" s="108"/>
      <c r="AH1937" s="108"/>
    </row>
    <row r="1938">
      <c r="A1938" s="108"/>
      <c r="B1938" s="108"/>
      <c r="C1938" s="108"/>
      <c r="D1938" s="115"/>
      <c r="E1938" s="108"/>
      <c r="F1938" s="108"/>
      <c r="G1938" s="108"/>
      <c r="H1938" s="108"/>
      <c r="I1938" s="108"/>
      <c r="J1938" s="108"/>
      <c r="K1938" s="108"/>
      <c r="L1938" s="108"/>
      <c r="M1938" s="111"/>
      <c r="N1938" s="112"/>
      <c r="O1938" s="111"/>
      <c r="P1938" s="108"/>
      <c r="Q1938" s="108"/>
      <c r="R1938" s="108"/>
      <c r="S1938" s="108"/>
      <c r="T1938" s="108"/>
      <c r="U1938" s="108"/>
      <c r="V1938" s="108"/>
      <c r="W1938" s="108"/>
      <c r="X1938" s="108"/>
      <c r="Y1938" s="108"/>
      <c r="Z1938" s="108"/>
      <c r="AA1938" s="108"/>
      <c r="AB1938" s="108"/>
      <c r="AC1938" s="108"/>
      <c r="AD1938" s="108"/>
      <c r="AE1938" s="108"/>
      <c r="AF1938" s="108"/>
      <c r="AG1938" s="108"/>
      <c r="AH1938" s="108"/>
    </row>
    <row r="1939">
      <c r="A1939" s="108"/>
      <c r="B1939" s="108"/>
      <c r="C1939" s="108"/>
      <c r="D1939" s="115"/>
      <c r="E1939" s="108"/>
      <c r="F1939" s="108"/>
      <c r="G1939" s="108"/>
      <c r="H1939" s="108"/>
      <c r="I1939" s="108"/>
      <c r="J1939" s="108"/>
      <c r="K1939" s="108"/>
      <c r="L1939" s="108"/>
      <c r="M1939" s="111"/>
      <c r="N1939" s="112"/>
      <c r="O1939" s="111"/>
      <c r="P1939" s="108"/>
      <c r="Q1939" s="108"/>
      <c r="R1939" s="108"/>
      <c r="S1939" s="108"/>
      <c r="T1939" s="108"/>
      <c r="U1939" s="108"/>
      <c r="V1939" s="108"/>
      <c r="W1939" s="108"/>
      <c r="X1939" s="108"/>
      <c r="Y1939" s="108"/>
      <c r="Z1939" s="108"/>
      <c r="AA1939" s="108"/>
      <c r="AB1939" s="108"/>
      <c r="AC1939" s="108"/>
      <c r="AD1939" s="108"/>
      <c r="AE1939" s="108"/>
      <c r="AF1939" s="108"/>
      <c r="AG1939" s="108"/>
      <c r="AH1939" s="108"/>
    </row>
    <row r="1940">
      <c r="A1940" s="108"/>
      <c r="B1940" s="108"/>
      <c r="C1940" s="108"/>
      <c r="D1940" s="115"/>
      <c r="E1940" s="108"/>
      <c r="F1940" s="108"/>
      <c r="G1940" s="108"/>
      <c r="H1940" s="108"/>
      <c r="I1940" s="108"/>
      <c r="J1940" s="108"/>
      <c r="K1940" s="108"/>
      <c r="L1940" s="108"/>
      <c r="M1940" s="111"/>
      <c r="N1940" s="112"/>
      <c r="O1940" s="111"/>
      <c r="P1940" s="108"/>
      <c r="Q1940" s="108"/>
      <c r="R1940" s="108"/>
      <c r="S1940" s="108"/>
      <c r="T1940" s="108"/>
      <c r="U1940" s="108"/>
      <c r="V1940" s="108"/>
      <c r="W1940" s="108"/>
      <c r="X1940" s="108"/>
      <c r="Y1940" s="108"/>
      <c r="Z1940" s="108"/>
      <c r="AA1940" s="108"/>
      <c r="AB1940" s="108"/>
      <c r="AC1940" s="108"/>
      <c r="AD1940" s="108"/>
      <c r="AE1940" s="108"/>
      <c r="AF1940" s="108"/>
      <c r="AG1940" s="108"/>
      <c r="AH1940" s="108"/>
    </row>
    <row r="1941">
      <c r="A1941" s="108"/>
      <c r="B1941" s="108"/>
      <c r="C1941" s="108"/>
      <c r="D1941" s="115"/>
      <c r="E1941" s="108"/>
      <c r="F1941" s="108"/>
      <c r="G1941" s="108"/>
      <c r="H1941" s="108"/>
      <c r="I1941" s="108"/>
      <c r="J1941" s="108"/>
      <c r="K1941" s="108"/>
      <c r="L1941" s="108"/>
      <c r="M1941" s="111"/>
      <c r="N1941" s="112"/>
      <c r="O1941" s="111"/>
      <c r="P1941" s="108"/>
      <c r="Q1941" s="108"/>
      <c r="R1941" s="108"/>
      <c r="S1941" s="108"/>
      <c r="T1941" s="108"/>
      <c r="U1941" s="108"/>
      <c r="V1941" s="108"/>
      <c r="W1941" s="108"/>
      <c r="X1941" s="108"/>
      <c r="Y1941" s="108"/>
      <c r="Z1941" s="108"/>
      <c r="AA1941" s="108"/>
      <c r="AB1941" s="108"/>
      <c r="AC1941" s="108"/>
      <c r="AD1941" s="108"/>
      <c r="AE1941" s="108"/>
      <c r="AF1941" s="108"/>
      <c r="AG1941" s="108"/>
      <c r="AH1941" s="108"/>
    </row>
    <row r="1942">
      <c r="A1942" s="108"/>
      <c r="B1942" s="108"/>
      <c r="C1942" s="108"/>
      <c r="D1942" s="115"/>
      <c r="E1942" s="108"/>
      <c r="F1942" s="108"/>
      <c r="G1942" s="108"/>
      <c r="H1942" s="108"/>
      <c r="I1942" s="108"/>
      <c r="J1942" s="108"/>
      <c r="K1942" s="108"/>
      <c r="L1942" s="108"/>
      <c r="M1942" s="111"/>
      <c r="N1942" s="112"/>
      <c r="O1942" s="111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/>
      <c r="AB1942" s="108"/>
      <c r="AC1942" s="108"/>
      <c r="AD1942" s="108"/>
      <c r="AE1942" s="108"/>
      <c r="AF1942" s="108"/>
      <c r="AG1942" s="108"/>
      <c r="AH1942" s="108"/>
    </row>
    <row r="1943">
      <c r="A1943" s="108"/>
      <c r="B1943" s="108"/>
      <c r="C1943" s="108"/>
      <c r="D1943" s="115"/>
      <c r="E1943" s="108"/>
      <c r="F1943" s="108"/>
      <c r="G1943" s="108"/>
      <c r="H1943" s="108"/>
      <c r="I1943" s="108"/>
      <c r="J1943" s="108"/>
      <c r="K1943" s="108"/>
      <c r="L1943" s="108"/>
      <c r="M1943" s="111"/>
      <c r="N1943" s="112"/>
      <c r="O1943" s="111"/>
      <c r="P1943" s="108"/>
      <c r="Q1943" s="108"/>
      <c r="R1943" s="108"/>
      <c r="S1943" s="108"/>
      <c r="T1943" s="108"/>
      <c r="U1943" s="108"/>
      <c r="V1943" s="108"/>
      <c r="W1943" s="108"/>
      <c r="X1943" s="108"/>
      <c r="Y1943" s="108"/>
      <c r="Z1943" s="108"/>
      <c r="AA1943" s="108"/>
      <c r="AB1943" s="108"/>
      <c r="AC1943" s="108"/>
      <c r="AD1943" s="108"/>
      <c r="AE1943" s="108"/>
      <c r="AF1943" s="108"/>
      <c r="AG1943" s="108"/>
      <c r="AH1943" s="108"/>
    </row>
    <row r="1944">
      <c r="A1944" s="108"/>
      <c r="B1944" s="108"/>
      <c r="C1944" s="108"/>
      <c r="D1944" s="115"/>
      <c r="E1944" s="108"/>
      <c r="F1944" s="108"/>
      <c r="G1944" s="108"/>
      <c r="H1944" s="108"/>
      <c r="I1944" s="108"/>
      <c r="J1944" s="108"/>
      <c r="K1944" s="108"/>
      <c r="L1944" s="108"/>
      <c r="M1944" s="111"/>
      <c r="N1944" s="112"/>
      <c r="O1944" s="111"/>
      <c r="P1944" s="108"/>
      <c r="Q1944" s="108"/>
      <c r="R1944" s="108"/>
      <c r="S1944" s="108"/>
      <c r="T1944" s="108"/>
      <c r="U1944" s="108"/>
      <c r="V1944" s="108"/>
      <c r="W1944" s="108"/>
      <c r="X1944" s="108"/>
      <c r="Y1944" s="108"/>
      <c r="Z1944" s="108"/>
      <c r="AA1944" s="108"/>
      <c r="AB1944" s="108"/>
      <c r="AC1944" s="108"/>
      <c r="AD1944" s="108"/>
      <c r="AE1944" s="108"/>
      <c r="AF1944" s="108"/>
      <c r="AG1944" s="108"/>
      <c r="AH1944" s="108"/>
    </row>
    <row r="1945">
      <c r="A1945" s="108"/>
      <c r="B1945" s="108"/>
      <c r="C1945" s="108"/>
      <c r="D1945" s="115"/>
      <c r="E1945" s="108"/>
      <c r="F1945" s="108"/>
      <c r="G1945" s="108"/>
      <c r="H1945" s="108"/>
      <c r="I1945" s="108"/>
      <c r="J1945" s="108"/>
      <c r="K1945" s="108"/>
      <c r="L1945" s="108"/>
      <c r="M1945" s="111"/>
      <c r="N1945" s="112"/>
      <c r="O1945" s="111"/>
      <c r="P1945" s="108"/>
      <c r="Q1945" s="108"/>
      <c r="R1945" s="108"/>
      <c r="S1945" s="108"/>
      <c r="T1945" s="108"/>
      <c r="U1945" s="108"/>
      <c r="V1945" s="108"/>
      <c r="W1945" s="108"/>
      <c r="X1945" s="108"/>
      <c r="Y1945" s="108"/>
      <c r="Z1945" s="108"/>
      <c r="AA1945" s="108"/>
      <c r="AB1945" s="108"/>
      <c r="AC1945" s="108"/>
      <c r="AD1945" s="108"/>
      <c r="AE1945" s="108"/>
      <c r="AF1945" s="108"/>
      <c r="AG1945" s="108"/>
      <c r="AH1945" s="108"/>
    </row>
    <row r="1946">
      <c r="A1946" s="108"/>
      <c r="B1946" s="108"/>
      <c r="C1946" s="108"/>
      <c r="D1946" s="115"/>
      <c r="E1946" s="108"/>
      <c r="F1946" s="108"/>
      <c r="G1946" s="108"/>
      <c r="H1946" s="108"/>
      <c r="I1946" s="108"/>
      <c r="J1946" s="108"/>
      <c r="K1946" s="108"/>
      <c r="L1946" s="108"/>
      <c r="M1946" s="111"/>
      <c r="N1946" s="112"/>
      <c r="O1946" s="111"/>
      <c r="P1946" s="108"/>
      <c r="Q1946" s="108"/>
      <c r="R1946" s="108"/>
      <c r="S1946" s="108"/>
      <c r="T1946" s="108"/>
      <c r="U1946" s="108"/>
      <c r="V1946" s="108"/>
      <c r="W1946" s="108"/>
      <c r="X1946" s="108"/>
      <c r="Y1946" s="108"/>
      <c r="Z1946" s="108"/>
      <c r="AA1946" s="108"/>
      <c r="AB1946" s="108"/>
      <c r="AC1946" s="108"/>
      <c r="AD1946" s="108"/>
      <c r="AE1946" s="108"/>
      <c r="AF1946" s="108"/>
      <c r="AG1946" s="108"/>
      <c r="AH1946" s="108"/>
    </row>
    <row r="1947">
      <c r="A1947" s="108"/>
      <c r="B1947" s="108"/>
      <c r="C1947" s="108"/>
      <c r="D1947" s="115"/>
      <c r="E1947" s="108"/>
      <c r="F1947" s="108"/>
      <c r="G1947" s="108"/>
      <c r="H1947" s="108"/>
      <c r="I1947" s="108"/>
      <c r="J1947" s="108"/>
      <c r="K1947" s="108"/>
      <c r="L1947" s="108"/>
      <c r="M1947" s="111"/>
      <c r="N1947" s="112"/>
      <c r="O1947" s="111"/>
      <c r="P1947" s="108"/>
      <c r="Q1947" s="108"/>
      <c r="R1947" s="108"/>
      <c r="S1947" s="108"/>
      <c r="T1947" s="108"/>
      <c r="U1947" s="108"/>
      <c r="V1947" s="108"/>
      <c r="W1947" s="108"/>
      <c r="X1947" s="108"/>
      <c r="Y1947" s="108"/>
      <c r="Z1947" s="108"/>
      <c r="AA1947" s="108"/>
      <c r="AB1947" s="108"/>
      <c r="AC1947" s="108"/>
      <c r="AD1947" s="108"/>
      <c r="AE1947" s="108"/>
      <c r="AF1947" s="108"/>
      <c r="AG1947" s="108"/>
      <c r="AH1947" s="108"/>
    </row>
    <row r="1948">
      <c r="A1948" s="108"/>
      <c r="B1948" s="108"/>
      <c r="C1948" s="108"/>
      <c r="D1948" s="115"/>
      <c r="E1948" s="108"/>
      <c r="F1948" s="108"/>
      <c r="G1948" s="108"/>
      <c r="H1948" s="108"/>
      <c r="I1948" s="108"/>
      <c r="J1948" s="108"/>
      <c r="K1948" s="108"/>
      <c r="L1948" s="108"/>
      <c r="M1948" s="111"/>
      <c r="N1948" s="112"/>
      <c r="O1948" s="111"/>
      <c r="P1948" s="108"/>
      <c r="Q1948" s="108"/>
      <c r="R1948" s="108"/>
      <c r="S1948" s="108"/>
      <c r="T1948" s="108"/>
      <c r="U1948" s="108"/>
      <c r="V1948" s="108"/>
      <c r="W1948" s="108"/>
      <c r="X1948" s="108"/>
      <c r="Y1948" s="108"/>
      <c r="Z1948" s="108"/>
      <c r="AA1948" s="108"/>
      <c r="AB1948" s="108"/>
      <c r="AC1948" s="108"/>
      <c r="AD1948" s="108"/>
      <c r="AE1948" s="108"/>
      <c r="AF1948" s="108"/>
      <c r="AG1948" s="108"/>
      <c r="AH1948" s="108"/>
    </row>
    <row r="1949">
      <c r="A1949" s="108"/>
      <c r="B1949" s="108"/>
      <c r="C1949" s="108"/>
      <c r="D1949" s="115"/>
      <c r="E1949" s="108"/>
      <c r="F1949" s="108"/>
      <c r="G1949" s="108"/>
      <c r="H1949" s="108"/>
      <c r="I1949" s="108"/>
      <c r="J1949" s="108"/>
      <c r="K1949" s="108"/>
      <c r="L1949" s="108"/>
      <c r="M1949" s="111"/>
      <c r="N1949" s="112"/>
      <c r="O1949" s="111"/>
      <c r="P1949" s="108"/>
      <c r="Q1949" s="108"/>
      <c r="R1949" s="108"/>
      <c r="S1949" s="108"/>
      <c r="T1949" s="108"/>
      <c r="U1949" s="108"/>
      <c r="V1949" s="108"/>
      <c r="W1949" s="108"/>
      <c r="X1949" s="108"/>
      <c r="Y1949" s="108"/>
      <c r="Z1949" s="108"/>
      <c r="AA1949" s="108"/>
      <c r="AB1949" s="108"/>
      <c r="AC1949" s="108"/>
      <c r="AD1949" s="108"/>
      <c r="AE1949" s="108"/>
      <c r="AF1949" s="108"/>
      <c r="AG1949" s="108"/>
      <c r="AH1949" s="108"/>
    </row>
    <row r="1950">
      <c r="A1950" s="108"/>
      <c r="B1950" s="108"/>
      <c r="C1950" s="108"/>
      <c r="D1950" s="115"/>
      <c r="E1950" s="108"/>
      <c r="F1950" s="108"/>
      <c r="G1950" s="108"/>
      <c r="H1950" s="108"/>
      <c r="I1950" s="108"/>
      <c r="J1950" s="108"/>
      <c r="K1950" s="108"/>
      <c r="L1950" s="108"/>
      <c r="M1950" s="111"/>
      <c r="N1950" s="112"/>
      <c r="O1950" s="111"/>
      <c r="P1950" s="108"/>
      <c r="Q1950" s="108"/>
      <c r="R1950" s="108"/>
      <c r="S1950" s="108"/>
      <c r="T1950" s="108"/>
      <c r="U1950" s="108"/>
      <c r="V1950" s="108"/>
      <c r="W1950" s="108"/>
      <c r="X1950" s="108"/>
      <c r="Y1950" s="108"/>
      <c r="Z1950" s="108"/>
      <c r="AA1950" s="108"/>
      <c r="AB1950" s="108"/>
      <c r="AC1950" s="108"/>
      <c r="AD1950" s="108"/>
      <c r="AE1950" s="108"/>
      <c r="AF1950" s="108"/>
      <c r="AG1950" s="108"/>
      <c r="AH1950" s="108"/>
    </row>
    <row r="1951">
      <c r="A1951" s="108"/>
      <c r="B1951" s="108"/>
      <c r="C1951" s="108"/>
      <c r="D1951" s="115"/>
      <c r="E1951" s="108"/>
      <c r="F1951" s="108"/>
      <c r="G1951" s="108"/>
      <c r="H1951" s="108"/>
      <c r="I1951" s="108"/>
      <c r="J1951" s="108"/>
      <c r="K1951" s="108"/>
      <c r="L1951" s="108"/>
      <c r="M1951" s="111"/>
      <c r="N1951" s="112"/>
      <c r="O1951" s="111"/>
      <c r="P1951" s="108"/>
      <c r="Q1951" s="108"/>
      <c r="R1951" s="108"/>
      <c r="S1951" s="108"/>
      <c r="T1951" s="108"/>
      <c r="U1951" s="108"/>
      <c r="V1951" s="108"/>
      <c r="W1951" s="108"/>
      <c r="X1951" s="108"/>
      <c r="Y1951" s="108"/>
      <c r="Z1951" s="108"/>
      <c r="AA1951" s="108"/>
      <c r="AB1951" s="108"/>
      <c r="AC1951" s="108"/>
      <c r="AD1951" s="108"/>
      <c r="AE1951" s="108"/>
      <c r="AF1951" s="108"/>
      <c r="AG1951" s="108"/>
      <c r="AH1951" s="108"/>
    </row>
    <row r="1952">
      <c r="A1952" s="108"/>
      <c r="B1952" s="108"/>
      <c r="C1952" s="108"/>
      <c r="D1952" s="115"/>
      <c r="E1952" s="108"/>
      <c r="F1952" s="108"/>
      <c r="G1952" s="108"/>
      <c r="H1952" s="108"/>
      <c r="I1952" s="108"/>
      <c r="J1952" s="108"/>
      <c r="K1952" s="108"/>
      <c r="L1952" s="108"/>
      <c r="M1952" s="111"/>
      <c r="N1952" s="112"/>
      <c r="O1952" s="111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/>
      <c r="AC1952" s="108"/>
      <c r="AD1952" s="108"/>
      <c r="AE1952" s="108"/>
      <c r="AF1952" s="108"/>
      <c r="AG1952" s="108"/>
      <c r="AH1952" s="108"/>
    </row>
    <row r="1953">
      <c r="A1953" s="108"/>
      <c r="B1953" s="108"/>
      <c r="C1953" s="108"/>
      <c r="D1953" s="115"/>
      <c r="E1953" s="108"/>
      <c r="F1953" s="108"/>
      <c r="G1953" s="108"/>
      <c r="H1953" s="108"/>
      <c r="I1953" s="108"/>
      <c r="J1953" s="108"/>
      <c r="K1953" s="108"/>
      <c r="L1953" s="108"/>
      <c r="M1953" s="111"/>
      <c r="N1953" s="112"/>
      <c r="O1953" s="111"/>
      <c r="P1953" s="108"/>
      <c r="Q1953" s="108"/>
      <c r="R1953" s="108"/>
      <c r="S1953" s="108"/>
      <c r="T1953" s="108"/>
      <c r="U1953" s="108"/>
      <c r="V1953" s="108"/>
      <c r="W1953" s="108"/>
      <c r="X1953" s="108"/>
      <c r="Y1953" s="108"/>
      <c r="Z1953" s="108"/>
      <c r="AA1953" s="108"/>
      <c r="AB1953" s="108"/>
      <c r="AC1953" s="108"/>
      <c r="AD1953" s="108"/>
      <c r="AE1953" s="108"/>
      <c r="AF1953" s="108"/>
      <c r="AG1953" s="108"/>
      <c r="AH1953" s="108"/>
    </row>
    <row r="1954">
      <c r="A1954" s="108"/>
      <c r="B1954" s="108"/>
      <c r="C1954" s="108"/>
      <c r="D1954" s="115"/>
      <c r="E1954" s="108"/>
      <c r="F1954" s="108"/>
      <c r="G1954" s="108"/>
      <c r="H1954" s="108"/>
      <c r="I1954" s="108"/>
      <c r="J1954" s="108"/>
      <c r="K1954" s="108"/>
      <c r="L1954" s="108"/>
      <c r="M1954" s="111"/>
      <c r="N1954" s="112"/>
      <c r="O1954" s="111"/>
      <c r="P1954" s="108"/>
      <c r="Q1954" s="108"/>
      <c r="R1954" s="108"/>
      <c r="S1954" s="108"/>
      <c r="T1954" s="108"/>
      <c r="U1954" s="108"/>
      <c r="V1954" s="108"/>
      <c r="W1954" s="108"/>
      <c r="X1954" s="108"/>
      <c r="Y1954" s="108"/>
      <c r="Z1954" s="108"/>
      <c r="AA1954" s="108"/>
      <c r="AB1954" s="108"/>
      <c r="AC1954" s="108"/>
      <c r="AD1954" s="108"/>
      <c r="AE1954" s="108"/>
      <c r="AF1954" s="108"/>
      <c r="AG1954" s="108"/>
      <c r="AH1954" s="108"/>
    </row>
    <row r="1955">
      <c r="A1955" s="108"/>
      <c r="B1955" s="108"/>
      <c r="C1955" s="108"/>
      <c r="D1955" s="115"/>
      <c r="E1955" s="108"/>
      <c r="F1955" s="108"/>
      <c r="G1955" s="108"/>
      <c r="H1955" s="108"/>
      <c r="I1955" s="108"/>
      <c r="J1955" s="108"/>
      <c r="K1955" s="108"/>
      <c r="L1955" s="108"/>
      <c r="M1955" s="111"/>
      <c r="N1955" s="112"/>
      <c r="O1955" s="111"/>
      <c r="P1955" s="108"/>
      <c r="Q1955" s="108"/>
      <c r="R1955" s="108"/>
      <c r="S1955" s="108"/>
      <c r="T1955" s="108"/>
      <c r="U1955" s="108"/>
      <c r="V1955" s="108"/>
      <c r="W1955" s="108"/>
      <c r="X1955" s="108"/>
      <c r="Y1955" s="108"/>
      <c r="Z1955" s="108"/>
      <c r="AA1955" s="108"/>
      <c r="AB1955" s="108"/>
      <c r="AC1955" s="108"/>
      <c r="AD1955" s="108"/>
      <c r="AE1955" s="108"/>
      <c r="AF1955" s="108"/>
      <c r="AG1955" s="108"/>
      <c r="AH1955" s="108"/>
    </row>
    <row r="1956">
      <c r="A1956" s="108"/>
      <c r="B1956" s="108"/>
      <c r="C1956" s="108"/>
      <c r="D1956" s="115"/>
      <c r="E1956" s="108"/>
      <c r="F1956" s="108"/>
      <c r="G1956" s="108"/>
      <c r="H1956" s="108"/>
      <c r="I1956" s="108"/>
      <c r="J1956" s="108"/>
      <c r="K1956" s="108"/>
      <c r="L1956" s="108"/>
      <c r="M1956" s="111"/>
      <c r="N1956" s="112"/>
      <c r="O1956" s="111"/>
      <c r="P1956" s="108"/>
      <c r="Q1956" s="108"/>
      <c r="R1956" s="108"/>
      <c r="S1956" s="108"/>
      <c r="T1956" s="108"/>
      <c r="U1956" s="108"/>
      <c r="V1956" s="108"/>
      <c r="W1956" s="108"/>
      <c r="X1956" s="108"/>
      <c r="Y1956" s="108"/>
      <c r="Z1956" s="108"/>
      <c r="AA1956" s="108"/>
      <c r="AB1956" s="108"/>
      <c r="AC1956" s="108"/>
      <c r="AD1956" s="108"/>
      <c r="AE1956" s="108"/>
      <c r="AF1956" s="108"/>
      <c r="AG1956" s="108"/>
      <c r="AH1956" s="108"/>
    </row>
    <row r="1957">
      <c r="A1957" s="108"/>
      <c r="B1957" s="108"/>
      <c r="C1957" s="108"/>
      <c r="D1957" s="115"/>
      <c r="E1957" s="108"/>
      <c r="F1957" s="108"/>
      <c r="G1957" s="108"/>
      <c r="H1957" s="108"/>
      <c r="I1957" s="108"/>
      <c r="J1957" s="108"/>
      <c r="K1957" s="108"/>
      <c r="L1957" s="108"/>
      <c r="M1957" s="111"/>
      <c r="N1957" s="112"/>
      <c r="O1957" s="111"/>
      <c r="P1957" s="108"/>
      <c r="Q1957" s="108"/>
      <c r="R1957" s="108"/>
      <c r="S1957" s="108"/>
      <c r="T1957" s="108"/>
      <c r="U1957" s="108"/>
      <c r="V1957" s="108"/>
      <c r="W1957" s="108"/>
      <c r="X1957" s="108"/>
      <c r="Y1957" s="108"/>
      <c r="Z1957" s="108"/>
      <c r="AA1957" s="108"/>
      <c r="AB1957" s="108"/>
      <c r="AC1957" s="108"/>
      <c r="AD1957" s="108"/>
      <c r="AE1957" s="108"/>
      <c r="AF1957" s="108"/>
      <c r="AG1957" s="108"/>
      <c r="AH1957" s="108"/>
    </row>
    <row r="1958">
      <c r="A1958" s="108"/>
      <c r="B1958" s="108"/>
      <c r="C1958" s="108"/>
      <c r="D1958" s="115"/>
      <c r="E1958" s="108"/>
      <c r="F1958" s="108"/>
      <c r="G1958" s="108"/>
      <c r="H1958" s="108"/>
      <c r="I1958" s="108"/>
      <c r="J1958" s="108"/>
      <c r="K1958" s="108"/>
      <c r="L1958" s="108"/>
      <c r="M1958" s="111"/>
      <c r="N1958" s="112"/>
      <c r="O1958" s="111"/>
      <c r="P1958" s="108"/>
      <c r="Q1958" s="108"/>
      <c r="R1958" s="108"/>
      <c r="S1958" s="108"/>
      <c r="T1958" s="108"/>
      <c r="U1958" s="108"/>
      <c r="V1958" s="108"/>
      <c r="W1958" s="108"/>
      <c r="X1958" s="108"/>
      <c r="Y1958" s="108"/>
      <c r="Z1958" s="108"/>
      <c r="AA1958" s="108"/>
      <c r="AB1958" s="108"/>
      <c r="AC1958" s="108"/>
      <c r="AD1958" s="108"/>
      <c r="AE1958" s="108"/>
      <c r="AF1958" s="108"/>
      <c r="AG1958" s="108"/>
      <c r="AH1958" s="108"/>
    </row>
    <row r="1959">
      <c r="A1959" s="108"/>
      <c r="B1959" s="108"/>
      <c r="C1959" s="108"/>
      <c r="D1959" s="115"/>
      <c r="E1959" s="108"/>
      <c r="F1959" s="108"/>
      <c r="G1959" s="108"/>
      <c r="H1959" s="108"/>
      <c r="I1959" s="108"/>
      <c r="J1959" s="108"/>
      <c r="K1959" s="108"/>
      <c r="L1959" s="108"/>
      <c r="M1959" s="111"/>
      <c r="N1959" s="112"/>
      <c r="O1959" s="111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/>
      <c r="AC1959" s="108"/>
      <c r="AD1959" s="108"/>
      <c r="AE1959" s="108"/>
      <c r="AF1959" s="108"/>
      <c r="AG1959" s="108"/>
      <c r="AH1959" s="108"/>
    </row>
    <row r="1960">
      <c r="A1960" s="108"/>
      <c r="B1960" s="108"/>
      <c r="C1960" s="108"/>
      <c r="D1960" s="115"/>
      <c r="E1960" s="108"/>
      <c r="F1960" s="108"/>
      <c r="G1960" s="108"/>
      <c r="H1960" s="108"/>
      <c r="I1960" s="108"/>
      <c r="J1960" s="108"/>
      <c r="K1960" s="108"/>
      <c r="L1960" s="108"/>
      <c r="M1960" s="111"/>
      <c r="N1960" s="112"/>
      <c r="O1960" s="111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/>
      <c r="AB1960" s="108"/>
      <c r="AC1960" s="108"/>
      <c r="AD1960" s="108"/>
      <c r="AE1960" s="108"/>
      <c r="AF1960" s="108"/>
      <c r="AG1960" s="108"/>
      <c r="AH1960" s="108"/>
    </row>
    <row r="1961">
      <c r="A1961" s="108"/>
      <c r="B1961" s="108"/>
      <c r="C1961" s="108"/>
      <c r="D1961" s="115"/>
      <c r="E1961" s="108"/>
      <c r="F1961" s="108"/>
      <c r="G1961" s="108"/>
      <c r="H1961" s="108"/>
      <c r="I1961" s="108"/>
      <c r="J1961" s="108"/>
      <c r="K1961" s="108"/>
      <c r="L1961" s="108"/>
      <c r="M1961" s="111"/>
      <c r="N1961" s="112"/>
      <c r="O1961" s="111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/>
      <c r="AC1961" s="108"/>
      <c r="AD1961" s="108"/>
      <c r="AE1961" s="108"/>
      <c r="AF1961" s="108"/>
      <c r="AG1961" s="108"/>
      <c r="AH1961" s="108"/>
    </row>
    <row r="1962">
      <c r="A1962" s="108"/>
      <c r="B1962" s="108"/>
      <c r="C1962" s="108"/>
      <c r="D1962" s="115"/>
      <c r="E1962" s="108"/>
      <c r="F1962" s="108"/>
      <c r="G1962" s="108"/>
      <c r="H1962" s="108"/>
      <c r="I1962" s="108"/>
      <c r="J1962" s="108"/>
      <c r="K1962" s="108"/>
      <c r="L1962" s="108"/>
      <c r="M1962" s="111"/>
      <c r="N1962" s="112"/>
      <c r="O1962" s="111"/>
      <c r="P1962" s="108"/>
      <c r="Q1962" s="108"/>
      <c r="R1962" s="108"/>
      <c r="S1962" s="108"/>
      <c r="T1962" s="108"/>
      <c r="U1962" s="108"/>
      <c r="V1962" s="108"/>
      <c r="W1962" s="108"/>
      <c r="X1962" s="108"/>
      <c r="Y1962" s="108"/>
      <c r="Z1962" s="108"/>
      <c r="AA1962" s="108"/>
      <c r="AB1962" s="108"/>
      <c r="AC1962" s="108"/>
      <c r="AD1962" s="108"/>
      <c r="AE1962" s="108"/>
      <c r="AF1962" s="108"/>
      <c r="AG1962" s="108"/>
      <c r="AH1962" s="108"/>
    </row>
    <row r="1963">
      <c r="A1963" s="108"/>
      <c r="B1963" s="108"/>
      <c r="C1963" s="108"/>
      <c r="D1963" s="115"/>
      <c r="E1963" s="108"/>
      <c r="F1963" s="108"/>
      <c r="G1963" s="108"/>
      <c r="H1963" s="108"/>
      <c r="I1963" s="108"/>
      <c r="J1963" s="108"/>
      <c r="K1963" s="108"/>
      <c r="L1963" s="108"/>
      <c r="M1963" s="111"/>
      <c r="N1963" s="112"/>
      <c r="O1963" s="111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/>
      <c r="AC1963" s="108"/>
      <c r="AD1963" s="108"/>
      <c r="AE1963" s="108"/>
      <c r="AF1963" s="108"/>
      <c r="AG1963" s="108"/>
      <c r="AH1963" s="108"/>
    </row>
    <row r="1964">
      <c r="A1964" s="108"/>
      <c r="B1964" s="108"/>
      <c r="C1964" s="108"/>
      <c r="D1964" s="115"/>
      <c r="E1964" s="108"/>
      <c r="F1964" s="108"/>
      <c r="G1964" s="108"/>
      <c r="H1964" s="108"/>
      <c r="I1964" s="108"/>
      <c r="J1964" s="108"/>
      <c r="K1964" s="108"/>
      <c r="L1964" s="108"/>
      <c r="M1964" s="111"/>
      <c r="N1964" s="112"/>
      <c r="O1964" s="111"/>
      <c r="P1964" s="108"/>
      <c r="Q1964" s="108"/>
      <c r="R1964" s="108"/>
      <c r="S1964" s="108"/>
      <c r="T1964" s="108"/>
      <c r="U1964" s="108"/>
      <c r="V1964" s="108"/>
      <c r="W1964" s="108"/>
      <c r="X1964" s="108"/>
      <c r="Y1964" s="108"/>
      <c r="Z1964" s="108"/>
      <c r="AA1964" s="108"/>
      <c r="AB1964" s="108"/>
      <c r="AC1964" s="108"/>
      <c r="AD1964" s="108"/>
      <c r="AE1964" s="108"/>
      <c r="AF1964" s="108"/>
      <c r="AG1964" s="108"/>
      <c r="AH1964" s="108"/>
    </row>
    <row r="1965">
      <c r="A1965" s="108"/>
      <c r="B1965" s="108"/>
      <c r="C1965" s="108"/>
      <c r="D1965" s="115"/>
      <c r="E1965" s="108"/>
      <c r="F1965" s="108"/>
      <c r="G1965" s="108"/>
      <c r="H1965" s="108"/>
      <c r="I1965" s="108"/>
      <c r="J1965" s="108"/>
      <c r="K1965" s="108"/>
      <c r="L1965" s="108"/>
      <c r="M1965" s="111"/>
      <c r="N1965" s="112"/>
      <c r="O1965" s="111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/>
      <c r="AC1965" s="108"/>
      <c r="AD1965" s="108"/>
      <c r="AE1965" s="108"/>
      <c r="AF1965" s="108"/>
      <c r="AG1965" s="108"/>
      <c r="AH1965" s="108"/>
    </row>
    <row r="1966">
      <c r="A1966" s="108"/>
      <c r="B1966" s="108"/>
      <c r="C1966" s="108"/>
      <c r="D1966" s="115"/>
      <c r="E1966" s="108"/>
      <c r="F1966" s="108"/>
      <c r="G1966" s="108"/>
      <c r="H1966" s="108"/>
      <c r="I1966" s="108"/>
      <c r="J1966" s="108"/>
      <c r="K1966" s="108"/>
      <c r="L1966" s="108"/>
      <c r="M1966" s="111"/>
      <c r="N1966" s="112"/>
      <c r="O1966" s="111"/>
      <c r="P1966" s="108"/>
      <c r="Q1966" s="108"/>
      <c r="R1966" s="108"/>
      <c r="S1966" s="108"/>
      <c r="T1966" s="108"/>
      <c r="U1966" s="108"/>
      <c r="V1966" s="108"/>
      <c r="W1966" s="108"/>
      <c r="X1966" s="108"/>
      <c r="Y1966" s="108"/>
      <c r="Z1966" s="108"/>
      <c r="AA1966" s="108"/>
      <c r="AB1966" s="108"/>
      <c r="AC1966" s="108"/>
      <c r="AD1966" s="108"/>
      <c r="AE1966" s="108"/>
      <c r="AF1966" s="108"/>
      <c r="AG1966" s="108"/>
      <c r="AH1966" s="108"/>
    </row>
    <row r="1967">
      <c r="A1967" s="108"/>
      <c r="B1967" s="108"/>
      <c r="C1967" s="108"/>
      <c r="D1967" s="115"/>
      <c r="E1967" s="108"/>
      <c r="F1967" s="108"/>
      <c r="G1967" s="108"/>
      <c r="H1967" s="108"/>
      <c r="I1967" s="108"/>
      <c r="J1967" s="108"/>
      <c r="K1967" s="108"/>
      <c r="L1967" s="108"/>
      <c r="M1967" s="111"/>
      <c r="N1967" s="112"/>
      <c r="O1967" s="111"/>
      <c r="P1967" s="108"/>
      <c r="Q1967" s="108"/>
      <c r="R1967" s="108"/>
      <c r="S1967" s="108"/>
      <c r="T1967" s="108"/>
      <c r="U1967" s="108"/>
      <c r="V1967" s="108"/>
      <c r="W1967" s="108"/>
      <c r="X1967" s="108"/>
      <c r="Y1967" s="108"/>
      <c r="Z1967" s="108"/>
      <c r="AA1967" s="108"/>
      <c r="AB1967" s="108"/>
      <c r="AC1967" s="108"/>
      <c r="AD1967" s="108"/>
      <c r="AE1967" s="108"/>
      <c r="AF1967" s="108"/>
      <c r="AG1967" s="108"/>
      <c r="AH1967" s="108"/>
    </row>
    <row r="1968">
      <c r="A1968" s="108"/>
      <c r="B1968" s="108"/>
      <c r="C1968" s="108"/>
      <c r="D1968" s="115"/>
      <c r="E1968" s="108"/>
      <c r="F1968" s="108"/>
      <c r="G1968" s="108"/>
      <c r="H1968" s="108"/>
      <c r="I1968" s="108"/>
      <c r="J1968" s="108"/>
      <c r="K1968" s="108"/>
      <c r="L1968" s="108"/>
      <c r="M1968" s="111"/>
      <c r="N1968" s="112"/>
      <c r="O1968" s="111"/>
      <c r="P1968" s="108"/>
      <c r="Q1968" s="108"/>
      <c r="R1968" s="108"/>
      <c r="S1968" s="108"/>
      <c r="T1968" s="108"/>
      <c r="U1968" s="108"/>
      <c r="V1968" s="108"/>
      <c r="W1968" s="108"/>
      <c r="X1968" s="108"/>
      <c r="Y1968" s="108"/>
      <c r="Z1968" s="108"/>
      <c r="AA1968" s="108"/>
      <c r="AB1968" s="108"/>
      <c r="AC1968" s="108"/>
      <c r="AD1968" s="108"/>
      <c r="AE1968" s="108"/>
      <c r="AF1968" s="108"/>
      <c r="AG1968" s="108"/>
      <c r="AH1968" s="108"/>
    </row>
    <row r="1969">
      <c r="A1969" s="108"/>
      <c r="B1969" s="108"/>
      <c r="C1969" s="108"/>
      <c r="D1969" s="115"/>
      <c r="E1969" s="108"/>
      <c r="F1969" s="108"/>
      <c r="G1969" s="108"/>
      <c r="H1969" s="108"/>
      <c r="I1969" s="108"/>
      <c r="J1969" s="108"/>
      <c r="K1969" s="108"/>
      <c r="L1969" s="108"/>
      <c r="M1969" s="111"/>
      <c r="N1969" s="112"/>
      <c r="O1969" s="111"/>
      <c r="P1969" s="108"/>
      <c r="Q1969" s="108"/>
      <c r="R1969" s="108"/>
      <c r="S1969" s="108"/>
      <c r="T1969" s="108"/>
      <c r="U1969" s="108"/>
      <c r="V1969" s="108"/>
      <c r="W1969" s="108"/>
      <c r="X1969" s="108"/>
      <c r="Y1969" s="108"/>
      <c r="Z1969" s="108"/>
      <c r="AA1969" s="108"/>
      <c r="AB1969" s="108"/>
      <c r="AC1969" s="108"/>
      <c r="AD1969" s="108"/>
      <c r="AE1969" s="108"/>
      <c r="AF1969" s="108"/>
      <c r="AG1969" s="108"/>
      <c r="AH1969" s="108"/>
    </row>
    <row r="1970">
      <c r="A1970" s="108"/>
      <c r="B1970" s="108"/>
      <c r="C1970" s="108"/>
      <c r="D1970" s="115"/>
      <c r="E1970" s="108"/>
      <c r="F1970" s="108"/>
      <c r="G1970" s="108"/>
      <c r="H1970" s="108"/>
      <c r="I1970" s="108"/>
      <c r="J1970" s="108"/>
      <c r="K1970" s="108"/>
      <c r="L1970" s="108"/>
      <c r="M1970" s="111"/>
      <c r="N1970" s="112"/>
      <c r="O1970" s="111"/>
      <c r="P1970" s="108"/>
      <c r="Q1970" s="108"/>
      <c r="R1970" s="108"/>
      <c r="S1970" s="108"/>
      <c r="T1970" s="108"/>
      <c r="U1970" s="108"/>
      <c r="V1970" s="108"/>
      <c r="W1970" s="108"/>
      <c r="X1970" s="108"/>
      <c r="Y1970" s="108"/>
      <c r="Z1970" s="108"/>
      <c r="AA1970" s="108"/>
      <c r="AB1970" s="108"/>
      <c r="AC1970" s="108"/>
      <c r="AD1970" s="108"/>
      <c r="AE1970" s="108"/>
      <c r="AF1970" s="108"/>
      <c r="AG1970" s="108"/>
      <c r="AH1970" s="108"/>
    </row>
    <row r="1971">
      <c r="A1971" s="108"/>
      <c r="B1971" s="108"/>
      <c r="C1971" s="108"/>
      <c r="D1971" s="115"/>
      <c r="E1971" s="108"/>
      <c r="F1971" s="108"/>
      <c r="G1971" s="108"/>
      <c r="H1971" s="108"/>
      <c r="I1971" s="108"/>
      <c r="J1971" s="108"/>
      <c r="K1971" s="108"/>
      <c r="L1971" s="108"/>
      <c r="M1971" s="111"/>
      <c r="N1971" s="112"/>
      <c r="O1971" s="111"/>
      <c r="P1971" s="108"/>
      <c r="Q1971" s="108"/>
      <c r="R1971" s="108"/>
      <c r="S1971" s="108"/>
      <c r="T1971" s="108"/>
      <c r="U1971" s="108"/>
      <c r="V1971" s="108"/>
      <c r="W1971" s="108"/>
      <c r="X1971" s="108"/>
      <c r="Y1971" s="108"/>
      <c r="Z1971" s="108"/>
      <c r="AA1971" s="108"/>
      <c r="AB1971" s="108"/>
      <c r="AC1971" s="108"/>
      <c r="AD1971" s="108"/>
      <c r="AE1971" s="108"/>
      <c r="AF1971" s="108"/>
      <c r="AG1971" s="108"/>
      <c r="AH1971" s="108"/>
    </row>
    <row r="1972">
      <c r="A1972" s="108"/>
      <c r="B1972" s="108"/>
      <c r="C1972" s="108"/>
      <c r="D1972" s="115"/>
      <c r="E1972" s="108"/>
      <c r="F1972" s="108"/>
      <c r="G1972" s="108"/>
      <c r="H1972" s="108"/>
      <c r="I1972" s="108"/>
      <c r="J1972" s="108"/>
      <c r="K1972" s="108"/>
      <c r="L1972" s="108"/>
      <c r="M1972" s="111"/>
      <c r="N1972" s="112"/>
      <c r="O1972" s="111"/>
      <c r="P1972" s="108"/>
      <c r="Q1972" s="108"/>
      <c r="R1972" s="108"/>
      <c r="S1972" s="108"/>
      <c r="T1972" s="108"/>
      <c r="U1972" s="108"/>
      <c r="V1972" s="108"/>
      <c r="W1972" s="108"/>
      <c r="X1972" s="108"/>
      <c r="Y1972" s="108"/>
      <c r="Z1972" s="108"/>
      <c r="AA1972" s="108"/>
      <c r="AB1972" s="108"/>
      <c r="AC1972" s="108"/>
      <c r="AD1972" s="108"/>
      <c r="AE1972" s="108"/>
      <c r="AF1972" s="108"/>
      <c r="AG1972" s="108"/>
      <c r="AH1972" s="108"/>
    </row>
    <row r="1973">
      <c r="A1973" s="108"/>
      <c r="B1973" s="108"/>
      <c r="C1973" s="108"/>
      <c r="D1973" s="115"/>
      <c r="E1973" s="108"/>
      <c r="F1973" s="108"/>
      <c r="G1973" s="108"/>
      <c r="H1973" s="108"/>
      <c r="I1973" s="108"/>
      <c r="J1973" s="108"/>
      <c r="K1973" s="108"/>
      <c r="L1973" s="108"/>
      <c r="M1973" s="111"/>
      <c r="N1973" s="112"/>
      <c r="O1973" s="111"/>
      <c r="P1973" s="108"/>
      <c r="Q1973" s="108"/>
      <c r="R1973" s="108"/>
      <c r="S1973" s="108"/>
      <c r="T1973" s="108"/>
      <c r="U1973" s="108"/>
      <c r="V1973" s="108"/>
      <c r="W1973" s="108"/>
      <c r="X1973" s="108"/>
      <c r="Y1973" s="108"/>
      <c r="Z1973" s="108"/>
      <c r="AA1973" s="108"/>
      <c r="AB1973" s="108"/>
      <c r="AC1973" s="108"/>
      <c r="AD1973" s="108"/>
      <c r="AE1973" s="108"/>
      <c r="AF1973" s="108"/>
      <c r="AG1973" s="108"/>
      <c r="AH1973" s="108"/>
    </row>
    <row r="1974">
      <c r="A1974" s="108"/>
      <c r="B1974" s="108"/>
      <c r="C1974" s="108"/>
      <c r="D1974" s="115"/>
      <c r="E1974" s="108"/>
      <c r="F1974" s="108"/>
      <c r="G1974" s="108"/>
      <c r="H1974" s="108"/>
      <c r="I1974" s="108"/>
      <c r="J1974" s="108"/>
      <c r="K1974" s="108"/>
      <c r="L1974" s="108"/>
      <c r="M1974" s="111"/>
      <c r="N1974" s="112"/>
      <c r="O1974" s="111"/>
      <c r="P1974" s="108"/>
      <c r="Q1974" s="108"/>
      <c r="R1974" s="108"/>
      <c r="S1974" s="108"/>
      <c r="T1974" s="108"/>
      <c r="U1974" s="108"/>
      <c r="V1974" s="108"/>
      <c r="W1974" s="108"/>
      <c r="X1974" s="108"/>
      <c r="Y1974" s="108"/>
      <c r="Z1974" s="108"/>
      <c r="AA1974" s="108"/>
      <c r="AB1974" s="108"/>
      <c r="AC1974" s="108"/>
      <c r="AD1974" s="108"/>
      <c r="AE1974" s="108"/>
      <c r="AF1974" s="108"/>
      <c r="AG1974" s="108"/>
      <c r="AH1974" s="108"/>
    </row>
    <row r="1975">
      <c r="A1975" s="108"/>
      <c r="B1975" s="108"/>
      <c r="C1975" s="108"/>
      <c r="D1975" s="115"/>
      <c r="E1975" s="108"/>
      <c r="F1975" s="108"/>
      <c r="G1975" s="108"/>
      <c r="H1975" s="108"/>
      <c r="I1975" s="108"/>
      <c r="J1975" s="108"/>
      <c r="K1975" s="108"/>
      <c r="L1975" s="108"/>
      <c r="M1975" s="111"/>
      <c r="N1975" s="112"/>
      <c r="O1975" s="111"/>
      <c r="P1975" s="108"/>
      <c r="Q1975" s="108"/>
      <c r="R1975" s="108"/>
      <c r="S1975" s="108"/>
      <c r="T1975" s="108"/>
      <c r="U1975" s="108"/>
      <c r="V1975" s="108"/>
      <c r="W1975" s="108"/>
      <c r="X1975" s="108"/>
      <c r="Y1975" s="108"/>
      <c r="Z1975" s="108"/>
      <c r="AA1975" s="108"/>
      <c r="AB1975" s="108"/>
      <c r="AC1975" s="108"/>
      <c r="AD1975" s="108"/>
      <c r="AE1975" s="108"/>
      <c r="AF1975" s="108"/>
      <c r="AG1975" s="108"/>
      <c r="AH1975" s="108"/>
    </row>
    <row r="1976">
      <c r="A1976" s="108"/>
      <c r="B1976" s="108"/>
      <c r="C1976" s="108"/>
      <c r="D1976" s="115"/>
      <c r="E1976" s="108"/>
      <c r="F1976" s="108"/>
      <c r="G1976" s="108"/>
      <c r="H1976" s="108"/>
      <c r="I1976" s="108"/>
      <c r="J1976" s="108"/>
      <c r="K1976" s="108"/>
      <c r="L1976" s="108"/>
      <c r="M1976" s="111"/>
      <c r="N1976" s="112"/>
      <c r="O1976" s="111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/>
      <c r="AB1976" s="108"/>
      <c r="AC1976" s="108"/>
      <c r="AD1976" s="108"/>
      <c r="AE1976" s="108"/>
      <c r="AF1976" s="108"/>
      <c r="AG1976" s="108"/>
      <c r="AH1976" s="108"/>
    </row>
    <row r="1977">
      <c r="A1977" s="108"/>
      <c r="B1977" s="108"/>
      <c r="C1977" s="108"/>
      <c r="D1977" s="115"/>
      <c r="E1977" s="108"/>
      <c r="F1977" s="108"/>
      <c r="G1977" s="108"/>
      <c r="H1977" s="108"/>
      <c r="I1977" s="108"/>
      <c r="J1977" s="108"/>
      <c r="K1977" s="108"/>
      <c r="L1977" s="108"/>
      <c r="M1977" s="111"/>
      <c r="N1977" s="112"/>
      <c r="O1977" s="111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/>
      <c r="AC1977" s="108"/>
      <c r="AD1977" s="108"/>
      <c r="AE1977" s="108"/>
      <c r="AF1977" s="108"/>
      <c r="AG1977" s="108"/>
      <c r="AH1977" s="108"/>
    </row>
    <row r="1978">
      <c r="A1978" s="108"/>
      <c r="B1978" s="108"/>
      <c r="C1978" s="108"/>
      <c r="D1978" s="115"/>
      <c r="E1978" s="108"/>
      <c r="F1978" s="108"/>
      <c r="G1978" s="108"/>
      <c r="H1978" s="108"/>
      <c r="I1978" s="108"/>
      <c r="J1978" s="108"/>
      <c r="K1978" s="108"/>
      <c r="L1978" s="108"/>
      <c r="M1978" s="111"/>
      <c r="N1978" s="112"/>
      <c r="O1978" s="111"/>
      <c r="P1978" s="108"/>
      <c r="Q1978" s="108"/>
      <c r="R1978" s="108"/>
      <c r="S1978" s="108"/>
      <c r="T1978" s="108"/>
      <c r="U1978" s="108"/>
      <c r="V1978" s="108"/>
      <c r="W1978" s="108"/>
      <c r="X1978" s="108"/>
      <c r="Y1978" s="108"/>
      <c r="Z1978" s="108"/>
      <c r="AA1978" s="108"/>
      <c r="AB1978" s="108"/>
      <c r="AC1978" s="108"/>
      <c r="AD1978" s="108"/>
      <c r="AE1978" s="108"/>
      <c r="AF1978" s="108"/>
      <c r="AG1978" s="108"/>
      <c r="AH1978" s="108"/>
    </row>
    <row r="1979">
      <c r="A1979" s="108"/>
      <c r="B1979" s="108"/>
      <c r="C1979" s="108"/>
      <c r="D1979" s="115"/>
      <c r="E1979" s="108"/>
      <c r="F1979" s="108"/>
      <c r="G1979" s="108"/>
      <c r="H1979" s="108"/>
      <c r="I1979" s="108"/>
      <c r="J1979" s="108"/>
      <c r="K1979" s="108"/>
      <c r="L1979" s="108"/>
      <c r="M1979" s="111"/>
      <c r="N1979" s="112"/>
      <c r="O1979" s="111"/>
      <c r="P1979" s="108"/>
      <c r="Q1979" s="108"/>
      <c r="R1979" s="108"/>
      <c r="S1979" s="108"/>
      <c r="T1979" s="108"/>
      <c r="U1979" s="108"/>
      <c r="V1979" s="108"/>
      <c r="W1979" s="108"/>
      <c r="X1979" s="108"/>
      <c r="Y1979" s="108"/>
      <c r="Z1979" s="108"/>
      <c r="AA1979" s="108"/>
      <c r="AB1979" s="108"/>
      <c r="AC1979" s="108"/>
      <c r="AD1979" s="108"/>
      <c r="AE1979" s="108"/>
      <c r="AF1979" s="108"/>
      <c r="AG1979" s="108"/>
      <c r="AH1979" s="108"/>
    </row>
    <row r="1980">
      <c r="A1980" s="108"/>
      <c r="B1980" s="108"/>
      <c r="C1980" s="108"/>
      <c r="D1980" s="115"/>
      <c r="E1980" s="108"/>
      <c r="F1980" s="108"/>
      <c r="G1980" s="108"/>
      <c r="H1980" s="108"/>
      <c r="I1980" s="108"/>
      <c r="J1980" s="108"/>
      <c r="K1980" s="108"/>
      <c r="L1980" s="108"/>
      <c r="M1980" s="111"/>
      <c r="N1980" s="112"/>
      <c r="O1980" s="111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/>
      <c r="AB1980" s="108"/>
      <c r="AC1980" s="108"/>
      <c r="AD1980" s="108"/>
      <c r="AE1980" s="108"/>
      <c r="AF1980" s="108"/>
      <c r="AG1980" s="108"/>
      <c r="AH1980" s="108"/>
    </row>
    <row r="1981">
      <c r="A1981" s="108"/>
      <c r="B1981" s="108"/>
      <c r="C1981" s="108"/>
      <c r="D1981" s="115"/>
      <c r="E1981" s="108"/>
      <c r="F1981" s="108"/>
      <c r="G1981" s="108"/>
      <c r="H1981" s="108"/>
      <c r="I1981" s="108"/>
      <c r="J1981" s="108"/>
      <c r="K1981" s="108"/>
      <c r="L1981" s="108"/>
      <c r="M1981" s="111"/>
      <c r="N1981" s="112"/>
      <c r="O1981" s="111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/>
      <c r="AB1981" s="108"/>
      <c r="AC1981" s="108"/>
      <c r="AD1981" s="108"/>
      <c r="AE1981" s="108"/>
      <c r="AF1981" s="108"/>
      <c r="AG1981" s="108"/>
      <c r="AH1981" s="108"/>
    </row>
    <row r="1982">
      <c r="A1982" s="108"/>
      <c r="B1982" s="108"/>
      <c r="C1982" s="108"/>
      <c r="D1982" s="115"/>
      <c r="E1982" s="108"/>
      <c r="F1982" s="108"/>
      <c r="G1982" s="108"/>
      <c r="H1982" s="108"/>
      <c r="I1982" s="108"/>
      <c r="J1982" s="108"/>
      <c r="K1982" s="108"/>
      <c r="L1982" s="108"/>
      <c r="M1982" s="111"/>
      <c r="N1982" s="112"/>
      <c r="O1982" s="111"/>
      <c r="P1982" s="108"/>
      <c r="Q1982" s="108"/>
      <c r="R1982" s="108"/>
      <c r="S1982" s="108"/>
      <c r="T1982" s="108"/>
      <c r="U1982" s="108"/>
      <c r="V1982" s="108"/>
      <c r="W1982" s="108"/>
      <c r="X1982" s="108"/>
      <c r="Y1982" s="108"/>
      <c r="Z1982" s="108"/>
      <c r="AA1982" s="108"/>
      <c r="AB1982" s="108"/>
      <c r="AC1982" s="108"/>
      <c r="AD1982" s="108"/>
      <c r="AE1982" s="108"/>
      <c r="AF1982" s="108"/>
      <c r="AG1982" s="108"/>
      <c r="AH1982" s="108"/>
    </row>
    <row r="1983">
      <c r="A1983" s="108"/>
      <c r="B1983" s="108"/>
      <c r="C1983" s="108"/>
      <c r="D1983" s="115"/>
      <c r="E1983" s="108"/>
      <c r="F1983" s="108"/>
      <c r="G1983" s="108"/>
      <c r="H1983" s="108"/>
      <c r="I1983" s="108"/>
      <c r="J1983" s="108"/>
      <c r="K1983" s="108"/>
      <c r="L1983" s="108"/>
      <c r="M1983" s="111"/>
      <c r="N1983" s="112"/>
      <c r="O1983" s="111"/>
      <c r="P1983" s="108"/>
      <c r="Q1983" s="108"/>
      <c r="R1983" s="108"/>
      <c r="S1983" s="108"/>
      <c r="T1983" s="108"/>
      <c r="U1983" s="108"/>
      <c r="V1983" s="108"/>
      <c r="W1983" s="108"/>
      <c r="X1983" s="108"/>
      <c r="Y1983" s="108"/>
      <c r="Z1983" s="108"/>
      <c r="AA1983" s="108"/>
      <c r="AB1983" s="108"/>
      <c r="AC1983" s="108"/>
      <c r="AD1983" s="108"/>
      <c r="AE1983" s="108"/>
      <c r="AF1983" s="108"/>
      <c r="AG1983" s="108"/>
      <c r="AH1983" s="108"/>
    </row>
    <row r="1984">
      <c r="A1984" s="108"/>
      <c r="B1984" s="108"/>
      <c r="C1984" s="108"/>
      <c r="D1984" s="115"/>
      <c r="E1984" s="108"/>
      <c r="F1984" s="108"/>
      <c r="G1984" s="108"/>
      <c r="H1984" s="108"/>
      <c r="I1984" s="108"/>
      <c r="J1984" s="108"/>
      <c r="K1984" s="108"/>
      <c r="L1984" s="108"/>
      <c r="M1984" s="111"/>
      <c r="N1984" s="112"/>
      <c r="O1984" s="111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  <c r="AH1984" s="108"/>
    </row>
    <row r="1985">
      <c r="A1985" s="108"/>
      <c r="B1985" s="108"/>
      <c r="C1985" s="108"/>
      <c r="D1985" s="115"/>
      <c r="E1985" s="108"/>
      <c r="F1985" s="108"/>
      <c r="G1985" s="108"/>
      <c r="H1985" s="108"/>
      <c r="I1985" s="108"/>
      <c r="J1985" s="108"/>
      <c r="K1985" s="108"/>
      <c r="L1985" s="108"/>
      <c r="M1985" s="111"/>
      <c r="N1985" s="112"/>
      <c r="O1985" s="111"/>
      <c r="P1985" s="108"/>
      <c r="Q1985" s="108"/>
      <c r="R1985" s="108"/>
      <c r="S1985" s="108"/>
      <c r="T1985" s="108"/>
      <c r="U1985" s="108"/>
      <c r="V1985" s="108"/>
      <c r="W1985" s="108"/>
      <c r="X1985" s="108"/>
      <c r="Y1985" s="108"/>
      <c r="Z1985" s="108"/>
      <c r="AA1985" s="108"/>
      <c r="AB1985" s="108"/>
      <c r="AC1985" s="108"/>
      <c r="AD1985" s="108"/>
      <c r="AE1985" s="108"/>
      <c r="AF1985" s="108"/>
      <c r="AG1985" s="108"/>
      <c r="AH1985" s="108"/>
    </row>
    <row r="1986">
      <c r="A1986" s="108"/>
      <c r="B1986" s="108"/>
      <c r="C1986" s="108"/>
      <c r="D1986" s="115"/>
      <c r="E1986" s="108"/>
      <c r="F1986" s="108"/>
      <c r="G1986" s="108"/>
      <c r="H1986" s="108"/>
      <c r="I1986" s="108"/>
      <c r="J1986" s="108"/>
      <c r="K1986" s="108"/>
      <c r="L1986" s="108"/>
      <c r="M1986" s="111"/>
      <c r="N1986" s="112"/>
      <c r="O1986" s="111"/>
      <c r="P1986" s="108"/>
      <c r="Q1986" s="108"/>
      <c r="R1986" s="108"/>
      <c r="S1986" s="108"/>
      <c r="T1986" s="108"/>
      <c r="U1986" s="108"/>
      <c r="V1986" s="108"/>
      <c r="W1986" s="108"/>
      <c r="X1986" s="108"/>
      <c r="Y1986" s="108"/>
      <c r="Z1986" s="108"/>
      <c r="AA1986" s="108"/>
      <c r="AB1986" s="108"/>
      <c r="AC1986" s="108"/>
      <c r="AD1986" s="108"/>
      <c r="AE1986" s="108"/>
      <c r="AF1986" s="108"/>
      <c r="AG1986" s="108"/>
      <c r="AH1986" s="108"/>
    </row>
    <row r="1987">
      <c r="A1987" s="108"/>
      <c r="B1987" s="108"/>
      <c r="C1987" s="108"/>
      <c r="D1987" s="115"/>
      <c r="E1987" s="108"/>
      <c r="F1987" s="108"/>
      <c r="G1987" s="108"/>
      <c r="H1987" s="108"/>
      <c r="I1987" s="108"/>
      <c r="J1987" s="108"/>
      <c r="K1987" s="108"/>
      <c r="L1987" s="108"/>
      <c r="M1987" s="111"/>
      <c r="N1987" s="112"/>
      <c r="O1987" s="111"/>
      <c r="P1987" s="108"/>
      <c r="Q1987" s="108"/>
      <c r="R1987" s="108"/>
      <c r="S1987" s="108"/>
      <c r="T1987" s="108"/>
      <c r="U1987" s="108"/>
      <c r="V1987" s="108"/>
      <c r="W1987" s="108"/>
      <c r="X1987" s="108"/>
      <c r="Y1987" s="108"/>
      <c r="Z1987" s="108"/>
      <c r="AA1987" s="108"/>
      <c r="AB1987" s="108"/>
      <c r="AC1987" s="108"/>
      <c r="AD1987" s="108"/>
      <c r="AE1987" s="108"/>
      <c r="AF1987" s="108"/>
      <c r="AG1987" s="108"/>
      <c r="AH1987" s="108"/>
    </row>
    <row r="1988">
      <c r="A1988" s="108"/>
      <c r="B1988" s="108"/>
      <c r="C1988" s="108"/>
      <c r="D1988" s="115"/>
      <c r="E1988" s="108"/>
      <c r="F1988" s="108"/>
      <c r="G1988" s="108"/>
      <c r="H1988" s="108"/>
      <c r="I1988" s="108"/>
      <c r="J1988" s="108"/>
      <c r="K1988" s="108"/>
      <c r="L1988" s="108"/>
      <c r="M1988" s="111"/>
      <c r="N1988" s="112"/>
      <c r="O1988" s="111"/>
      <c r="P1988" s="108"/>
      <c r="Q1988" s="108"/>
      <c r="R1988" s="108"/>
      <c r="S1988" s="108"/>
      <c r="T1988" s="108"/>
      <c r="U1988" s="108"/>
      <c r="V1988" s="108"/>
      <c r="W1988" s="108"/>
      <c r="X1988" s="108"/>
      <c r="Y1988" s="108"/>
      <c r="Z1988" s="108"/>
      <c r="AA1988" s="108"/>
      <c r="AB1988" s="108"/>
      <c r="AC1988" s="108"/>
      <c r="AD1988" s="108"/>
      <c r="AE1988" s="108"/>
      <c r="AF1988" s="108"/>
      <c r="AG1988" s="108"/>
      <c r="AH1988" s="108"/>
    </row>
    <row r="1989">
      <c r="A1989" s="108"/>
      <c r="B1989" s="108"/>
      <c r="C1989" s="108"/>
      <c r="D1989" s="115"/>
      <c r="E1989" s="108"/>
      <c r="F1989" s="108"/>
      <c r="G1989" s="108"/>
      <c r="H1989" s="108"/>
      <c r="I1989" s="108"/>
      <c r="J1989" s="108"/>
      <c r="K1989" s="108"/>
      <c r="L1989" s="108"/>
      <c r="M1989" s="111"/>
      <c r="N1989" s="112"/>
      <c r="O1989" s="111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/>
      <c r="AB1989" s="108"/>
      <c r="AC1989" s="108"/>
      <c r="AD1989" s="108"/>
      <c r="AE1989" s="108"/>
      <c r="AF1989" s="108"/>
      <c r="AG1989" s="108"/>
      <c r="AH1989" s="108"/>
    </row>
  </sheetData>
  <mergeCells count="4">
    <mergeCell ref="A1:A4"/>
    <mergeCell ref="B1:D4"/>
    <mergeCell ref="A5:AH5"/>
    <mergeCell ref="C8:G8"/>
  </mergeCells>
  <conditionalFormatting sqref="I12:J14 A16:C1989 D16:R16 S16:AH1989 D18:R1989">
    <cfRule type="containsBlanks" dxfId="0" priority="1">
      <formula>LEN(TRIM(I12))=0</formula>
    </cfRule>
  </conditionalFormatting>
  <dataValidations>
    <dataValidation type="list" allowBlank="1" sqref="D10:D14">
      <formula1>Config_Areas!$A$2:$A$10</formula1>
    </dataValidation>
    <dataValidation type="list" allowBlank="1" showErrorMessage="1" sqref="C10:C14">
      <formula1>Config_Areas!$B$2:$B$999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4" t="s">
        <v>56</v>
      </c>
    </row>
    <row r="2">
      <c r="A2" s="285" t="s">
        <v>2032</v>
      </c>
    </row>
    <row r="3">
      <c r="A3" s="285" t="s">
        <v>2033</v>
      </c>
    </row>
    <row r="4">
      <c r="A4" s="285" t="s">
        <v>2034</v>
      </c>
    </row>
    <row r="5">
      <c r="A5" s="285" t="s">
        <v>2035</v>
      </c>
    </row>
    <row r="6">
      <c r="A6" s="285" t="s">
        <v>2036</v>
      </c>
    </row>
    <row r="7">
      <c r="A7" s="285" t="s">
        <v>2037</v>
      </c>
    </row>
    <row r="8">
      <c r="A8" s="285" t="s">
        <v>2038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75"/>
    <col customWidth="1" hidden="1" min="2" max="2" width="16.75"/>
    <col customWidth="1" min="3" max="3" width="30.13"/>
    <col customWidth="1" min="4" max="4" width="40.88"/>
    <col customWidth="1" min="5" max="5" width="18.25"/>
    <col customWidth="1" min="6" max="6" width="27.13"/>
    <col customWidth="1" min="7" max="7" width="21.5"/>
    <col customWidth="1" min="8" max="8" width="12.25"/>
    <col customWidth="1" min="9" max="9" width="22.0"/>
    <col customWidth="1" min="10" max="10" width="19.13"/>
    <col customWidth="1" min="11" max="11" width="15.25"/>
    <col customWidth="1" min="12" max="12" width="14.75"/>
    <col customWidth="1" min="13" max="13" width="19.13"/>
    <col customWidth="1" min="16" max="16" width="11.63"/>
  </cols>
  <sheetData>
    <row r="1">
      <c r="A1" s="1"/>
      <c r="B1" s="286" t="s">
        <v>2039</v>
      </c>
      <c r="H1" s="60"/>
      <c r="I1" s="60"/>
      <c r="J1" s="60"/>
      <c r="K1" s="60"/>
      <c r="L1" s="6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>
      <c r="H2" s="60"/>
      <c r="I2" s="60"/>
      <c r="J2" s="60"/>
      <c r="K2" s="60"/>
      <c r="L2" s="61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>
      <c r="H3" s="60"/>
      <c r="I3" s="60"/>
      <c r="J3" s="60"/>
      <c r="K3" s="60"/>
      <c r="L3" s="61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>
      <c r="H4" s="60"/>
      <c r="I4" s="60"/>
      <c r="J4" s="60"/>
      <c r="K4" s="60"/>
      <c r="L4" s="61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ht="11.25" customHeight="1">
      <c r="A5" s="62"/>
    </row>
    <row r="6">
      <c r="A6" s="99"/>
      <c r="B6" s="64"/>
      <c r="C6" s="287"/>
      <c r="D6" s="63"/>
      <c r="E6" s="65" t="s">
        <v>41</v>
      </c>
      <c r="F6" s="64"/>
      <c r="G6" s="64"/>
      <c r="H6" s="64"/>
      <c r="I6" s="64"/>
      <c r="J6" s="64"/>
      <c r="K6" s="64"/>
      <c r="L6" s="64"/>
      <c r="M6" s="66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ht="27.75" customHeight="1">
      <c r="A7" s="64"/>
      <c r="B7" s="64"/>
      <c r="C7" s="288" t="s">
        <v>2040</v>
      </c>
      <c r="D7" s="289"/>
      <c r="E7" s="65"/>
      <c r="F7" s="64"/>
      <c r="G7" s="64"/>
      <c r="H7" s="64"/>
      <c r="I7" s="64"/>
      <c r="J7" s="288" t="s">
        <v>2041</v>
      </c>
      <c r="K7" s="64"/>
      <c r="L7" s="64"/>
      <c r="M7" s="288" t="s">
        <v>2042</v>
      </c>
      <c r="N7" s="64"/>
      <c r="O7" s="290" t="s">
        <v>2043</v>
      </c>
      <c r="P7" s="225"/>
      <c r="Q7" s="64"/>
      <c r="R7" s="290" t="s">
        <v>2044</v>
      </c>
      <c r="S7" s="225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</row>
    <row r="8" ht="6.0" customHeight="1">
      <c r="A8" s="64"/>
      <c r="B8" s="64"/>
      <c r="C8" s="64"/>
      <c r="D8" s="291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</row>
    <row r="9" ht="21.75" customHeight="1">
      <c r="A9" s="83"/>
      <c r="B9" s="67" t="s">
        <v>42</v>
      </c>
      <c r="C9" s="292" t="s">
        <v>2045</v>
      </c>
      <c r="D9" s="292" t="s">
        <v>2046</v>
      </c>
      <c r="E9" s="292" t="s">
        <v>1994</v>
      </c>
      <c r="F9" s="292" t="s">
        <v>45</v>
      </c>
      <c r="G9" s="292" t="s">
        <v>2047</v>
      </c>
      <c r="H9" s="293" t="s">
        <v>2048</v>
      </c>
      <c r="I9" s="64"/>
      <c r="J9" s="294" t="s">
        <v>2049</v>
      </c>
      <c r="K9" s="294" t="s">
        <v>36</v>
      </c>
      <c r="L9" s="64"/>
      <c r="M9" s="295" t="s">
        <v>2050</v>
      </c>
      <c r="N9" s="296"/>
      <c r="O9" s="294" t="s">
        <v>4</v>
      </c>
      <c r="P9" s="294" t="s">
        <v>2051</v>
      </c>
      <c r="Q9" s="64"/>
      <c r="R9" s="294" t="s">
        <v>4</v>
      </c>
      <c r="S9" s="294" t="s">
        <v>2051</v>
      </c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</row>
    <row r="10">
      <c r="A10" s="83"/>
      <c r="B10" s="83"/>
      <c r="C10" s="297"/>
      <c r="D10" s="297"/>
      <c r="E10" s="298"/>
      <c r="F10" s="299"/>
      <c r="G10" s="300"/>
      <c r="H10" s="300"/>
      <c r="I10" s="64"/>
      <c r="J10" s="301" t="s">
        <v>2052</v>
      </c>
      <c r="K10" s="302">
        <v>0.1</v>
      </c>
      <c r="L10" s="64"/>
      <c r="M10" s="303" t="s">
        <v>2053</v>
      </c>
      <c r="N10" s="296"/>
      <c r="O10" s="304">
        <f>K27</f>
        <v>0</v>
      </c>
      <c r="P10" s="305" t="str">
        <f>K14*K25/O10</f>
        <v>#DIV/0!</v>
      </c>
      <c r="Q10" s="64"/>
      <c r="R10" s="304">
        <v>0.3</v>
      </c>
      <c r="S10" s="305">
        <v>0.3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>
      <c r="A11" s="83"/>
      <c r="B11" s="83"/>
      <c r="C11" s="297"/>
      <c r="D11" s="297"/>
      <c r="E11" s="298"/>
      <c r="F11" s="299"/>
      <c r="G11" s="300"/>
      <c r="H11" s="30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>
      <c r="A12" s="83"/>
      <c r="B12" s="83"/>
      <c r="C12" s="297"/>
      <c r="D12" s="297"/>
      <c r="E12" s="298"/>
      <c r="F12" s="299"/>
      <c r="G12" s="300"/>
      <c r="H12" s="300"/>
      <c r="I12" s="64"/>
      <c r="J12" s="294" t="s">
        <v>2054</v>
      </c>
      <c r="K12" s="294" t="s">
        <v>2055</v>
      </c>
      <c r="L12" s="64"/>
      <c r="M12" s="306" t="str">
        <f t="shared" ref="M12:M14" si="2">#REF!</f>
        <v>#REF!</v>
      </c>
      <c r="N12" s="64"/>
      <c r="O12" s="307">
        <f t="shared" ref="O12:O19" si="3">IFERROR(P12*$O$10,"")</f>
        <v>0</v>
      </c>
      <c r="P12" s="308" t="str">
        <f>IFERROR(VLOOKUP(M12,'Gastos Variáveis'!D:E,2,FALSE),"")</f>
        <v/>
      </c>
      <c r="Q12" s="64"/>
      <c r="R12" s="306" t="str">
        <f t="shared" ref="R12:S12" si="1">#REF!</f>
        <v>#REF!</v>
      </c>
      <c r="S12" s="306" t="str">
        <f t="shared" si="1"/>
        <v>#REF!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>
      <c r="A13" s="83"/>
      <c r="B13" s="83"/>
      <c r="C13" s="297"/>
      <c r="D13" s="297"/>
      <c r="E13" s="298"/>
      <c r="F13" s="299"/>
      <c r="G13" s="300"/>
      <c r="H13" s="300"/>
      <c r="I13" s="64"/>
      <c r="J13" s="301" t="s">
        <v>2056</v>
      </c>
      <c r="K13" s="309">
        <v>10.0</v>
      </c>
      <c r="L13" s="64"/>
      <c r="M13" s="306" t="str">
        <f t="shared" si="2"/>
        <v>#REF!</v>
      </c>
      <c r="N13" s="64"/>
      <c r="O13" s="307">
        <f t="shared" si="3"/>
        <v>0</v>
      </c>
      <c r="P13" s="308" t="str">
        <f>IFERROR(VLOOKUP(M13,'Gastos Variáveis'!D:E,2,FALSE),"")</f>
        <v/>
      </c>
      <c r="Q13" s="64"/>
      <c r="R13" s="306" t="str">
        <f t="shared" ref="R13:S13" si="4">#REF!</f>
        <v>#REF!</v>
      </c>
      <c r="S13" s="306" t="str">
        <f t="shared" si="4"/>
        <v>#REF!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>
      <c r="A14" s="83"/>
      <c r="B14" s="83"/>
      <c r="C14" s="297"/>
      <c r="D14" s="297"/>
      <c r="E14" s="298"/>
      <c r="F14" s="299"/>
      <c r="G14" s="300"/>
      <c r="H14" s="300"/>
      <c r="I14" s="64"/>
      <c r="J14" s="301" t="s">
        <v>2057</v>
      </c>
      <c r="K14" s="310">
        <f>(SUM(H10:H9999))/K13</f>
        <v>0</v>
      </c>
      <c r="L14" s="64"/>
      <c r="M14" s="306" t="str">
        <f t="shared" si="2"/>
        <v>#REF!</v>
      </c>
      <c r="N14" s="64"/>
      <c r="O14" s="307">
        <f t="shared" si="3"/>
        <v>0</v>
      </c>
      <c r="P14" s="308" t="str">
        <f>IFERROR(VLOOKUP(M14,'Gastos Variáveis'!D:E,2,FALSE),"")</f>
        <v/>
      </c>
      <c r="Q14" s="64"/>
      <c r="R14" s="306" t="str">
        <f t="shared" ref="R14:S14" si="5">#REF!</f>
        <v>#REF!</v>
      </c>
      <c r="S14" s="306" t="str">
        <f t="shared" si="5"/>
        <v>#REF!</v>
      </c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>
      <c r="A15" s="83"/>
      <c r="B15" s="83"/>
      <c r="C15" s="297"/>
      <c r="D15" s="297"/>
      <c r="E15" s="298"/>
      <c r="F15" s="299" t="str">
        <f>IFERROR(VLOOKUP(D15,'Registro de Insumos'!D:G,3,FALSE),"")</f>
        <v/>
      </c>
      <c r="G15" s="300" t="str">
        <f>IFERROR(VLOOKUP(D15,'Registro de Insumos'!D:G,4,FALSE),"")</f>
        <v/>
      </c>
      <c r="H15" s="300" t="str">
        <f t="shared" ref="H15:H101" si="6">IFERROR((G15/F15)*E15,"")</f>
        <v/>
      </c>
      <c r="I15" s="311"/>
      <c r="J15" s="311"/>
      <c r="K15" s="312"/>
      <c r="L15" s="64"/>
      <c r="M15" s="306" t="str">
        <f>'Gastos Variáveis'!D14</f>
        <v>Impostos</v>
      </c>
      <c r="N15" s="64"/>
      <c r="O15" s="307">
        <f t="shared" si="3"/>
        <v>0</v>
      </c>
      <c r="P15" s="308">
        <f>IFERROR(VLOOKUP(M15,'Gastos Variáveis'!D:E,2,FALSE),"")</f>
        <v>0.0094</v>
      </c>
      <c r="Q15" s="64"/>
      <c r="R15" s="306" t="str">
        <f>'Gastos Variáveis'!I14</f>
        <v/>
      </c>
      <c r="S15" s="306" t="str">
        <f>'Gastos Variáveis'!J14</f>
        <v/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>
      <c r="A16" s="96"/>
      <c r="B16" s="96"/>
      <c r="C16" s="297"/>
      <c r="D16" s="297"/>
      <c r="E16" s="298"/>
      <c r="F16" s="299" t="str">
        <f>IFERROR(VLOOKUP(D16,'Registro de Insumos'!D:G,3,FALSE),"")</f>
        <v/>
      </c>
      <c r="G16" s="300" t="str">
        <f>IFERROR(VLOOKUP(D16,'Registro de Insumos'!D:G,4,FALSE),"")</f>
        <v/>
      </c>
      <c r="H16" s="300" t="str">
        <f t="shared" si="6"/>
        <v/>
      </c>
      <c r="I16" s="311"/>
      <c r="J16" s="311"/>
      <c r="K16" s="311"/>
      <c r="L16" s="64"/>
      <c r="M16" s="306"/>
      <c r="N16" s="64"/>
      <c r="O16" s="307">
        <f t="shared" si="3"/>
        <v>0</v>
      </c>
      <c r="P16" s="308" t="str">
        <f>IFERROR(VLOOKUP(M16,'Gastos Variáveis'!D:E,2,FALSE),"")</f>
        <v/>
      </c>
      <c r="Q16" s="64"/>
      <c r="R16" s="306" t="str">
        <f>'Gastos Variáveis'!I15</f>
        <v/>
      </c>
      <c r="S16" s="306" t="str">
        <f>'Gastos Variáveis'!J15</f>
        <v/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>
      <c r="A17" s="64"/>
      <c r="B17" s="64"/>
      <c r="C17" s="297"/>
      <c r="D17" s="297"/>
      <c r="E17" s="298"/>
      <c r="F17" s="299" t="str">
        <f>IFERROR(VLOOKUP(D17,'Registro de Insumos'!D:G,3,FALSE),"")</f>
        <v/>
      </c>
      <c r="G17" s="300" t="str">
        <f>IFERROR(VLOOKUP(D17,'Registro de Insumos'!D:G,4,FALSE),"")</f>
        <v/>
      </c>
      <c r="H17" s="300" t="str">
        <f t="shared" si="6"/>
        <v/>
      </c>
      <c r="I17" s="311"/>
      <c r="J17" s="288" t="s">
        <v>2058</v>
      </c>
      <c r="K17" s="64"/>
      <c r="L17" s="64"/>
      <c r="M17" s="306" t="str">
        <f>'Gastos Variáveis'!D16</f>
        <v/>
      </c>
      <c r="N17" s="101"/>
      <c r="O17" s="307">
        <f t="shared" si="3"/>
        <v>0</v>
      </c>
      <c r="P17" s="308" t="str">
        <f>IFERROR(VLOOKUP(M17,'Gastos Variáveis'!D:E,2,FALSE),"")</f>
        <v/>
      </c>
      <c r="Q17" s="64"/>
      <c r="R17" s="306" t="str">
        <f>'Gastos Variáveis'!I16</f>
        <v/>
      </c>
      <c r="S17" s="306" t="str">
        <f>'Gastos Variáveis'!J16</f>
        <v/>
      </c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ht="15.0" customHeight="1">
      <c r="A18" s="103"/>
      <c r="B18" s="103"/>
      <c r="C18" s="297"/>
      <c r="D18" s="297"/>
      <c r="E18" s="298"/>
      <c r="F18" s="299" t="str">
        <f>IFERROR(VLOOKUP(D18,'Registro de Insumos'!D:G,3,FALSE),"")</f>
        <v/>
      </c>
      <c r="G18" s="300" t="str">
        <f>IFERROR(VLOOKUP(D18,'Registro de Insumos'!D:G,4,FALSE),"")</f>
        <v/>
      </c>
      <c r="H18" s="300" t="str">
        <f t="shared" si="6"/>
        <v/>
      </c>
      <c r="I18" s="311" t="s">
        <v>2002</v>
      </c>
      <c r="J18" s="64"/>
      <c r="K18" s="64"/>
      <c r="L18" s="64"/>
      <c r="M18" s="306" t="str">
        <f>'Gastos Variáveis'!D17</f>
        <v/>
      </c>
      <c r="N18" s="64"/>
      <c r="O18" s="307">
        <f t="shared" si="3"/>
        <v>0</v>
      </c>
      <c r="P18" s="308" t="str">
        <f>IFERROR(VLOOKUP(M18,'Gastos Variáveis'!D:E,2,FALSE),"")</f>
        <v/>
      </c>
      <c r="Q18" s="64"/>
      <c r="R18" s="306" t="str">
        <f>'Gastos Variáveis'!I17</f>
        <v/>
      </c>
      <c r="S18" s="306" t="str">
        <f>'Gastos Variáveis'!J17</f>
        <v/>
      </c>
      <c r="T18" s="10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ht="19.5" customHeight="1">
      <c r="A19" s="108"/>
      <c r="B19" s="108"/>
      <c r="C19" s="297"/>
      <c r="D19" s="297"/>
      <c r="E19" s="298"/>
      <c r="F19" s="299" t="str">
        <f>IFERROR(VLOOKUP(D19,'Registro de Insumos'!D:G,3,FALSE),"")</f>
        <v/>
      </c>
      <c r="G19" s="300" t="str">
        <f>IFERROR(VLOOKUP(D19,'Registro de Insumos'!D:G,4,FALSE),"")</f>
        <v/>
      </c>
      <c r="H19" s="300" t="str">
        <f t="shared" si="6"/>
        <v/>
      </c>
      <c r="I19" s="311">
        <v>160.0</v>
      </c>
      <c r="J19" s="294" t="s">
        <v>2059</v>
      </c>
      <c r="K19" s="294" t="s">
        <v>4</v>
      </c>
      <c r="L19" s="108"/>
      <c r="M19" s="306" t="str">
        <f>'Gastos Variáveis'!D18</f>
        <v/>
      </c>
      <c r="N19" s="111"/>
      <c r="O19" s="307">
        <f t="shared" si="3"/>
        <v>0</v>
      </c>
      <c r="P19" s="308" t="str">
        <f>IFERROR(VLOOKUP(M19,'Gastos Variáveis'!D:E,2,FALSE),"")</f>
        <v/>
      </c>
      <c r="Q19" s="108"/>
      <c r="R19" s="306" t="str">
        <f>'Gastos Variáveis'!I18</f>
        <v/>
      </c>
      <c r="S19" s="306" t="str">
        <f>'Gastos Variáveis'!J18</f>
        <v/>
      </c>
      <c r="T19" s="108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</row>
    <row r="20">
      <c r="A20" s="108"/>
      <c r="B20" s="108"/>
      <c r="C20" s="297"/>
      <c r="D20" s="297"/>
      <c r="E20" s="298"/>
      <c r="F20" s="299" t="str">
        <f>IFERROR(VLOOKUP(D20,'Registro de Insumos'!D:G,3,FALSE),"")</f>
        <v/>
      </c>
      <c r="G20" s="300" t="str">
        <f>IFERROR(VLOOKUP(D20,'Registro de Insumos'!D:G,4,FALSE),"")</f>
        <v/>
      </c>
      <c r="H20" s="300" t="str">
        <f t="shared" si="6"/>
        <v/>
      </c>
      <c r="I20" s="311">
        <v>176.0</v>
      </c>
      <c r="J20" s="301" t="s">
        <v>1937</v>
      </c>
      <c r="K20" s="313">
        <f>'Gastos Fixos'!H11</f>
        <v>0.2008255537</v>
      </c>
      <c r="L20" s="108"/>
      <c r="M20" s="303" t="s">
        <v>2060</v>
      </c>
      <c r="N20" s="296"/>
      <c r="O20" s="314">
        <v>0.3</v>
      </c>
      <c r="P20" s="315">
        <v>0.3</v>
      </c>
      <c r="Q20" s="64"/>
      <c r="R20" s="314">
        <v>0.3</v>
      </c>
      <c r="S20" s="315">
        <v>0.3</v>
      </c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</row>
    <row r="21">
      <c r="A21" s="108"/>
      <c r="B21" s="108"/>
      <c r="C21" s="297"/>
      <c r="D21" s="297"/>
      <c r="E21" s="298"/>
      <c r="F21" s="299" t="str">
        <f>IFERROR(VLOOKUP(D21,'Registro de Insumos'!D:G,3,FALSE),"")</f>
        <v/>
      </c>
      <c r="G21" s="300" t="str">
        <f>IFERROR(VLOOKUP(D21,'Registro de Insumos'!D:G,4,FALSE),"")</f>
        <v/>
      </c>
      <c r="H21" s="300" t="str">
        <f t="shared" si="6"/>
        <v/>
      </c>
      <c r="I21" s="311">
        <v>176.0</v>
      </c>
      <c r="J21" s="301" t="s">
        <v>1938</v>
      </c>
      <c r="K21" s="313">
        <f>'Gastos Variáveis'!H9</f>
        <v>0.0094</v>
      </c>
      <c r="L21" s="108"/>
      <c r="M21" s="303" t="s">
        <v>2061</v>
      </c>
      <c r="N21" s="296"/>
      <c r="O21" s="314">
        <v>0.3</v>
      </c>
      <c r="P21" s="315">
        <v>0.3</v>
      </c>
      <c r="Q21" s="64"/>
      <c r="R21" s="314">
        <v>0.3</v>
      </c>
      <c r="S21" s="315">
        <v>0.3</v>
      </c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</row>
    <row r="22">
      <c r="A22" s="108"/>
      <c r="B22" s="108"/>
      <c r="C22" s="297"/>
      <c r="D22" s="297"/>
      <c r="E22" s="298"/>
      <c r="F22" s="299" t="str">
        <f>IFERROR(VLOOKUP(D22,'Registro de Insumos'!D:G,3,FALSE),"")</f>
        <v/>
      </c>
      <c r="G22" s="300" t="str">
        <f>IFERROR(VLOOKUP(D22,'Registro de Insumos'!D:G,4,FALSE),"")</f>
        <v/>
      </c>
      <c r="H22" s="300" t="str">
        <f t="shared" si="6"/>
        <v/>
      </c>
      <c r="I22" s="311"/>
      <c r="J22" s="301" t="s">
        <v>2062</v>
      </c>
      <c r="K22" s="313">
        <f>K10</f>
        <v>0.1</v>
      </c>
      <c r="L22" s="108"/>
      <c r="M22" s="303" t="s">
        <v>2063</v>
      </c>
      <c r="N22" s="296"/>
      <c r="O22" s="314">
        <v>0.3</v>
      </c>
      <c r="P22" s="315">
        <v>0.3</v>
      </c>
      <c r="Q22" s="64"/>
      <c r="R22" s="314">
        <v>0.3</v>
      </c>
      <c r="S22" s="315">
        <v>0.3</v>
      </c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</row>
    <row r="23">
      <c r="A23" s="108"/>
      <c r="B23" s="108"/>
      <c r="C23" s="297"/>
      <c r="D23" s="297"/>
      <c r="E23" s="298"/>
      <c r="F23" s="299" t="str">
        <f>IFERROR(VLOOKUP(D23,'Registro de Insumos'!D:G,3,FALSE),"")</f>
        <v/>
      </c>
      <c r="G23" s="300" t="str">
        <f>IFERROR(VLOOKUP(D23,'Registro de Insumos'!D:G,4,FALSE),"")</f>
        <v/>
      </c>
      <c r="H23" s="300" t="str">
        <f t="shared" si="6"/>
        <v/>
      </c>
      <c r="I23" s="108"/>
      <c r="J23" s="301" t="s">
        <v>2064</v>
      </c>
      <c r="K23" s="313">
        <f>'Base de Salários'!J14</f>
        <v>0.008443397671</v>
      </c>
      <c r="L23" s="108"/>
      <c r="M23" s="303" t="s">
        <v>2065</v>
      </c>
      <c r="N23" s="296"/>
      <c r="O23" s="314">
        <v>0.3</v>
      </c>
      <c r="P23" s="315">
        <v>0.3</v>
      </c>
      <c r="Q23" s="64"/>
      <c r="R23" s="314">
        <v>0.3</v>
      </c>
      <c r="S23" s="315">
        <v>0.3</v>
      </c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</row>
    <row r="24">
      <c r="A24" s="108"/>
      <c r="B24" s="108"/>
      <c r="C24" s="297"/>
      <c r="D24" s="297"/>
      <c r="E24" s="298"/>
      <c r="F24" s="299" t="str">
        <f>IFERROR(VLOOKUP(D24,'Registro de Insumos'!D:G,3,FALSE),"")</f>
        <v/>
      </c>
      <c r="G24" s="300" t="str">
        <f>IFERROR(VLOOKUP(D24,'Registro de Insumos'!D:G,4,FALSE),"")</f>
        <v/>
      </c>
      <c r="H24" s="300" t="str">
        <f t="shared" si="6"/>
        <v/>
      </c>
      <c r="I24" s="108"/>
      <c r="J24" s="316" t="s">
        <v>2066</v>
      </c>
      <c r="K24" s="317">
        <f>SUM(K20:K23)</f>
        <v>0.3186689514</v>
      </c>
      <c r="L24" s="108"/>
      <c r="M24" s="108"/>
      <c r="N24" s="111"/>
      <c r="O24" s="112"/>
      <c r="P24" s="111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</row>
    <row r="25">
      <c r="A25" s="108"/>
      <c r="B25" s="108"/>
      <c r="C25" s="318"/>
      <c r="D25" s="318"/>
      <c r="E25" s="298"/>
      <c r="F25" s="299" t="str">
        <f>IFERROR(VLOOKUP(D25,'Registro de Insumos'!D:G,3,FALSE),"")</f>
        <v/>
      </c>
      <c r="G25" s="300" t="str">
        <f>IFERROR(VLOOKUP(D25,'Registro de Insumos'!D:G,4,FALSE),"")</f>
        <v/>
      </c>
      <c r="H25" s="300" t="str">
        <f t="shared" si="6"/>
        <v/>
      </c>
      <c r="I25" s="108"/>
      <c r="J25" s="301" t="s">
        <v>2067</v>
      </c>
      <c r="K25" s="319">
        <f>1/(1-(K20+K21+K22+K23))</f>
        <v>1.467715294</v>
      </c>
      <c r="L25" s="108"/>
      <c r="M25" s="303" t="s">
        <v>2049</v>
      </c>
      <c r="N25" s="296"/>
      <c r="O25" s="314">
        <v>0.3</v>
      </c>
      <c r="P25" s="315">
        <v>0.3</v>
      </c>
      <c r="Q25" s="64"/>
      <c r="R25" s="314">
        <v>0.3</v>
      </c>
      <c r="S25" s="315">
        <v>0.3</v>
      </c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  <row r="26">
      <c r="A26" s="108"/>
      <c r="B26" s="108"/>
      <c r="C26" s="318"/>
      <c r="D26" s="318"/>
      <c r="E26" s="298"/>
      <c r="F26" s="299" t="str">
        <f>IFERROR(VLOOKUP(D26,'Registro de Insumos'!D:G,3,FALSE),"")</f>
        <v/>
      </c>
      <c r="G26" s="300" t="str">
        <f>IFERROR(VLOOKUP(D26,'Registro de Insumos'!D:G,4,FALSE),"")</f>
        <v/>
      </c>
      <c r="H26" s="300" t="str">
        <f t="shared" si="6"/>
        <v/>
      </c>
      <c r="I26" s="108"/>
      <c r="J26" s="108"/>
      <c r="K26" s="108"/>
      <c r="L26" s="108"/>
      <c r="M26" s="108"/>
      <c r="N26" s="111"/>
      <c r="O26" s="112"/>
      <c r="P26" s="111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</row>
    <row r="27">
      <c r="A27" s="108"/>
      <c r="B27" s="108"/>
      <c r="C27" s="318"/>
      <c r="D27" s="318"/>
      <c r="E27" s="298"/>
      <c r="F27" s="299" t="str">
        <f>IFERROR(VLOOKUP(D27,'Registro de Insumos'!D:G,3,FALSE),"")</f>
        <v/>
      </c>
      <c r="G27" s="300" t="str">
        <f>IFERROR(VLOOKUP(D27,'Registro de Insumos'!D:G,4,FALSE),"")</f>
        <v/>
      </c>
      <c r="H27" s="300" t="str">
        <f t="shared" si="6"/>
        <v/>
      </c>
      <c r="I27" s="108"/>
      <c r="J27" s="294" t="s">
        <v>2053</v>
      </c>
      <c r="K27" s="320">
        <f>K14*K25</f>
        <v>0</v>
      </c>
      <c r="L27" s="108"/>
      <c r="M27" s="108"/>
      <c r="N27" s="111"/>
      <c r="O27" s="112"/>
      <c r="P27" s="111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>
      <c r="A28" s="108"/>
      <c r="B28" s="108"/>
      <c r="C28" s="318"/>
      <c r="D28" s="318"/>
      <c r="E28" s="298"/>
      <c r="F28" s="299" t="str">
        <f>IFERROR(VLOOKUP(D28,'Registro de Insumos'!D:G,3,FALSE),"")</f>
        <v/>
      </c>
      <c r="G28" s="300" t="str">
        <f>IFERROR(VLOOKUP(D28,'Registro de Insumos'!D:G,4,FALSE),"")</f>
        <v/>
      </c>
      <c r="H28" s="300" t="str">
        <f t="shared" si="6"/>
        <v/>
      </c>
      <c r="I28" s="108"/>
      <c r="J28" s="108"/>
      <c r="K28" s="108"/>
      <c r="L28" s="108"/>
      <c r="M28" s="108"/>
      <c r="N28" s="111"/>
      <c r="O28" s="112"/>
      <c r="P28" s="111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>
      <c r="A29" s="108"/>
      <c r="B29" s="108"/>
      <c r="C29" s="318"/>
      <c r="D29" s="318"/>
      <c r="E29" s="298"/>
      <c r="F29" s="299" t="str">
        <f>IFERROR(VLOOKUP(D29,'Registro de Insumos'!D:G,3,FALSE),"")</f>
        <v/>
      </c>
      <c r="G29" s="300" t="str">
        <f>IFERROR(VLOOKUP(D29,'Registro de Insumos'!D:G,4,FALSE),"")</f>
        <v/>
      </c>
      <c r="H29" s="300" t="str">
        <f t="shared" si="6"/>
        <v/>
      </c>
      <c r="I29" s="108"/>
      <c r="J29" s="108"/>
      <c r="K29" s="108"/>
      <c r="L29" s="108"/>
      <c r="M29" s="108"/>
      <c r="N29" s="111"/>
      <c r="O29" s="112"/>
      <c r="P29" s="111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</row>
    <row r="30">
      <c r="A30" s="108"/>
      <c r="B30" s="108"/>
      <c r="C30" s="318"/>
      <c r="D30" s="318"/>
      <c r="E30" s="298"/>
      <c r="F30" s="299" t="str">
        <f>IFERROR(VLOOKUP(D30,'Registro de Insumos'!D:G,3,FALSE),"")</f>
        <v/>
      </c>
      <c r="G30" s="300" t="str">
        <f>IFERROR(VLOOKUP(D30,'Registro de Insumos'!D:G,4,FALSE),"")</f>
        <v/>
      </c>
      <c r="H30" s="300" t="str">
        <f t="shared" si="6"/>
        <v/>
      </c>
      <c r="I30" s="108"/>
      <c r="J30" s="108"/>
      <c r="K30" s="108"/>
      <c r="L30" s="108"/>
      <c r="M30" s="108"/>
      <c r="N30" s="111"/>
      <c r="O30" s="112"/>
      <c r="P30" s="111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A31" s="108"/>
      <c r="B31" s="108"/>
      <c r="C31" s="318"/>
      <c r="D31" s="318"/>
      <c r="E31" s="298"/>
      <c r="F31" s="299" t="str">
        <f>IFERROR(VLOOKUP(D31,'Registro de Insumos'!D:G,3,FALSE),"")</f>
        <v/>
      </c>
      <c r="G31" s="300" t="str">
        <f>IFERROR(VLOOKUP(D31,'Registro de Insumos'!D:G,4,FALSE),"")</f>
        <v/>
      </c>
      <c r="H31" s="300" t="str">
        <f t="shared" si="6"/>
        <v/>
      </c>
      <c r="I31" s="108"/>
      <c r="J31" s="108"/>
      <c r="K31" s="108"/>
      <c r="L31" s="108"/>
      <c r="M31" s="108"/>
      <c r="N31" s="111"/>
      <c r="O31" s="112"/>
      <c r="P31" s="111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</row>
    <row r="32">
      <c r="A32" s="108"/>
      <c r="B32" s="108"/>
      <c r="C32" s="318"/>
      <c r="D32" s="318"/>
      <c r="E32" s="298"/>
      <c r="F32" s="299" t="str">
        <f>IFERROR(VLOOKUP(D32,'Registro de Insumos'!D:G,3,FALSE),"")</f>
        <v/>
      </c>
      <c r="G32" s="300" t="str">
        <f>IFERROR(VLOOKUP(D32,'Registro de Insumos'!D:G,4,FALSE),"")</f>
        <v/>
      </c>
      <c r="H32" s="300" t="str">
        <f t="shared" si="6"/>
        <v/>
      </c>
      <c r="I32" s="108"/>
      <c r="J32" s="108"/>
      <c r="K32" s="108"/>
      <c r="L32" s="108"/>
      <c r="M32" s="108"/>
      <c r="N32" s="111"/>
      <c r="O32" s="112"/>
      <c r="P32" s="111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  <row r="33">
      <c r="A33" s="108"/>
      <c r="B33" s="108"/>
      <c r="C33" s="318"/>
      <c r="D33" s="318"/>
      <c r="E33" s="298"/>
      <c r="F33" s="299" t="str">
        <f>IFERROR(VLOOKUP(D33,'Registro de Insumos'!D:G,3,FALSE),"")</f>
        <v/>
      </c>
      <c r="G33" s="300" t="str">
        <f>IFERROR(VLOOKUP(D33,'Registro de Insumos'!D:G,4,FALSE),"")</f>
        <v/>
      </c>
      <c r="H33" s="300" t="str">
        <f t="shared" si="6"/>
        <v/>
      </c>
      <c r="I33" s="108"/>
      <c r="J33" s="108"/>
      <c r="K33" s="108"/>
      <c r="L33" s="108"/>
      <c r="M33" s="108"/>
      <c r="N33" s="111"/>
      <c r="O33" s="112"/>
      <c r="P33" s="111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</row>
    <row r="34">
      <c r="A34" s="108"/>
      <c r="B34" s="108"/>
      <c r="C34" s="318"/>
      <c r="D34" s="318"/>
      <c r="E34" s="298"/>
      <c r="F34" s="299" t="str">
        <f>IFERROR(VLOOKUP(D34,'Registro de Insumos'!D:G,3,FALSE),"")</f>
        <v/>
      </c>
      <c r="G34" s="300" t="str">
        <f>IFERROR(VLOOKUP(D34,'Registro de Insumos'!D:G,4,FALSE),"")</f>
        <v/>
      </c>
      <c r="H34" s="300" t="str">
        <f t="shared" si="6"/>
        <v/>
      </c>
      <c r="I34" s="108"/>
      <c r="J34" s="108"/>
      <c r="K34" s="108"/>
      <c r="L34" s="108"/>
      <c r="M34" s="108"/>
      <c r="N34" s="111"/>
      <c r="O34" s="112"/>
      <c r="P34" s="111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</row>
    <row r="35">
      <c r="A35" s="108"/>
      <c r="B35" s="108"/>
      <c r="C35" s="318"/>
      <c r="D35" s="318"/>
      <c r="E35" s="298"/>
      <c r="F35" s="299" t="str">
        <f>IFERROR(VLOOKUP(D35,'Registro de Insumos'!D:G,3,FALSE),"")</f>
        <v/>
      </c>
      <c r="G35" s="300" t="str">
        <f>IFERROR(VLOOKUP(D35,'Registro de Insumos'!D:G,4,FALSE),"")</f>
        <v/>
      </c>
      <c r="H35" s="300" t="str">
        <f t="shared" si="6"/>
        <v/>
      </c>
      <c r="I35" s="108"/>
      <c r="J35" s="108"/>
      <c r="K35" s="108"/>
      <c r="L35" s="108"/>
      <c r="M35" s="108"/>
      <c r="N35" s="111"/>
      <c r="O35" s="112"/>
      <c r="P35" s="111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</row>
    <row r="36">
      <c r="A36" s="108"/>
      <c r="B36" s="108"/>
      <c r="C36" s="318"/>
      <c r="D36" s="318"/>
      <c r="E36" s="298"/>
      <c r="F36" s="299" t="str">
        <f>IFERROR(VLOOKUP(D36,'Registro de Insumos'!D:G,3,FALSE),"")</f>
        <v/>
      </c>
      <c r="G36" s="300" t="str">
        <f>IFERROR(VLOOKUP(D36,'Registro de Insumos'!D:G,4,FALSE),"")</f>
        <v/>
      </c>
      <c r="H36" s="300" t="str">
        <f t="shared" si="6"/>
        <v/>
      </c>
      <c r="I36" s="108"/>
      <c r="J36" s="108"/>
      <c r="K36" s="108"/>
      <c r="L36" s="108"/>
      <c r="M36" s="108"/>
      <c r="N36" s="111"/>
      <c r="O36" s="112"/>
      <c r="P36" s="111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</row>
    <row r="37">
      <c r="A37" s="108"/>
      <c r="B37" s="108"/>
      <c r="C37" s="318"/>
      <c r="D37" s="318"/>
      <c r="E37" s="298"/>
      <c r="F37" s="299" t="str">
        <f>IFERROR(VLOOKUP(D37,'Registro de Insumos'!D:G,3,FALSE),"")</f>
        <v/>
      </c>
      <c r="G37" s="300" t="str">
        <f>IFERROR(VLOOKUP(D37,'Registro de Insumos'!D:G,4,FALSE),"")</f>
        <v/>
      </c>
      <c r="H37" s="300" t="str">
        <f t="shared" si="6"/>
        <v/>
      </c>
      <c r="I37" s="108"/>
      <c r="J37" s="108"/>
      <c r="K37" s="108"/>
      <c r="L37" s="108"/>
      <c r="M37" s="108"/>
      <c r="N37" s="111"/>
      <c r="O37" s="112"/>
      <c r="P37" s="111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>
      <c r="A38" s="108"/>
      <c r="B38" s="108"/>
      <c r="C38" s="318"/>
      <c r="D38" s="318"/>
      <c r="E38" s="298"/>
      <c r="F38" s="299" t="str">
        <f>IFERROR(VLOOKUP(D38,'Registro de Insumos'!D:G,3,FALSE),"")</f>
        <v/>
      </c>
      <c r="G38" s="300" t="str">
        <f>IFERROR(VLOOKUP(D38,'Registro de Insumos'!D:G,4,FALSE),"")</f>
        <v/>
      </c>
      <c r="H38" s="300" t="str">
        <f t="shared" si="6"/>
        <v/>
      </c>
      <c r="I38" s="108"/>
      <c r="J38" s="108"/>
      <c r="K38" s="108"/>
      <c r="L38" s="108"/>
      <c r="M38" s="108"/>
      <c r="N38" s="111"/>
      <c r="O38" s="112"/>
      <c r="P38" s="111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</row>
    <row r="39">
      <c r="A39" s="108"/>
      <c r="B39" s="108"/>
      <c r="C39" s="318"/>
      <c r="D39" s="318"/>
      <c r="E39" s="298"/>
      <c r="F39" s="299" t="str">
        <f>IFERROR(VLOOKUP(D39,'Registro de Insumos'!D:G,3,FALSE),"")</f>
        <v/>
      </c>
      <c r="G39" s="300" t="str">
        <f>IFERROR(VLOOKUP(D39,'Registro de Insumos'!D:G,4,FALSE),"")</f>
        <v/>
      </c>
      <c r="H39" s="300" t="str">
        <f t="shared" si="6"/>
        <v/>
      </c>
      <c r="I39" s="108"/>
      <c r="J39" s="108"/>
      <c r="K39" s="108"/>
      <c r="L39" s="108"/>
      <c r="M39" s="108"/>
      <c r="N39" s="111"/>
      <c r="O39" s="112"/>
      <c r="P39" s="111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</row>
    <row r="40">
      <c r="A40" s="108"/>
      <c r="B40" s="108"/>
      <c r="C40" s="318"/>
      <c r="D40" s="318"/>
      <c r="E40" s="298"/>
      <c r="F40" s="299" t="str">
        <f>IFERROR(VLOOKUP(D40,'Registro de Insumos'!D:G,3,FALSE),"")</f>
        <v/>
      </c>
      <c r="G40" s="300" t="str">
        <f>IFERROR(VLOOKUP(D40,'Registro de Insumos'!D:G,4,FALSE),"")</f>
        <v/>
      </c>
      <c r="H40" s="300" t="str">
        <f t="shared" si="6"/>
        <v/>
      </c>
      <c r="I40" s="108"/>
      <c r="J40" s="108"/>
      <c r="K40" s="108"/>
      <c r="L40" s="108"/>
      <c r="M40" s="108"/>
      <c r="N40" s="111"/>
      <c r="O40" s="112"/>
      <c r="P40" s="111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</row>
    <row r="41">
      <c r="A41" s="108"/>
      <c r="B41" s="108"/>
      <c r="C41" s="318"/>
      <c r="D41" s="318"/>
      <c r="E41" s="298"/>
      <c r="F41" s="299" t="str">
        <f>IFERROR(VLOOKUP(D41,'Registro de Insumos'!D:G,3,FALSE),"")</f>
        <v/>
      </c>
      <c r="G41" s="300" t="str">
        <f>IFERROR(VLOOKUP(D41,'Registro de Insumos'!D:G,4,FALSE),"")</f>
        <v/>
      </c>
      <c r="H41" s="300" t="str">
        <f t="shared" si="6"/>
        <v/>
      </c>
      <c r="I41" s="108"/>
      <c r="J41" s="108"/>
      <c r="K41" s="108"/>
      <c r="L41" s="108"/>
      <c r="M41" s="108"/>
      <c r="N41" s="111"/>
      <c r="O41" s="112"/>
      <c r="P41" s="111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>
      <c r="A42" s="108"/>
      <c r="B42" s="108"/>
      <c r="C42" s="318"/>
      <c r="D42" s="318"/>
      <c r="E42" s="298"/>
      <c r="F42" s="299" t="str">
        <f>IFERROR(VLOOKUP(D42,'Registro de Insumos'!D:G,3,FALSE),"")</f>
        <v/>
      </c>
      <c r="G42" s="300" t="str">
        <f>IFERROR(VLOOKUP(D42,'Registro de Insumos'!D:G,4,FALSE),"")</f>
        <v/>
      </c>
      <c r="H42" s="300" t="str">
        <f t="shared" si="6"/>
        <v/>
      </c>
      <c r="I42" s="108"/>
      <c r="J42" s="108"/>
      <c r="K42" s="108"/>
      <c r="L42" s="108"/>
      <c r="M42" s="108"/>
      <c r="N42" s="111"/>
      <c r="O42" s="112"/>
      <c r="P42" s="111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>
      <c r="A43" s="108"/>
      <c r="B43" s="108"/>
      <c r="C43" s="318"/>
      <c r="D43" s="318"/>
      <c r="E43" s="298"/>
      <c r="F43" s="299" t="str">
        <f>IFERROR(VLOOKUP(D43,'Registro de Insumos'!D:G,3,FALSE),"")</f>
        <v/>
      </c>
      <c r="G43" s="300" t="str">
        <f>IFERROR(VLOOKUP(D43,'Registro de Insumos'!D:G,4,FALSE),"")</f>
        <v/>
      </c>
      <c r="H43" s="300" t="str">
        <f t="shared" si="6"/>
        <v/>
      </c>
      <c r="I43" s="108"/>
      <c r="J43" s="108"/>
      <c r="K43" s="108"/>
      <c r="L43" s="108"/>
      <c r="M43" s="108"/>
      <c r="N43" s="111"/>
      <c r="O43" s="112"/>
      <c r="P43" s="111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>
      <c r="A44" s="108"/>
      <c r="B44" s="108"/>
      <c r="C44" s="318"/>
      <c r="D44" s="318"/>
      <c r="E44" s="298"/>
      <c r="F44" s="299" t="str">
        <f>IFERROR(VLOOKUP(D44,'Registro de Insumos'!D:G,3,FALSE),"")</f>
        <v/>
      </c>
      <c r="G44" s="300" t="str">
        <f>IFERROR(VLOOKUP(D44,'Registro de Insumos'!D:G,4,FALSE),"")</f>
        <v/>
      </c>
      <c r="H44" s="300" t="str">
        <f t="shared" si="6"/>
        <v/>
      </c>
      <c r="I44" s="108"/>
      <c r="J44" s="108"/>
      <c r="K44" s="108"/>
      <c r="L44" s="108"/>
      <c r="M44" s="108"/>
      <c r="N44" s="111"/>
      <c r="O44" s="112"/>
      <c r="P44" s="111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>
      <c r="A45" s="108"/>
      <c r="B45" s="108"/>
      <c r="C45" s="318"/>
      <c r="D45" s="318"/>
      <c r="E45" s="298"/>
      <c r="F45" s="299" t="str">
        <f>IFERROR(VLOOKUP(D45,'Registro de Insumos'!D:G,3,FALSE),"")</f>
        <v/>
      </c>
      <c r="G45" s="300" t="str">
        <f>IFERROR(VLOOKUP(D45,'Registro de Insumos'!D:G,4,FALSE),"")</f>
        <v/>
      </c>
      <c r="H45" s="300" t="str">
        <f t="shared" si="6"/>
        <v/>
      </c>
      <c r="I45" s="108"/>
      <c r="J45" s="108"/>
      <c r="K45" s="108"/>
      <c r="L45" s="108"/>
      <c r="M45" s="108"/>
      <c r="N45" s="111"/>
      <c r="O45" s="112"/>
      <c r="P45" s="111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>
      <c r="A46" s="108"/>
      <c r="B46" s="108"/>
      <c r="C46" s="318"/>
      <c r="D46" s="318"/>
      <c r="E46" s="298"/>
      <c r="F46" s="299" t="str">
        <f>IFERROR(VLOOKUP(D46,'Registro de Insumos'!D:G,3,FALSE),"")</f>
        <v/>
      </c>
      <c r="G46" s="300" t="str">
        <f>IFERROR(VLOOKUP(D46,'Registro de Insumos'!D:G,4,FALSE),"")</f>
        <v/>
      </c>
      <c r="H46" s="300" t="str">
        <f t="shared" si="6"/>
        <v/>
      </c>
      <c r="I46" s="108"/>
      <c r="J46" s="108"/>
      <c r="K46" s="108"/>
      <c r="L46" s="108"/>
      <c r="M46" s="108"/>
      <c r="N46" s="111"/>
      <c r="O46" s="112"/>
      <c r="P46" s="111"/>
      <c r="Q46" s="108"/>
      <c r="R46" s="108"/>
      <c r="S46" s="321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</row>
    <row r="47">
      <c r="A47" s="108"/>
      <c r="B47" s="108"/>
      <c r="C47" s="318"/>
      <c r="D47" s="318"/>
      <c r="E47" s="298"/>
      <c r="F47" s="299" t="str">
        <f>IFERROR(VLOOKUP(D47,'Registro de Insumos'!D:G,3,FALSE),"")</f>
        <v/>
      </c>
      <c r="G47" s="300" t="str">
        <f>IFERROR(VLOOKUP(D47,'Registro de Insumos'!D:G,4,FALSE),"")</f>
        <v/>
      </c>
      <c r="H47" s="300" t="str">
        <f t="shared" si="6"/>
        <v/>
      </c>
      <c r="I47" s="108"/>
      <c r="J47" s="108"/>
      <c r="K47" s="108"/>
      <c r="L47" s="108"/>
      <c r="M47" s="108"/>
      <c r="N47" s="111"/>
      <c r="O47" s="112"/>
      <c r="P47" s="111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</row>
    <row r="48">
      <c r="A48" s="108"/>
      <c r="B48" s="108"/>
      <c r="C48" s="318"/>
      <c r="D48" s="318"/>
      <c r="E48" s="298"/>
      <c r="F48" s="299" t="str">
        <f>IFERROR(VLOOKUP(D48,'Registro de Insumos'!D:G,3,FALSE),"")</f>
        <v/>
      </c>
      <c r="G48" s="300" t="str">
        <f>IFERROR(VLOOKUP(D48,'Registro de Insumos'!D:G,4,FALSE),"")</f>
        <v/>
      </c>
      <c r="H48" s="300" t="str">
        <f t="shared" si="6"/>
        <v/>
      </c>
      <c r="I48" s="108"/>
      <c r="J48" s="108"/>
      <c r="K48" s="108"/>
      <c r="L48" s="108"/>
      <c r="M48" s="108"/>
      <c r="N48" s="111"/>
      <c r="O48" s="112"/>
      <c r="P48" s="111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</row>
    <row r="49">
      <c r="A49" s="108"/>
      <c r="B49" s="108"/>
      <c r="C49" s="318"/>
      <c r="D49" s="318"/>
      <c r="E49" s="298"/>
      <c r="F49" s="299" t="str">
        <f>IFERROR(VLOOKUP(D49,'Registro de Insumos'!D:G,3,FALSE),"")</f>
        <v/>
      </c>
      <c r="G49" s="300" t="str">
        <f>IFERROR(VLOOKUP(D49,'Registro de Insumos'!D:G,4,FALSE),"")</f>
        <v/>
      </c>
      <c r="H49" s="300" t="str">
        <f t="shared" si="6"/>
        <v/>
      </c>
      <c r="I49" s="108"/>
      <c r="J49" s="108"/>
      <c r="K49" s="108"/>
      <c r="L49" s="108"/>
      <c r="M49" s="108"/>
      <c r="N49" s="111"/>
      <c r="O49" s="112"/>
      <c r="P49" s="111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</row>
    <row r="50">
      <c r="A50" s="108"/>
      <c r="B50" s="108"/>
      <c r="C50" s="318"/>
      <c r="D50" s="318"/>
      <c r="E50" s="298"/>
      <c r="F50" s="299" t="str">
        <f>IFERROR(VLOOKUP(D50,'Registro de Insumos'!D:G,3,FALSE),"")</f>
        <v/>
      </c>
      <c r="G50" s="300" t="str">
        <f>IFERROR(VLOOKUP(D50,'Registro de Insumos'!D:G,4,FALSE),"")</f>
        <v/>
      </c>
      <c r="H50" s="300" t="str">
        <f t="shared" si="6"/>
        <v/>
      </c>
      <c r="I50" s="108"/>
      <c r="J50" s="108"/>
      <c r="K50" s="108"/>
      <c r="L50" s="108"/>
      <c r="M50" s="108"/>
      <c r="N50" s="111"/>
      <c r="O50" s="112"/>
      <c r="P50" s="111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</row>
    <row r="51">
      <c r="A51" s="108"/>
      <c r="B51" s="108"/>
      <c r="C51" s="318"/>
      <c r="D51" s="318"/>
      <c r="E51" s="298"/>
      <c r="F51" s="299" t="str">
        <f>IFERROR(VLOOKUP(D51,'Registro de Insumos'!D:G,3,FALSE),"")</f>
        <v/>
      </c>
      <c r="G51" s="300" t="str">
        <f>IFERROR(VLOOKUP(D51,'Registro de Insumos'!D:G,4,FALSE),"")</f>
        <v/>
      </c>
      <c r="H51" s="300" t="str">
        <f t="shared" si="6"/>
        <v/>
      </c>
      <c r="I51" s="108"/>
      <c r="J51" s="108"/>
      <c r="K51" s="108"/>
      <c r="L51" s="108"/>
      <c r="M51" s="108"/>
      <c r="N51" s="111"/>
      <c r="O51" s="112"/>
      <c r="P51" s="111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>
      <c r="A52" s="108"/>
      <c r="B52" s="108"/>
      <c r="C52" s="318"/>
      <c r="D52" s="318"/>
      <c r="E52" s="298"/>
      <c r="F52" s="299" t="str">
        <f>IFERROR(VLOOKUP(D52,'Registro de Insumos'!D:G,3,FALSE),"")</f>
        <v/>
      </c>
      <c r="G52" s="300" t="str">
        <f>IFERROR(VLOOKUP(D52,'Registro de Insumos'!D:G,4,FALSE),"")</f>
        <v/>
      </c>
      <c r="H52" s="300" t="str">
        <f t="shared" si="6"/>
        <v/>
      </c>
      <c r="I52" s="108"/>
      <c r="J52" s="108"/>
      <c r="K52" s="108"/>
      <c r="L52" s="108"/>
      <c r="M52" s="108"/>
      <c r="N52" s="111"/>
      <c r="O52" s="112"/>
      <c r="P52" s="111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</row>
    <row r="53">
      <c r="A53" s="108"/>
      <c r="B53" s="108"/>
      <c r="C53" s="318"/>
      <c r="D53" s="318"/>
      <c r="E53" s="298"/>
      <c r="F53" s="299" t="str">
        <f>IFERROR(VLOOKUP(D53,'Registro de Insumos'!D:G,3,FALSE),"")</f>
        <v/>
      </c>
      <c r="G53" s="300" t="str">
        <f>IFERROR(VLOOKUP(D53,'Registro de Insumos'!D:G,4,FALSE),"")</f>
        <v/>
      </c>
      <c r="H53" s="300" t="str">
        <f t="shared" si="6"/>
        <v/>
      </c>
      <c r="I53" s="108"/>
      <c r="J53" s="108"/>
      <c r="K53" s="108"/>
      <c r="L53" s="108"/>
      <c r="M53" s="108"/>
      <c r="N53" s="111"/>
      <c r="O53" s="112"/>
      <c r="P53" s="111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</row>
    <row r="54">
      <c r="A54" s="108"/>
      <c r="B54" s="108"/>
      <c r="C54" s="318"/>
      <c r="D54" s="318"/>
      <c r="E54" s="298"/>
      <c r="F54" s="299" t="str">
        <f>IFERROR(VLOOKUP(D54,'Registro de Insumos'!D:G,3,FALSE),"")</f>
        <v/>
      </c>
      <c r="G54" s="300" t="str">
        <f>IFERROR(VLOOKUP(D54,'Registro de Insumos'!D:G,4,FALSE),"")</f>
        <v/>
      </c>
      <c r="H54" s="300" t="str">
        <f t="shared" si="6"/>
        <v/>
      </c>
      <c r="I54" s="108"/>
      <c r="J54" s="108"/>
      <c r="K54" s="108"/>
      <c r="L54" s="108"/>
      <c r="M54" s="108"/>
      <c r="N54" s="111"/>
      <c r="O54" s="112"/>
      <c r="P54" s="111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</row>
    <row r="55">
      <c r="A55" s="108"/>
      <c r="B55" s="108"/>
      <c r="C55" s="318"/>
      <c r="D55" s="318"/>
      <c r="E55" s="298"/>
      <c r="F55" s="299" t="str">
        <f>IFERROR(VLOOKUP(D55,'Registro de Insumos'!D:G,3,FALSE),"")</f>
        <v/>
      </c>
      <c r="G55" s="300" t="str">
        <f>IFERROR(VLOOKUP(D55,'Registro de Insumos'!D:G,4,FALSE),"")</f>
        <v/>
      </c>
      <c r="H55" s="300" t="str">
        <f t="shared" si="6"/>
        <v/>
      </c>
      <c r="I55" s="108"/>
      <c r="J55" s="108"/>
      <c r="K55" s="108"/>
      <c r="L55" s="108"/>
      <c r="M55" s="108"/>
      <c r="N55" s="111"/>
      <c r="O55" s="112"/>
      <c r="P55" s="111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</row>
    <row r="56">
      <c r="A56" s="108"/>
      <c r="B56" s="108"/>
      <c r="C56" s="318"/>
      <c r="D56" s="318"/>
      <c r="E56" s="298"/>
      <c r="F56" s="299" t="str">
        <f>IFERROR(VLOOKUP(D56,'Registro de Insumos'!D:G,3,FALSE),"")</f>
        <v/>
      </c>
      <c r="G56" s="300" t="str">
        <f>IFERROR(VLOOKUP(D56,'Registro de Insumos'!D:G,4,FALSE),"")</f>
        <v/>
      </c>
      <c r="H56" s="300" t="str">
        <f t="shared" si="6"/>
        <v/>
      </c>
      <c r="I56" s="108"/>
      <c r="J56" s="108"/>
      <c r="K56" s="108"/>
      <c r="L56" s="108"/>
      <c r="M56" s="108"/>
      <c r="N56" s="111"/>
      <c r="O56" s="112"/>
      <c r="P56" s="111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</row>
    <row r="57">
      <c r="A57" s="108"/>
      <c r="B57" s="108"/>
      <c r="C57" s="318"/>
      <c r="D57" s="318"/>
      <c r="E57" s="298"/>
      <c r="F57" s="299" t="str">
        <f>IFERROR(VLOOKUP(D57,'Registro de Insumos'!D:G,3,FALSE),"")</f>
        <v/>
      </c>
      <c r="G57" s="300" t="str">
        <f>IFERROR(VLOOKUP(D57,'Registro de Insumos'!D:G,4,FALSE),"")</f>
        <v/>
      </c>
      <c r="H57" s="300" t="str">
        <f t="shared" si="6"/>
        <v/>
      </c>
      <c r="I57" s="108"/>
      <c r="J57" s="108"/>
      <c r="K57" s="108"/>
      <c r="L57" s="108"/>
      <c r="M57" s="108"/>
      <c r="N57" s="111"/>
      <c r="O57" s="112"/>
      <c r="P57" s="111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</row>
    <row r="58">
      <c r="A58" s="108"/>
      <c r="B58" s="108"/>
      <c r="C58" s="318"/>
      <c r="D58" s="318"/>
      <c r="E58" s="298"/>
      <c r="F58" s="299" t="str">
        <f>IFERROR(VLOOKUP(D58,'Registro de Insumos'!D:G,3,FALSE),"")</f>
        <v/>
      </c>
      <c r="G58" s="300" t="str">
        <f>IFERROR(VLOOKUP(D58,'Registro de Insumos'!D:G,4,FALSE),"")</f>
        <v/>
      </c>
      <c r="H58" s="300" t="str">
        <f t="shared" si="6"/>
        <v/>
      </c>
      <c r="I58" s="108"/>
      <c r="J58" s="108"/>
      <c r="K58" s="108"/>
      <c r="L58" s="108"/>
      <c r="M58" s="108"/>
      <c r="N58" s="111"/>
      <c r="O58" s="112"/>
      <c r="P58" s="111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</row>
    <row r="59">
      <c r="A59" s="108"/>
      <c r="B59" s="108"/>
      <c r="C59" s="318"/>
      <c r="D59" s="318"/>
      <c r="E59" s="298"/>
      <c r="F59" s="299" t="str">
        <f>IFERROR(VLOOKUP(D59,'Registro de Insumos'!D:G,3,FALSE),"")</f>
        <v/>
      </c>
      <c r="G59" s="300" t="str">
        <f>IFERROR(VLOOKUP(D59,'Registro de Insumos'!D:G,4,FALSE),"")</f>
        <v/>
      </c>
      <c r="H59" s="300" t="str">
        <f t="shared" si="6"/>
        <v/>
      </c>
      <c r="I59" s="108"/>
      <c r="J59" s="108"/>
      <c r="K59" s="108"/>
      <c r="L59" s="108"/>
      <c r="M59" s="108"/>
      <c r="N59" s="111"/>
      <c r="O59" s="112"/>
      <c r="P59" s="111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</row>
    <row r="60">
      <c r="A60" s="108"/>
      <c r="B60" s="108"/>
      <c r="C60" s="318"/>
      <c r="D60" s="318"/>
      <c r="E60" s="298"/>
      <c r="F60" s="299" t="str">
        <f>IFERROR(VLOOKUP(D60,'Registro de Insumos'!D:G,3,FALSE),"")</f>
        <v/>
      </c>
      <c r="G60" s="300" t="str">
        <f>IFERROR(VLOOKUP(D60,'Registro de Insumos'!D:G,4,FALSE),"")</f>
        <v/>
      </c>
      <c r="H60" s="300" t="str">
        <f t="shared" si="6"/>
        <v/>
      </c>
      <c r="I60" s="108"/>
      <c r="J60" s="108"/>
      <c r="K60" s="108"/>
      <c r="L60" s="108"/>
      <c r="M60" s="108"/>
      <c r="N60" s="111"/>
      <c r="O60" s="112"/>
      <c r="P60" s="111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</row>
    <row r="61">
      <c r="A61" s="108"/>
      <c r="B61" s="108"/>
      <c r="C61" s="318"/>
      <c r="D61" s="318"/>
      <c r="E61" s="298"/>
      <c r="F61" s="299" t="str">
        <f>IFERROR(VLOOKUP(D61,'Registro de Insumos'!D:G,3,FALSE),"")</f>
        <v/>
      </c>
      <c r="G61" s="300" t="str">
        <f>IFERROR(VLOOKUP(D61,'Registro de Insumos'!D:G,4,FALSE),"")</f>
        <v/>
      </c>
      <c r="H61" s="300" t="str">
        <f t="shared" si="6"/>
        <v/>
      </c>
      <c r="I61" s="108"/>
      <c r="J61" s="108"/>
      <c r="K61" s="108"/>
      <c r="L61" s="108"/>
      <c r="M61" s="108"/>
      <c r="N61" s="111"/>
      <c r="O61" s="112"/>
      <c r="P61" s="111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</row>
    <row r="62">
      <c r="A62" s="108"/>
      <c r="B62" s="108"/>
      <c r="C62" s="318"/>
      <c r="D62" s="318"/>
      <c r="E62" s="298"/>
      <c r="F62" s="299" t="str">
        <f>IFERROR(VLOOKUP(D62,'Registro de Insumos'!D:G,3,FALSE),"")</f>
        <v/>
      </c>
      <c r="G62" s="300" t="str">
        <f>IFERROR(VLOOKUP(D62,'Registro de Insumos'!D:G,4,FALSE),"")</f>
        <v/>
      </c>
      <c r="H62" s="300" t="str">
        <f t="shared" si="6"/>
        <v/>
      </c>
      <c r="I62" s="108"/>
      <c r="J62" s="108"/>
      <c r="K62" s="108"/>
      <c r="L62" s="108"/>
      <c r="M62" s="108"/>
      <c r="N62" s="111"/>
      <c r="O62" s="112"/>
      <c r="P62" s="111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>
      <c r="A63" s="108"/>
      <c r="B63" s="108"/>
      <c r="C63" s="318"/>
      <c r="D63" s="318"/>
      <c r="E63" s="298"/>
      <c r="F63" s="299" t="str">
        <f>IFERROR(VLOOKUP(D63,'Registro de Insumos'!D:G,3,FALSE),"")</f>
        <v/>
      </c>
      <c r="G63" s="300" t="str">
        <f>IFERROR(VLOOKUP(D63,'Registro de Insumos'!D:G,4,FALSE),"")</f>
        <v/>
      </c>
      <c r="H63" s="300" t="str">
        <f t="shared" si="6"/>
        <v/>
      </c>
      <c r="I63" s="108"/>
      <c r="J63" s="108"/>
      <c r="K63" s="108"/>
      <c r="L63" s="108"/>
      <c r="M63" s="108"/>
      <c r="N63" s="111"/>
      <c r="O63" s="112"/>
      <c r="P63" s="111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</row>
    <row r="64">
      <c r="A64" s="108"/>
      <c r="B64" s="108"/>
      <c r="C64" s="318"/>
      <c r="D64" s="318"/>
      <c r="E64" s="298"/>
      <c r="F64" s="299" t="str">
        <f>IFERROR(VLOOKUP(D64,'Registro de Insumos'!D:G,3,FALSE),"")</f>
        <v/>
      </c>
      <c r="G64" s="300" t="str">
        <f>IFERROR(VLOOKUP(D64,'Registro de Insumos'!D:G,4,FALSE),"")</f>
        <v/>
      </c>
      <c r="H64" s="300" t="str">
        <f t="shared" si="6"/>
        <v/>
      </c>
      <c r="I64" s="108"/>
      <c r="J64" s="108"/>
      <c r="K64" s="108"/>
      <c r="L64" s="108"/>
      <c r="M64" s="108"/>
      <c r="N64" s="111"/>
      <c r="O64" s="112"/>
      <c r="P64" s="111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</row>
    <row r="65">
      <c r="A65" s="108"/>
      <c r="B65" s="108"/>
      <c r="C65" s="318"/>
      <c r="D65" s="318"/>
      <c r="E65" s="298"/>
      <c r="F65" s="299" t="str">
        <f>IFERROR(VLOOKUP(D65,'Registro de Insumos'!D:G,3,FALSE),"")</f>
        <v/>
      </c>
      <c r="G65" s="300" t="str">
        <f>IFERROR(VLOOKUP(D65,'Registro de Insumos'!D:G,4,FALSE),"")</f>
        <v/>
      </c>
      <c r="H65" s="300" t="str">
        <f t="shared" si="6"/>
        <v/>
      </c>
      <c r="I65" s="108"/>
      <c r="J65" s="108"/>
      <c r="K65" s="108"/>
      <c r="L65" s="108"/>
      <c r="M65" s="108"/>
      <c r="N65" s="111"/>
      <c r="O65" s="112"/>
      <c r="P65" s="111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</row>
    <row r="66">
      <c r="A66" s="108"/>
      <c r="B66" s="108"/>
      <c r="C66" s="318"/>
      <c r="D66" s="318"/>
      <c r="E66" s="298"/>
      <c r="F66" s="299" t="str">
        <f>IFERROR(VLOOKUP(D66,'Registro de Insumos'!D:G,3,FALSE),"")</f>
        <v/>
      </c>
      <c r="G66" s="300" t="str">
        <f>IFERROR(VLOOKUP(D66,'Registro de Insumos'!D:G,4,FALSE),"")</f>
        <v/>
      </c>
      <c r="H66" s="300" t="str">
        <f t="shared" si="6"/>
        <v/>
      </c>
      <c r="I66" s="108"/>
      <c r="J66" s="108"/>
      <c r="K66" s="108"/>
      <c r="L66" s="108"/>
      <c r="M66" s="108"/>
      <c r="N66" s="111"/>
      <c r="O66" s="112"/>
      <c r="P66" s="111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</row>
    <row r="67">
      <c r="A67" s="108"/>
      <c r="B67" s="108"/>
      <c r="C67" s="318"/>
      <c r="D67" s="318"/>
      <c r="E67" s="298"/>
      <c r="F67" s="299" t="str">
        <f>IFERROR(VLOOKUP(D67,'Registro de Insumos'!D:G,3,FALSE),"")</f>
        <v/>
      </c>
      <c r="G67" s="300" t="str">
        <f>IFERROR(VLOOKUP(D67,'Registro de Insumos'!D:G,4,FALSE),"")</f>
        <v/>
      </c>
      <c r="H67" s="300" t="str">
        <f t="shared" si="6"/>
        <v/>
      </c>
      <c r="I67" s="108"/>
      <c r="J67" s="108"/>
      <c r="K67" s="108"/>
      <c r="L67" s="108"/>
      <c r="M67" s="108"/>
      <c r="N67" s="111"/>
      <c r="O67" s="112"/>
      <c r="P67" s="111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</row>
    <row r="68">
      <c r="A68" s="108"/>
      <c r="B68" s="108"/>
      <c r="C68" s="318"/>
      <c r="D68" s="318"/>
      <c r="E68" s="298"/>
      <c r="F68" s="299" t="str">
        <f>IFERROR(VLOOKUP(D68,'Registro de Insumos'!D:G,3,FALSE),"")</f>
        <v/>
      </c>
      <c r="G68" s="300" t="str">
        <f>IFERROR(VLOOKUP(D68,'Registro de Insumos'!D:G,4,FALSE),"")</f>
        <v/>
      </c>
      <c r="H68" s="300" t="str">
        <f t="shared" si="6"/>
        <v/>
      </c>
      <c r="I68" s="108"/>
      <c r="J68" s="108"/>
      <c r="K68" s="108"/>
      <c r="L68" s="108"/>
      <c r="M68" s="108"/>
      <c r="N68" s="111"/>
      <c r="O68" s="112"/>
      <c r="P68" s="111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</row>
    <row r="69">
      <c r="A69" s="108"/>
      <c r="B69" s="108"/>
      <c r="C69" s="318"/>
      <c r="D69" s="318"/>
      <c r="E69" s="298"/>
      <c r="F69" s="299" t="str">
        <f>IFERROR(VLOOKUP(D69,'Registro de Insumos'!D:G,3,FALSE),"")</f>
        <v/>
      </c>
      <c r="G69" s="300" t="str">
        <f>IFERROR(VLOOKUP(D69,'Registro de Insumos'!D:G,4,FALSE),"")</f>
        <v/>
      </c>
      <c r="H69" s="300" t="str">
        <f t="shared" si="6"/>
        <v/>
      </c>
      <c r="I69" s="108"/>
      <c r="J69" s="108"/>
      <c r="K69" s="108"/>
      <c r="L69" s="108"/>
      <c r="M69" s="108"/>
      <c r="N69" s="111"/>
      <c r="O69" s="112"/>
      <c r="P69" s="111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108"/>
      <c r="B70" s="108"/>
      <c r="C70" s="318"/>
      <c r="D70" s="318"/>
      <c r="E70" s="298"/>
      <c r="F70" s="299" t="str">
        <f>IFERROR(VLOOKUP(D70,'Registro de Insumos'!D:G,3,FALSE),"")</f>
        <v/>
      </c>
      <c r="G70" s="300" t="str">
        <f>IFERROR(VLOOKUP(D70,'Registro de Insumos'!D:G,4,FALSE),"")</f>
        <v/>
      </c>
      <c r="H70" s="300" t="str">
        <f t="shared" si="6"/>
        <v/>
      </c>
      <c r="I70" s="108"/>
      <c r="J70" s="108"/>
      <c r="K70" s="108"/>
      <c r="L70" s="108"/>
      <c r="M70" s="108"/>
      <c r="N70" s="111"/>
      <c r="O70" s="112"/>
      <c r="P70" s="111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</row>
    <row r="71">
      <c r="A71" s="108"/>
      <c r="B71" s="108"/>
      <c r="C71" s="318"/>
      <c r="D71" s="318"/>
      <c r="E71" s="298"/>
      <c r="F71" s="299" t="str">
        <f>IFERROR(VLOOKUP(D71,'Registro de Insumos'!D:G,3,FALSE),"")</f>
        <v/>
      </c>
      <c r="G71" s="300" t="str">
        <f>IFERROR(VLOOKUP(D71,'Registro de Insumos'!D:G,4,FALSE),"")</f>
        <v/>
      </c>
      <c r="H71" s="300" t="str">
        <f t="shared" si="6"/>
        <v/>
      </c>
      <c r="I71" s="108"/>
      <c r="J71" s="108"/>
      <c r="K71" s="108"/>
      <c r="L71" s="108"/>
      <c r="M71" s="108"/>
      <c r="N71" s="111"/>
      <c r="O71" s="112"/>
      <c r="P71" s="111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</row>
    <row r="72">
      <c r="A72" s="108"/>
      <c r="B72" s="108"/>
      <c r="C72" s="318"/>
      <c r="D72" s="318"/>
      <c r="E72" s="298"/>
      <c r="F72" s="299" t="str">
        <f>IFERROR(VLOOKUP(D72,'Registro de Insumos'!D:G,3,FALSE),"")</f>
        <v/>
      </c>
      <c r="G72" s="300" t="str">
        <f>IFERROR(VLOOKUP(D72,'Registro de Insumos'!D:G,4,FALSE),"")</f>
        <v/>
      </c>
      <c r="H72" s="300" t="str">
        <f t="shared" si="6"/>
        <v/>
      </c>
      <c r="I72" s="108"/>
      <c r="J72" s="108"/>
      <c r="K72" s="108"/>
      <c r="L72" s="108"/>
      <c r="M72" s="108"/>
      <c r="N72" s="111"/>
      <c r="O72" s="112"/>
      <c r="P72" s="111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</row>
    <row r="73">
      <c r="A73" s="108"/>
      <c r="B73" s="108"/>
      <c r="C73" s="318"/>
      <c r="D73" s="318"/>
      <c r="E73" s="298"/>
      <c r="F73" s="299" t="str">
        <f>IFERROR(VLOOKUP(D73,'Registro de Insumos'!D:G,3,FALSE),"")</f>
        <v/>
      </c>
      <c r="G73" s="300" t="str">
        <f>IFERROR(VLOOKUP(D73,'Registro de Insumos'!D:G,4,FALSE),"")</f>
        <v/>
      </c>
      <c r="H73" s="300" t="str">
        <f t="shared" si="6"/>
        <v/>
      </c>
      <c r="I73" s="108"/>
      <c r="J73" s="108"/>
      <c r="K73" s="108"/>
      <c r="L73" s="108"/>
      <c r="M73" s="108"/>
      <c r="N73" s="111"/>
      <c r="O73" s="112"/>
      <c r="P73" s="111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</row>
    <row r="74">
      <c r="A74" s="108"/>
      <c r="B74" s="108"/>
      <c r="C74" s="318"/>
      <c r="D74" s="318"/>
      <c r="E74" s="298"/>
      <c r="F74" s="299" t="str">
        <f>IFERROR(VLOOKUP(D74,'Registro de Insumos'!D:G,3,FALSE),"")</f>
        <v/>
      </c>
      <c r="G74" s="300" t="str">
        <f>IFERROR(VLOOKUP(D74,'Registro de Insumos'!D:G,4,FALSE),"")</f>
        <v/>
      </c>
      <c r="H74" s="300" t="str">
        <f t="shared" si="6"/>
        <v/>
      </c>
      <c r="I74" s="108"/>
      <c r="J74" s="108"/>
      <c r="K74" s="108"/>
      <c r="L74" s="108"/>
      <c r="M74" s="108"/>
      <c r="N74" s="111"/>
      <c r="O74" s="112"/>
      <c r="P74" s="111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</row>
    <row r="75">
      <c r="A75" s="108"/>
      <c r="B75" s="108"/>
      <c r="C75" s="318"/>
      <c r="D75" s="318"/>
      <c r="E75" s="298"/>
      <c r="F75" s="299" t="str">
        <f>IFERROR(VLOOKUP(D75,'Registro de Insumos'!D:G,3,FALSE),"")</f>
        <v/>
      </c>
      <c r="G75" s="300" t="str">
        <f>IFERROR(VLOOKUP(D75,'Registro de Insumos'!D:G,4,FALSE),"")</f>
        <v/>
      </c>
      <c r="H75" s="300" t="str">
        <f t="shared" si="6"/>
        <v/>
      </c>
      <c r="I75" s="108"/>
      <c r="J75" s="108"/>
      <c r="K75" s="108"/>
      <c r="L75" s="108"/>
      <c r="M75" s="108"/>
      <c r="N75" s="111"/>
      <c r="O75" s="112"/>
      <c r="P75" s="111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</row>
    <row r="76">
      <c r="A76" s="108"/>
      <c r="B76" s="108"/>
      <c r="C76" s="318"/>
      <c r="D76" s="318"/>
      <c r="E76" s="298"/>
      <c r="F76" s="299" t="str">
        <f>IFERROR(VLOOKUP(D76,'Registro de Insumos'!D:G,3,FALSE),"")</f>
        <v/>
      </c>
      <c r="G76" s="300" t="str">
        <f>IFERROR(VLOOKUP(D76,'Registro de Insumos'!D:G,4,FALSE),"")</f>
        <v/>
      </c>
      <c r="H76" s="300" t="str">
        <f t="shared" si="6"/>
        <v/>
      </c>
      <c r="I76" s="108"/>
      <c r="J76" s="108"/>
      <c r="K76" s="108"/>
      <c r="L76" s="108"/>
      <c r="M76" s="108"/>
      <c r="N76" s="111"/>
      <c r="O76" s="112"/>
      <c r="P76" s="111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108"/>
      <c r="B77" s="108"/>
      <c r="C77" s="318"/>
      <c r="D77" s="318"/>
      <c r="E77" s="298"/>
      <c r="F77" s="299" t="str">
        <f>IFERROR(VLOOKUP(D77,'Registro de Insumos'!D:G,3,FALSE),"")</f>
        <v/>
      </c>
      <c r="G77" s="300" t="str">
        <f>IFERROR(VLOOKUP(D77,'Registro de Insumos'!D:G,4,FALSE),"")</f>
        <v/>
      </c>
      <c r="H77" s="300" t="str">
        <f t="shared" si="6"/>
        <v/>
      </c>
      <c r="I77" s="108"/>
      <c r="J77" s="108"/>
      <c r="K77" s="108"/>
      <c r="L77" s="108"/>
      <c r="M77" s="108"/>
      <c r="N77" s="111"/>
      <c r="O77" s="112"/>
      <c r="P77" s="111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</row>
    <row r="78">
      <c r="A78" s="108"/>
      <c r="B78" s="108"/>
      <c r="C78" s="318"/>
      <c r="D78" s="318"/>
      <c r="E78" s="298"/>
      <c r="F78" s="299" t="str">
        <f>IFERROR(VLOOKUP(D78,'Registro de Insumos'!D:G,3,FALSE),"")</f>
        <v/>
      </c>
      <c r="G78" s="300" t="str">
        <f>IFERROR(VLOOKUP(D78,'Registro de Insumos'!D:G,4,FALSE),"")</f>
        <v/>
      </c>
      <c r="H78" s="300" t="str">
        <f t="shared" si="6"/>
        <v/>
      </c>
      <c r="I78" s="108"/>
      <c r="J78" s="108"/>
      <c r="K78" s="108"/>
      <c r="L78" s="108"/>
      <c r="M78" s="108"/>
      <c r="N78" s="111"/>
      <c r="O78" s="112"/>
      <c r="P78" s="111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</row>
    <row r="79">
      <c r="A79" s="108"/>
      <c r="B79" s="108"/>
      <c r="C79" s="318"/>
      <c r="D79" s="318"/>
      <c r="E79" s="298"/>
      <c r="F79" s="299" t="str">
        <f>IFERROR(VLOOKUP(D79,'Registro de Insumos'!D:G,3,FALSE),"")</f>
        <v/>
      </c>
      <c r="G79" s="300" t="str">
        <f>IFERROR(VLOOKUP(D79,'Registro de Insumos'!D:G,4,FALSE),"")</f>
        <v/>
      </c>
      <c r="H79" s="300" t="str">
        <f t="shared" si="6"/>
        <v/>
      </c>
      <c r="I79" s="108"/>
      <c r="J79" s="108"/>
      <c r="K79" s="108"/>
      <c r="L79" s="108"/>
      <c r="M79" s="108"/>
      <c r="N79" s="111"/>
      <c r="O79" s="112"/>
      <c r="P79" s="111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</row>
    <row r="80">
      <c r="A80" s="108"/>
      <c r="B80" s="108"/>
      <c r="C80" s="318"/>
      <c r="D80" s="318"/>
      <c r="E80" s="298"/>
      <c r="F80" s="299" t="str">
        <f>IFERROR(VLOOKUP(D80,'Registro de Insumos'!D:G,3,FALSE),"")</f>
        <v/>
      </c>
      <c r="G80" s="300" t="str">
        <f>IFERROR(VLOOKUP(D80,'Registro de Insumos'!D:G,4,FALSE),"")</f>
        <v/>
      </c>
      <c r="H80" s="300" t="str">
        <f t="shared" si="6"/>
        <v/>
      </c>
      <c r="I80" s="108"/>
      <c r="J80" s="108"/>
      <c r="K80" s="108"/>
      <c r="L80" s="108"/>
      <c r="M80" s="108"/>
      <c r="N80" s="111"/>
      <c r="O80" s="112"/>
      <c r="P80" s="111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</row>
    <row r="81">
      <c r="A81" s="108"/>
      <c r="B81" s="108"/>
      <c r="C81" s="318"/>
      <c r="D81" s="318"/>
      <c r="E81" s="298"/>
      <c r="F81" s="299" t="str">
        <f>IFERROR(VLOOKUP(D81,'Registro de Insumos'!D:G,3,FALSE),"")</f>
        <v/>
      </c>
      <c r="G81" s="300" t="str">
        <f>IFERROR(VLOOKUP(D81,'Registro de Insumos'!D:G,4,FALSE),"")</f>
        <v/>
      </c>
      <c r="H81" s="300" t="str">
        <f t="shared" si="6"/>
        <v/>
      </c>
      <c r="I81" s="108"/>
      <c r="J81" s="108"/>
      <c r="K81" s="108"/>
      <c r="L81" s="108"/>
      <c r="M81" s="108"/>
      <c r="N81" s="111"/>
      <c r="O81" s="112"/>
      <c r="P81" s="111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318"/>
      <c r="D82" s="318"/>
      <c r="E82" s="298"/>
      <c r="F82" s="299" t="str">
        <f>IFERROR(VLOOKUP(D82,'Registro de Insumos'!D:G,3,FALSE),"")</f>
        <v/>
      </c>
      <c r="G82" s="300" t="str">
        <f>IFERROR(VLOOKUP(D82,'Registro de Insumos'!D:G,4,FALSE),"")</f>
        <v/>
      </c>
      <c r="H82" s="300" t="str">
        <f t="shared" si="6"/>
        <v/>
      </c>
      <c r="I82" s="108"/>
      <c r="J82" s="108"/>
      <c r="K82" s="108"/>
      <c r="L82" s="108"/>
      <c r="M82" s="108"/>
      <c r="N82" s="111"/>
      <c r="O82" s="112"/>
      <c r="P82" s="111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318"/>
      <c r="D83" s="318"/>
      <c r="E83" s="298"/>
      <c r="F83" s="299" t="str">
        <f>IFERROR(VLOOKUP(D83,'Registro de Insumos'!D:G,3,FALSE),"")</f>
        <v/>
      </c>
      <c r="G83" s="300" t="str">
        <f>IFERROR(VLOOKUP(D83,'Registro de Insumos'!D:G,4,FALSE),"")</f>
        <v/>
      </c>
      <c r="H83" s="300" t="str">
        <f t="shared" si="6"/>
        <v/>
      </c>
      <c r="I83" s="108"/>
      <c r="J83" s="108"/>
      <c r="K83" s="108"/>
      <c r="L83" s="108"/>
      <c r="M83" s="108"/>
      <c r="N83" s="111"/>
      <c r="O83" s="112"/>
      <c r="P83" s="111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318"/>
      <c r="D84" s="318"/>
      <c r="E84" s="298"/>
      <c r="F84" s="299" t="str">
        <f>IFERROR(VLOOKUP(D84,'Registro de Insumos'!D:G,3,FALSE),"")</f>
        <v/>
      </c>
      <c r="G84" s="300" t="str">
        <f>IFERROR(VLOOKUP(D84,'Registro de Insumos'!D:G,4,FALSE),"")</f>
        <v/>
      </c>
      <c r="H84" s="300" t="str">
        <f t="shared" si="6"/>
        <v/>
      </c>
      <c r="I84" s="108"/>
      <c r="J84" s="108"/>
      <c r="K84" s="108"/>
      <c r="L84" s="108"/>
      <c r="M84" s="108"/>
      <c r="N84" s="111"/>
      <c r="O84" s="112"/>
      <c r="P84" s="111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318"/>
      <c r="D85" s="318"/>
      <c r="E85" s="298"/>
      <c r="F85" s="299" t="str">
        <f>IFERROR(VLOOKUP(D85,'Registro de Insumos'!D:G,3,FALSE),"")</f>
        <v/>
      </c>
      <c r="G85" s="300" t="str">
        <f>IFERROR(VLOOKUP(D85,'Registro de Insumos'!D:G,4,FALSE),"")</f>
        <v/>
      </c>
      <c r="H85" s="300" t="str">
        <f t="shared" si="6"/>
        <v/>
      </c>
      <c r="I85" s="108"/>
      <c r="J85" s="108"/>
      <c r="K85" s="108"/>
      <c r="L85" s="108"/>
      <c r="M85" s="108"/>
      <c r="N85" s="111"/>
      <c r="O85" s="112"/>
      <c r="P85" s="111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318"/>
      <c r="D86" s="318"/>
      <c r="E86" s="298"/>
      <c r="F86" s="299" t="str">
        <f>IFERROR(VLOOKUP(D86,'Registro de Insumos'!D:G,3,FALSE),"")</f>
        <v/>
      </c>
      <c r="G86" s="300" t="str">
        <f>IFERROR(VLOOKUP(D86,'Registro de Insumos'!D:G,4,FALSE),"")</f>
        <v/>
      </c>
      <c r="H86" s="300" t="str">
        <f t="shared" si="6"/>
        <v/>
      </c>
      <c r="I86" s="108"/>
      <c r="J86" s="108"/>
      <c r="K86" s="108"/>
      <c r="L86" s="108"/>
      <c r="M86" s="108"/>
      <c r="N86" s="111"/>
      <c r="O86" s="112"/>
      <c r="P86" s="111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318"/>
      <c r="D87" s="318"/>
      <c r="E87" s="298"/>
      <c r="F87" s="299" t="str">
        <f>IFERROR(VLOOKUP(D87,'Registro de Insumos'!D:G,3,FALSE),"")</f>
        <v/>
      </c>
      <c r="G87" s="300" t="str">
        <f>IFERROR(VLOOKUP(D87,'Registro de Insumos'!D:G,4,FALSE),"")</f>
        <v/>
      </c>
      <c r="H87" s="300" t="str">
        <f t="shared" si="6"/>
        <v/>
      </c>
      <c r="I87" s="108"/>
      <c r="J87" s="108"/>
      <c r="K87" s="108"/>
      <c r="L87" s="108"/>
      <c r="M87" s="108"/>
      <c r="N87" s="111"/>
      <c r="O87" s="112"/>
      <c r="P87" s="111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318"/>
      <c r="D88" s="318"/>
      <c r="E88" s="298"/>
      <c r="F88" s="299" t="str">
        <f>IFERROR(VLOOKUP(D88,'Registro de Insumos'!D:G,3,FALSE),"")</f>
        <v/>
      </c>
      <c r="G88" s="300" t="str">
        <f>IFERROR(VLOOKUP(D88,'Registro de Insumos'!D:G,4,FALSE),"")</f>
        <v/>
      </c>
      <c r="H88" s="300" t="str">
        <f t="shared" si="6"/>
        <v/>
      </c>
      <c r="I88" s="108"/>
      <c r="J88" s="108"/>
      <c r="K88" s="108"/>
      <c r="L88" s="108"/>
      <c r="M88" s="108"/>
      <c r="N88" s="111"/>
      <c r="O88" s="112"/>
      <c r="P88" s="111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318"/>
      <c r="D89" s="318"/>
      <c r="E89" s="298"/>
      <c r="F89" s="299" t="str">
        <f>IFERROR(VLOOKUP(D89,'Registro de Insumos'!D:G,3,FALSE),"")</f>
        <v/>
      </c>
      <c r="G89" s="300" t="str">
        <f>IFERROR(VLOOKUP(D89,'Registro de Insumos'!D:G,4,FALSE),"")</f>
        <v/>
      </c>
      <c r="H89" s="300" t="str">
        <f t="shared" si="6"/>
        <v/>
      </c>
      <c r="I89" s="108"/>
      <c r="J89" s="108"/>
      <c r="K89" s="108"/>
      <c r="L89" s="108"/>
      <c r="M89" s="108"/>
      <c r="N89" s="111"/>
      <c r="O89" s="112"/>
      <c r="P89" s="111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318"/>
      <c r="D90" s="318"/>
      <c r="E90" s="298"/>
      <c r="F90" s="299" t="str">
        <f>IFERROR(VLOOKUP(D90,'Registro de Insumos'!D:G,3,FALSE),"")</f>
        <v/>
      </c>
      <c r="G90" s="300" t="str">
        <f>IFERROR(VLOOKUP(D90,'Registro de Insumos'!D:G,4,FALSE),"")</f>
        <v/>
      </c>
      <c r="H90" s="300" t="str">
        <f t="shared" si="6"/>
        <v/>
      </c>
      <c r="I90" s="108"/>
      <c r="J90" s="108"/>
      <c r="K90" s="108"/>
      <c r="L90" s="108"/>
      <c r="M90" s="108"/>
      <c r="N90" s="111"/>
      <c r="O90" s="112"/>
      <c r="P90" s="111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318"/>
      <c r="D91" s="318"/>
      <c r="E91" s="298"/>
      <c r="F91" s="299" t="str">
        <f>IFERROR(VLOOKUP(D91,'Registro de Insumos'!D:G,3,FALSE),"")</f>
        <v/>
      </c>
      <c r="G91" s="300" t="str">
        <f>IFERROR(VLOOKUP(D91,'Registro de Insumos'!D:G,4,FALSE),"")</f>
        <v/>
      </c>
      <c r="H91" s="300" t="str">
        <f t="shared" si="6"/>
        <v/>
      </c>
      <c r="I91" s="108"/>
      <c r="J91" s="108"/>
      <c r="K91" s="108"/>
      <c r="L91" s="108"/>
      <c r="M91" s="108"/>
      <c r="N91" s="111"/>
      <c r="O91" s="112"/>
      <c r="P91" s="111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318"/>
      <c r="D92" s="318"/>
      <c r="E92" s="298"/>
      <c r="F92" s="299" t="str">
        <f>IFERROR(VLOOKUP(D92,'Registro de Insumos'!D:G,3,FALSE),"")</f>
        <v/>
      </c>
      <c r="G92" s="300" t="str">
        <f>IFERROR(VLOOKUP(D92,'Registro de Insumos'!D:G,4,FALSE),"")</f>
        <v/>
      </c>
      <c r="H92" s="300" t="str">
        <f t="shared" si="6"/>
        <v/>
      </c>
      <c r="I92" s="108"/>
      <c r="J92" s="108"/>
      <c r="K92" s="108"/>
      <c r="L92" s="108"/>
      <c r="M92" s="108"/>
      <c r="N92" s="111"/>
      <c r="O92" s="112"/>
      <c r="P92" s="111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318"/>
      <c r="D93" s="318"/>
      <c r="E93" s="298"/>
      <c r="F93" s="299" t="str">
        <f>IFERROR(VLOOKUP(D93,'Registro de Insumos'!D:G,3,FALSE),"")</f>
        <v/>
      </c>
      <c r="G93" s="300" t="str">
        <f>IFERROR(VLOOKUP(D93,'Registro de Insumos'!D:G,4,FALSE),"")</f>
        <v/>
      </c>
      <c r="H93" s="300" t="str">
        <f t="shared" si="6"/>
        <v/>
      </c>
      <c r="I93" s="108"/>
      <c r="J93" s="108"/>
      <c r="K93" s="108"/>
      <c r="L93" s="108"/>
      <c r="M93" s="108"/>
      <c r="N93" s="111"/>
      <c r="O93" s="112"/>
      <c r="P93" s="111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318"/>
      <c r="D94" s="318"/>
      <c r="E94" s="298"/>
      <c r="F94" s="299" t="str">
        <f>IFERROR(VLOOKUP(D94,'Registro de Insumos'!D:G,3,FALSE),"")</f>
        <v/>
      </c>
      <c r="G94" s="300" t="str">
        <f>IFERROR(VLOOKUP(D94,'Registro de Insumos'!D:G,4,FALSE),"")</f>
        <v/>
      </c>
      <c r="H94" s="300" t="str">
        <f t="shared" si="6"/>
        <v/>
      </c>
      <c r="I94" s="108"/>
      <c r="J94" s="108"/>
      <c r="K94" s="108"/>
      <c r="L94" s="108"/>
      <c r="M94" s="108"/>
      <c r="N94" s="111"/>
      <c r="O94" s="112"/>
      <c r="P94" s="111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318"/>
      <c r="D95" s="318"/>
      <c r="E95" s="298"/>
      <c r="F95" s="299" t="str">
        <f>IFERROR(VLOOKUP(D95,'Registro de Insumos'!D:G,3,FALSE),"")</f>
        <v/>
      </c>
      <c r="G95" s="300" t="str">
        <f>IFERROR(VLOOKUP(D95,'Registro de Insumos'!D:G,4,FALSE),"")</f>
        <v/>
      </c>
      <c r="H95" s="300" t="str">
        <f t="shared" si="6"/>
        <v/>
      </c>
      <c r="I95" s="108"/>
      <c r="J95" s="108"/>
      <c r="K95" s="108"/>
      <c r="L95" s="108"/>
      <c r="M95" s="108"/>
      <c r="N95" s="111"/>
      <c r="O95" s="112"/>
      <c r="P95" s="111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318"/>
      <c r="D96" s="318"/>
      <c r="E96" s="298"/>
      <c r="F96" s="299" t="str">
        <f>IFERROR(VLOOKUP(D96,'Registro de Insumos'!D:G,3,FALSE),"")</f>
        <v/>
      </c>
      <c r="G96" s="300" t="str">
        <f>IFERROR(VLOOKUP(D96,'Registro de Insumos'!D:G,4,FALSE),"")</f>
        <v/>
      </c>
      <c r="H96" s="300" t="str">
        <f t="shared" si="6"/>
        <v/>
      </c>
      <c r="I96" s="108"/>
      <c r="J96" s="108"/>
      <c r="K96" s="108"/>
      <c r="L96" s="108"/>
      <c r="M96" s="108"/>
      <c r="N96" s="111"/>
      <c r="O96" s="112"/>
      <c r="P96" s="111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318"/>
      <c r="D97" s="318"/>
      <c r="E97" s="298"/>
      <c r="F97" s="299" t="str">
        <f>IFERROR(VLOOKUP(D97,'Registro de Insumos'!D:G,3,FALSE),"")</f>
        <v/>
      </c>
      <c r="G97" s="300" t="str">
        <f>IFERROR(VLOOKUP(D97,'Registro de Insumos'!D:G,4,FALSE),"")</f>
        <v/>
      </c>
      <c r="H97" s="300" t="str">
        <f t="shared" si="6"/>
        <v/>
      </c>
      <c r="I97" s="108"/>
      <c r="J97" s="108"/>
      <c r="K97" s="108"/>
      <c r="L97" s="108"/>
      <c r="M97" s="108"/>
      <c r="N97" s="111"/>
      <c r="O97" s="112"/>
      <c r="P97" s="111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318"/>
      <c r="D98" s="318"/>
      <c r="E98" s="298"/>
      <c r="F98" s="299" t="str">
        <f>IFERROR(VLOOKUP(D98,'Registro de Insumos'!D:G,3,FALSE),"")</f>
        <v/>
      </c>
      <c r="G98" s="300" t="str">
        <f>IFERROR(VLOOKUP(D98,'Registro de Insumos'!D:G,4,FALSE),"")</f>
        <v/>
      </c>
      <c r="H98" s="300" t="str">
        <f t="shared" si="6"/>
        <v/>
      </c>
      <c r="I98" s="108"/>
      <c r="J98" s="108"/>
      <c r="K98" s="108"/>
      <c r="L98" s="108"/>
      <c r="M98" s="108"/>
      <c r="N98" s="111"/>
      <c r="O98" s="112"/>
      <c r="P98" s="111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318"/>
      <c r="D99" s="318"/>
      <c r="E99" s="298"/>
      <c r="F99" s="299" t="str">
        <f>IFERROR(VLOOKUP(D99,'Registro de Insumos'!D:G,3,FALSE),"")</f>
        <v/>
      </c>
      <c r="G99" s="300" t="str">
        <f>IFERROR(VLOOKUP(D99,'Registro de Insumos'!D:G,4,FALSE),"")</f>
        <v/>
      </c>
      <c r="H99" s="300" t="str">
        <f t="shared" si="6"/>
        <v/>
      </c>
      <c r="I99" s="108"/>
      <c r="J99" s="108"/>
      <c r="K99" s="108"/>
      <c r="L99" s="108"/>
      <c r="M99" s="108"/>
      <c r="N99" s="111"/>
      <c r="O99" s="112"/>
      <c r="P99" s="111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318"/>
      <c r="D100" s="318"/>
      <c r="E100" s="298"/>
      <c r="F100" s="299" t="str">
        <f>IFERROR(VLOOKUP(D100,'Registro de Insumos'!D:G,3,FALSE),"")</f>
        <v/>
      </c>
      <c r="G100" s="300" t="str">
        <f>IFERROR(VLOOKUP(D100,'Registro de Insumos'!D:G,4,FALSE),"")</f>
        <v/>
      </c>
      <c r="H100" s="300" t="str">
        <f t="shared" si="6"/>
        <v/>
      </c>
      <c r="I100" s="108"/>
      <c r="J100" s="108"/>
      <c r="K100" s="108"/>
      <c r="L100" s="108"/>
      <c r="M100" s="108"/>
      <c r="N100" s="111"/>
      <c r="O100" s="112"/>
      <c r="P100" s="111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322"/>
      <c r="D101" s="322"/>
      <c r="E101" s="323"/>
      <c r="F101" s="324" t="str">
        <f>IFERROR(VLOOKUP(D101,'Registro de Insumos'!D:G,3,FALSE),"")</f>
        <v/>
      </c>
      <c r="G101" s="325" t="str">
        <f>IFERROR(VLOOKUP(D101,'Registro de Insumos'!D:G,4,FALSE),"")</f>
        <v/>
      </c>
      <c r="H101" s="325" t="str">
        <f t="shared" si="6"/>
        <v/>
      </c>
      <c r="I101" s="108"/>
      <c r="J101" s="108"/>
      <c r="K101" s="108"/>
      <c r="L101" s="108"/>
      <c r="M101" s="108"/>
      <c r="N101" s="111"/>
      <c r="O101" s="112"/>
      <c r="P101" s="111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326"/>
      <c r="E102" s="115"/>
      <c r="F102" s="108"/>
      <c r="G102" s="108"/>
      <c r="H102" s="108"/>
      <c r="I102" s="108"/>
      <c r="J102" s="108"/>
      <c r="K102" s="108"/>
      <c r="L102" s="108"/>
      <c r="M102" s="108"/>
      <c r="N102" s="111"/>
      <c r="O102" s="112"/>
      <c r="P102" s="111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326"/>
      <c r="E103" s="115"/>
      <c r="F103" s="108"/>
      <c r="G103" s="108"/>
      <c r="H103" s="108"/>
      <c r="I103" s="108"/>
      <c r="J103" s="108"/>
      <c r="K103" s="108"/>
      <c r="L103" s="108"/>
      <c r="M103" s="108"/>
      <c r="N103" s="111"/>
      <c r="O103" s="112"/>
      <c r="P103" s="111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15"/>
      <c r="E104" s="108"/>
      <c r="F104" s="108"/>
      <c r="G104" s="108"/>
      <c r="H104" s="108"/>
      <c r="I104" s="108"/>
      <c r="J104" s="108"/>
      <c r="K104" s="108"/>
      <c r="L104" s="108"/>
      <c r="M104" s="111"/>
      <c r="N104" s="112"/>
      <c r="O104" s="111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15"/>
      <c r="E105" s="108"/>
      <c r="F105" s="108"/>
      <c r="G105" s="108"/>
      <c r="H105" s="108"/>
      <c r="I105" s="108"/>
      <c r="J105" s="108"/>
      <c r="K105" s="108"/>
      <c r="L105" s="108"/>
      <c r="M105" s="111"/>
      <c r="N105" s="112"/>
      <c r="O105" s="111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15"/>
      <c r="E106" s="108"/>
      <c r="F106" s="108"/>
      <c r="G106" s="108"/>
      <c r="H106" s="108"/>
      <c r="I106" s="108"/>
      <c r="J106" s="108"/>
      <c r="K106" s="108"/>
      <c r="L106" s="108"/>
      <c r="M106" s="111"/>
      <c r="N106" s="112"/>
      <c r="O106" s="111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15"/>
      <c r="E107" s="108"/>
      <c r="F107" s="108"/>
      <c r="G107" s="108"/>
      <c r="H107" s="108"/>
      <c r="I107" s="108"/>
      <c r="J107" s="108"/>
      <c r="K107" s="108"/>
      <c r="L107" s="108"/>
      <c r="M107" s="111"/>
      <c r="N107" s="112"/>
      <c r="O107" s="111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15"/>
      <c r="E108" s="108"/>
      <c r="F108" s="108"/>
      <c r="G108" s="108"/>
      <c r="H108" s="108"/>
      <c r="I108" s="108"/>
      <c r="J108" s="108"/>
      <c r="K108" s="108"/>
      <c r="L108" s="108"/>
      <c r="M108" s="111"/>
      <c r="N108" s="112"/>
      <c r="O108" s="111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15"/>
      <c r="E109" s="108"/>
      <c r="F109" s="108"/>
      <c r="G109" s="108"/>
      <c r="H109" s="108"/>
      <c r="I109" s="108"/>
      <c r="J109" s="108"/>
      <c r="K109" s="108"/>
      <c r="L109" s="108"/>
      <c r="M109" s="111"/>
      <c r="N109" s="112"/>
      <c r="O109" s="111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15"/>
      <c r="E110" s="108"/>
      <c r="F110" s="108"/>
      <c r="G110" s="108"/>
      <c r="H110" s="108"/>
      <c r="I110" s="108"/>
      <c r="J110" s="108"/>
      <c r="K110" s="108"/>
      <c r="L110" s="108"/>
      <c r="M110" s="111"/>
      <c r="N110" s="112"/>
      <c r="O110" s="111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15"/>
      <c r="E111" s="108"/>
      <c r="F111" s="108"/>
      <c r="G111" s="108"/>
      <c r="H111" s="108"/>
      <c r="I111" s="108"/>
      <c r="J111" s="108"/>
      <c r="K111" s="108"/>
      <c r="L111" s="108"/>
      <c r="M111" s="111"/>
      <c r="N111" s="112"/>
      <c r="O111" s="111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15"/>
      <c r="E112" s="108"/>
      <c r="F112" s="108"/>
      <c r="G112" s="108"/>
      <c r="H112" s="108"/>
      <c r="I112" s="108"/>
      <c r="J112" s="108"/>
      <c r="K112" s="108"/>
      <c r="L112" s="108"/>
      <c r="M112" s="111"/>
      <c r="N112" s="112"/>
      <c r="O112" s="111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15"/>
      <c r="E113" s="108"/>
      <c r="F113" s="108"/>
      <c r="G113" s="108"/>
      <c r="H113" s="108"/>
      <c r="I113" s="108"/>
      <c r="J113" s="108"/>
      <c r="K113" s="108"/>
      <c r="L113" s="108"/>
      <c r="M113" s="111"/>
      <c r="N113" s="112"/>
      <c r="O113" s="111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15"/>
      <c r="E114" s="108"/>
      <c r="F114" s="108"/>
      <c r="G114" s="108"/>
      <c r="H114" s="108"/>
      <c r="I114" s="108"/>
      <c r="J114" s="108"/>
      <c r="K114" s="108"/>
      <c r="L114" s="108"/>
      <c r="M114" s="111"/>
      <c r="N114" s="112"/>
      <c r="O114" s="111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15"/>
      <c r="E115" s="108"/>
      <c r="F115" s="108"/>
      <c r="G115" s="108"/>
      <c r="H115" s="108"/>
      <c r="I115" s="108"/>
      <c r="J115" s="108"/>
      <c r="K115" s="108"/>
      <c r="L115" s="108"/>
      <c r="M115" s="111"/>
      <c r="N115" s="112"/>
      <c r="O115" s="111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15"/>
      <c r="E116" s="108"/>
      <c r="F116" s="108"/>
      <c r="G116" s="108"/>
      <c r="H116" s="108"/>
      <c r="I116" s="108"/>
      <c r="J116" s="108"/>
      <c r="K116" s="108"/>
      <c r="L116" s="108"/>
      <c r="M116" s="111"/>
      <c r="N116" s="112"/>
      <c r="O116" s="111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15"/>
      <c r="E117" s="108"/>
      <c r="F117" s="108"/>
      <c r="G117" s="108"/>
      <c r="H117" s="108"/>
      <c r="I117" s="108"/>
      <c r="J117" s="108"/>
      <c r="K117" s="108"/>
      <c r="L117" s="108"/>
      <c r="M117" s="111"/>
      <c r="N117" s="112"/>
      <c r="O117" s="111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15"/>
      <c r="E118" s="108"/>
      <c r="F118" s="108"/>
      <c r="G118" s="108"/>
      <c r="H118" s="108"/>
      <c r="I118" s="108"/>
      <c r="J118" s="108"/>
      <c r="K118" s="108"/>
      <c r="L118" s="108"/>
      <c r="M118" s="111"/>
      <c r="N118" s="112"/>
      <c r="O118" s="111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15"/>
      <c r="E119" s="108"/>
      <c r="F119" s="108"/>
      <c r="G119" s="108"/>
      <c r="H119" s="108"/>
      <c r="I119" s="108"/>
      <c r="J119" s="108"/>
      <c r="K119" s="108"/>
      <c r="L119" s="108"/>
      <c r="M119" s="111"/>
      <c r="N119" s="112"/>
      <c r="O119" s="111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15"/>
      <c r="E120" s="108"/>
      <c r="F120" s="108"/>
      <c r="G120" s="108"/>
      <c r="H120" s="108"/>
      <c r="I120" s="108"/>
      <c r="J120" s="108"/>
      <c r="K120" s="108"/>
      <c r="L120" s="108"/>
      <c r="M120" s="111"/>
      <c r="N120" s="112"/>
      <c r="O120" s="111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15"/>
      <c r="E121" s="108"/>
      <c r="F121" s="108"/>
      <c r="G121" s="108"/>
      <c r="H121" s="108"/>
      <c r="I121" s="108"/>
      <c r="J121" s="108"/>
      <c r="K121" s="108"/>
      <c r="L121" s="108"/>
      <c r="M121" s="111"/>
      <c r="N121" s="112"/>
      <c r="O121" s="111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15"/>
      <c r="E122" s="108"/>
      <c r="F122" s="108"/>
      <c r="G122" s="108"/>
      <c r="H122" s="108"/>
      <c r="I122" s="108"/>
      <c r="J122" s="108"/>
      <c r="K122" s="108"/>
      <c r="L122" s="108"/>
      <c r="M122" s="111"/>
      <c r="N122" s="112"/>
      <c r="O122" s="111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15"/>
      <c r="E123" s="108"/>
      <c r="F123" s="108"/>
      <c r="G123" s="108"/>
      <c r="H123" s="108"/>
      <c r="I123" s="108"/>
      <c r="J123" s="108"/>
      <c r="K123" s="108"/>
      <c r="L123" s="108"/>
      <c r="M123" s="111"/>
      <c r="N123" s="112"/>
      <c r="O123" s="111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15"/>
      <c r="E124" s="108"/>
      <c r="F124" s="108"/>
      <c r="G124" s="108"/>
      <c r="H124" s="108"/>
      <c r="I124" s="108"/>
      <c r="J124" s="108"/>
      <c r="K124" s="108"/>
      <c r="L124" s="108"/>
      <c r="M124" s="111"/>
      <c r="N124" s="112"/>
      <c r="O124" s="111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15"/>
      <c r="E125" s="108"/>
      <c r="F125" s="108"/>
      <c r="G125" s="108"/>
      <c r="H125" s="108"/>
      <c r="I125" s="108"/>
      <c r="J125" s="108"/>
      <c r="K125" s="108"/>
      <c r="L125" s="108"/>
      <c r="M125" s="111"/>
      <c r="N125" s="112"/>
      <c r="O125" s="111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15"/>
      <c r="E126" s="108"/>
      <c r="F126" s="108"/>
      <c r="G126" s="108"/>
      <c r="H126" s="108"/>
      <c r="I126" s="108"/>
      <c r="J126" s="108"/>
      <c r="K126" s="108"/>
      <c r="L126" s="108"/>
      <c r="M126" s="111"/>
      <c r="N126" s="112"/>
      <c r="O126" s="111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15"/>
      <c r="E127" s="108"/>
      <c r="F127" s="108"/>
      <c r="G127" s="108"/>
      <c r="H127" s="108"/>
      <c r="I127" s="108"/>
      <c r="J127" s="108"/>
      <c r="K127" s="108"/>
      <c r="L127" s="108"/>
      <c r="M127" s="111"/>
      <c r="N127" s="112"/>
      <c r="O127" s="111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15"/>
      <c r="E128" s="108"/>
      <c r="F128" s="108"/>
      <c r="G128" s="108"/>
      <c r="H128" s="108"/>
      <c r="I128" s="108"/>
      <c r="J128" s="108"/>
      <c r="K128" s="108"/>
      <c r="L128" s="108"/>
      <c r="M128" s="111"/>
      <c r="N128" s="112"/>
      <c r="O128" s="111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15"/>
      <c r="E129" s="108"/>
      <c r="F129" s="108"/>
      <c r="G129" s="108"/>
      <c r="H129" s="108"/>
      <c r="I129" s="108"/>
      <c r="J129" s="108"/>
      <c r="K129" s="108"/>
      <c r="L129" s="108"/>
      <c r="M129" s="111"/>
      <c r="N129" s="112"/>
      <c r="O129" s="111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15"/>
      <c r="E130" s="108"/>
      <c r="F130" s="108"/>
      <c r="G130" s="108"/>
      <c r="H130" s="108"/>
      <c r="I130" s="108"/>
      <c r="J130" s="108"/>
      <c r="K130" s="108"/>
      <c r="L130" s="108"/>
      <c r="M130" s="111"/>
      <c r="N130" s="112"/>
      <c r="O130" s="111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15"/>
      <c r="E131" s="108"/>
      <c r="F131" s="108"/>
      <c r="G131" s="108"/>
      <c r="H131" s="108"/>
      <c r="I131" s="108"/>
      <c r="J131" s="108"/>
      <c r="K131" s="108"/>
      <c r="L131" s="108"/>
      <c r="M131" s="111"/>
      <c r="N131" s="112"/>
      <c r="O131" s="111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15"/>
      <c r="E132" s="108"/>
      <c r="F132" s="108"/>
      <c r="G132" s="108"/>
      <c r="H132" s="108"/>
      <c r="I132" s="108"/>
      <c r="J132" s="108"/>
      <c r="K132" s="108"/>
      <c r="L132" s="108"/>
      <c r="M132" s="111"/>
      <c r="N132" s="112"/>
      <c r="O132" s="111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15"/>
      <c r="E133" s="108"/>
      <c r="F133" s="108"/>
      <c r="G133" s="108"/>
      <c r="H133" s="108"/>
      <c r="I133" s="108"/>
      <c r="J133" s="108"/>
      <c r="K133" s="108"/>
      <c r="L133" s="108"/>
      <c r="M133" s="111"/>
      <c r="N133" s="112"/>
      <c r="O133" s="111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15"/>
      <c r="E134" s="108"/>
      <c r="F134" s="108"/>
      <c r="G134" s="108"/>
      <c r="H134" s="108"/>
      <c r="I134" s="108"/>
      <c r="J134" s="108"/>
      <c r="K134" s="108"/>
      <c r="L134" s="108"/>
      <c r="M134" s="111"/>
      <c r="N134" s="112"/>
      <c r="O134" s="111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15"/>
      <c r="E135" s="108"/>
      <c r="F135" s="108"/>
      <c r="G135" s="108"/>
      <c r="H135" s="108"/>
      <c r="I135" s="108"/>
      <c r="J135" s="108"/>
      <c r="K135" s="108"/>
      <c r="L135" s="108"/>
      <c r="M135" s="111"/>
      <c r="N135" s="112"/>
      <c r="O135" s="111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15"/>
      <c r="E136" s="108"/>
      <c r="F136" s="108"/>
      <c r="G136" s="108"/>
      <c r="H136" s="108"/>
      <c r="I136" s="108"/>
      <c r="J136" s="108"/>
      <c r="K136" s="108"/>
      <c r="L136" s="108"/>
      <c r="M136" s="111"/>
      <c r="N136" s="112"/>
      <c r="O136" s="111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15"/>
      <c r="E137" s="108"/>
      <c r="F137" s="108"/>
      <c r="G137" s="108"/>
      <c r="H137" s="108"/>
      <c r="I137" s="108"/>
      <c r="J137" s="108"/>
      <c r="K137" s="108"/>
      <c r="L137" s="108"/>
      <c r="M137" s="111"/>
      <c r="N137" s="112"/>
      <c r="O137" s="111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15"/>
      <c r="E138" s="108"/>
      <c r="F138" s="108"/>
      <c r="G138" s="108"/>
      <c r="H138" s="108"/>
      <c r="I138" s="108"/>
      <c r="J138" s="108"/>
      <c r="K138" s="108"/>
      <c r="L138" s="108"/>
      <c r="M138" s="111"/>
      <c r="N138" s="112"/>
      <c r="O138" s="111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15"/>
      <c r="E139" s="108"/>
      <c r="F139" s="108"/>
      <c r="G139" s="108"/>
      <c r="H139" s="108"/>
      <c r="I139" s="108"/>
      <c r="J139" s="108"/>
      <c r="K139" s="108"/>
      <c r="L139" s="108"/>
      <c r="M139" s="111"/>
      <c r="N139" s="112"/>
      <c r="O139" s="111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15"/>
      <c r="E140" s="108"/>
      <c r="F140" s="108"/>
      <c r="G140" s="108"/>
      <c r="H140" s="108"/>
      <c r="I140" s="108"/>
      <c r="J140" s="108"/>
      <c r="K140" s="108"/>
      <c r="L140" s="108"/>
      <c r="M140" s="111"/>
      <c r="N140" s="112"/>
      <c r="O140" s="111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15"/>
      <c r="E141" s="108"/>
      <c r="F141" s="108"/>
      <c r="G141" s="108"/>
      <c r="H141" s="108"/>
      <c r="I141" s="108"/>
      <c r="J141" s="108"/>
      <c r="K141" s="108"/>
      <c r="L141" s="108"/>
      <c r="M141" s="111"/>
      <c r="N141" s="112"/>
      <c r="O141" s="111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15"/>
      <c r="E142" s="108"/>
      <c r="F142" s="108"/>
      <c r="G142" s="108"/>
      <c r="H142" s="108"/>
      <c r="I142" s="108"/>
      <c r="J142" s="108"/>
      <c r="K142" s="108"/>
      <c r="L142" s="108"/>
      <c r="M142" s="111"/>
      <c r="N142" s="112"/>
      <c r="O142" s="111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15"/>
      <c r="E143" s="108"/>
      <c r="F143" s="108"/>
      <c r="G143" s="108"/>
      <c r="H143" s="108"/>
      <c r="I143" s="108"/>
      <c r="J143" s="108"/>
      <c r="K143" s="108"/>
      <c r="L143" s="108"/>
      <c r="M143" s="111"/>
      <c r="N143" s="112"/>
      <c r="O143" s="111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15"/>
      <c r="E144" s="108"/>
      <c r="F144" s="108"/>
      <c r="G144" s="108"/>
      <c r="H144" s="108"/>
      <c r="I144" s="108"/>
      <c r="J144" s="108"/>
      <c r="K144" s="108"/>
      <c r="L144" s="108"/>
      <c r="M144" s="111"/>
      <c r="N144" s="112"/>
      <c r="O144" s="111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15"/>
      <c r="E145" s="108"/>
      <c r="F145" s="108"/>
      <c r="G145" s="108"/>
      <c r="H145" s="108"/>
      <c r="I145" s="108"/>
      <c r="J145" s="108"/>
      <c r="K145" s="108"/>
      <c r="L145" s="108"/>
      <c r="M145" s="111"/>
      <c r="N145" s="112"/>
      <c r="O145" s="111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15"/>
      <c r="E146" s="108"/>
      <c r="F146" s="108"/>
      <c r="G146" s="108"/>
      <c r="H146" s="108"/>
      <c r="I146" s="108"/>
      <c r="J146" s="108"/>
      <c r="K146" s="108"/>
      <c r="L146" s="108"/>
      <c r="M146" s="111"/>
      <c r="N146" s="112"/>
      <c r="O146" s="111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15"/>
      <c r="E147" s="108"/>
      <c r="F147" s="108"/>
      <c r="G147" s="108"/>
      <c r="H147" s="108"/>
      <c r="I147" s="108"/>
      <c r="J147" s="108"/>
      <c r="K147" s="108"/>
      <c r="L147" s="108"/>
      <c r="M147" s="111"/>
      <c r="N147" s="112"/>
      <c r="O147" s="111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15"/>
      <c r="E148" s="108"/>
      <c r="F148" s="108"/>
      <c r="G148" s="108"/>
      <c r="H148" s="108"/>
      <c r="I148" s="108"/>
      <c r="J148" s="108"/>
      <c r="K148" s="108"/>
      <c r="L148" s="108"/>
      <c r="M148" s="111"/>
      <c r="N148" s="112"/>
      <c r="O148" s="111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15"/>
      <c r="E149" s="108"/>
      <c r="F149" s="108"/>
      <c r="G149" s="108"/>
      <c r="H149" s="108"/>
      <c r="I149" s="108"/>
      <c r="J149" s="108"/>
      <c r="K149" s="108"/>
      <c r="L149" s="108"/>
      <c r="M149" s="111"/>
      <c r="N149" s="112"/>
      <c r="O149" s="111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15"/>
      <c r="E150" s="108"/>
      <c r="F150" s="108"/>
      <c r="G150" s="108"/>
      <c r="H150" s="108"/>
      <c r="I150" s="108"/>
      <c r="J150" s="108"/>
      <c r="K150" s="108"/>
      <c r="L150" s="108"/>
      <c r="M150" s="111"/>
      <c r="N150" s="112"/>
      <c r="O150" s="111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15"/>
      <c r="E151" s="108"/>
      <c r="F151" s="108"/>
      <c r="G151" s="108"/>
      <c r="H151" s="108"/>
      <c r="I151" s="108"/>
      <c r="J151" s="108"/>
      <c r="K151" s="108"/>
      <c r="L151" s="108"/>
      <c r="M151" s="111"/>
      <c r="N151" s="112"/>
      <c r="O151" s="111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15"/>
      <c r="E152" s="108"/>
      <c r="F152" s="108"/>
      <c r="G152" s="108"/>
      <c r="H152" s="108"/>
      <c r="I152" s="108"/>
      <c r="J152" s="108"/>
      <c r="K152" s="108"/>
      <c r="L152" s="108"/>
      <c r="M152" s="111"/>
      <c r="N152" s="112"/>
      <c r="O152" s="111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15"/>
      <c r="E153" s="108"/>
      <c r="F153" s="108"/>
      <c r="G153" s="108"/>
      <c r="H153" s="108"/>
      <c r="I153" s="108"/>
      <c r="J153" s="108"/>
      <c r="K153" s="108"/>
      <c r="L153" s="108"/>
      <c r="M153" s="111"/>
      <c r="N153" s="112"/>
      <c r="O153" s="111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15"/>
      <c r="E154" s="108"/>
      <c r="F154" s="108"/>
      <c r="G154" s="108"/>
      <c r="H154" s="108"/>
      <c r="I154" s="108"/>
      <c r="J154" s="108"/>
      <c r="K154" s="108"/>
      <c r="L154" s="108"/>
      <c r="M154" s="111"/>
      <c r="N154" s="112"/>
      <c r="O154" s="111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15"/>
      <c r="E155" s="108"/>
      <c r="F155" s="108"/>
      <c r="G155" s="108"/>
      <c r="H155" s="108"/>
      <c r="I155" s="108"/>
      <c r="J155" s="108"/>
      <c r="K155" s="108"/>
      <c r="L155" s="108"/>
      <c r="M155" s="111"/>
      <c r="N155" s="112"/>
      <c r="O155" s="111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15"/>
      <c r="E156" s="108"/>
      <c r="F156" s="108"/>
      <c r="G156" s="108"/>
      <c r="H156" s="108"/>
      <c r="I156" s="108"/>
      <c r="J156" s="108"/>
      <c r="K156" s="108"/>
      <c r="L156" s="108"/>
      <c r="M156" s="111"/>
      <c r="N156" s="112"/>
      <c r="O156" s="111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15"/>
      <c r="E157" s="108"/>
      <c r="F157" s="108"/>
      <c r="G157" s="108"/>
      <c r="H157" s="108"/>
      <c r="I157" s="108"/>
      <c r="J157" s="108"/>
      <c r="K157" s="108"/>
      <c r="L157" s="108"/>
      <c r="M157" s="111"/>
      <c r="N157" s="112"/>
      <c r="O157" s="111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15"/>
      <c r="E158" s="108"/>
      <c r="F158" s="108"/>
      <c r="G158" s="108"/>
      <c r="H158" s="108"/>
      <c r="I158" s="108"/>
      <c r="J158" s="108"/>
      <c r="K158" s="108"/>
      <c r="L158" s="108"/>
      <c r="M158" s="111"/>
      <c r="N158" s="112"/>
      <c r="O158" s="111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15"/>
      <c r="E159" s="108"/>
      <c r="F159" s="108"/>
      <c r="G159" s="108"/>
      <c r="H159" s="108"/>
      <c r="I159" s="108"/>
      <c r="J159" s="108"/>
      <c r="K159" s="108"/>
      <c r="L159" s="108"/>
      <c r="M159" s="111"/>
      <c r="N159" s="112"/>
      <c r="O159" s="111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15"/>
      <c r="E160" s="108"/>
      <c r="F160" s="108"/>
      <c r="G160" s="108"/>
      <c r="H160" s="108"/>
      <c r="I160" s="108"/>
      <c r="J160" s="108"/>
      <c r="K160" s="108"/>
      <c r="L160" s="108"/>
      <c r="M160" s="111"/>
      <c r="N160" s="112"/>
      <c r="O160" s="111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15"/>
      <c r="E161" s="108"/>
      <c r="F161" s="108"/>
      <c r="G161" s="108"/>
      <c r="H161" s="108"/>
      <c r="I161" s="108"/>
      <c r="J161" s="108"/>
      <c r="K161" s="108"/>
      <c r="L161" s="108"/>
      <c r="M161" s="111"/>
      <c r="N161" s="112"/>
      <c r="O161" s="111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15"/>
      <c r="E162" s="108"/>
      <c r="F162" s="108"/>
      <c r="G162" s="108"/>
      <c r="H162" s="108"/>
      <c r="I162" s="108"/>
      <c r="J162" s="108"/>
      <c r="K162" s="108"/>
      <c r="L162" s="108"/>
      <c r="M162" s="111"/>
      <c r="N162" s="112"/>
      <c r="O162" s="111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15"/>
      <c r="E163" s="108"/>
      <c r="F163" s="108"/>
      <c r="G163" s="108"/>
      <c r="H163" s="108"/>
      <c r="I163" s="108"/>
      <c r="J163" s="108"/>
      <c r="K163" s="108"/>
      <c r="L163" s="108"/>
      <c r="M163" s="111"/>
      <c r="N163" s="112"/>
      <c r="O163" s="111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15"/>
      <c r="E164" s="108"/>
      <c r="F164" s="108"/>
      <c r="G164" s="108"/>
      <c r="H164" s="108"/>
      <c r="I164" s="108"/>
      <c r="J164" s="108"/>
      <c r="K164" s="108"/>
      <c r="L164" s="108"/>
      <c r="M164" s="111"/>
      <c r="N164" s="112"/>
      <c r="O164" s="111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15"/>
      <c r="E165" s="108"/>
      <c r="F165" s="108"/>
      <c r="G165" s="108"/>
      <c r="H165" s="108"/>
      <c r="I165" s="108"/>
      <c r="J165" s="108"/>
      <c r="K165" s="108"/>
      <c r="L165" s="108"/>
      <c r="M165" s="111"/>
      <c r="N165" s="112"/>
      <c r="O165" s="111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15"/>
      <c r="E166" s="108"/>
      <c r="F166" s="108"/>
      <c r="G166" s="108"/>
      <c r="H166" s="108"/>
      <c r="I166" s="108"/>
      <c r="J166" s="108"/>
      <c r="K166" s="108"/>
      <c r="L166" s="108"/>
      <c r="M166" s="111"/>
      <c r="N166" s="112"/>
      <c r="O166" s="111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15"/>
      <c r="E167" s="108"/>
      <c r="F167" s="108"/>
      <c r="G167" s="108"/>
      <c r="H167" s="108"/>
      <c r="I167" s="108"/>
      <c r="J167" s="108"/>
      <c r="K167" s="108"/>
      <c r="L167" s="108"/>
      <c r="M167" s="111"/>
      <c r="N167" s="112"/>
      <c r="O167" s="111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15"/>
      <c r="E168" s="108"/>
      <c r="F168" s="108"/>
      <c r="G168" s="108"/>
      <c r="H168" s="108"/>
      <c r="I168" s="108"/>
      <c r="J168" s="108"/>
      <c r="K168" s="108"/>
      <c r="L168" s="108"/>
      <c r="M168" s="111"/>
      <c r="N168" s="112"/>
      <c r="O168" s="111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15"/>
      <c r="E169" s="108"/>
      <c r="F169" s="108"/>
      <c r="G169" s="108"/>
      <c r="H169" s="108"/>
      <c r="I169" s="108"/>
      <c r="J169" s="108"/>
      <c r="K169" s="108"/>
      <c r="L169" s="108"/>
      <c r="M169" s="111"/>
      <c r="N169" s="112"/>
      <c r="O169" s="111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15"/>
      <c r="E170" s="108"/>
      <c r="F170" s="108"/>
      <c r="G170" s="108"/>
      <c r="H170" s="108"/>
      <c r="I170" s="108"/>
      <c r="J170" s="108"/>
      <c r="K170" s="108"/>
      <c r="L170" s="108"/>
      <c r="M170" s="111"/>
      <c r="N170" s="112"/>
      <c r="O170" s="111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15"/>
      <c r="E171" s="108"/>
      <c r="F171" s="108"/>
      <c r="G171" s="108"/>
      <c r="H171" s="108"/>
      <c r="I171" s="108"/>
      <c r="J171" s="108"/>
      <c r="K171" s="108"/>
      <c r="L171" s="108"/>
      <c r="M171" s="111"/>
      <c r="N171" s="112"/>
      <c r="O171" s="111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15"/>
      <c r="E172" s="108"/>
      <c r="F172" s="108"/>
      <c r="G172" s="108"/>
      <c r="H172" s="108"/>
      <c r="I172" s="108"/>
      <c r="J172" s="108"/>
      <c r="K172" s="108"/>
      <c r="L172" s="108"/>
      <c r="M172" s="111"/>
      <c r="N172" s="112"/>
      <c r="O172" s="111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15"/>
      <c r="E173" s="108"/>
      <c r="F173" s="108"/>
      <c r="G173" s="108"/>
      <c r="H173" s="108"/>
      <c r="I173" s="108"/>
      <c r="J173" s="108"/>
      <c r="K173" s="108"/>
      <c r="L173" s="108"/>
      <c r="M173" s="111"/>
      <c r="N173" s="112"/>
      <c r="O173" s="111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15"/>
      <c r="E174" s="108"/>
      <c r="F174" s="108"/>
      <c r="G174" s="108"/>
      <c r="H174" s="108"/>
      <c r="I174" s="108"/>
      <c r="J174" s="108"/>
      <c r="K174" s="108"/>
      <c r="L174" s="108"/>
      <c r="M174" s="111"/>
      <c r="N174" s="112"/>
      <c r="O174" s="111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15"/>
      <c r="E175" s="108"/>
      <c r="F175" s="108"/>
      <c r="G175" s="108"/>
      <c r="H175" s="108"/>
      <c r="I175" s="108"/>
      <c r="J175" s="108"/>
      <c r="K175" s="108"/>
      <c r="L175" s="108"/>
      <c r="M175" s="111"/>
      <c r="N175" s="112"/>
      <c r="O175" s="111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15"/>
      <c r="E176" s="108"/>
      <c r="F176" s="108"/>
      <c r="G176" s="108"/>
      <c r="H176" s="108"/>
      <c r="I176" s="108"/>
      <c r="J176" s="108"/>
      <c r="K176" s="108"/>
      <c r="L176" s="108"/>
      <c r="M176" s="111"/>
      <c r="N176" s="112"/>
      <c r="O176" s="111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15"/>
      <c r="E177" s="108"/>
      <c r="F177" s="108"/>
      <c r="G177" s="108"/>
      <c r="H177" s="108"/>
      <c r="I177" s="108"/>
      <c r="J177" s="108"/>
      <c r="K177" s="108"/>
      <c r="L177" s="108"/>
      <c r="M177" s="111"/>
      <c r="N177" s="112"/>
      <c r="O177" s="111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15"/>
      <c r="E178" s="108"/>
      <c r="F178" s="108"/>
      <c r="G178" s="108"/>
      <c r="H178" s="108"/>
      <c r="I178" s="108"/>
      <c r="J178" s="108"/>
      <c r="K178" s="108"/>
      <c r="L178" s="108"/>
      <c r="M178" s="111"/>
      <c r="N178" s="112"/>
      <c r="O178" s="111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15"/>
      <c r="E179" s="108"/>
      <c r="F179" s="108"/>
      <c r="G179" s="108"/>
      <c r="H179" s="108"/>
      <c r="I179" s="108"/>
      <c r="J179" s="108"/>
      <c r="K179" s="108"/>
      <c r="L179" s="108"/>
      <c r="M179" s="111"/>
      <c r="N179" s="112"/>
      <c r="O179" s="111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15"/>
      <c r="E180" s="108"/>
      <c r="F180" s="108"/>
      <c r="G180" s="108"/>
      <c r="H180" s="108"/>
      <c r="I180" s="108"/>
      <c r="J180" s="108"/>
      <c r="K180" s="108"/>
      <c r="L180" s="108"/>
      <c r="M180" s="111"/>
      <c r="N180" s="112"/>
      <c r="O180" s="111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15"/>
      <c r="E181" s="108"/>
      <c r="F181" s="108"/>
      <c r="G181" s="108"/>
      <c r="H181" s="108"/>
      <c r="I181" s="108"/>
      <c r="J181" s="108"/>
      <c r="K181" s="108"/>
      <c r="L181" s="108"/>
      <c r="M181" s="111"/>
      <c r="N181" s="112"/>
      <c r="O181" s="111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15"/>
      <c r="E182" s="108"/>
      <c r="F182" s="108"/>
      <c r="G182" s="108"/>
      <c r="H182" s="108"/>
      <c r="I182" s="108"/>
      <c r="J182" s="108"/>
      <c r="K182" s="108"/>
      <c r="L182" s="108"/>
      <c r="M182" s="111"/>
      <c r="N182" s="112"/>
      <c r="O182" s="111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15"/>
      <c r="E183" s="108"/>
      <c r="F183" s="108"/>
      <c r="G183" s="108"/>
      <c r="H183" s="108"/>
      <c r="I183" s="108"/>
      <c r="J183" s="108"/>
      <c r="K183" s="108"/>
      <c r="L183" s="108"/>
      <c r="M183" s="111"/>
      <c r="N183" s="112"/>
      <c r="O183" s="111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15"/>
      <c r="E184" s="108"/>
      <c r="F184" s="108"/>
      <c r="G184" s="108"/>
      <c r="H184" s="108"/>
      <c r="I184" s="108"/>
      <c r="J184" s="108"/>
      <c r="K184" s="108"/>
      <c r="L184" s="108"/>
      <c r="M184" s="111"/>
      <c r="N184" s="112"/>
      <c r="O184" s="111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15"/>
      <c r="E185" s="108"/>
      <c r="F185" s="108"/>
      <c r="G185" s="108"/>
      <c r="H185" s="108"/>
      <c r="I185" s="108"/>
      <c r="J185" s="108"/>
      <c r="K185" s="108"/>
      <c r="L185" s="108"/>
      <c r="M185" s="111"/>
      <c r="N185" s="112"/>
      <c r="O185" s="111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15"/>
      <c r="E186" s="108"/>
      <c r="F186" s="108"/>
      <c r="G186" s="108"/>
      <c r="H186" s="108"/>
      <c r="I186" s="108"/>
      <c r="J186" s="108"/>
      <c r="K186" s="108"/>
      <c r="L186" s="108"/>
      <c r="M186" s="111"/>
      <c r="N186" s="112"/>
      <c r="O186" s="111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15"/>
      <c r="E187" s="108"/>
      <c r="F187" s="108"/>
      <c r="G187" s="108"/>
      <c r="H187" s="108"/>
      <c r="I187" s="108"/>
      <c r="J187" s="108"/>
      <c r="K187" s="108"/>
      <c r="L187" s="108"/>
      <c r="M187" s="111"/>
      <c r="N187" s="112"/>
      <c r="O187" s="111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15"/>
      <c r="E188" s="108"/>
      <c r="F188" s="108"/>
      <c r="G188" s="108"/>
      <c r="H188" s="108"/>
      <c r="I188" s="108"/>
      <c r="J188" s="108"/>
      <c r="K188" s="108"/>
      <c r="L188" s="108"/>
      <c r="M188" s="111"/>
      <c r="N188" s="112"/>
      <c r="O188" s="111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15"/>
      <c r="E189" s="108"/>
      <c r="F189" s="108"/>
      <c r="G189" s="108"/>
      <c r="H189" s="108"/>
      <c r="I189" s="108"/>
      <c r="J189" s="108"/>
      <c r="K189" s="108"/>
      <c r="L189" s="108"/>
      <c r="M189" s="111"/>
      <c r="N189" s="112"/>
      <c r="O189" s="111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15"/>
      <c r="E190" s="108"/>
      <c r="F190" s="108"/>
      <c r="G190" s="108"/>
      <c r="H190" s="108"/>
      <c r="I190" s="108"/>
      <c r="J190" s="108"/>
      <c r="K190" s="108"/>
      <c r="L190" s="108"/>
      <c r="M190" s="111"/>
      <c r="N190" s="112"/>
      <c r="O190" s="111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15"/>
      <c r="E191" s="108"/>
      <c r="F191" s="108"/>
      <c r="G191" s="108"/>
      <c r="H191" s="108"/>
      <c r="I191" s="108"/>
      <c r="J191" s="108"/>
      <c r="K191" s="108"/>
      <c r="L191" s="108"/>
      <c r="M191" s="111"/>
      <c r="N191" s="112"/>
      <c r="O191" s="111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15"/>
      <c r="E192" s="108"/>
      <c r="F192" s="108"/>
      <c r="G192" s="108"/>
      <c r="H192" s="108"/>
      <c r="I192" s="108"/>
      <c r="J192" s="108"/>
      <c r="K192" s="108"/>
      <c r="L192" s="108"/>
      <c r="M192" s="111"/>
      <c r="N192" s="112"/>
      <c r="O192" s="111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15"/>
      <c r="E193" s="108"/>
      <c r="F193" s="108"/>
      <c r="G193" s="108"/>
      <c r="H193" s="108"/>
      <c r="I193" s="108"/>
      <c r="J193" s="108"/>
      <c r="K193" s="108"/>
      <c r="L193" s="108"/>
      <c r="M193" s="111"/>
      <c r="N193" s="112"/>
      <c r="O193" s="111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15"/>
      <c r="E194" s="108"/>
      <c r="F194" s="108"/>
      <c r="G194" s="108"/>
      <c r="H194" s="108"/>
      <c r="I194" s="108"/>
      <c r="J194" s="108"/>
      <c r="K194" s="108"/>
      <c r="L194" s="108"/>
      <c r="M194" s="111"/>
      <c r="N194" s="112"/>
      <c r="O194" s="111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15"/>
      <c r="E195" s="108"/>
      <c r="F195" s="108"/>
      <c r="G195" s="108"/>
      <c r="H195" s="108"/>
      <c r="I195" s="108"/>
      <c r="J195" s="108"/>
      <c r="K195" s="108"/>
      <c r="L195" s="108"/>
      <c r="M195" s="111"/>
      <c r="N195" s="112"/>
      <c r="O195" s="111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15"/>
      <c r="E196" s="108"/>
      <c r="F196" s="108"/>
      <c r="G196" s="108"/>
      <c r="H196" s="108"/>
      <c r="I196" s="108"/>
      <c r="J196" s="108"/>
      <c r="K196" s="108"/>
      <c r="L196" s="108"/>
      <c r="M196" s="111"/>
      <c r="N196" s="112"/>
      <c r="O196" s="111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15"/>
      <c r="E197" s="108"/>
      <c r="F197" s="108"/>
      <c r="G197" s="108"/>
      <c r="H197" s="108"/>
      <c r="I197" s="108"/>
      <c r="J197" s="108"/>
      <c r="K197" s="108"/>
      <c r="L197" s="108"/>
      <c r="M197" s="111"/>
      <c r="N197" s="112"/>
      <c r="O197" s="111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15"/>
      <c r="E198" s="108"/>
      <c r="F198" s="108"/>
      <c r="G198" s="108"/>
      <c r="H198" s="108"/>
      <c r="I198" s="108"/>
      <c r="J198" s="108"/>
      <c r="K198" s="108"/>
      <c r="L198" s="108"/>
      <c r="M198" s="111"/>
      <c r="N198" s="112"/>
      <c r="O198" s="111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15"/>
      <c r="E199" s="108"/>
      <c r="F199" s="108"/>
      <c r="G199" s="108"/>
      <c r="H199" s="108"/>
      <c r="I199" s="108"/>
      <c r="J199" s="108"/>
      <c r="K199" s="108"/>
      <c r="L199" s="108"/>
      <c r="M199" s="111"/>
      <c r="N199" s="112"/>
      <c r="O199" s="111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15"/>
      <c r="E200" s="108"/>
      <c r="F200" s="108"/>
      <c r="G200" s="108"/>
      <c r="H200" s="108"/>
      <c r="I200" s="108"/>
      <c r="J200" s="108"/>
      <c r="K200" s="108"/>
      <c r="L200" s="108"/>
      <c r="M200" s="111"/>
      <c r="N200" s="112"/>
      <c r="O200" s="111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15"/>
      <c r="E201" s="108"/>
      <c r="F201" s="108"/>
      <c r="G201" s="108"/>
      <c r="H201" s="108"/>
      <c r="I201" s="108"/>
      <c r="J201" s="108"/>
      <c r="K201" s="108"/>
      <c r="L201" s="108"/>
      <c r="M201" s="111"/>
      <c r="N201" s="112"/>
      <c r="O201" s="111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15"/>
      <c r="E202" s="108"/>
      <c r="F202" s="108"/>
      <c r="G202" s="108"/>
      <c r="H202" s="108"/>
      <c r="I202" s="108"/>
      <c r="J202" s="108"/>
      <c r="K202" s="108"/>
      <c r="L202" s="108"/>
      <c r="M202" s="111"/>
      <c r="N202" s="112"/>
      <c r="O202" s="111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15"/>
      <c r="E203" s="108"/>
      <c r="F203" s="108"/>
      <c r="G203" s="108"/>
      <c r="H203" s="108"/>
      <c r="I203" s="108"/>
      <c r="J203" s="108"/>
      <c r="K203" s="108"/>
      <c r="L203" s="108"/>
      <c r="M203" s="111"/>
      <c r="N203" s="112"/>
      <c r="O203" s="111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15"/>
      <c r="E204" s="108"/>
      <c r="F204" s="108"/>
      <c r="G204" s="108"/>
      <c r="H204" s="108"/>
      <c r="I204" s="108"/>
      <c r="J204" s="108"/>
      <c r="K204" s="108"/>
      <c r="L204" s="108"/>
      <c r="M204" s="111"/>
      <c r="N204" s="112"/>
      <c r="O204" s="111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15"/>
      <c r="E205" s="108"/>
      <c r="F205" s="108"/>
      <c r="G205" s="108"/>
      <c r="H205" s="108"/>
      <c r="I205" s="108"/>
      <c r="J205" s="108"/>
      <c r="K205" s="108"/>
      <c r="L205" s="108"/>
      <c r="M205" s="111"/>
      <c r="N205" s="112"/>
      <c r="O205" s="111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15"/>
      <c r="E206" s="108"/>
      <c r="F206" s="108"/>
      <c r="G206" s="108"/>
      <c r="H206" s="108"/>
      <c r="I206" s="108"/>
      <c r="J206" s="108"/>
      <c r="K206" s="108"/>
      <c r="L206" s="108"/>
      <c r="M206" s="111"/>
      <c r="N206" s="112"/>
      <c r="O206" s="111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15"/>
      <c r="E207" s="108"/>
      <c r="F207" s="108"/>
      <c r="G207" s="108"/>
      <c r="H207" s="108"/>
      <c r="I207" s="108"/>
      <c r="J207" s="108"/>
      <c r="K207" s="108"/>
      <c r="L207" s="108"/>
      <c r="M207" s="111"/>
      <c r="N207" s="112"/>
      <c r="O207" s="111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15"/>
      <c r="E208" s="108"/>
      <c r="F208" s="108"/>
      <c r="G208" s="108"/>
      <c r="H208" s="108"/>
      <c r="I208" s="108"/>
      <c r="J208" s="108"/>
      <c r="K208" s="108"/>
      <c r="L208" s="108"/>
      <c r="M208" s="111"/>
      <c r="N208" s="112"/>
      <c r="O208" s="111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15"/>
      <c r="E209" s="108"/>
      <c r="F209" s="108"/>
      <c r="G209" s="108"/>
      <c r="H209" s="108"/>
      <c r="I209" s="108"/>
      <c r="J209" s="108"/>
      <c r="K209" s="108"/>
      <c r="L209" s="108"/>
      <c r="M209" s="111"/>
      <c r="N209" s="112"/>
      <c r="O209" s="111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15"/>
      <c r="E210" s="108"/>
      <c r="F210" s="108"/>
      <c r="G210" s="108"/>
      <c r="H210" s="108"/>
      <c r="I210" s="108"/>
      <c r="J210" s="108"/>
      <c r="K210" s="108"/>
      <c r="L210" s="108"/>
      <c r="M210" s="111"/>
      <c r="N210" s="112"/>
      <c r="O210" s="111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15"/>
      <c r="E211" s="108"/>
      <c r="F211" s="108"/>
      <c r="G211" s="108"/>
      <c r="H211" s="108"/>
      <c r="I211" s="108"/>
      <c r="J211" s="108"/>
      <c r="K211" s="108"/>
      <c r="L211" s="108"/>
      <c r="M211" s="111"/>
      <c r="N211" s="112"/>
      <c r="O211" s="111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15"/>
      <c r="E212" s="108"/>
      <c r="F212" s="108"/>
      <c r="G212" s="108"/>
      <c r="H212" s="108"/>
      <c r="I212" s="108"/>
      <c r="J212" s="108"/>
      <c r="K212" s="108"/>
      <c r="L212" s="108"/>
      <c r="M212" s="111"/>
      <c r="N212" s="112"/>
      <c r="O212" s="111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  <row r="213">
      <c r="A213" s="108"/>
      <c r="B213" s="108"/>
      <c r="C213" s="108"/>
      <c r="D213" s="115"/>
      <c r="E213" s="108"/>
      <c r="F213" s="108"/>
      <c r="G213" s="108"/>
      <c r="H213" s="108"/>
      <c r="I213" s="108"/>
      <c r="J213" s="108"/>
      <c r="K213" s="108"/>
      <c r="L213" s="108"/>
      <c r="M213" s="111"/>
      <c r="N213" s="112"/>
      <c r="O213" s="111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</row>
    <row r="214">
      <c r="A214" s="108"/>
      <c r="B214" s="108"/>
      <c r="C214" s="108"/>
      <c r="D214" s="115"/>
      <c r="E214" s="108"/>
      <c r="F214" s="108"/>
      <c r="G214" s="108"/>
      <c r="H214" s="108"/>
      <c r="I214" s="108"/>
      <c r="J214" s="108"/>
      <c r="K214" s="108"/>
      <c r="L214" s="108"/>
      <c r="M214" s="111"/>
      <c r="N214" s="112"/>
      <c r="O214" s="111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</row>
    <row r="215">
      <c r="A215" s="108"/>
      <c r="B215" s="108"/>
      <c r="C215" s="108"/>
      <c r="D215" s="115"/>
      <c r="E215" s="108"/>
      <c r="F215" s="108"/>
      <c r="G215" s="108"/>
      <c r="H215" s="108"/>
      <c r="I215" s="108"/>
      <c r="J215" s="108"/>
      <c r="K215" s="108"/>
      <c r="L215" s="108"/>
      <c r="M215" s="111"/>
      <c r="N215" s="112"/>
      <c r="O215" s="111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</row>
    <row r="216">
      <c r="A216" s="108"/>
      <c r="B216" s="108"/>
      <c r="C216" s="108"/>
      <c r="D216" s="115"/>
      <c r="E216" s="108"/>
      <c r="F216" s="108"/>
      <c r="G216" s="108"/>
      <c r="H216" s="108"/>
      <c r="I216" s="108"/>
      <c r="J216" s="108"/>
      <c r="K216" s="108"/>
      <c r="L216" s="108"/>
      <c r="M216" s="111"/>
      <c r="N216" s="112"/>
      <c r="O216" s="111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</row>
    <row r="217">
      <c r="A217" s="108"/>
      <c r="B217" s="108"/>
      <c r="C217" s="108"/>
      <c r="D217" s="115"/>
      <c r="E217" s="108"/>
      <c r="F217" s="108"/>
      <c r="G217" s="108"/>
      <c r="H217" s="108"/>
      <c r="I217" s="108"/>
      <c r="J217" s="108"/>
      <c r="K217" s="108"/>
      <c r="L217" s="108"/>
      <c r="M217" s="111"/>
      <c r="N217" s="112"/>
      <c r="O217" s="111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</row>
    <row r="218">
      <c r="A218" s="108"/>
      <c r="B218" s="108"/>
      <c r="C218" s="108"/>
      <c r="D218" s="115"/>
      <c r="E218" s="108"/>
      <c r="F218" s="108"/>
      <c r="G218" s="108"/>
      <c r="H218" s="108"/>
      <c r="I218" s="108"/>
      <c r="J218" s="108"/>
      <c r="K218" s="108"/>
      <c r="L218" s="108"/>
      <c r="M218" s="111"/>
      <c r="N218" s="112"/>
      <c r="O218" s="111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</row>
    <row r="219">
      <c r="A219" s="108"/>
      <c r="B219" s="108"/>
      <c r="C219" s="108"/>
      <c r="D219" s="115"/>
      <c r="E219" s="108"/>
      <c r="F219" s="108"/>
      <c r="G219" s="108"/>
      <c r="H219" s="108"/>
      <c r="I219" s="108"/>
      <c r="J219" s="108"/>
      <c r="K219" s="108"/>
      <c r="L219" s="108"/>
      <c r="M219" s="111"/>
      <c r="N219" s="112"/>
      <c r="O219" s="111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</row>
    <row r="220">
      <c r="A220" s="108"/>
      <c r="B220" s="108"/>
      <c r="C220" s="108"/>
      <c r="D220" s="115"/>
      <c r="E220" s="108"/>
      <c r="F220" s="108"/>
      <c r="G220" s="108"/>
      <c r="H220" s="108"/>
      <c r="I220" s="108"/>
      <c r="J220" s="108"/>
      <c r="K220" s="108"/>
      <c r="L220" s="108"/>
      <c r="M220" s="111"/>
      <c r="N220" s="112"/>
      <c r="O220" s="111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</row>
    <row r="221">
      <c r="A221" s="108"/>
      <c r="B221" s="108"/>
      <c r="C221" s="108"/>
      <c r="D221" s="115"/>
      <c r="E221" s="108"/>
      <c r="F221" s="108"/>
      <c r="G221" s="108"/>
      <c r="H221" s="108"/>
      <c r="I221" s="108"/>
      <c r="J221" s="108"/>
      <c r="K221" s="108"/>
      <c r="L221" s="108"/>
      <c r="M221" s="111"/>
      <c r="N221" s="112"/>
      <c r="O221" s="111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</row>
    <row r="222">
      <c r="A222" s="108"/>
      <c r="B222" s="108"/>
      <c r="C222" s="108"/>
      <c r="D222" s="115"/>
      <c r="E222" s="108"/>
      <c r="F222" s="108"/>
      <c r="G222" s="108"/>
      <c r="H222" s="108"/>
      <c r="I222" s="108"/>
      <c r="J222" s="108"/>
      <c r="K222" s="108"/>
      <c r="L222" s="108"/>
      <c r="M222" s="111"/>
      <c r="N222" s="112"/>
      <c r="O222" s="111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</row>
    <row r="223">
      <c r="A223" s="108"/>
      <c r="B223" s="108"/>
      <c r="C223" s="108"/>
      <c r="D223" s="115"/>
      <c r="E223" s="108"/>
      <c r="F223" s="108"/>
      <c r="G223" s="108"/>
      <c r="H223" s="108"/>
      <c r="I223" s="108"/>
      <c r="J223" s="108"/>
      <c r="K223" s="108"/>
      <c r="L223" s="108"/>
      <c r="M223" s="111"/>
      <c r="N223" s="112"/>
      <c r="O223" s="111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</row>
    <row r="224">
      <c r="A224" s="108"/>
      <c r="B224" s="108"/>
      <c r="C224" s="108"/>
      <c r="D224" s="115"/>
      <c r="E224" s="108"/>
      <c r="F224" s="108"/>
      <c r="G224" s="108"/>
      <c r="H224" s="108"/>
      <c r="I224" s="108"/>
      <c r="J224" s="108"/>
      <c r="K224" s="108"/>
      <c r="L224" s="108"/>
      <c r="M224" s="111"/>
      <c r="N224" s="112"/>
      <c r="O224" s="111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</row>
    <row r="225">
      <c r="A225" s="108"/>
      <c r="B225" s="108"/>
      <c r="C225" s="108"/>
      <c r="D225" s="115"/>
      <c r="E225" s="108"/>
      <c r="F225" s="108"/>
      <c r="G225" s="108"/>
      <c r="H225" s="108"/>
      <c r="I225" s="108"/>
      <c r="J225" s="108"/>
      <c r="K225" s="108"/>
      <c r="L225" s="108"/>
      <c r="M225" s="111"/>
      <c r="N225" s="112"/>
      <c r="O225" s="111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</row>
    <row r="226">
      <c r="A226" s="108"/>
      <c r="B226" s="108"/>
      <c r="C226" s="108"/>
      <c r="D226" s="115"/>
      <c r="E226" s="108"/>
      <c r="F226" s="108"/>
      <c r="G226" s="108"/>
      <c r="H226" s="108"/>
      <c r="I226" s="108"/>
      <c r="J226" s="108"/>
      <c r="K226" s="108"/>
      <c r="L226" s="108"/>
      <c r="M226" s="111"/>
      <c r="N226" s="112"/>
      <c r="O226" s="111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</row>
    <row r="227">
      <c r="A227" s="108"/>
      <c r="B227" s="108"/>
      <c r="C227" s="108"/>
      <c r="D227" s="115"/>
      <c r="E227" s="108"/>
      <c r="F227" s="108"/>
      <c r="G227" s="108"/>
      <c r="H227" s="108"/>
      <c r="I227" s="108"/>
      <c r="J227" s="108"/>
      <c r="K227" s="108"/>
      <c r="L227" s="108"/>
      <c r="M227" s="111"/>
      <c r="N227" s="112"/>
      <c r="O227" s="111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</row>
    <row r="228">
      <c r="A228" s="108"/>
      <c r="B228" s="108"/>
      <c r="C228" s="108"/>
      <c r="D228" s="115"/>
      <c r="E228" s="108"/>
      <c r="F228" s="108"/>
      <c r="G228" s="108"/>
      <c r="H228" s="108"/>
      <c r="I228" s="108"/>
      <c r="J228" s="108"/>
      <c r="K228" s="108"/>
      <c r="L228" s="108"/>
      <c r="M228" s="111"/>
      <c r="N228" s="112"/>
      <c r="O228" s="111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</row>
    <row r="229">
      <c r="A229" s="108"/>
      <c r="B229" s="108"/>
      <c r="C229" s="108"/>
      <c r="D229" s="115"/>
      <c r="E229" s="108"/>
      <c r="F229" s="108"/>
      <c r="G229" s="108"/>
      <c r="H229" s="108"/>
      <c r="I229" s="108"/>
      <c r="J229" s="108"/>
      <c r="K229" s="108"/>
      <c r="L229" s="108"/>
      <c r="M229" s="111"/>
      <c r="N229" s="112"/>
      <c r="O229" s="111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</row>
    <row r="230">
      <c r="A230" s="108"/>
      <c r="B230" s="108"/>
      <c r="C230" s="108"/>
      <c r="D230" s="115"/>
      <c r="E230" s="108"/>
      <c r="F230" s="108"/>
      <c r="G230" s="108"/>
      <c r="H230" s="108"/>
      <c r="I230" s="108"/>
      <c r="J230" s="108"/>
      <c r="K230" s="108"/>
      <c r="L230" s="108"/>
      <c r="M230" s="111"/>
      <c r="N230" s="112"/>
      <c r="O230" s="111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</row>
    <row r="231">
      <c r="A231" s="108"/>
      <c r="B231" s="108"/>
      <c r="C231" s="108"/>
      <c r="D231" s="115"/>
      <c r="E231" s="108"/>
      <c r="F231" s="108"/>
      <c r="G231" s="108"/>
      <c r="H231" s="108"/>
      <c r="I231" s="108"/>
      <c r="J231" s="108"/>
      <c r="K231" s="108"/>
      <c r="L231" s="108"/>
      <c r="M231" s="111"/>
      <c r="N231" s="112"/>
      <c r="O231" s="111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</row>
    <row r="232">
      <c r="A232" s="108"/>
      <c r="B232" s="108"/>
      <c r="C232" s="108"/>
      <c r="D232" s="115"/>
      <c r="E232" s="108"/>
      <c r="F232" s="108"/>
      <c r="G232" s="108"/>
      <c r="H232" s="108"/>
      <c r="I232" s="108"/>
      <c r="J232" s="108"/>
      <c r="K232" s="108"/>
      <c r="L232" s="108"/>
      <c r="M232" s="111"/>
      <c r="N232" s="112"/>
      <c r="O232" s="111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</row>
    <row r="233">
      <c r="A233" s="108"/>
      <c r="B233" s="108"/>
      <c r="C233" s="108"/>
      <c r="D233" s="115"/>
      <c r="E233" s="108"/>
      <c r="F233" s="108"/>
      <c r="G233" s="108"/>
      <c r="H233" s="108"/>
      <c r="I233" s="108"/>
      <c r="J233" s="108"/>
      <c r="K233" s="108"/>
      <c r="L233" s="108"/>
      <c r="M233" s="111"/>
      <c r="N233" s="112"/>
      <c r="O233" s="111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</row>
    <row r="234">
      <c r="A234" s="108"/>
      <c r="B234" s="108"/>
      <c r="C234" s="108"/>
      <c r="D234" s="115"/>
      <c r="E234" s="108"/>
      <c r="F234" s="108"/>
      <c r="G234" s="108"/>
      <c r="H234" s="108"/>
      <c r="I234" s="108"/>
      <c r="J234" s="108"/>
      <c r="K234" s="108"/>
      <c r="L234" s="108"/>
      <c r="M234" s="111"/>
      <c r="N234" s="112"/>
      <c r="O234" s="111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</row>
    <row r="235">
      <c r="A235" s="108"/>
      <c r="B235" s="108"/>
      <c r="C235" s="108"/>
      <c r="D235" s="115"/>
      <c r="E235" s="108"/>
      <c r="F235" s="108"/>
      <c r="G235" s="108"/>
      <c r="H235" s="108"/>
      <c r="I235" s="108"/>
      <c r="J235" s="108"/>
      <c r="K235" s="108"/>
      <c r="L235" s="108"/>
      <c r="M235" s="111"/>
      <c r="N235" s="112"/>
      <c r="O235" s="111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</row>
    <row r="236">
      <c r="A236" s="108"/>
      <c r="B236" s="108"/>
      <c r="C236" s="108"/>
      <c r="D236" s="115"/>
      <c r="E236" s="108"/>
      <c r="F236" s="108"/>
      <c r="G236" s="108"/>
      <c r="H236" s="108"/>
      <c r="I236" s="108"/>
      <c r="J236" s="108"/>
      <c r="K236" s="108"/>
      <c r="L236" s="108"/>
      <c r="M236" s="111"/>
      <c r="N236" s="112"/>
      <c r="O236" s="111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</row>
    <row r="237">
      <c r="A237" s="108"/>
      <c r="B237" s="108"/>
      <c r="C237" s="108"/>
      <c r="D237" s="115"/>
      <c r="E237" s="108"/>
      <c r="F237" s="108"/>
      <c r="G237" s="108"/>
      <c r="H237" s="108"/>
      <c r="I237" s="108"/>
      <c r="J237" s="108"/>
      <c r="K237" s="108"/>
      <c r="L237" s="108"/>
      <c r="M237" s="111"/>
      <c r="N237" s="112"/>
      <c r="O237" s="111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</row>
    <row r="238">
      <c r="A238" s="108"/>
      <c r="B238" s="108"/>
      <c r="C238" s="108"/>
      <c r="D238" s="115"/>
      <c r="E238" s="108"/>
      <c r="F238" s="108"/>
      <c r="G238" s="108"/>
      <c r="H238" s="108"/>
      <c r="I238" s="108"/>
      <c r="J238" s="108"/>
      <c r="K238" s="108"/>
      <c r="L238" s="108"/>
      <c r="M238" s="111"/>
      <c r="N238" s="112"/>
      <c r="O238" s="111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</row>
    <row r="239">
      <c r="A239" s="108"/>
      <c r="B239" s="108"/>
      <c r="C239" s="108"/>
      <c r="D239" s="115"/>
      <c r="E239" s="108"/>
      <c r="F239" s="108"/>
      <c r="G239" s="108"/>
      <c r="H239" s="108"/>
      <c r="I239" s="108"/>
      <c r="J239" s="108"/>
      <c r="K239" s="108"/>
      <c r="L239" s="108"/>
      <c r="M239" s="111"/>
      <c r="N239" s="112"/>
      <c r="O239" s="111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</row>
    <row r="240">
      <c r="A240" s="108"/>
      <c r="B240" s="108"/>
      <c r="C240" s="108"/>
      <c r="D240" s="115"/>
      <c r="E240" s="108"/>
      <c r="F240" s="108"/>
      <c r="G240" s="108"/>
      <c r="H240" s="108"/>
      <c r="I240" s="108"/>
      <c r="J240" s="108"/>
      <c r="K240" s="108"/>
      <c r="L240" s="108"/>
      <c r="M240" s="111"/>
      <c r="N240" s="112"/>
      <c r="O240" s="111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</row>
    <row r="241">
      <c r="A241" s="108"/>
      <c r="B241" s="108"/>
      <c r="C241" s="108"/>
      <c r="D241" s="115"/>
      <c r="E241" s="108"/>
      <c r="F241" s="108"/>
      <c r="G241" s="108"/>
      <c r="H241" s="108"/>
      <c r="I241" s="108"/>
      <c r="J241" s="108"/>
      <c r="K241" s="108"/>
      <c r="L241" s="108"/>
      <c r="M241" s="111"/>
      <c r="N241" s="112"/>
      <c r="O241" s="111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</row>
    <row r="242">
      <c r="A242" s="108"/>
      <c r="B242" s="108"/>
      <c r="C242" s="108"/>
      <c r="D242" s="115"/>
      <c r="E242" s="108"/>
      <c r="F242" s="108"/>
      <c r="G242" s="108"/>
      <c r="H242" s="108"/>
      <c r="I242" s="108"/>
      <c r="J242" s="108"/>
      <c r="K242" s="108"/>
      <c r="L242" s="108"/>
      <c r="M242" s="111"/>
      <c r="N242" s="112"/>
      <c r="O242" s="111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</row>
    <row r="243">
      <c r="A243" s="108"/>
      <c r="B243" s="108"/>
      <c r="C243" s="108"/>
      <c r="D243" s="115"/>
      <c r="E243" s="108"/>
      <c r="F243" s="108"/>
      <c r="G243" s="108"/>
      <c r="H243" s="108"/>
      <c r="I243" s="108"/>
      <c r="J243" s="108"/>
      <c r="K243" s="108"/>
      <c r="L243" s="108"/>
      <c r="M243" s="111"/>
      <c r="N243" s="112"/>
      <c r="O243" s="111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</row>
    <row r="244">
      <c r="A244" s="108"/>
      <c r="B244" s="108"/>
      <c r="C244" s="108"/>
      <c r="D244" s="115"/>
      <c r="E244" s="108"/>
      <c r="F244" s="108"/>
      <c r="G244" s="108"/>
      <c r="H244" s="108"/>
      <c r="I244" s="108"/>
      <c r="J244" s="108"/>
      <c r="K244" s="108"/>
      <c r="L244" s="108"/>
      <c r="M244" s="111"/>
      <c r="N244" s="112"/>
      <c r="O244" s="111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</row>
    <row r="245">
      <c r="A245" s="108"/>
      <c r="B245" s="108"/>
      <c r="C245" s="108"/>
      <c r="D245" s="115"/>
      <c r="E245" s="108"/>
      <c r="F245" s="108"/>
      <c r="G245" s="108"/>
      <c r="H245" s="108"/>
      <c r="I245" s="108"/>
      <c r="J245" s="108"/>
      <c r="K245" s="108"/>
      <c r="L245" s="108"/>
      <c r="M245" s="111"/>
      <c r="N245" s="112"/>
      <c r="O245" s="111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</row>
    <row r="246">
      <c r="A246" s="108"/>
      <c r="B246" s="108"/>
      <c r="C246" s="108"/>
      <c r="D246" s="115"/>
      <c r="E246" s="108"/>
      <c r="F246" s="108"/>
      <c r="G246" s="108"/>
      <c r="H246" s="108"/>
      <c r="I246" s="108"/>
      <c r="J246" s="108"/>
      <c r="K246" s="108"/>
      <c r="L246" s="108"/>
      <c r="M246" s="111"/>
      <c r="N246" s="112"/>
      <c r="O246" s="111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</row>
    <row r="247">
      <c r="A247" s="108"/>
      <c r="B247" s="108"/>
      <c r="C247" s="108"/>
      <c r="D247" s="115"/>
      <c r="E247" s="108"/>
      <c r="F247" s="108"/>
      <c r="G247" s="108"/>
      <c r="H247" s="108"/>
      <c r="I247" s="108"/>
      <c r="J247" s="108"/>
      <c r="K247" s="108"/>
      <c r="L247" s="108"/>
      <c r="M247" s="111"/>
      <c r="N247" s="112"/>
      <c r="O247" s="111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</row>
    <row r="248">
      <c r="A248" s="108"/>
      <c r="B248" s="108"/>
      <c r="C248" s="108"/>
      <c r="D248" s="115"/>
      <c r="E248" s="108"/>
      <c r="F248" s="108"/>
      <c r="G248" s="108"/>
      <c r="H248" s="108"/>
      <c r="I248" s="108"/>
      <c r="J248" s="108"/>
      <c r="K248" s="108"/>
      <c r="L248" s="108"/>
      <c r="M248" s="111"/>
      <c r="N248" s="112"/>
      <c r="O248" s="111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</row>
    <row r="249">
      <c r="A249" s="108"/>
      <c r="B249" s="108"/>
      <c r="C249" s="108"/>
      <c r="D249" s="115"/>
      <c r="E249" s="108"/>
      <c r="F249" s="108"/>
      <c r="G249" s="108"/>
      <c r="H249" s="108"/>
      <c r="I249" s="108"/>
      <c r="J249" s="108"/>
      <c r="K249" s="108"/>
      <c r="L249" s="108"/>
      <c r="M249" s="111"/>
      <c r="N249" s="112"/>
      <c r="O249" s="111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</row>
    <row r="250">
      <c r="A250" s="108"/>
      <c r="B250" s="108"/>
      <c r="C250" s="108"/>
      <c r="D250" s="115"/>
      <c r="E250" s="108"/>
      <c r="F250" s="108"/>
      <c r="G250" s="108"/>
      <c r="H250" s="108"/>
      <c r="I250" s="108"/>
      <c r="J250" s="108"/>
      <c r="K250" s="108"/>
      <c r="L250" s="108"/>
      <c r="M250" s="111"/>
      <c r="N250" s="112"/>
      <c r="O250" s="111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</row>
    <row r="251">
      <c r="A251" s="108"/>
      <c r="B251" s="108"/>
      <c r="C251" s="108"/>
      <c r="D251" s="115"/>
      <c r="E251" s="108"/>
      <c r="F251" s="108"/>
      <c r="G251" s="108"/>
      <c r="H251" s="108"/>
      <c r="I251" s="108"/>
      <c r="J251" s="108"/>
      <c r="K251" s="108"/>
      <c r="L251" s="108"/>
      <c r="M251" s="111"/>
      <c r="N251" s="112"/>
      <c r="O251" s="111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</row>
    <row r="252">
      <c r="A252" s="108"/>
      <c r="B252" s="108"/>
      <c r="C252" s="108"/>
      <c r="D252" s="115"/>
      <c r="E252" s="108"/>
      <c r="F252" s="108"/>
      <c r="G252" s="108"/>
      <c r="H252" s="108"/>
      <c r="I252" s="108"/>
      <c r="J252" s="108"/>
      <c r="K252" s="108"/>
      <c r="L252" s="108"/>
      <c r="M252" s="111"/>
      <c r="N252" s="112"/>
      <c r="O252" s="111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</row>
    <row r="253">
      <c r="A253" s="108"/>
      <c r="B253" s="108"/>
      <c r="C253" s="108"/>
      <c r="D253" s="115"/>
      <c r="E253" s="108"/>
      <c r="F253" s="108"/>
      <c r="G253" s="108"/>
      <c r="H253" s="108"/>
      <c r="I253" s="108"/>
      <c r="J253" s="108"/>
      <c r="K253" s="108"/>
      <c r="L253" s="108"/>
      <c r="M253" s="111"/>
      <c r="N253" s="112"/>
      <c r="O253" s="111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</row>
    <row r="254">
      <c r="A254" s="108"/>
      <c r="B254" s="108"/>
      <c r="C254" s="108"/>
      <c r="D254" s="115"/>
      <c r="E254" s="108"/>
      <c r="F254" s="108"/>
      <c r="G254" s="108"/>
      <c r="H254" s="108"/>
      <c r="I254" s="108"/>
      <c r="J254" s="108"/>
      <c r="K254" s="108"/>
      <c r="L254" s="108"/>
      <c r="M254" s="111"/>
      <c r="N254" s="112"/>
      <c r="O254" s="111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</row>
    <row r="255">
      <c r="A255" s="108"/>
      <c r="B255" s="108"/>
      <c r="C255" s="108"/>
      <c r="D255" s="115"/>
      <c r="E255" s="108"/>
      <c r="F255" s="108"/>
      <c r="G255" s="108"/>
      <c r="H255" s="108"/>
      <c r="I255" s="108"/>
      <c r="J255" s="108"/>
      <c r="K255" s="108"/>
      <c r="L255" s="108"/>
      <c r="M255" s="111"/>
      <c r="N255" s="112"/>
      <c r="O255" s="111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</row>
    <row r="256">
      <c r="A256" s="108"/>
      <c r="B256" s="108"/>
      <c r="C256" s="108"/>
      <c r="D256" s="115"/>
      <c r="E256" s="108"/>
      <c r="F256" s="108"/>
      <c r="G256" s="108"/>
      <c r="H256" s="108"/>
      <c r="I256" s="108"/>
      <c r="J256" s="108"/>
      <c r="K256" s="108"/>
      <c r="L256" s="108"/>
      <c r="M256" s="111"/>
      <c r="N256" s="112"/>
      <c r="O256" s="111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</row>
    <row r="257">
      <c r="A257" s="108"/>
      <c r="B257" s="108"/>
      <c r="C257" s="108"/>
      <c r="D257" s="115"/>
      <c r="E257" s="108"/>
      <c r="F257" s="108"/>
      <c r="G257" s="108"/>
      <c r="H257" s="108"/>
      <c r="I257" s="108"/>
      <c r="J257" s="108"/>
      <c r="K257" s="108"/>
      <c r="L257" s="108"/>
      <c r="M257" s="111"/>
      <c r="N257" s="112"/>
      <c r="O257" s="111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</row>
    <row r="258">
      <c r="A258" s="108"/>
      <c r="B258" s="108"/>
      <c r="C258" s="108"/>
      <c r="D258" s="115"/>
      <c r="E258" s="108"/>
      <c r="F258" s="108"/>
      <c r="G258" s="108"/>
      <c r="H258" s="108"/>
      <c r="I258" s="108"/>
      <c r="J258" s="108"/>
      <c r="K258" s="108"/>
      <c r="L258" s="108"/>
      <c r="M258" s="111"/>
      <c r="N258" s="112"/>
      <c r="O258" s="111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</row>
    <row r="259">
      <c r="A259" s="108"/>
      <c r="B259" s="108"/>
      <c r="C259" s="108"/>
      <c r="D259" s="115"/>
      <c r="E259" s="108"/>
      <c r="F259" s="108"/>
      <c r="G259" s="108"/>
      <c r="H259" s="108"/>
      <c r="I259" s="108"/>
      <c r="J259" s="108"/>
      <c r="K259" s="108"/>
      <c r="L259" s="108"/>
      <c r="M259" s="111"/>
      <c r="N259" s="112"/>
      <c r="O259" s="111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</row>
    <row r="260">
      <c r="A260" s="108"/>
      <c r="B260" s="108"/>
      <c r="C260" s="108"/>
      <c r="D260" s="115"/>
      <c r="E260" s="108"/>
      <c r="F260" s="108"/>
      <c r="G260" s="108"/>
      <c r="H260" s="108"/>
      <c r="I260" s="108"/>
      <c r="J260" s="108"/>
      <c r="K260" s="108"/>
      <c r="L260" s="108"/>
      <c r="M260" s="111"/>
      <c r="N260" s="112"/>
      <c r="O260" s="111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</row>
    <row r="261">
      <c r="A261" s="108"/>
      <c r="B261" s="108"/>
      <c r="C261" s="108"/>
      <c r="D261" s="115"/>
      <c r="E261" s="108"/>
      <c r="F261" s="108"/>
      <c r="G261" s="108"/>
      <c r="H261" s="108"/>
      <c r="I261" s="108"/>
      <c r="J261" s="108"/>
      <c r="K261" s="108"/>
      <c r="L261" s="108"/>
      <c r="M261" s="111"/>
      <c r="N261" s="112"/>
      <c r="O261" s="111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</row>
    <row r="262">
      <c r="A262" s="108"/>
      <c r="B262" s="108"/>
      <c r="C262" s="108"/>
      <c r="D262" s="115"/>
      <c r="E262" s="108"/>
      <c r="F262" s="108"/>
      <c r="G262" s="108"/>
      <c r="H262" s="108"/>
      <c r="I262" s="108"/>
      <c r="J262" s="108"/>
      <c r="K262" s="108"/>
      <c r="L262" s="108"/>
      <c r="M262" s="111"/>
      <c r="N262" s="112"/>
      <c r="O262" s="111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</row>
    <row r="263">
      <c r="A263" s="108"/>
      <c r="B263" s="108"/>
      <c r="C263" s="108"/>
      <c r="D263" s="115"/>
      <c r="E263" s="108"/>
      <c r="F263" s="108"/>
      <c r="G263" s="108"/>
      <c r="H263" s="108"/>
      <c r="I263" s="108"/>
      <c r="J263" s="108"/>
      <c r="K263" s="108"/>
      <c r="L263" s="108"/>
      <c r="M263" s="111"/>
      <c r="N263" s="112"/>
      <c r="O263" s="111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</row>
    <row r="264">
      <c r="A264" s="108"/>
      <c r="B264" s="108"/>
      <c r="C264" s="108"/>
      <c r="D264" s="115"/>
      <c r="E264" s="108"/>
      <c r="F264" s="108"/>
      <c r="G264" s="108"/>
      <c r="H264" s="108"/>
      <c r="I264" s="108"/>
      <c r="J264" s="108"/>
      <c r="K264" s="108"/>
      <c r="L264" s="108"/>
      <c r="M264" s="111"/>
      <c r="N264" s="112"/>
      <c r="O264" s="111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</row>
    <row r="265">
      <c r="A265" s="108"/>
      <c r="B265" s="108"/>
      <c r="C265" s="108"/>
      <c r="D265" s="115"/>
      <c r="E265" s="108"/>
      <c r="F265" s="108"/>
      <c r="G265" s="108"/>
      <c r="H265" s="108"/>
      <c r="I265" s="108"/>
      <c r="J265" s="108"/>
      <c r="K265" s="108"/>
      <c r="L265" s="108"/>
      <c r="M265" s="111"/>
      <c r="N265" s="112"/>
      <c r="O265" s="111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</row>
    <row r="266">
      <c r="A266" s="108"/>
      <c r="B266" s="108"/>
      <c r="C266" s="108"/>
      <c r="D266" s="115"/>
      <c r="E266" s="108"/>
      <c r="F266" s="108"/>
      <c r="G266" s="108"/>
      <c r="H266" s="108"/>
      <c r="I266" s="108"/>
      <c r="J266" s="108"/>
      <c r="K266" s="108"/>
      <c r="L266" s="108"/>
      <c r="M266" s="111"/>
      <c r="N266" s="112"/>
      <c r="O266" s="111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</row>
    <row r="267">
      <c r="A267" s="108"/>
      <c r="B267" s="108"/>
      <c r="C267" s="108"/>
      <c r="D267" s="115"/>
      <c r="E267" s="108"/>
      <c r="F267" s="108"/>
      <c r="G267" s="108"/>
      <c r="H267" s="108"/>
      <c r="I267" s="108"/>
      <c r="J267" s="108"/>
      <c r="K267" s="108"/>
      <c r="L267" s="108"/>
      <c r="M267" s="111"/>
      <c r="N267" s="112"/>
      <c r="O267" s="111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</row>
    <row r="268">
      <c r="A268" s="108"/>
      <c r="B268" s="108"/>
      <c r="C268" s="108"/>
      <c r="D268" s="115"/>
      <c r="E268" s="108"/>
      <c r="F268" s="108"/>
      <c r="G268" s="108"/>
      <c r="H268" s="108"/>
      <c r="I268" s="108"/>
      <c r="J268" s="108"/>
      <c r="K268" s="108"/>
      <c r="L268" s="108"/>
      <c r="M268" s="111"/>
      <c r="N268" s="112"/>
      <c r="O268" s="111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</row>
    <row r="269">
      <c r="A269" s="108"/>
      <c r="B269" s="108"/>
      <c r="C269" s="108"/>
      <c r="D269" s="115"/>
      <c r="E269" s="108"/>
      <c r="F269" s="108"/>
      <c r="G269" s="108"/>
      <c r="H269" s="108"/>
      <c r="I269" s="108"/>
      <c r="J269" s="108"/>
      <c r="K269" s="108"/>
      <c r="L269" s="108"/>
      <c r="M269" s="111"/>
      <c r="N269" s="112"/>
      <c r="O269" s="111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</row>
    <row r="270">
      <c r="A270" s="108"/>
      <c r="B270" s="108"/>
      <c r="C270" s="108"/>
      <c r="D270" s="115"/>
      <c r="E270" s="108"/>
      <c r="F270" s="108"/>
      <c r="G270" s="108"/>
      <c r="H270" s="108"/>
      <c r="I270" s="108"/>
      <c r="J270" s="108"/>
      <c r="K270" s="108"/>
      <c r="L270" s="108"/>
      <c r="M270" s="111"/>
      <c r="N270" s="112"/>
      <c r="O270" s="111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</row>
    <row r="271">
      <c r="A271" s="108"/>
      <c r="B271" s="108"/>
      <c r="C271" s="108"/>
      <c r="D271" s="115"/>
      <c r="E271" s="108"/>
      <c r="F271" s="108"/>
      <c r="G271" s="108"/>
      <c r="H271" s="108"/>
      <c r="I271" s="108"/>
      <c r="J271" s="108"/>
      <c r="K271" s="108"/>
      <c r="L271" s="108"/>
      <c r="M271" s="111"/>
      <c r="N271" s="112"/>
      <c r="O271" s="111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</row>
    <row r="272">
      <c r="A272" s="108"/>
      <c r="B272" s="108"/>
      <c r="C272" s="108"/>
      <c r="D272" s="115"/>
      <c r="E272" s="108"/>
      <c r="F272" s="108"/>
      <c r="G272" s="108"/>
      <c r="H272" s="108"/>
      <c r="I272" s="108"/>
      <c r="J272" s="108"/>
      <c r="K272" s="108"/>
      <c r="L272" s="108"/>
      <c r="M272" s="111"/>
      <c r="N272" s="112"/>
      <c r="O272" s="111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</row>
    <row r="273">
      <c r="A273" s="108"/>
      <c r="B273" s="108"/>
      <c r="C273" s="108"/>
      <c r="D273" s="115"/>
      <c r="E273" s="108"/>
      <c r="F273" s="108"/>
      <c r="G273" s="108"/>
      <c r="H273" s="108"/>
      <c r="I273" s="108"/>
      <c r="J273" s="108"/>
      <c r="K273" s="108"/>
      <c r="L273" s="108"/>
      <c r="M273" s="111"/>
      <c r="N273" s="112"/>
      <c r="O273" s="111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</row>
    <row r="274">
      <c r="A274" s="108"/>
      <c r="B274" s="108"/>
      <c r="C274" s="108"/>
      <c r="D274" s="115"/>
      <c r="E274" s="108"/>
      <c r="F274" s="108"/>
      <c r="G274" s="108"/>
      <c r="H274" s="108"/>
      <c r="I274" s="108"/>
      <c r="J274" s="108"/>
      <c r="K274" s="108"/>
      <c r="L274" s="108"/>
      <c r="M274" s="111"/>
      <c r="N274" s="112"/>
      <c r="O274" s="111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</row>
    <row r="275">
      <c r="A275" s="108"/>
      <c r="B275" s="108"/>
      <c r="C275" s="108"/>
      <c r="D275" s="115"/>
      <c r="E275" s="108"/>
      <c r="F275" s="108"/>
      <c r="G275" s="108"/>
      <c r="H275" s="108"/>
      <c r="I275" s="108"/>
      <c r="J275" s="108"/>
      <c r="K275" s="108"/>
      <c r="L275" s="108"/>
      <c r="M275" s="111"/>
      <c r="N275" s="112"/>
      <c r="O275" s="111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</row>
    <row r="276">
      <c r="A276" s="108"/>
      <c r="B276" s="108"/>
      <c r="C276" s="108"/>
      <c r="D276" s="115"/>
      <c r="E276" s="108"/>
      <c r="F276" s="108"/>
      <c r="G276" s="108"/>
      <c r="H276" s="108"/>
      <c r="I276" s="108"/>
      <c r="J276" s="108"/>
      <c r="K276" s="108"/>
      <c r="L276" s="108"/>
      <c r="M276" s="111"/>
      <c r="N276" s="112"/>
      <c r="O276" s="111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</row>
    <row r="277">
      <c r="A277" s="108"/>
      <c r="B277" s="108"/>
      <c r="C277" s="108"/>
      <c r="D277" s="115"/>
      <c r="E277" s="108"/>
      <c r="F277" s="108"/>
      <c r="G277" s="108"/>
      <c r="H277" s="108"/>
      <c r="I277" s="108"/>
      <c r="J277" s="108"/>
      <c r="K277" s="108"/>
      <c r="L277" s="108"/>
      <c r="M277" s="111"/>
      <c r="N277" s="112"/>
      <c r="O277" s="111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</row>
    <row r="278">
      <c r="A278" s="108"/>
      <c r="B278" s="108"/>
      <c r="C278" s="108"/>
      <c r="D278" s="115"/>
      <c r="E278" s="108"/>
      <c r="F278" s="108"/>
      <c r="G278" s="108"/>
      <c r="H278" s="108"/>
      <c r="I278" s="108"/>
      <c r="J278" s="108"/>
      <c r="K278" s="108"/>
      <c r="L278" s="108"/>
      <c r="M278" s="111"/>
      <c r="N278" s="112"/>
      <c r="O278" s="111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</row>
    <row r="279">
      <c r="A279" s="108"/>
      <c r="B279" s="108"/>
      <c r="C279" s="108"/>
      <c r="D279" s="115"/>
      <c r="E279" s="108"/>
      <c r="F279" s="108"/>
      <c r="G279" s="108"/>
      <c r="H279" s="108"/>
      <c r="I279" s="108"/>
      <c r="J279" s="108"/>
      <c r="K279" s="108"/>
      <c r="L279" s="108"/>
      <c r="M279" s="111"/>
      <c r="N279" s="112"/>
      <c r="O279" s="111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</row>
    <row r="280">
      <c r="A280" s="108"/>
      <c r="B280" s="108"/>
      <c r="C280" s="108"/>
      <c r="D280" s="115"/>
      <c r="E280" s="108"/>
      <c r="F280" s="108"/>
      <c r="G280" s="108"/>
      <c r="H280" s="108"/>
      <c r="I280" s="108"/>
      <c r="J280" s="108"/>
      <c r="K280" s="108"/>
      <c r="L280" s="108"/>
      <c r="M280" s="111"/>
      <c r="N280" s="112"/>
      <c r="O280" s="111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</row>
    <row r="281">
      <c r="A281" s="108"/>
      <c r="B281" s="108"/>
      <c r="C281" s="108"/>
      <c r="D281" s="115"/>
      <c r="E281" s="108"/>
      <c r="F281" s="108"/>
      <c r="G281" s="108"/>
      <c r="H281" s="108"/>
      <c r="I281" s="108"/>
      <c r="J281" s="108"/>
      <c r="K281" s="108"/>
      <c r="L281" s="108"/>
      <c r="M281" s="111"/>
      <c r="N281" s="112"/>
      <c r="O281" s="111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</row>
    <row r="282">
      <c r="A282" s="108"/>
      <c r="B282" s="108"/>
      <c r="C282" s="108"/>
      <c r="D282" s="115"/>
      <c r="E282" s="108"/>
      <c r="F282" s="108"/>
      <c r="G282" s="108"/>
      <c r="H282" s="108"/>
      <c r="I282" s="108"/>
      <c r="J282" s="108"/>
      <c r="K282" s="108"/>
      <c r="L282" s="108"/>
      <c r="M282" s="111"/>
      <c r="N282" s="112"/>
      <c r="O282" s="111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</row>
    <row r="283">
      <c r="A283" s="108"/>
      <c r="B283" s="108"/>
      <c r="C283" s="108"/>
      <c r="D283" s="115"/>
      <c r="E283" s="108"/>
      <c r="F283" s="108"/>
      <c r="G283" s="108"/>
      <c r="H283" s="108"/>
      <c r="I283" s="108"/>
      <c r="J283" s="108"/>
      <c r="K283" s="108"/>
      <c r="L283" s="108"/>
      <c r="M283" s="111"/>
      <c r="N283" s="112"/>
      <c r="O283" s="111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</row>
    <row r="284">
      <c r="A284" s="108"/>
      <c r="B284" s="108"/>
      <c r="C284" s="108"/>
      <c r="D284" s="115"/>
      <c r="E284" s="108"/>
      <c r="F284" s="108"/>
      <c r="G284" s="108"/>
      <c r="H284" s="108"/>
      <c r="I284" s="108"/>
      <c r="J284" s="108"/>
      <c r="K284" s="108"/>
      <c r="L284" s="108"/>
      <c r="M284" s="111"/>
      <c r="N284" s="112"/>
      <c r="O284" s="111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</row>
    <row r="285">
      <c r="A285" s="108"/>
      <c r="B285" s="108"/>
      <c r="C285" s="108"/>
      <c r="D285" s="115"/>
      <c r="E285" s="108"/>
      <c r="F285" s="108"/>
      <c r="G285" s="108"/>
      <c r="H285" s="108"/>
      <c r="I285" s="108"/>
      <c r="J285" s="108"/>
      <c r="K285" s="108"/>
      <c r="L285" s="108"/>
      <c r="M285" s="111"/>
      <c r="N285" s="112"/>
      <c r="O285" s="111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</row>
    <row r="286">
      <c r="A286" s="108"/>
      <c r="B286" s="108"/>
      <c r="C286" s="108"/>
      <c r="D286" s="115"/>
      <c r="E286" s="108"/>
      <c r="F286" s="108"/>
      <c r="G286" s="108"/>
      <c r="H286" s="108"/>
      <c r="I286" s="108"/>
      <c r="J286" s="108"/>
      <c r="K286" s="108"/>
      <c r="L286" s="108"/>
      <c r="M286" s="111"/>
      <c r="N286" s="112"/>
      <c r="O286" s="111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</row>
    <row r="287">
      <c r="A287" s="108"/>
      <c r="B287" s="108"/>
      <c r="C287" s="108"/>
      <c r="D287" s="115"/>
      <c r="E287" s="108"/>
      <c r="F287" s="108"/>
      <c r="G287" s="108"/>
      <c r="H287" s="108"/>
      <c r="I287" s="108"/>
      <c r="J287" s="108"/>
      <c r="K287" s="108"/>
      <c r="L287" s="108"/>
      <c r="M287" s="111"/>
      <c r="N287" s="112"/>
      <c r="O287" s="111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</row>
    <row r="288">
      <c r="A288" s="108"/>
      <c r="B288" s="108"/>
      <c r="C288" s="108"/>
      <c r="D288" s="115"/>
      <c r="E288" s="108"/>
      <c r="F288" s="108"/>
      <c r="G288" s="108"/>
      <c r="H288" s="108"/>
      <c r="I288" s="108"/>
      <c r="J288" s="108"/>
      <c r="K288" s="108"/>
      <c r="L288" s="108"/>
      <c r="M288" s="111"/>
      <c r="N288" s="112"/>
      <c r="O288" s="111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</row>
    <row r="289">
      <c r="A289" s="108"/>
      <c r="B289" s="108"/>
      <c r="C289" s="108"/>
      <c r="D289" s="115"/>
      <c r="E289" s="108"/>
      <c r="F289" s="108"/>
      <c r="G289" s="108"/>
      <c r="H289" s="108"/>
      <c r="I289" s="108"/>
      <c r="J289" s="108"/>
      <c r="K289" s="108"/>
      <c r="L289" s="108"/>
      <c r="M289" s="111"/>
      <c r="N289" s="112"/>
      <c r="O289" s="111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</row>
    <row r="290">
      <c r="A290" s="108"/>
      <c r="B290" s="108"/>
      <c r="C290" s="108"/>
      <c r="D290" s="115"/>
      <c r="E290" s="108"/>
      <c r="F290" s="108"/>
      <c r="G290" s="108"/>
      <c r="H290" s="108"/>
      <c r="I290" s="108"/>
      <c r="J290" s="108"/>
      <c r="K290" s="108"/>
      <c r="L290" s="108"/>
      <c r="M290" s="111"/>
      <c r="N290" s="112"/>
      <c r="O290" s="111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</row>
    <row r="291">
      <c r="A291" s="108"/>
      <c r="B291" s="108"/>
      <c r="C291" s="108"/>
      <c r="D291" s="115"/>
      <c r="E291" s="108"/>
      <c r="F291" s="108"/>
      <c r="G291" s="108"/>
      <c r="H291" s="108"/>
      <c r="I291" s="108"/>
      <c r="J291" s="108"/>
      <c r="K291" s="108"/>
      <c r="L291" s="108"/>
      <c r="M291" s="111"/>
      <c r="N291" s="112"/>
      <c r="O291" s="111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</row>
    <row r="292">
      <c r="A292" s="108"/>
      <c r="B292" s="108"/>
      <c r="C292" s="108"/>
      <c r="D292" s="115"/>
      <c r="E292" s="108"/>
      <c r="F292" s="108"/>
      <c r="G292" s="108"/>
      <c r="H292" s="108"/>
      <c r="I292" s="108"/>
      <c r="J292" s="108"/>
      <c r="K292" s="108"/>
      <c r="L292" s="108"/>
      <c r="M292" s="111"/>
      <c r="N292" s="112"/>
      <c r="O292" s="111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</row>
    <row r="293">
      <c r="A293" s="108"/>
      <c r="B293" s="108"/>
      <c r="C293" s="108"/>
      <c r="D293" s="115"/>
      <c r="E293" s="108"/>
      <c r="F293" s="108"/>
      <c r="G293" s="108"/>
      <c r="H293" s="108"/>
      <c r="I293" s="108"/>
      <c r="J293" s="108"/>
      <c r="K293" s="108"/>
      <c r="L293" s="108"/>
      <c r="M293" s="111"/>
      <c r="N293" s="112"/>
      <c r="O293" s="111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</row>
    <row r="294">
      <c r="A294" s="108"/>
      <c r="B294" s="108"/>
      <c r="C294" s="108"/>
      <c r="D294" s="115"/>
      <c r="E294" s="108"/>
      <c r="F294" s="108"/>
      <c r="G294" s="108"/>
      <c r="H294" s="108"/>
      <c r="I294" s="108"/>
      <c r="J294" s="108"/>
      <c r="K294" s="108"/>
      <c r="L294" s="108"/>
      <c r="M294" s="111"/>
      <c r="N294" s="112"/>
      <c r="O294" s="111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</row>
    <row r="295">
      <c r="A295" s="108"/>
      <c r="B295" s="108"/>
      <c r="C295" s="108"/>
      <c r="D295" s="115"/>
      <c r="E295" s="108"/>
      <c r="F295" s="108"/>
      <c r="G295" s="108"/>
      <c r="H295" s="108"/>
      <c r="I295" s="108"/>
      <c r="J295" s="108"/>
      <c r="K295" s="108"/>
      <c r="L295" s="108"/>
      <c r="M295" s="111"/>
      <c r="N295" s="112"/>
      <c r="O295" s="111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</row>
    <row r="296">
      <c r="A296" s="108"/>
      <c r="B296" s="108"/>
      <c r="C296" s="108"/>
      <c r="D296" s="115"/>
      <c r="E296" s="108"/>
      <c r="F296" s="108"/>
      <c r="G296" s="108"/>
      <c r="H296" s="108"/>
      <c r="I296" s="108"/>
      <c r="J296" s="108"/>
      <c r="K296" s="108"/>
      <c r="L296" s="108"/>
      <c r="M296" s="111"/>
      <c r="N296" s="112"/>
      <c r="O296" s="111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</row>
    <row r="297">
      <c r="A297" s="108"/>
      <c r="B297" s="108"/>
      <c r="C297" s="108"/>
      <c r="D297" s="115"/>
      <c r="E297" s="108"/>
      <c r="F297" s="108"/>
      <c r="G297" s="108"/>
      <c r="H297" s="108"/>
      <c r="I297" s="108"/>
      <c r="J297" s="108"/>
      <c r="K297" s="108"/>
      <c r="L297" s="108"/>
      <c r="M297" s="111"/>
      <c r="N297" s="112"/>
      <c r="O297" s="111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</row>
    <row r="298">
      <c r="A298" s="108"/>
      <c r="B298" s="108"/>
      <c r="C298" s="108"/>
      <c r="D298" s="115"/>
      <c r="E298" s="108"/>
      <c r="F298" s="108"/>
      <c r="G298" s="108"/>
      <c r="H298" s="108"/>
      <c r="I298" s="108"/>
      <c r="J298" s="108"/>
      <c r="K298" s="108"/>
      <c r="L298" s="108"/>
      <c r="M298" s="111"/>
      <c r="N298" s="112"/>
      <c r="O298" s="111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</row>
    <row r="299">
      <c r="A299" s="108"/>
      <c r="B299" s="108"/>
      <c r="C299" s="108"/>
      <c r="D299" s="115"/>
      <c r="E299" s="108"/>
      <c r="F299" s="108"/>
      <c r="G299" s="108"/>
      <c r="H299" s="108"/>
      <c r="I299" s="108"/>
      <c r="J299" s="108"/>
      <c r="K299" s="108"/>
      <c r="L299" s="108"/>
      <c r="M299" s="111"/>
      <c r="N299" s="112"/>
      <c r="O299" s="111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</row>
    <row r="300">
      <c r="A300" s="108"/>
      <c r="B300" s="108"/>
      <c r="C300" s="108"/>
      <c r="D300" s="115"/>
      <c r="E300" s="108"/>
      <c r="F300" s="108"/>
      <c r="G300" s="108"/>
      <c r="H300" s="108"/>
      <c r="I300" s="108"/>
      <c r="J300" s="108"/>
      <c r="K300" s="108"/>
      <c r="L300" s="108"/>
      <c r="M300" s="111"/>
      <c r="N300" s="112"/>
      <c r="O300" s="111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</row>
    <row r="301">
      <c r="A301" s="108"/>
      <c r="B301" s="108"/>
      <c r="C301" s="108"/>
      <c r="D301" s="115"/>
      <c r="E301" s="108"/>
      <c r="F301" s="108"/>
      <c r="G301" s="108"/>
      <c r="H301" s="108"/>
      <c r="I301" s="108"/>
      <c r="J301" s="108"/>
      <c r="K301" s="108"/>
      <c r="L301" s="108"/>
      <c r="M301" s="111"/>
      <c r="N301" s="112"/>
      <c r="O301" s="111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</row>
    <row r="302">
      <c r="A302" s="108"/>
      <c r="B302" s="108"/>
      <c r="C302" s="108"/>
      <c r="D302" s="115"/>
      <c r="E302" s="108"/>
      <c r="F302" s="108"/>
      <c r="G302" s="108"/>
      <c r="H302" s="108"/>
      <c r="I302" s="108"/>
      <c r="J302" s="108"/>
      <c r="K302" s="108"/>
      <c r="L302" s="108"/>
      <c r="M302" s="111"/>
      <c r="N302" s="112"/>
      <c r="O302" s="111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</row>
    <row r="303">
      <c r="A303" s="108"/>
      <c r="B303" s="108"/>
      <c r="C303" s="108"/>
      <c r="D303" s="115"/>
      <c r="E303" s="108"/>
      <c r="F303" s="108"/>
      <c r="G303" s="108"/>
      <c r="H303" s="108"/>
      <c r="I303" s="108"/>
      <c r="J303" s="108"/>
      <c r="K303" s="108"/>
      <c r="L303" s="108"/>
      <c r="M303" s="111"/>
      <c r="N303" s="112"/>
      <c r="O303" s="111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</row>
    <row r="304">
      <c r="A304" s="108"/>
      <c r="B304" s="108"/>
      <c r="C304" s="108"/>
      <c r="D304" s="115"/>
      <c r="E304" s="108"/>
      <c r="F304" s="108"/>
      <c r="G304" s="108"/>
      <c r="H304" s="108"/>
      <c r="I304" s="108"/>
      <c r="J304" s="108"/>
      <c r="K304" s="108"/>
      <c r="L304" s="108"/>
      <c r="M304" s="111"/>
      <c r="N304" s="112"/>
      <c r="O304" s="111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</row>
    <row r="305">
      <c r="A305" s="108"/>
      <c r="B305" s="108"/>
      <c r="C305" s="108"/>
      <c r="D305" s="115"/>
      <c r="E305" s="108"/>
      <c r="F305" s="108"/>
      <c r="G305" s="108"/>
      <c r="H305" s="108"/>
      <c r="I305" s="108"/>
      <c r="J305" s="108"/>
      <c r="K305" s="108"/>
      <c r="L305" s="108"/>
      <c r="M305" s="111"/>
      <c r="N305" s="112"/>
      <c r="O305" s="111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</row>
    <row r="306">
      <c r="A306" s="108"/>
      <c r="B306" s="108"/>
      <c r="C306" s="108"/>
      <c r="D306" s="115"/>
      <c r="E306" s="108"/>
      <c r="F306" s="108"/>
      <c r="G306" s="108"/>
      <c r="H306" s="108"/>
      <c r="I306" s="108"/>
      <c r="J306" s="108"/>
      <c r="K306" s="108"/>
      <c r="L306" s="108"/>
      <c r="M306" s="111"/>
      <c r="N306" s="112"/>
      <c r="O306" s="111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</row>
    <row r="307">
      <c r="A307" s="108"/>
      <c r="B307" s="108"/>
      <c r="C307" s="108"/>
      <c r="D307" s="115"/>
      <c r="E307" s="108"/>
      <c r="F307" s="108"/>
      <c r="G307" s="108"/>
      <c r="H307" s="108"/>
      <c r="I307" s="108"/>
      <c r="J307" s="108"/>
      <c r="K307" s="108"/>
      <c r="L307" s="108"/>
      <c r="M307" s="111"/>
      <c r="N307" s="112"/>
      <c r="O307" s="111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</row>
    <row r="308">
      <c r="A308" s="108"/>
      <c r="B308" s="108"/>
      <c r="C308" s="108"/>
      <c r="D308" s="115"/>
      <c r="E308" s="108"/>
      <c r="F308" s="108"/>
      <c r="G308" s="108"/>
      <c r="H308" s="108"/>
      <c r="I308" s="108"/>
      <c r="J308" s="108"/>
      <c r="K308" s="108"/>
      <c r="L308" s="108"/>
      <c r="M308" s="111"/>
      <c r="N308" s="112"/>
      <c r="O308" s="111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</row>
    <row r="309">
      <c r="A309" s="108"/>
      <c r="B309" s="108"/>
      <c r="C309" s="108"/>
      <c r="D309" s="115"/>
      <c r="E309" s="108"/>
      <c r="F309" s="108"/>
      <c r="G309" s="108"/>
      <c r="H309" s="108"/>
      <c r="I309" s="108"/>
      <c r="J309" s="108"/>
      <c r="K309" s="108"/>
      <c r="L309" s="108"/>
      <c r="M309" s="111"/>
      <c r="N309" s="112"/>
      <c r="O309" s="111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</row>
    <row r="310">
      <c r="A310" s="108"/>
      <c r="B310" s="108"/>
      <c r="C310" s="108"/>
      <c r="D310" s="115"/>
      <c r="E310" s="108"/>
      <c r="F310" s="108"/>
      <c r="G310" s="108"/>
      <c r="H310" s="108"/>
      <c r="I310" s="108"/>
      <c r="J310" s="108"/>
      <c r="K310" s="108"/>
      <c r="L310" s="108"/>
      <c r="M310" s="111"/>
      <c r="N310" s="112"/>
      <c r="O310" s="111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</row>
    <row r="311">
      <c r="A311" s="108"/>
      <c r="B311" s="108"/>
      <c r="C311" s="108"/>
      <c r="D311" s="115"/>
      <c r="E311" s="108"/>
      <c r="F311" s="108"/>
      <c r="G311" s="108"/>
      <c r="H311" s="108"/>
      <c r="I311" s="108"/>
      <c r="J311" s="108"/>
      <c r="K311" s="108"/>
      <c r="L311" s="108"/>
      <c r="M311" s="111"/>
      <c r="N311" s="112"/>
      <c r="O311" s="111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</row>
    <row r="312">
      <c r="A312" s="108"/>
      <c r="B312" s="108"/>
      <c r="C312" s="108"/>
      <c r="D312" s="115"/>
      <c r="E312" s="108"/>
      <c r="F312" s="108"/>
      <c r="G312" s="108"/>
      <c r="H312" s="108"/>
      <c r="I312" s="108"/>
      <c r="J312" s="108"/>
      <c r="K312" s="108"/>
      <c r="L312" s="108"/>
      <c r="M312" s="111"/>
      <c r="N312" s="112"/>
      <c r="O312" s="111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</row>
    <row r="313">
      <c r="A313" s="108"/>
      <c r="B313" s="108"/>
      <c r="C313" s="108"/>
      <c r="D313" s="115"/>
      <c r="E313" s="108"/>
      <c r="F313" s="108"/>
      <c r="G313" s="108"/>
      <c r="H313" s="108"/>
      <c r="I313" s="108"/>
      <c r="J313" s="108"/>
      <c r="K313" s="108"/>
      <c r="L313" s="108"/>
      <c r="M313" s="111"/>
      <c r="N313" s="112"/>
      <c r="O313" s="111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</row>
    <row r="314">
      <c r="A314" s="108"/>
      <c r="B314" s="108"/>
      <c r="C314" s="108"/>
      <c r="D314" s="115"/>
      <c r="E314" s="108"/>
      <c r="F314" s="108"/>
      <c r="G314" s="108"/>
      <c r="H314" s="108"/>
      <c r="I314" s="108"/>
      <c r="J314" s="108"/>
      <c r="K314" s="108"/>
      <c r="L314" s="108"/>
      <c r="M314" s="111"/>
      <c r="N314" s="112"/>
      <c r="O314" s="111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</row>
    <row r="315">
      <c r="A315" s="108"/>
      <c r="B315" s="108"/>
      <c r="C315" s="108"/>
      <c r="D315" s="115"/>
      <c r="E315" s="108"/>
      <c r="F315" s="108"/>
      <c r="G315" s="108"/>
      <c r="H315" s="108"/>
      <c r="I315" s="108"/>
      <c r="J315" s="108"/>
      <c r="K315" s="108"/>
      <c r="L315" s="108"/>
      <c r="M315" s="111"/>
      <c r="N315" s="112"/>
      <c r="O315" s="111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</row>
    <row r="316">
      <c r="A316" s="108"/>
      <c r="B316" s="108"/>
      <c r="C316" s="108"/>
      <c r="D316" s="115"/>
      <c r="E316" s="108"/>
      <c r="F316" s="108"/>
      <c r="G316" s="108"/>
      <c r="H316" s="108"/>
      <c r="I316" s="108"/>
      <c r="J316" s="108"/>
      <c r="K316" s="108"/>
      <c r="L316" s="108"/>
      <c r="M316" s="111"/>
      <c r="N316" s="112"/>
      <c r="O316" s="111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</row>
    <row r="317">
      <c r="A317" s="108"/>
      <c r="B317" s="108"/>
      <c r="C317" s="108"/>
      <c r="D317" s="115"/>
      <c r="E317" s="108"/>
      <c r="F317" s="108"/>
      <c r="G317" s="108"/>
      <c r="H317" s="108"/>
      <c r="I317" s="108"/>
      <c r="J317" s="108"/>
      <c r="K317" s="108"/>
      <c r="L317" s="108"/>
      <c r="M317" s="111"/>
      <c r="N317" s="112"/>
      <c r="O317" s="111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</row>
    <row r="318">
      <c r="A318" s="108"/>
      <c r="B318" s="108"/>
      <c r="C318" s="108"/>
      <c r="D318" s="115"/>
      <c r="E318" s="108"/>
      <c r="F318" s="108"/>
      <c r="G318" s="108"/>
      <c r="H318" s="108"/>
      <c r="I318" s="108"/>
      <c r="J318" s="108"/>
      <c r="K318" s="108"/>
      <c r="L318" s="108"/>
      <c r="M318" s="111"/>
      <c r="N318" s="112"/>
      <c r="O318" s="111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</row>
    <row r="319">
      <c r="A319" s="108"/>
      <c r="B319" s="108"/>
      <c r="C319" s="108"/>
      <c r="D319" s="115"/>
      <c r="E319" s="108"/>
      <c r="F319" s="108"/>
      <c r="G319" s="108"/>
      <c r="H319" s="108"/>
      <c r="I319" s="108"/>
      <c r="J319" s="108"/>
      <c r="K319" s="108"/>
      <c r="L319" s="108"/>
      <c r="M319" s="111"/>
      <c r="N319" s="112"/>
      <c r="O319" s="111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</row>
    <row r="320">
      <c r="A320" s="108"/>
      <c r="B320" s="108"/>
      <c r="C320" s="108"/>
      <c r="D320" s="115"/>
      <c r="E320" s="108"/>
      <c r="F320" s="108"/>
      <c r="G320" s="108"/>
      <c r="H320" s="108"/>
      <c r="I320" s="108"/>
      <c r="J320" s="108"/>
      <c r="K320" s="108"/>
      <c r="L320" s="108"/>
      <c r="M320" s="111"/>
      <c r="N320" s="112"/>
      <c r="O320" s="111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</row>
    <row r="321">
      <c r="A321" s="108"/>
      <c r="B321" s="108"/>
      <c r="C321" s="108"/>
      <c r="D321" s="115"/>
      <c r="E321" s="108"/>
      <c r="F321" s="108"/>
      <c r="G321" s="108"/>
      <c r="H321" s="108"/>
      <c r="I321" s="108"/>
      <c r="J321" s="108"/>
      <c r="K321" s="108"/>
      <c r="L321" s="108"/>
      <c r="M321" s="111"/>
      <c r="N321" s="112"/>
      <c r="O321" s="111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</row>
    <row r="322">
      <c r="A322" s="108"/>
      <c r="B322" s="108"/>
      <c r="C322" s="108"/>
      <c r="D322" s="115"/>
      <c r="E322" s="108"/>
      <c r="F322" s="108"/>
      <c r="G322" s="108"/>
      <c r="H322" s="108"/>
      <c r="I322" s="108"/>
      <c r="J322" s="108"/>
      <c r="K322" s="108"/>
      <c r="L322" s="108"/>
      <c r="M322" s="111"/>
      <c r="N322" s="112"/>
      <c r="O322" s="111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</row>
    <row r="323">
      <c r="A323" s="108"/>
      <c r="B323" s="108"/>
      <c r="C323" s="108"/>
      <c r="D323" s="115"/>
      <c r="E323" s="108"/>
      <c r="F323" s="108"/>
      <c r="G323" s="108"/>
      <c r="H323" s="108"/>
      <c r="I323" s="108"/>
      <c r="J323" s="108"/>
      <c r="K323" s="108"/>
      <c r="L323" s="108"/>
      <c r="M323" s="111"/>
      <c r="N323" s="112"/>
      <c r="O323" s="111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</row>
    <row r="324">
      <c r="A324" s="108"/>
      <c r="B324" s="108"/>
      <c r="C324" s="108"/>
      <c r="D324" s="115"/>
      <c r="E324" s="108"/>
      <c r="F324" s="108"/>
      <c r="G324" s="108"/>
      <c r="H324" s="108"/>
      <c r="I324" s="108"/>
      <c r="J324" s="108"/>
      <c r="K324" s="108"/>
      <c r="L324" s="108"/>
      <c r="M324" s="111"/>
      <c r="N324" s="112"/>
      <c r="O324" s="111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</row>
    <row r="325">
      <c r="A325" s="108"/>
      <c r="B325" s="108"/>
      <c r="C325" s="108"/>
      <c r="D325" s="115"/>
      <c r="E325" s="108"/>
      <c r="F325" s="108"/>
      <c r="G325" s="108"/>
      <c r="H325" s="108"/>
      <c r="I325" s="108"/>
      <c r="J325" s="108"/>
      <c r="K325" s="108"/>
      <c r="L325" s="108"/>
      <c r="M325" s="111"/>
      <c r="N325" s="112"/>
      <c r="O325" s="111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</row>
    <row r="326">
      <c r="A326" s="108"/>
      <c r="B326" s="108"/>
      <c r="C326" s="108"/>
      <c r="D326" s="115"/>
      <c r="E326" s="108"/>
      <c r="F326" s="108"/>
      <c r="G326" s="108"/>
      <c r="H326" s="108"/>
      <c r="I326" s="108"/>
      <c r="J326" s="108"/>
      <c r="K326" s="108"/>
      <c r="L326" s="108"/>
      <c r="M326" s="111"/>
      <c r="N326" s="112"/>
      <c r="O326" s="111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</row>
    <row r="327">
      <c r="A327" s="108"/>
      <c r="B327" s="108"/>
      <c r="C327" s="108"/>
      <c r="D327" s="115"/>
      <c r="E327" s="108"/>
      <c r="F327" s="108"/>
      <c r="G327" s="108"/>
      <c r="H327" s="108"/>
      <c r="I327" s="108"/>
      <c r="J327" s="108"/>
      <c r="K327" s="108"/>
      <c r="L327" s="108"/>
      <c r="M327" s="111"/>
      <c r="N327" s="112"/>
      <c r="O327" s="111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</row>
    <row r="328">
      <c r="A328" s="108"/>
      <c r="B328" s="108"/>
      <c r="C328" s="108"/>
      <c r="D328" s="115"/>
      <c r="E328" s="108"/>
      <c r="F328" s="108"/>
      <c r="G328" s="108"/>
      <c r="H328" s="108"/>
      <c r="I328" s="108"/>
      <c r="J328" s="108"/>
      <c r="K328" s="108"/>
      <c r="L328" s="108"/>
      <c r="M328" s="111"/>
      <c r="N328" s="112"/>
      <c r="O328" s="111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</row>
    <row r="329">
      <c r="A329" s="108"/>
      <c r="B329" s="108"/>
      <c r="C329" s="108"/>
      <c r="D329" s="115"/>
      <c r="E329" s="108"/>
      <c r="F329" s="108"/>
      <c r="G329" s="108"/>
      <c r="H329" s="108"/>
      <c r="I329" s="108"/>
      <c r="J329" s="108"/>
      <c r="K329" s="108"/>
      <c r="L329" s="108"/>
      <c r="M329" s="111"/>
      <c r="N329" s="112"/>
      <c r="O329" s="111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</row>
    <row r="330">
      <c r="A330" s="108"/>
      <c r="B330" s="108"/>
      <c r="C330" s="108"/>
      <c r="D330" s="115"/>
      <c r="E330" s="108"/>
      <c r="F330" s="108"/>
      <c r="G330" s="108"/>
      <c r="H330" s="108"/>
      <c r="I330" s="108"/>
      <c r="J330" s="108"/>
      <c r="K330" s="108"/>
      <c r="L330" s="108"/>
      <c r="M330" s="111"/>
      <c r="N330" s="112"/>
      <c r="O330" s="111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</row>
    <row r="331">
      <c r="A331" s="108"/>
      <c r="B331" s="108"/>
      <c r="C331" s="108"/>
      <c r="D331" s="115"/>
      <c r="E331" s="108"/>
      <c r="F331" s="108"/>
      <c r="G331" s="108"/>
      <c r="H331" s="108"/>
      <c r="I331" s="108"/>
      <c r="J331" s="108"/>
      <c r="K331" s="108"/>
      <c r="L331" s="108"/>
      <c r="M331" s="111"/>
      <c r="N331" s="112"/>
      <c r="O331" s="111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</row>
    <row r="332">
      <c r="A332" s="108"/>
      <c r="B332" s="108"/>
      <c r="C332" s="108"/>
      <c r="D332" s="115"/>
      <c r="E332" s="108"/>
      <c r="F332" s="108"/>
      <c r="G332" s="108"/>
      <c r="H332" s="108"/>
      <c r="I332" s="108"/>
      <c r="J332" s="108"/>
      <c r="K332" s="108"/>
      <c r="L332" s="108"/>
      <c r="M332" s="111"/>
      <c r="N332" s="112"/>
      <c r="O332" s="111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</row>
    <row r="333">
      <c r="A333" s="108"/>
      <c r="B333" s="108"/>
      <c r="C333" s="108"/>
      <c r="D333" s="115"/>
      <c r="E333" s="108"/>
      <c r="F333" s="108"/>
      <c r="G333" s="108"/>
      <c r="H333" s="108"/>
      <c r="I333" s="108"/>
      <c r="J333" s="108"/>
      <c r="K333" s="108"/>
      <c r="L333" s="108"/>
      <c r="M333" s="111"/>
      <c r="N333" s="112"/>
      <c r="O333" s="111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</row>
    <row r="334">
      <c r="A334" s="108"/>
      <c r="B334" s="108"/>
      <c r="C334" s="108"/>
      <c r="D334" s="115"/>
      <c r="E334" s="108"/>
      <c r="F334" s="108"/>
      <c r="G334" s="108"/>
      <c r="H334" s="108"/>
      <c r="I334" s="108"/>
      <c r="J334" s="108"/>
      <c r="K334" s="108"/>
      <c r="L334" s="108"/>
      <c r="M334" s="111"/>
      <c r="N334" s="112"/>
      <c r="O334" s="111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</row>
    <row r="335">
      <c r="A335" s="108"/>
      <c r="B335" s="108"/>
      <c r="C335" s="108"/>
      <c r="D335" s="115"/>
      <c r="E335" s="108"/>
      <c r="F335" s="108"/>
      <c r="G335" s="108"/>
      <c r="H335" s="108"/>
      <c r="I335" s="108"/>
      <c r="J335" s="108"/>
      <c r="K335" s="108"/>
      <c r="L335" s="108"/>
      <c r="M335" s="111"/>
      <c r="N335" s="112"/>
      <c r="O335" s="111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</row>
    <row r="336">
      <c r="A336" s="108"/>
      <c r="B336" s="108"/>
      <c r="C336" s="108"/>
      <c r="D336" s="115"/>
      <c r="E336" s="108"/>
      <c r="F336" s="108"/>
      <c r="G336" s="108"/>
      <c r="H336" s="108"/>
      <c r="I336" s="108"/>
      <c r="J336" s="108"/>
      <c r="K336" s="108"/>
      <c r="L336" s="108"/>
      <c r="M336" s="111"/>
      <c r="N336" s="112"/>
      <c r="O336" s="111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</row>
    <row r="337">
      <c r="A337" s="108"/>
      <c r="B337" s="108"/>
      <c r="C337" s="108"/>
      <c r="D337" s="115"/>
      <c r="E337" s="108"/>
      <c r="F337" s="108"/>
      <c r="G337" s="108"/>
      <c r="H337" s="108"/>
      <c r="I337" s="108"/>
      <c r="J337" s="108"/>
      <c r="K337" s="108"/>
      <c r="L337" s="108"/>
      <c r="M337" s="111"/>
      <c r="N337" s="112"/>
      <c r="O337" s="111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</row>
    <row r="338">
      <c r="A338" s="108"/>
      <c r="B338" s="108"/>
      <c r="C338" s="108"/>
      <c r="D338" s="115"/>
      <c r="E338" s="108"/>
      <c r="F338" s="108"/>
      <c r="G338" s="108"/>
      <c r="H338" s="108"/>
      <c r="I338" s="108"/>
      <c r="J338" s="108"/>
      <c r="K338" s="108"/>
      <c r="L338" s="108"/>
      <c r="M338" s="111"/>
      <c r="N338" s="112"/>
      <c r="O338" s="111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</row>
    <row r="339">
      <c r="A339" s="108"/>
      <c r="B339" s="108"/>
      <c r="C339" s="108"/>
      <c r="D339" s="115"/>
      <c r="E339" s="108"/>
      <c r="F339" s="108"/>
      <c r="G339" s="108"/>
      <c r="H339" s="108"/>
      <c r="I339" s="108"/>
      <c r="J339" s="108"/>
      <c r="K339" s="108"/>
      <c r="L339" s="108"/>
      <c r="M339" s="111"/>
      <c r="N339" s="112"/>
      <c r="O339" s="111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</row>
    <row r="340">
      <c r="A340" s="108"/>
      <c r="B340" s="108"/>
      <c r="C340" s="108"/>
      <c r="D340" s="115"/>
      <c r="E340" s="108"/>
      <c r="F340" s="108"/>
      <c r="G340" s="108"/>
      <c r="H340" s="108"/>
      <c r="I340" s="108"/>
      <c r="J340" s="108"/>
      <c r="K340" s="108"/>
      <c r="L340" s="108"/>
      <c r="M340" s="111"/>
      <c r="N340" s="112"/>
      <c r="O340" s="111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</row>
    <row r="341">
      <c r="A341" s="108"/>
      <c r="B341" s="108"/>
      <c r="C341" s="108"/>
      <c r="D341" s="115"/>
      <c r="E341" s="108"/>
      <c r="F341" s="108"/>
      <c r="G341" s="108"/>
      <c r="H341" s="108"/>
      <c r="I341" s="108"/>
      <c r="J341" s="108"/>
      <c r="K341" s="108"/>
      <c r="L341" s="108"/>
      <c r="M341" s="111"/>
      <c r="N341" s="112"/>
      <c r="O341" s="111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</row>
    <row r="342">
      <c r="A342" s="108"/>
      <c r="B342" s="108"/>
      <c r="C342" s="108"/>
      <c r="D342" s="115"/>
      <c r="E342" s="108"/>
      <c r="F342" s="108"/>
      <c r="G342" s="108"/>
      <c r="H342" s="108"/>
      <c r="I342" s="108"/>
      <c r="J342" s="108"/>
      <c r="K342" s="108"/>
      <c r="L342" s="108"/>
      <c r="M342" s="111"/>
      <c r="N342" s="112"/>
      <c r="O342" s="111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</row>
    <row r="343">
      <c r="A343" s="108"/>
      <c r="B343" s="108"/>
      <c r="C343" s="108"/>
      <c r="D343" s="115"/>
      <c r="E343" s="108"/>
      <c r="F343" s="108"/>
      <c r="G343" s="108"/>
      <c r="H343" s="108"/>
      <c r="I343" s="108"/>
      <c r="J343" s="108"/>
      <c r="K343" s="108"/>
      <c r="L343" s="108"/>
      <c r="M343" s="111"/>
      <c r="N343" s="112"/>
      <c r="O343" s="111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</row>
    <row r="344">
      <c r="A344" s="108"/>
      <c r="B344" s="108"/>
      <c r="C344" s="108"/>
      <c r="D344" s="115"/>
      <c r="E344" s="108"/>
      <c r="F344" s="108"/>
      <c r="G344" s="108"/>
      <c r="H344" s="108"/>
      <c r="I344" s="108"/>
      <c r="J344" s="108"/>
      <c r="K344" s="108"/>
      <c r="L344" s="108"/>
      <c r="M344" s="111"/>
      <c r="N344" s="112"/>
      <c r="O344" s="111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</row>
    <row r="345">
      <c r="A345" s="108"/>
      <c r="B345" s="108"/>
      <c r="C345" s="108"/>
      <c r="D345" s="115"/>
      <c r="E345" s="108"/>
      <c r="F345" s="108"/>
      <c r="G345" s="108"/>
      <c r="H345" s="108"/>
      <c r="I345" s="108"/>
      <c r="J345" s="108"/>
      <c r="K345" s="108"/>
      <c r="L345" s="108"/>
      <c r="M345" s="111"/>
      <c r="N345" s="112"/>
      <c r="O345" s="111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</row>
    <row r="346">
      <c r="A346" s="108"/>
      <c r="B346" s="108"/>
      <c r="C346" s="108"/>
      <c r="D346" s="115"/>
      <c r="E346" s="108"/>
      <c r="F346" s="108"/>
      <c r="G346" s="108"/>
      <c r="H346" s="108"/>
      <c r="I346" s="108"/>
      <c r="J346" s="108"/>
      <c r="K346" s="108"/>
      <c r="L346" s="108"/>
      <c r="M346" s="111"/>
      <c r="N346" s="112"/>
      <c r="O346" s="111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</row>
    <row r="347">
      <c r="A347" s="108"/>
      <c r="B347" s="108"/>
      <c r="C347" s="108"/>
      <c r="D347" s="115"/>
      <c r="E347" s="108"/>
      <c r="F347" s="108"/>
      <c r="G347" s="108"/>
      <c r="H347" s="108"/>
      <c r="I347" s="108"/>
      <c r="J347" s="108"/>
      <c r="K347" s="108"/>
      <c r="L347" s="108"/>
      <c r="M347" s="111"/>
      <c r="N347" s="112"/>
      <c r="O347" s="111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</row>
    <row r="348">
      <c r="A348" s="108"/>
      <c r="B348" s="108"/>
      <c r="C348" s="108"/>
      <c r="D348" s="115"/>
      <c r="E348" s="108"/>
      <c r="F348" s="108"/>
      <c r="G348" s="108"/>
      <c r="H348" s="108"/>
      <c r="I348" s="108"/>
      <c r="J348" s="108"/>
      <c r="K348" s="108"/>
      <c r="L348" s="108"/>
      <c r="M348" s="111"/>
      <c r="N348" s="112"/>
      <c r="O348" s="111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</row>
    <row r="349">
      <c r="A349" s="108"/>
      <c r="B349" s="108"/>
      <c r="C349" s="108"/>
      <c r="D349" s="115"/>
      <c r="E349" s="108"/>
      <c r="F349" s="108"/>
      <c r="G349" s="108"/>
      <c r="H349" s="108"/>
      <c r="I349" s="108"/>
      <c r="J349" s="108"/>
      <c r="K349" s="108"/>
      <c r="L349" s="108"/>
      <c r="M349" s="111"/>
      <c r="N349" s="112"/>
      <c r="O349" s="111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</row>
    <row r="350">
      <c r="A350" s="108"/>
      <c r="B350" s="108"/>
      <c r="C350" s="108"/>
      <c r="D350" s="115"/>
      <c r="E350" s="108"/>
      <c r="F350" s="108"/>
      <c r="G350" s="108"/>
      <c r="H350" s="108"/>
      <c r="I350" s="108"/>
      <c r="J350" s="108"/>
      <c r="K350" s="108"/>
      <c r="L350" s="108"/>
      <c r="M350" s="111"/>
      <c r="N350" s="112"/>
      <c r="O350" s="111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</row>
    <row r="351">
      <c r="A351" s="108"/>
      <c r="B351" s="108"/>
      <c r="C351" s="108"/>
      <c r="D351" s="115"/>
      <c r="E351" s="108"/>
      <c r="F351" s="108"/>
      <c r="G351" s="108"/>
      <c r="H351" s="108"/>
      <c r="I351" s="108"/>
      <c r="J351" s="108"/>
      <c r="K351" s="108"/>
      <c r="L351" s="108"/>
      <c r="M351" s="111"/>
      <c r="N351" s="112"/>
      <c r="O351" s="111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</row>
    <row r="352">
      <c r="A352" s="108"/>
      <c r="B352" s="108"/>
      <c r="C352" s="108"/>
      <c r="D352" s="115"/>
      <c r="E352" s="108"/>
      <c r="F352" s="108"/>
      <c r="G352" s="108"/>
      <c r="H352" s="108"/>
      <c r="I352" s="108"/>
      <c r="J352" s="108"/>
      <c r="K352" s="108"/>
      <c r="L352" s="108"/>
      <c r="M352" s="111"/>
      <c r="N352" s="112"/>
      <c r="O352" s="111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</row>
    <row r="353">
      <c r="A353" s="108"/>
      <c r="B353" s="108"/>
      <c r="C353" s="108"/>
      <c r="D353" s="115"/>
      <c r="E353" s="108"/>
      <c r="F353" s="108"/>
      <c r="G353" s="108"/>
      <c r="H353" s="108"/>
      <c r="I353" s="108"/>
      <c r="J353" s="108"/>
      <c r="K353" s="108"/>
      <c r="L353" s="108"/>
      <c r="M353" s="111"/>
      <c r="N353" s="112"/>
      <c r="O353" s="111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</row>
    <row r="354">
      <c r="A354" s="108"/>
      <c r="B354" s="108"/>
      <c r="C354" s="108"/>
      <c r="D354" s="115"/>
      <c r="E354" s="108"/>
      <c r="F354" s="108"/>
      <c r="G354" s="108"/>
      <c r="H354" s="108"/>
      <c r="I354" s="108"/>
      <c r="J354" s="108"/>
      <c r="K354" s="108"/>
      <c r="L354" s="108"/>
      <c r="M354" s="111"/>
      <c r="N354" s="112"/>
      <c r="O354" s="111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</row>
    <row r="355">
      <c r="A355" s="108"/>
      <c r="B355" s="108"/>
      <c r="C355" s="108"/>
      <c r="D355" s="115"/>
      <c r="E355" s="108"/>
      <c r="F355" s="108"/>
      <c r="G355" s="108"/>
      <c r="H355" s="108"/>
      <c r="I355" s="108"/>
      <c r="J355" s="108"/>
      <c r="K355" s="108"/>
      <c r="L355" s="108"/>
      <c r="M355" s="111"/>
      <c r="N355" s="112"/>
      <c r="O355" s="111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</row>
    <row r="356">
      <c r="A356" s="108"/>
      <c r="B356" s="108"/>
      <c r="C356" s="108"/>
      <c r="D356" s="115"/>
      <c r="E356" s="108"/>
      <c r="F356" s="108"/>
      <c r="G356" s="108"/>
      <c r="H356" s="108"/>
      <c r="I356" s="108"/>
      <c r="J356" s="108"/>
      <c r="K356" s="108"/>
      <c r="L356" s="108"/>
      <c r="M356" s="111"/>
      <c r="N356" s="112"/>
      <c r="O356" s="111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</row>
    <row r="357">
      <c r="A357" s="108"/>
      <c r="B357" s="108"/>
      <c r="C357" s="108"/>
      <c r="D357" s="115"/>
      <c r="E357" s="108"/>
      <c r="F357" s="108"/>
      <c r="G357" s="108"/>
      <c r="H357" s="108"/>
      <c r="I357" s="108"/>
      <c r="J357" s="108"/>
      <c r="K357" s="108"/>
      <c r="L357" s="108"/>
      <c r="M357" s="111"/>
      <c r="N357" s="112"/>
      <c r="O357" s="111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</row>
    <row r="358">
      <c r="A358" s="108"/>
      <c r="B358" s="108"/>
      <c r="C358" s="108"/>
      <c r="D358" s="115"/>
      <c r="E358" s="108"/>
      <c r="F358" s="108"/>
      <c r="G358" s="108"/>
      <c r="H358" s="108"/>
      <c r="I358" s="108"/>
      <c r="J358" s="108"/>
      <c r="K358" s="108"/>
      <c r="L358" s="108"/>
      <c r="M358" s="111"/>
      <c r="N358" s="112"/>
      <c r="O358" s="111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</row>
    <row r="359">
      <c r="A359" s="108"/>
      <c r="B359" s="108"/>
      <c r="C359" s="108"/>
      <c r="D359" s="115"/>
      <c r="E359" s="108"/>
      <c r="F359" s="108"/>
      <c r="G359" s="108"/>
      <c r="H359" s="108"/>
      <c r="I359" s="108"/>
      <c r="J359" s="108"/>
      <c r="K359" s="108"/>
      <c r="L359" s="108"/>
      <c r="M359" s="111"/>
      <c r="N359" s="112"/>
      <c r="O359" s="111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</row>
    <row r="360">
      <c r="A360" s="108"/>
      <c r="B360" s="108"/>
      <c r="C360" s="108"/>
      <c r="D360" s="115"/>
      <c r="E360" s="108"/>
      <c r="F360" s="108"/>
      <c r="G360" s="108"/>
      <c r="H360" s="108"/>
      <c r="I360" s="108"/>
      <c r="J360" s="108"/>
      <c r="K360" s="108"/>
      <c r="L360" s="108"/>
      <c r="M360" s="111"/>
      <c r="N360" s="112"/>
      <c r="O360" s="111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</row>
    <row r="361">
      <c r="A361" s="108"/>
      <c r="B361" s="108"/>
      <c r="C361" s="108"/>
      <c r="D361" s="115"/>
      <c r="E361" s="108"/>
      <c r="F361" s="108"/>
      <c r="G361" s="108"/>
      <c r="H361" s="108"/>
      <c r="I361" s="108"/>
      <c r="J361" s="108"/>
      <c r="K361" s="108"/>
      <c r="L361" s="108"/>
      <c r="M361" s="111"/>
      <c r="N361" s="112"/>
      <c r="O361" s="111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</row>
    <row r="362">
      <c r="A362" s="108"/>
      <c r="B362" s="108"/>
      <c r="C362" s="108"/>
      <c r="D362" s="115"/>
      <c r="E362" s="108"/>
      <c r="F362" s="108"/>
      <c r="G362" s="108"/>
      <c r="H362" s="108"/>
      <c r="I362" s="108"/>
      <c r="J362" s="108"/>
      <c r="K362" s="108"/>
      <c r="L362" s="108"/>
      <c r="M362" s="111"/>
      <c r="N362" s="112"/>
      <c r="O362" s="111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</row>
    <row r="363">
      <c r="A363" s="108"/>
      <c r="B363" s="108"/>
      <c r="C363" s="108"/>
      <c r="D363" s="115"/>
      <c r="E363" s="108"/>
      <c r="F363" s="108"/>
      <c r="G363" s="108"/>
      <c r="H363" s="108"/>
      <c r="I363" s="108"/>
      <c r="J363" s="108"/>
      <c r="K363" s="108"/>
      <c r="L363" s="108"/>
      <c r="M363" s="111"/>
      <c r="N363" s="112"/>
      <c r="O363" s="111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</row>
    <row r="364">
      <c r="A364" s="108"/>
      <c r="B364" s="108"/>
      <c r="C364" s="108"/>
      <c r="D364" s="115"/>
      <c r="E364" s="108"/>
      <c r="F364" s="108"/>
      <c r="G364" s="108"/>
      <c r="H364" s="108"/>
      <c r="I364" s="108"/>
      <c r="J364" s="108"/>
      <c r="K364" s="108"/>
      <c r="L364" s="108"/>
      <c r="M364" s="111"/>
      <c r="N364" s="112"/>
      <c r="O364" s="111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</row>
    <row r="365">
      <c r="A365" s="108"/>
      <c r="B365" s="108"/>
      <c r="C365" s="108"/>
      <c r="D365" s="115"/>
      <c r="E365" s="108"/>
      <c r="F365" s="108"/>
      <c r="G365" s="108"/>
      <c r="H365" s="108"/>
      <c r="I365" s="108"/>
      <c r="J365" s="108"/>
      <c r="K365" s="108"/>
      <c r="L365" s="108"/>
      <c r="M365" s="111"/>
      <c r="N365" s="112"/>
      <c r="O365" s="111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</row>
    <row r="366">
      <c r="A366" s="108"/>
      <c r="B366" s="108"/>
      <c r="C366" s="108"/>
      <c r="D366" s="115"/>
      <c r="E366" s="108"/>
      <c r="F366" s="108"/>
      <c r="G366" s="108"/>
      <c r="H366" s="108"/>
      <c r="I366" s="108"/>
      <c r="J366" s="108"/>
      <c r="K366" s="108"/>
      <c r="L366" s="108"/>
      <c r="M366" s="111"/>
      <c r="N366" s="112"/>
      <c r="O366" s="111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</row>
    <row r="367">
      <c r="A367" s="108"/>
      <c r="B367" s="108"/>
      <c r="C367" s="108"/>
      <c r="D367" s="115"/>
      <c r="E367" s="108"/>
      <c r="F367" s="108"/>
      <c r="G367" s="108"/>
      <c r="H367" s="108"/>
      <c r="I367" s="108"/>
      <c r="J367" s="108"/>
      <c r="K367" s="108"/>
      <c r="L367" s="108"/>
      <c r="M367" s="111"/>
      <c r="N367" s="112"/>
      <c r="O367" s="111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</row>
    <row r="368">
      <c r="A368" s="108"/>
      <c r="B368" s="108"/>
      <c r="C368" s="108"/>
      <c r="D368" s="115"/>
      <c r="E368" s="108"/>
      <c r="F368" s="108"/>
      <c r="G368" s="108"/>
      <c r="H368" s="108"/>
      <c r="I368" s="108"/>
      <c r="J368" s="108"/>
      <c r="K368" s="108"/>
      <c r="L368" s="108"/>
      <c r="M368" s="111"/>
      <c r="N368" s="112"/>
      <c r="O368" s="111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</row>
    <row r="369">
      <c r="A369" s="108"/>
      <c r="B369" s="108"/>
      <c r="C369" s="108"/>
      <c r="D369" s="115"/>
      <c r="E369" s="108"/>
      <c r="F369" s="108"/>
      <c r="G369" s="108"/>
      <c r="H369" s="108"/>
      <c r="I369" s="108"/>
      <c r="J369" s="108"/>
      <c r="K369" s="108"/>
      <c r="L369" s="108"/>
      <c r="M369" s="111"/>
      <c r="N369" s="112"/>
      <c r="O369" s="111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</row>
    <row r="370">
      <c r="A370" s="108"/>
      <c r="B370" s="108"/>
      <c r="C370" s="108"/>
      <c r="D370" s="115"/>
      <c r="E370" s="108"/>
      <c r="F370" s="108"/>
      <c r="G370" s="108"/>
      <c r="H370" s="108"/>
      <c r="I370" s="108"/>
      <c r="J370" s="108"/>
      <c r="K370" s="108"/>
      <c r="L370" s="108"/>
      <c r="M370" s="111"/>
      <c r="N370" s="112"/>
      <c r="O370" s="111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</row>
    <row r="371">
      <c r="A371" s="108"/>
      <c r="B371" s="108"/>
      <c r="C371" s="108"/>
      <c r="D371" s="115"/>
      <c r="E371" s="108"/>
      <c r="F371" s="108"/>
      <c r="G371" s="108"/>
      <c r="H371" s="108"/>
      <c r="I371" s="108"/>
      <c r="J371" s="108"/>
      <c r="K371" s="108"/>
      <c r="L371" s="108"/>
      <c r="M371" s="111"/>
      <c r="N371" s="112"/>
      <c r="O371" s="111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</row>
    <row r="372">
      <c r="A372" s="108"/>
      <c r="B372" s="108"/>
      <c r="C372" s="108"/>
      <c r="D372" s="115"/>
      <c r="E372" s="108"/>
      <c r="F372" s="108"/>
      <c r="G372" s="108"/>
      <c r="H372" s="108"/>
      <c r="I372" s="108"/>
      <c r="J372" s="108"/>
      <c r="K372" s="108"/>
      <c r="L372" s="108"/>
      <c r="M372" s="111"/>
      <c r="N372" s="112"/>
      <c r="O372" s="111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</row>
    <row r="373">
      <c r="A373" s="108"/>
      <c r="B373" s="108"/>
      <c r="C373" s="108"/>
      <c r="D373" s="115"/>
      <c r="E373" s="108"/>
      <c r="F373" s="108"/>
      <c r="G373" s="108"/>
      <c r="H373" s="108"/>
      <c r="I373" s="108"/>
      <c r="J373" s="108"/>
      <c r="K373" s="108"/>
      <c r="L373" s="108"/>
      <c r="M373" s="111"/>
      <c r="N373" s="112"/>
      <c r="O373" s="111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</row>
    <row r="374">
      <c r="A374" s="108"/>
      <c r="B374" s="108"/>
      <c r="C374" s="108"/>
      <c r="D374" s="115"/>
      <c r="E374" s="108"/>
      <c r="F374" s="108"/>
      <c r="G374" s="108"/>
      <c r="H374" s="108"/>
      <c r="I374" s="108"/>
      <c r="J374" s="108"/>
      <c r="K374" s="108"/>
      <c r="L374" s="108"/>
      <c r="M374" s="111"/>
      <c r="N374" s="112"/>
      <c r="O374" s="111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</row>
    <row r="375">
      <c r="A375" s="108"/>
      <c r="B375" s="108"/>
      <c r="C375" s="108"/>
      <c r="D375" s="115"/>
      <c r="E375" s="108"/>
      <c r="F375" s="108"/>
      <c r="G375" s="108"/>
      <c r="H375" s="108"/>
      <c r="I375" s="108"/>
      <c r="J375" s="108"/>
      <c r="K375" s="108"/>
      <c r="L375" s="108"/>
      <c r="M375" s="111"/>
      <c r="N375" s="112"/>
      <c r="O375" s="111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</row>
    <row r="376">
      <c r="A376" s="108"/>
      <c r="B376" s="108"/>
      <c r="C376" s="108"/>
      <c r="D376" s="115"/>
      <c r="E376" s="108"/>
      <c r="F376" s="108"/>
      <c r="G376" s="108"/>
      <c r="H376" s="108"/>
      <c r="I376" s="108"/>
      <c r="J376" s="108"/>
      <c r="K376" s="108"/>
      <c r="L376" s="108"/>
      <c r="M376" s="111"/>
      <c r="N376" s="112"/>
      <c r="O376" s="111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</row>
    <row r="377">
      <c r="A377" s="108"/>
      <c r="B377" s="108"/>
      <c r="C377" s="108"/>
      <c r="D377" s="115"/>
      <c r="E377" s="108"/>
      <c r="F377" s="108"/>
      <c r="G377" s="108"/>
      <c r="H377" s="108"/>
      <c r="I377" s="108"/>
      <c r="J377" s="108"/>
      <c r="K377" s="108"/>
      <c r="L377" s="108"/>
      <c r="M377" s="111"/>
      <c r="N377" s="112"/>
      <c r="O377" s="111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</row>
    <row r="378">
      <c r="A378" s="108"/>
      <c r="B378" s="108"/>
      <c r="C378" s="108"/>
      <c r="D378" s="115"/>
      <c r="E378" s="108"/>
      <c r="F378" s="108"/>
      <c r="G378" s="108"/>
      <c r="H378" s="108"/>
      <c r="I378" s="108"/>
      <c r="J378" s="108"/>
      <c r="K378" s="108"/>
      <c r="L378" s="108"/>
      <c r="M378" s="111"/>
      <c r="N378" s="112"/>
      <c r="O378" s="111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</row>
    <row r="379">
      <c r="A379" s="108"/>
      <c r="B379" s="108"/>
      <c r="C379" s="108"/>
      <c r="D379" s="115"/>
      <c r="E379" s="108"/>
      <c r="F379" s="108"/>
      <c r="G379" s="108"/>
      <c r="H379" s="108"/>
      <c r="I379" s="108"/>
      <c r="J379" s="108"/>
      <c r="K379" s="108"/>
      <c r="L379" s="108"/>
      <c r="M379" s="111"/>
      <c r="N379" s="112"/>
      <c r="O379" s="111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</row>
    <row r="380">
      <c r="A380" s="108"/>
      <c r="B380" s="108"/>
      <c r="C380" s="108"/>
      <c r="D380" s="115"/>
      <c r="E380" s="108"/>
      <c r="F380" s="108"/>
      <c r="G380" s="108"/>
      <c r="H380" s="108"/>
      <c r="I380" s="108"/>
      <c r="J380" s="108"/>
      <c r="K380" s="108"/>
      <c r="L380" s="108"/>
      <c r="M380" s="111"/>
      <c r="N380" s="112"/>
      <c r="O380" s="111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</row>
    <row r="381">
      <c r="A381" s="108"/>
      <c r="B381" s="108"/>
      <c r="C381" s="108"/>
      <c r="D381" s="115"/>
      <c r="E381" s="108"/>
      <c r="F381" s="108"/>
      <c r="G381" s="108"/>
      <c r="H381" s="108"/>
      <c r="I381" s="108"/>
      <c r="J381" s="108"/>
      <c r="K381" s="108"/>
      <c r="L381" s="108"/>
      <c r="M381" s="111"/>
      <c r="N381" s="112"/>
      <c r="O381" s="111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</row>
    <row r="382">
      <c r="A382" s="108"/>
      <c r="B382" s="108"/>
      <c r="C382" s="108"/>
      <c r="D382" s="115"/>
      <c r="E382" s="108"/>
      <c r="F382" s="108"/>
      <c r="G382" s="108"/>
      <c r="H382" s="108"/>
      <c r="I382" s="108"/>
      <c r="J382" s="108"/>
      <c r="K382" s="108"/>
      <c r="L382" s="108"/>
      <c r="M382" s="111"/>
      <c r="N382" s="112"/>
      <c r="O382" s="111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</row>
    <row r="383">
      <c r="A383" s="108"/>
      <c r="B383" s="108"/>
      <c r="C383" s="108"/>
      <c r="D383" s="115"/>
      <c r="E383" s="108"/>
      <c r="F383" s="108"/>
      <c r="G383" s="108"/>
      <c r="H383" s="108"/>
      <c r="I383" s="108"/>
      <c r="J383" s="108"/>
      <c r="K383" s="108"/>
      <c r="L383" s="108"/>
      <c r="M383" s="111"/>
      <c r="N383" s="112"/>
      <c r="O383" s="111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</row>
    <row r="384">
      <c r="A384" s="108"/>
      <c r="B384" s="108"/>
      <c r="C384" s="108"/>
      <c r="D384" s="115"/>
      <c r="E384" s="108"/>
      <c r="F384" s="108"/>
      <c r="G384" s="108"/>
      <c r="H384" s="108"/>
      <c r="I384" s="108"/>
      <c r="J384" s="108"/>
      <c r="K384" s="108"/>
      <c r="L384" s="108"/>
      <c r="M384" s="111"/>
      <c r="N384" s="112"/>
      <c r="O384" s="111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</row>
    <row r="385">
      <c r="A385" s="108"/>
      <c r="B385" s="108"/>
      <c r="C385" s="108"/>
      <c r="D385" s="115"/>
      <c r="E385" s="108"/>
      <c r="F385" s="108"/>
      <c r="G385" s="108"/>
      <c r="H385" s="108"/>
      <c r="I385" s="108"/>
      <c r="J385" s="108"/>
      <c r="K385" s="108"/>
      <c r="L385" s="108"/>
      <c r="M385" s="111"/>
      <c r="N385" s="112"/>
      <c r="O385" s="111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</row>
    <row r="386">
      <c r="A386" s="108"/>
      <c r="B386" s="108"/>
      <c r="C386" s="108"/>
      <c r="D386" s="115"/>
      <c r="E386" s="108"/>
      <c r="F386" s="108"/>
      <c r="G386" s="108"/>
      <c r="H386" s="108"/>
      <c r="I386" s="108"/>
      <c r="J386" s="108"/>
      <c r="K386" s="108"/>
      <c r="L386" s="108"/>
      <c r="M386" s="111"/>
      <c r="N386" s="112"/>
      <c r="O386" s="111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</row>
    <row r="387">
      <c r="A387" s="108"/>
      <c r="B387" s="108"/>
      <c r="C387" s="108"/>
      <c r="D387" s="115"/>
      <c r="E387" s="108"/>
      <c r="F387" s="108"/>
      <c r="G387" s="108"/>
      <c r="H387" s="108"/>
      <c r="I387" s="108"/>
      <c r="J387" s="108"/>
      <c r="K387" s="108"/>
      <c r="L387" s="108"/>
      <c r="M387" s="111"/>
      <c r="N387" s="112"/>
      <c r="O387" s="111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</row>
    <row r="388">
      <c r="A388" s="108"/>
      <c r="B388" s="108"/>
      <c r="C388" s="108"/>
      <c r="D388" s="115"/>
      <c r="E388" s="108"/>
      <c r="F388" s="108"/>
      <c r="G388" s="108"/>
      <c r="H388" s="108"/>
      <c r="I388" s="108"/>
      <c r="J388" s="108"/>
      <c r="K388" s="108"/>
      <c r="L388" s="108"/>
      <c r="M388" s="111"/>
      <c r="N388" s="112"/>
      <c r="O388" s="111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</row>
    <row r="389">
      <c r="A389" s="108"/>
      <c r="B389" s="108"/>
      <c r="C389" s="108"/>
      <c r="D389" s="115"/>
      <c r="E389" s="108"/>
      <c r="F389" s="108"/>
      <c r="G389" s="108"/>
      <c r="H389" s="108"/>
      <c r="I389" s="108"/>
      <c r="J389" s="108"/>
      <c r="K389" s="108"/>
      <c r="L389" s="108"/>
      <c r="M389" s="111"/>
      <c r="N389" s="112"/>
      <c r="O389" s="111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</row>
    <row r="390">
      <c r="A390" s="108"/>
      <c r="B390" s="108"/>
      <c r="C390" s="108"/>
      <c r="D390" s="115"/>
      <c r="E390" s="108"/>
      <c r="F390" s="108"/>
      <c r="G390" s="108"/>
      <c r="H390" s="108"/>
      <c r="I390" s="108"/>
      <c r="J390" s="108"/>
      <c r="K390" s="108"/>
      <c r="L390" s="108"/>
      <c r="M390" s="111"/>
      <c r="N390" s="112"/>
      <c r="O390" s="111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</row>
    <row r="391">
      <c r="A391" s="108"/>
      <c r="B391" s="108"/>
      <c r="C391" s="108"/>
      <c r="D391" s="115"/>
      <c r="E391" s="108"/>
      <c r="F391" s="108"/>
      <c r="G391" s="108"/>
      <c r="H391" s="108"/>
      <c r="I391" s="108"/>
      <c r="J391" s="108"/>
      <c r="K391" s="108"/>
      <c r="L391" s="108"/>
      <c r="M391" s="111"/>
      <c r="N391" s="112"/>
      <c r="O391" s="111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</row>
    <row r="392">
      <c r="A392" s="108"/>
      <c r="B392" s="108"/>
      <c r="C392" s="108"/>
      <c r="D392" s="115"/>
      <c r="E392" s="108"/>
      <c r="F392" s="108"/>
      <c r="G392" s="108"/>
      <c r="H392" s="108"/>
      <c r="I392" s="108"/>
      <c r="J392" s="108"/>
      <c r="K392" s="108"/>
      <c r="L392" s="108"/>
      <c r="M392" s="111"/>
      <c r="N392" s="112"/>
      <c r="O392" s="111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</row>
    <row r="393">
      <c r="A393" s="108"/>
      <c r="B393" s="108"/>
      <c r="C393" s="108"/>
      <c r="D393" s="115"/>
      <c r="E393" s="108"/>
      <c r="F393" s="108"/>
      <c r="G393" s="108"/>
      <c r="H393" s="108"/>
      <c r="I393" s="108"/>
      <c r="J393" s="108"/>
      <c r="K393" s="108"/>
      <c r="L393" s="108"/>
      <c r="M393" s="111"/>
      <c r="N393" s="112"/>
      <c r="O393" s="111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</row>
    <row r="394">
      <c r="A394" s="108"/>
      <c r="B394" s="108"/>
      <c r="C394" s="108"/>
      <c r="D394" s="115"/>
      <c r="E394" s="108"/>
      <c r="F394" s="108"/>
      <c r="G394" s="108"/>
      <c r="H394" s="108"/>
      <c r="I394" s="108"/>
      <c r="J394" s="108"/>
      <c r="K394" s="108"/>
      <c r="L394" s="108"/>
      <c r="M394" s="111"/>
      <c r="N394" s="112"/>
      <c r="O394" s="111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</row>
    <row r="395">
      <c r="A395" s="108"/>
      <c r="B395" s="108"/>
      <c r="C395" s="108"/>
      <c r="D395" s="115"/>
      <c r="E395" s="108"/>
      <c r="F395" s="108"/>
      <c r="G395" s="108"/>
      <c r="H395" s="108"/>
      <c r="I395" s="108"/>
      <c r="J395" s="108"/>
      <c r="K395" s="108"/>
      <c r="L395" s="108"/>
      <c r="M395" s="111"/>
      <c r="N395" s="112"/>
      <c r="O395" s="111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</row>
    <row r="396">
      <c r="A396" s="108"/>
      <c r="B396" s="108"/>
      <c r="C396" s="108"/>
      <c r="D396" s="115"/>
      <c r="E396" s="108"/>
      <c r="F396" s="108"/>
      <c r="G396" s="108"/>
      <c r="H396" s="108"/>
      <c r="I396" s="108"/>
      <c r="J396" s="108"/>
      <c r="K396" s="108"/>
      <c r="L396" s="108"/>
      <c r="M396" s="111"/>
      <c r="N396" s="112"/>
      <c r="O396" s="111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</row>
    <row r="397">
      <c r="A397" s="108"/>
      <c r="B397" s="108"/>
      <c r="C397" s="108"/>
      <c r="D397" s="115"/>
      <c r="E397" s="108"/>
      <c r="F397" s="108"/>
      <c r="G397" s="108"/>
      <c r="H397" s="108"/>
      <c r="I397" s="108"/>
      <c r="J397" s="108"/>
      <c r="K397" s="108"/>
      <c r="L397" s="108"/>
      <c r="M397" s="111"/>
      <c r="N397" s="112"/>
      <c r="O397" s="111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</row>
    <row r="398">
      <c r="A398" s="108"/>
      <c r="B398" s="108"/>
      <c r="C398" s="108"/>
      <c r="D398" s="115"/>
      <c r="E398" s="108"/>
      <c r="F398" s="108"/>
      <c r="G398" s="108"/>
      <c r="H398" s="108"/>
      <c r="I398" s="108"/>
      <c r="J398" s="108"/>
      <c r="K398" s="108"/>
      <c r="L398" s="108"/>
      <c r="M398" s="111"/>
      <c r="N398" s="112"/>
      <c r="O398" s="111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</row>
    <row r="399">
      <c r="A399" s="108"/>
      <c r="B399" s="108"/>
      <c r="C399" s="108"/>
      <c r="D399" s="115"/>
      <c r="E399" s="108"/>
      <c r="F399" s="108"/>
      <c r="G399" s="108"/>
      <c r="H399" s="108"/>
      <c r="I399" s="108"/>
      <c r="J399" s="108"/>
      <c r="K399" s="108"/>
      <c r="L399" s="108"/>
      <c r="M399" s="111"/>
      <c r="N399" s="112"/>
      <c r="O399" s="111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</row>
    <row r="400">
      <c r="A400" s="108"/>
      <c r="B400" s="108"/>
      <c r="C400" s="108"/>
      <c r="D400" s="115"/>
      <c r="E400" s="108"/>
      <c r="F400" s="108"/>
      <c r="G400" s="108"/>
      <c r="H400" s="108"/>
      <c r="I400" s="108"/>
      <c r="J400" s="108"/>
      <c r="K400" s="108"/>
      <c r="L400" s="108"/>
      <c r="M400" s="111"/>
      <c r="N400" s="112"/>
      <c r="O400" s="111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</row>
    <row r="401">
      <c r="A401" s="108"/>
      <c r="B401" s="108"/>
      <c r="C401" s="108"/>
      <c r="D401" s="115"/>
      <c r="E401" s="108"/>
      <c r="F401" s="108"/>
      <c r="G401" s="108"/>
      <c r="H401" s="108"/>
      <c r="I401" s="108"/>
      <c r="J401" s="108"/>
      <c r="K401" s="108"/>
      <c r="L401" s="108"/>
      <c r="M401" s="111"/>
      <c r="N401" s="112"/>
      <c r="O401" s="111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</row>
    <row r="402">
      <c r="A402" s="108"/>
      <c r="B402" s="108"/>
      <c r="C402" s="108"/>
      <c r="D402" s="115"/>
      <c r="E402" s="108"/>
      <c r="F402" s="108"/>
      <c r="G402" s="108"/>
      <c r="H402" s="108"/>
      <c r="I402" s="108"/>
      <c r="J402" s="108"/>
      <c r="K402" s="108"/>
      <c r="L402" s="108"/>
      <c r="M402" s="111"/>
      <c r="N402" s="112"/>
      <c r="O402" s="111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</row>
    <row r="403">
      <c r="A403" s="108"/>
      <c r="B403" s="108"/>
      <c r="C403" s="108"/>
      <c r="D403" s="115"/>
      <c r="E403" s="108"/>
      <c r="F403" s="108"/>
      <c r="G403" s="108"/>
      <c r="H403" s="108"/>
      <c r="I403" s="108"/>
      <c r="J403" s="108"/>
      <c r="K403" s="108"/>
      <c r="L403" s="108"/>
      <c r="M403" s="111"/>
      <c r="N403" s="112"/>
      <c r="O403" s="111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</row>
    <row r="404">
      <c r="A404" s="108"/>
      <c r="B404" s="108"/>
      <c r="C404" s="108"/>
      <c r="D404" s="115"/>
      <c r="E404" s="108"/>
      <c r="F404" s="108"/>
      <c r="G404" s="108"/>
      <c r="H404" s="108"/>
      <c r="I404" s="108"/>
      <c r="J404" s="108"/>
      <c r="K404" s="108"/>
      <c r="L404" s="108"/>
      <c r="M404" s="111"/>
      <c r="N404" s="112"/>
      <c r="O404" s="111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</row>
    <row r="405">
      <c r="A405" s="108"/>
      <c r="B405" s="108"/>
      <c r="C405" s="108"/>
      <c r="D405" s="115"/>
      <c r="E405" s="108"/>
      <c r="F405" s="108"/>
      <c r="G405" s="108"/>
      <c r="H405" s="108"/>
      <c r="I405" s="108"/>
      <c r="J405" s="108"/>
      <c r="K405" s="108"/>
      <c r="L405" s="108"/>
      <c r="M405" s="111"/>
      <c r="N405" s="112"/>
      <c r="O405" s="111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</row>
    <row r="406">
      <c r="A406" s="108"/>
      <c r="B406" s="108"/>
      <c r="C406" s="108"/>
      <c r="D406" s="115"/>
      <c r="E406" s="108"/>
      <c r="F406" s="108"/>
      <c r="G406" s="108"/>
      <c r="H406" s="108"/>
      <c r="I406" s="108"/>
      <c r="J406" s="108"/>
      <c r="K406" s="108"/>
      <c r="L406" s="108"/>
      <c r="M406" s="111"/>
      <c r="N406" s="112"/>
      <c r="O406" s="111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</row>
    <row r="407">
      <c r="A407" s="108"/>
      <c r="B407" s="108"/>
      <c r="C407" s="108"/>
      <c r="D407" s="115"/>
      <c r="E407" s="108"/>
      <c r="F407" s="108"/>
      <c r="G407" s="108"/>
      <c r="H407" s="108"/>
      <c r="I407" s="108"/>
      <c r="J407" s="108"/>
      <c r="K407" s="108"/>
      <c r="L407" s="108"/>
      <c r="M407" s="111"/>
      <c r="N407" s="112"/>
      <c r="O407" s="111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</row>
    <row r="408">
      <c r="A408" s="108"/>
      <c r="B408" s="108"/>
      <c r="C408" s="108"/>
      <c r="D408" s="115"/>
      <c r="E408" s="108"/>
      <c r="F408" s="108"/>
      <c r="G408" s="108"/>
      <c r="H408" s="108"/>
      <c r="I408" s="108"/>
      <c r="J408" s="108"/>
      <c r="K408" s="108"/>
      <c r="L408" s="108"/>
      <c r="M408" s="111"/>
      <c r="N408" s="112"/>
      <c r="O408" s="111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</row>
    <row r="409">
      <c r="A409" s="108"/>
      <c r="B409" s="108"/>
      <c r="C409" s="108"/>
      <c r="D409" s="115"/>
      <c r="E409" s="108"/>
      <c r="F409" s="108"/>
      <c r="G409" s="108"/>
      <c r="H409" s="108"/>
      <c r="I409" s="108"/>
      <c r="J409" s="108"/>
      <c r="K409" s="108"/>
      <c r="L409" s="108"/>
      <c r="M409" s="111"/>
      <c r="N409" s="112"/>
      <c r="O409" s="111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</row>
    <row r="410">
      <c r="A410" s="108"/>
      <c r="B410" s="108"/>
      <c r="C410" s="108"/>
      <c r="D410" s="115"/>
      <c r="E410" s="108"/>
      <c r="F410" s="108"/>
      <c r="G410" s="108"/>
      <c r="H410" s="108"/>
      <c r="I410" s="108"/>
      <c r="J410" s="108"/>
      <c r="K410" s="108"/>
      <c r="L410" s="108"/>
      <c r="M410" s="111"/>
      <c r="N410" s="112"/>
      <c r="O410" s="111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</row>
    <row r="411">
      <c r="A411" s="108"/>
      <c r="B411" s="108"/>
      <c r="C411" s="108"/>
      <c r="D411" s="115"/>
      <c r="E411" s="108"/>
      <c r="F411" s="108"/>
      <c r="G411" s="108"/>
      <c r="H411" s="108"/>
      <c r="I411" s="108"/>
      <c r="J411" s="108"/>
      <c r="K411" s="108"/>
      <c r="L411" s="108"/>
      <c r="M411" s="111"/>
      <c r="N411" s="112"/>
      <c r="O411" s="111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</row>
    <row r="412">
      <c r="A412" s="108"/>
      <c r="B412" s="108"/>
      <c r="C412" s="108"/>
      <c r="D412" s="115"/>
      <c r="E412" s="108"/>
      <c r="F412" s="108"/>
      <c r="G412" s="108"/>
      <c r="H412" s="108"/>
      <c r="I412" s="108"/>
      <c r="J412" s="108"/>
      <c r="K412" s="108"/>
      <c r="L412" s="108"/>
      <c r="M412" s="111"/>
      <c r="N412" s="112"/>
      <c r="O412" s="111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</row>
    <row r="413">
      <c r="A413" s="108"/>
      <c r="B413" s="108"/>
      <c r="C413" s="108"/>
      <c r="D413" s="115"/>
      <c r="E413" s="108"/>
      <c r="F413" s="108"/>
      <c r="G413" s="108"/>
      <c r="H413" s="108"/>
      <c r="I413" s="108"/>
      <c r="J413" s="108"/>
      <c r="K413" s="108"/>
      <c r="L413" s="108"/>
      <c r="M413" s="111"/>
      <c r="N413" s="112"/>
      <c r="O413" s="111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</row>
    <row r="414">
      <c r="A414" s="108"/>
      <c r="B414" s="108"/>
      <c r="C414" s="108"/>
      <c r="D414" s="115"/>
      <c r="E414" s="108"/>
      <c r="F414" s="108"/>
      <c r="G414" s="108"/>
      <c r="H414" s="108"/>
      <c r="I414" s="108"/>
      <c r="J414" s="108"/>
      <c r="K414" s="108"/>
      <c r="L414" s="108"/>
      <c r="M414" s="111"/>
      <c r="N414" s="112"/>
      <c r="O414" s="111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</row>
    <row r="415">
      <c r="A415" s="108"/>
      <c r="B415" s="108"/>
      <c r="C415" s="108"/>
      <c r="D415" s="115"/>
      <c r="E415" s="108"/>
      <c r="F415" s="108"/>
      <c r="G415" s="108"/>
      <c r="H415" s="108"/>
      <c r="I415" s="108"/>
      <c r="J415" s="108"/>
      <c r="K415" s="108"/>
      <c r="L415" s="108"/>
      <c r="M415" s="111"/>
      <c r="N415" s="112"/>
      <c r="O415" s="111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</row>
    <row r="416">
      <c r="A416" s="108"/>
      <c r="B416" s="108"/>
      <c r="C416" s="108"/>
      <c r="D416" s="115"/>
      <c r="E416" s="108"/>
      <c r="F416" s="108"/>
      <c r="G416" s="108"/>
      <c r="H416" s="108"/>
      <c r="I416" s="108"/>
      <c r="J416" s="108"/>
      <c r="K416" s="108"/>
      <c r="L416" s="108"/>
      <c r="M416" s="111"/>
      <c r="N416" s="112"/>
      <c r="O416" s="111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</row>
    <row r="417">
      <c r="A417" s="108"/>
      <c r="B417" s="108"/>
      <c r="C417" s="108"/>
      <c r="D417" s="115"/>
      <c r="E417" s="108"/>
      <c r="F417" s="108"/>
      <c r="G417" s="108"/>
      <c r="H417" s="108"/>
      <c r="I417" s="108"/>
      <c r="J417" s="108"/>
      <c r="K417" s="108"/>
      <c r="L417" s="108"/>
      <c r="M417" s="111"/>
      <c r="N417" s="112"/>
      <c r="O417" s="111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</row>
    <row r="418">
      <c r="A418" s="108"/>
      <c r="B418" s="108"/>
      <c r="C418" s="108"/>
      <c r="D418" s="115"/>
      <c r="E418" s="108"/>
      <c r="F418" s="108"/>
      <c r="G418" s="108"/>
      <c r="H418" s="108"/>
      <c r="I418" s="108"/>
      <c r="J418" s="108"/>
      <c r="K418" s="108"/>
      <c r="L418" s="108"/>
      <c r="M418" s="111"/>
      <c r="N418" s="112"/>
      <c r="O418" s="111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</row>
    <row r="419">
      <c r="A419" s="108"/>
      <c r="B419" s="108"/>
      <c r="C419" s="108"/>
      <c r="D419" s="115"/>
      <c r="E419" s="108"/>
      <c r="F419" s="108"/>
      <c r="G419" s="108"/>
      <c r="H419" s="108"/>
      <c r="I419" s="108"/>
      <c r="J419" s="108"/>
      <c r="K419" s="108"/>
      <c r="L419" s="108"/>
      <c r="M419" s="111"/>
      <c r="N419" s="112"/>
      <c r="O419" s="111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</row>
    <row r="420">
      <c r="A420" s="108"/>
      <c r="B420" s="108"/>
      <c r="C420" s="108"/>
      <c r="D420" s="115"/>
      <c r="E420" s="108"/>
      <c r="F420" s="108"/>
      <c r="G420" s="108"/>
      <c r="H420" s="108"/>
      <c r="I420" s="108"/>
      <c r="J420" s="108"/>
      <c r="K420" s="108"/>
      <c r="L420" s="108"/>
      <c r="M420" s="111"/>
      <c r="N420" s="112"/>
      <c r="O420" s="111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</row>
    <row r="421">
      <c r="A421" s="108"/>
      <c r="B421" s="108"/>
      <c r="C421" s="108"/>
      <c r="D421" s="115"/>
      <c r="E421" s="108"/>
      <c r="F421" s="108"/>
      <c r="G421" s="108"/>
      <c r="H421" s="108"/>
      <c r="I421" s="108"/>
      <c r="J421" s="108"/>
      <c r="K421" s="108"/>
      <c r="L421" s="108"/>
      <c r="M421" s="111"/>
      <c r="N421" s="112"/>
      <c r="O421" s="111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</row>
    <row r="422">
      <c r="A422" s="108"/>
      <c r="B422" s="108"/>
      <c r="C422" s="108"/>
      <c r="D422" s="115"/>
      <c r="E422" s="108"/>
      <c r="F422" s="108"/>
      <c r="G422" s="108"/>
      <c r="H422" s="108"/>
      <c r="I422" s="108"/>
      <c r="J422" s="108"/>
      <c r="K422" s="108"/>
      <c r="L422" s="108"/>
      <c r="M422" s="111"/>
      <c r="N422" s="112"/>
      <c r="O422" s="111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</row>
    <row r="423">
      <c r="A423" s="108"/>
      <c r="B423" s="108"/>
      <c r="C423" s="108"/>
      <c r="D423" s="115"/>
      <c r="E423" s="108"/>
      <c r="F423" s="108"/>
      <c r="G423" s="108"/>
      <c r="H423" s="108"/>
      <c r="I423" s="108"/>
      <c r="J423" s="108"/>
      <c r="K423" s="108"/>
      <c r="L423" s="108"/>
      <c r="M423" s="111"/>
      <c r="N423" s="112"/>
      <c r="O423" s="111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</row>
    <row r="424">
      <c r="A424" s="108"/>
      <c r="B424" s="108"/>
      <c r="C424" s="108"/>
      <c r="D424" s="115"/>
      <c r="E424" s="108"/>
      <c r="F424" s="108"/>
      <c r="G424" s="108"/>
      <c r="H424" s="108"/>
      <c r="I424" s="108"/>
      <c r="J424" s="108"/>
      <c r="K424" s="108"/>
      <c r="L424" s="108"/>
      <c r="M424" s="111"/>
      <c r="N424" s="112"/>
      <c r="O424" s="111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</row>
    <row r="425">
      <c r="A425" s="108"/>
      <c r="B425" s="108"/>
      <c r="C425" s="108"/>
      <c r="D425" s="115"/>
      <c r="E425" s="108"/>
      <c r="F425" s="108"/>
      <c r="G425" s="108"/>
      <c r="H425" s="108"/>
      <c r="I425" s="108"/>
      <c r="J425" s="108"/>
      <c r="K425" s="108"/>
      <c r="L425" s="108"/>
      <c r="M425" s="111"/>
      <c r="N425" s="112"/>
      <c r="O425" s="111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</row>
    <row r="426">
      <c r="A426" s="108"/>
      <c r="B426" s="108"/>
      <c r="C426" s="108"/>
      <c r="D426" s="115"/>
      <c r="E426" s="108"/>
      <c r="F426" s="108"/>
      <c r="G426" s="108"/>
      <c r="H426" s="108"/>
      <c r="I426" s="108"/>
      <c r="J426" s="108"/>
      <c r="K426" s="108"/>
      <c r="L426" s="108"/>
      <c r="M426" s="111"/>
      <c r="N426" s="112"/>
      <c r="O426" s="111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</row>
    <row r="427">
      <c r="A427" s="108"/>
      <c r="B427" s="108"/>
      <c r="C427" s="108"/>
      <c r="D427" s="115"/>
      <c r="E427" s="108"/>
      <c r="F427" s="108"/>
      <c r="G427" s="108"/>
      <c r="H427" s="108"/>
      <c r="I427" s="108"/>
      <c r="J427" s="108"/>
      <c r="K427" s="108"/>
      <c r="L427" s="108"/>
      <c r="M427" s="111"/>
      <c r="N427" s="112"/>
      <c r="O427" s="111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</row>
    <row r="428">
      <c r="A428" s="108"/>
      <c r="B428" s="108"/>
      <c r="C428" s="108"/>
      <c r="D428" s="115"/>
      <c r="E428" s="108"/>
      <c r="F428" s="108"/>
      <c r="G428" s="108"/>
      <c r="H428" s="108"/>
      <c r="I428" s="108"/>
      <c r="J428" s="108"/>
      <c r="K428" s="108"/>
      <c r="L428" s="108"/>
      <c r="M428" s="111"/>
      <c r="N428" s="112"/>
      <c r="O428" s="111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</row>
    <row r="429">
      <c r="A429" s="108"/>
      <c r="B429" s="108"/>
      <c r="C429" s="108"/>
      <c r="D429" s="115"/>
      <c r="E429" s="108"/>
      <c r="F429" s="108"/>
      <c r="G429" s="108"/>
      <c r="H429" s="108"/>
      <c r="I429" s="108"/>
      <c r="J429" s="108"/>
      <c r="K429" s="108"/>
      <c r="L429" s="108"/>
      <c r="M429" s="111"/>
      <c r="N429" s="112"/>
      <c r="O429" s="111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</row>
    <row r="430">
      <c r="A430" s="108"/>
      <c r="B430" s="108"/>
      <c r="C430" s="108"/>
      <c r="D430" s="115"/>
      <c r="E430" s="108"/>
      <c r="F430" s="108"/>
      <c r="G430" s="108"/>
      <c r="H430" s="108"/>
      <c r="I430" s="108"/>
      <c r="J430" s="108"/>
      <c r="K430" s="108"/>
      <c r="L430" s="108"/>
      <c r="M430" s="111"/>
      <c r="N430" s="112"/>
      <c r="O430" s="111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</row>
    <row r="431">
      <c r="A431" s="108"/>
      <c r="B431" s="108"/>
      <c r="C431" s="108"/>
      <c r="D431" s="115"/>
      <c r="E431" s="108"/>
      <c r="F431" s="108"/>
      <c r="G431" s="108"/>
      <c r="H431" s="108"/>
      <c r="I431" s="108"/>
      <c r="J431" s="108"/>
      <c r="K431" s="108"/>
      <c r="L431" s="108"/>
      <c r="M431" s="111"/>
      <c r="N431" s="112"/>
      <c r="O431" s="111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</row>
    <row r="432">
      <c r="A432" s="108"/>
      <c r="B432" s="108"/>
      <c r="C432" s="108"/>
      <c r="D432" s="115"/>
      <c r="E432" s="108"/>
      <c r="F432" s="108"/>
      <c r="G432" s="108"/>
      <c r="H432" s="108"/>
      <c r="I432" s="108"/>
      <c r="J432" s="108"/>
      <c r="K432" s="108"/>
      <c r="L432" s="108"/>
      <c r="M432" s="111"/>
      <c r="N432" s="112"/>
      <c r="O432" s="111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</row>
    <row r="433">
      <c r="A433" s="108"/>
      <c r="B433" s="108"/>
      <c r="C433" s="108"/>
      <c r="D433" s="115"/>
      <c r="E433" s="108"/>
      <c r="F433" s="108"/>
      <c r="G433" s="108"/>
      <c r="H433" s="108"/>
      <c r="I433" s="108"/>
      <c r="J433" s="108"/>
      <c r="K433" s="108"/>
      <c r="L433" s="108"/>
      <c r="M433" s="111"/>
      <c r="N433" s="112"/>
      <c r="O433" s="111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</row>
    <row r="434">
      <c r="A434" s="108"/>
      <c r="B434" s="108"/>
      <c r="C434" s="108"/>
      <c r="D434" s="115"/>
      <c r="E434" s="108"/>
      <c r="F434" s="108"/>
      <c r="G434" s="108"/>
      <c r="H434" s="108"/>
      <c r="I434" s="108"/>
      <c r="J434" s="108"/>
      <c r="K434" s="108"/>
      <c r="L434" s="108"/>
      <c r="M434" s="111"/>
      <c r="N434" s="112"/>
      <c r="O434" s="111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</row>
    <row r="435">
      <c r="A435" s="108"/>
      <c r="B435" s="108"/>
      <c r="C435" s="108"/>
      <c r="D435" s="115"/>
      <c r="E435" s="108"/>
      <c r="F435" s="108"/>
      <c r="G435" s="108"/>
      <c r="H435" s="108"/>
      <c r="I435" s="108"/>
      <c r="J435" s="108"/>
      <c r="K435" s="108"/>
      <c r="L435" s="108"/>
      <c r="M435" s="111"/>
      <c r="N435" s="112"/>
      <c r="O435" s="111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</row>
    <row r="436">
      <c r="A436" s="108"/>
      <c r="B436" s="108"/>
      <c r="C436" s="108"/>
      <c r="D436" s="115"/>
      <c r="E436" s="108"/>
      <c r="F436" s="108"/>
      <c r="G436" s="108"/>
      <c r="H436" s="108"/>
      <c r="I436" s="108"/>
      <c r="J436" s="108"/>
      <c r="K436" s="108"/>
      <c r="L436" s="108"/>
      <c r="M436" s="111"/>
      <c r="N436" s="112"/>
      <c r="O436" s="111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</row>
    <row r="437">
      <c r="A437" s="108"/>
      <c r="B437" s="108"/>
      <c r="C437" s="108"/>
      <c r="D437" s="115"/>
      <c r="E437" s="108"/>
      <c r="F437" s="108"/>
      <c r="G437" s="108"/>
      <c r="H437" s="108"/>
      <c r="I437" s="108"/>
      <c r="J437" s="108"/>
      <c r="K437" s="108"/>
      <c r="L437" s="108"/>
      <c r="M437" s="111"/>
      <c r="N437" s="112"/>
      <c r="O437" s="111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</row>
    <row r="438">
      <c r="A438" s="108"/>
      <c r="B438" s="108"/>
      <c r="C438" s="108"/>
      <c r="D438" s="115"/>
      <c r="E438" s="108"/>
      <c r="F438" s="108"/>
      <c r="G438" s="108"/>
      <c r="H438" s="108"/>
      <c r="I438" s="108"/>
      <c r="J438" s="108"/>
      <c r="K438" s="108"/>
      <c r="L438" s="108"/>
      <c r="M438" s="111"/>
      <c r="N438" s="112"/>
      <c r="O438" s="111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</row>
    <row r="439">
      <c r="A439" s="108"/>
      <c r="B439" s="108"/>
      <c r="C439" s="108"/>
      <c r="D439" s="115"/>
      <c r="E439" s="108"/>
      <c r="F439" s="108"/>
      <c r="G439" s="108"/>
      <c r="H439" s="108"/>
      <c r="I439" s="108"/>
      <c r="J439" s="108"/>
      <c r="K439" s="108"/>
      <c r="L439" s="108"/>
      <c r="M439" s="111"/>
      <c r="N439" s="112"/>
      <c r="O439" s="111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</row>
    <row r="440">
      <c r="A440" s="108"/>
      <c r="B440" s="108"/>
      <c r="C440" s="108"/>
      <c r="D440" s="115"/>
      <c r="E440" s="108"/>
      <c r="F440" s="108"/>
      <c r="G440" s="108"/>
      <c r="H440" s="108"/>
      <c r="I440" s="108"/>
      <c r="J440" s="108"/>
      <c r="K440" s="108"/>
      <c r="L440" s="108"/>
      <c r="M440" s="111"/>
      <c r="N440" s="112"/>
      <c r="O440" s="111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</row>
    <row r="441">
      <c r="A441" s="108"/>
      <c r="B441" s="108"/>
      <c r="C441" s="108"/>
      <c r="D441" s="115"/>
      <c r="E441" s="108"/>
      <c r="F441" s="108"/>
      <c r="G441" s="108"/>
      <c r="H441" s="108"/>
      <c r="I441" s="108"/>
      <c r="J441" s="108"/>
      <c r="K441" s="108"/>
      <c r="L441" s="108"/>
      <c r="M441" s="111"/>
      <c r="N441" s="112"/>
      <c r="O441" s="111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</row>
    <row r="442">
      <c r="A442" s="108"/>
      <c r="B442" s="108"/>
      <c r="C442" s="108"/>
      <c r="D442" s="115"/>
      <c r="E442" s="108"/>
      <c r="F442" s="108"/>
      <c r="G442" s="108"/>
      <c r="H442" s="108"/>
      <c r="I442" s="108"/>
      <c r="J442" s="108"/>
      <c r="K442" s="108"/>
      <c r="L442" s="108"/>
      <c r="M442" s="111"/>
      <c r="N442" s="112"/>
      <c r="O442" s="111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</row>
    <row r="443">
      <c r="A443" s="108"/>
      <c r="B443" s="108"/>
      <c r="C443" s="108"/>
      <c r="D443" s="115"/>
      <c r="E443" s="108"/>
      <c r="F443" s="108"/>
      <c r="G443" s="108"/>
      <c r="H443" s="108"/>
      <c r="I443" s="108"/>
      <c r="J443" s="108"/>
      <c r="K443" s="108"/>
      <c r="L443" s="108"/>
      <c r="M443" s="111"/>
      <c r="N443" s="112"/>
      <c r="O443" s="111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</row>
    <row r="444">
      <c r="A444" s="108"/>
      <c r="B444" s="108"/>
      <c r="C444" s="108"/>
      <c r="D444" s="115"/>
      <c r="E444" s="108"/>
      <c r="F444" s="108"/>
      <c r="G444" s="108"/>
      <c r="H444" s="108"/>
      <c r="I444" s="108"/>
      <c r="J444" s="108"/>
      <c r="K444" s="108"/>
      <c r="L444" s="108"/>
      <c r="M444" s="111"/>
      <c r="N444" s="112"/>
      <c r="O444" s="111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</row>
    <row r="445">
      <c r="A445" s="108"/>
      <c r="B445" s="108"/>
      <c r="C445" s="108"/>
      <c r="D445" s="115"/>
      <c r="E445" s="108"/>
      <c r="F445" s="108"/>
      <c r="G445" s="108"/>
      <c r="H445" s="108"/>
      <c r="I445" s="108"/>
      <c r="J445" s="108"/>
      <c r="K445" s="108"/>
      <c r="L445" s="108"/>
      <c r="M445" s="111"/>
      <c r="N445" s="112"/>
      <c r="O445" s="111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</row>
    <row r="446">
      <c r="A446" s="108"/>
      <c r="B446" s="108"/>
      <c r="C446" s="108"/>
      <c r="D446" s="115"/>
      <c r="E446" s="108"/>
      <c r="F446" s="108"/>
      <c r="G446" s="108"/>
      <c r="H446" s="108"/>
      <c r="I446" s="108"/>
      <c r="J446" s="108"/>
      <c r="K446" s="108"/>
      <c r="L446" s="108"/>
      <c r="M446" s="111"/>
      <c r="N446" s="112"/>
      <c r="O446" s="111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</row>
    <row r="447">
      <c r="A447" s="108"/>
      <c r="B447" s="108"/>
      <c r="C447" s="108"/>
      <c r="D447" s="115"/>
      <c r="E447" s="108"/>
      <c r="F447" s="108"/>
      <c r="G447" s="108"/>
      <c r="H447" s="108"/>
      <c r="I447" s="108"/>
      <c r="J447" s="108"/>
      <c r="K447" s="108"/>
      <c r="L447" s="108"/>
      <c r="M447" s="111"/>
      <c r="N447" s="112"/>
      <c r="O447" s="111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</row>
    <row r="448">
      <c r="A448" s="108"/>
      <c r="B448" s="108"/>
      <c r="C448" s="108"/>
      <c r="D448" s="115"/>
      <c r="E448" s="108"/>
      <c r="F448" s="108"/>
      <c r="G448" s="108"/>
      <c r="H448" s="108"/>
      <c r="I448" s="108"/>
      <c r="J448" s="108"/>
      <c r="K448" s="108"/>
      <c r="L448" s="108"/>
      <c r="M448" s="111"/>
      <c r="N448" s="112"/>
      <c r="O448" s="111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</row>
    <row r="449">
      <c r="A449" s="108"/>
      <c r="B449" s="108"/>
      <c r="C449" s="108"/>
      <c r="D449" s="115"/>
      <c r="E449" s="108"/>
      <c r="F449" s="108"/>
      <c r="G449" s="108"/>
      <c r="H449" s="108"/>
      <c r="I449" s="108"/>
      <c r="J449" s="108"/>
      <c r="K449" s="108"/>
      <c r="L449" s="108"/>
      <c r="M449" s="111"/>
      <c r="N449" s="112"/>
      <c r="O449" s="111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</row>
    <row r="450">
      <c r="A450" s="108"/>
      <c r="B450" s="108"/>
      <c r="C450" s="108"/>
      <c r="D450" s="115"/>
      <c r="E450" s="108"/>
      <c r="F450" s="108"/>
      <c r="G450" s="108"/>
      <c r="H450" s="108"/>
      <c r="I450" s="108"/>
      <c r="J450" s="108"/>
      <c r="K450" s="108"/>
      <c r="L450" s="108"/>
      <c r="M450" s="111"/>
      <c r="N450" s="112"/>
      <c r="O450" s="111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</row>
    <row r="451">
      <c r="A451" s="108"/>
      <c r="B451" s="108"/>
      <c r="C451" s="108"/>
      <c r="D451" s="115"/>
      <c r="E451" s="108"/>
      <c r="F451" s="108"/>
      <c r="G451" s="108"/>
      <c r="H451" s="108"/>
      <c r="I451" s="108"/>
      <c r="J451" s="108"/>
      <c r="K451" s="108"/>
      <c r="L451" s="108"/>
      <c r="M451" s="111"/>
      <c r="N451" s="112"/>
      <c r="O451" s="111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</row>
    <row r="452">
      <c r="A452" s="108"/>
      <c r="B452" s="108"/>
      <c r="C452" s="108"/>
      <c r="D452" s="115"/>
      <c r="E452" s="108"/>
      <c r="F452" s="108"/>
      <c r="G452" s="108"/>
      <c r="H452" s="108"/>
      <c r="I452" s="108"/>
      <c r="J452" s="108"/>
      <c r="K452" s="108"/>
      <c r="L452" s="108"/>
      <c r="M452" s="111"/>
      <c r="N452" s="112"/>
      <c r="O452" s="111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</row>
    <row r="453">
      <c r="A453" s="108"/>
      <c r="B453" s="108"/>
      <c r="C453" s="108"/>
      <c r="D453" s="115"/>
      <c r="E453" s="108"/>
      <c r="F453" s="108"/>
      <c r="G453" s="108"/>
      <c r="H453" s="108"/>
      <c r="I453" s="108"/>
      <c r="J453" s="108"/>
      <c r="K453" s="108"/>
      <c r="L453" s="108"/>
      <c r="M453" s="111"/>
      <c r="N453" s="112"/>
      <c r="O453" s="111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</row>
    <row r="454">
      <c r="A454" s="108"/>
      <c r="B454" s="108"/>
      <c r="C454" s="108"/>
      <c r="D454" s="115"/>
      <c r="E454" s="108"/>
      <c r="F454" s="108"/>
      <c r="G454" s="108"/>
      <c r="H454" s="108"/>
      <c r="I454" s="108"/>
      <c r="J454" s="108"/>
      <c r="K454" s="108"/>
      <c r="L454" s="108"/>
      <c r="M454" s="111"/>
      <c r="N454" s="112"/>
      <c r="O454" s="111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</row>
    <row r="455">
      <c r="A455" s="108"/>
      <c r="B455" s="108"/>
      <c r="C455" s="108"/>
      <c r="D455" s="115"/>
      <c r="E455" s="108"/>
      <c r="F455" s="108"/>
      <c r="G455" s="108"/>
      <c r="H455" s="108"/>
      <c r="I455" s="108"/>
      <c r="J455" s="108"/>
      <c r="K455" s="108"/>
      <c r="L455" s="108"/>
      <c r="M455" s="111"/>
      <c r="N455" s="112"/>
      <c r="O455" s="111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</row>
    <row r="456">
      <c r="A456" s="108"/>
      <c r="B456" s="108"/>
      <c r="C456" s="108"/>
      <c r="D456" s="115"/>
      <c r="E456" s="108"/>
      <c r="F456" s="108"/>
      <c r="G456" s="108"/>
      <c r="H456" s="108"/>
      <c r="I456" s="108"/>
      <c r="J456" s="108"/>
      <c r="K456" s="108"/>
      <c r="L456" s="108"/>
      <c r="M456" s="111"/>
      <c r="N456" s="112"/>
      <c r="O456" s="111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</row>
    <row r="457">
      <c r="A457" s="108"/>
      <c r="B457" s="108"/>
      <c r="C457" s="108"/>
      <c r="D457" s="115"/>
      <c r="E457" s="108"/>
      <c r="F457" s="108"/>
      <c r="G457" s="108"/>
      <c r="H457" s="108"/>
      <c r="I457" s="108"/>
      <c r="J457" s="108"/>
      <c r="K457" s="108"/>
      <c r="L457" s="108"/>
      <c r="M457" s="111"/>
      <c r="N457" s="112"/>
      <c r="O457" s="111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</row>
    <row r="458">
      <c r="A458" s="108"/>
      <c r="B458" s="108"/>
      <c r="C458" s="108"/>
      <c r="D458" s="115"/>
      <c r="E458" s="108"/>
      <c r="F458" s="108"/>
      <c r="G458" s="108"/>
      <c r="H458" s="108"/>
      <c r="I458" s="108"/>
      <c r="J458" s="108"/>
      <c r="K458" s="108"/>
      <c r="L458" s="108"/>
      <c r="M458" s="111"/>
      <c r="N458" s="112"/>
      <c r="O458" s="111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</row>
    <row r="459">
      <c r="A459" s="108"/>
      <c r="B459" s="108"/>
      <c r="C459" s="108"/>
      <c r="D459" s="115"/>
      <c r="E459" s="108"/>
      <c r="F459" s="108"/>
      <c r="G459" s="108"/>
      <c r="H459" s="108"/>
      <c r="I459" s="108"/>
      <c r="J459" s="108"/>
      <c r="K459" s="108"/>
      <c r="L459" s="108"/>
      <c r="M459" s="111"/>
      <c r="N459" s="112"/>
      <c r="O459" s="111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</row>
    <row r="460">
      <c r="A460" s="108"/>
      <c r="B460" s="108"/>
      <c r="C460" s="108"/>
      <c r="D460" s="115"/>
      <c r="E460" s="108"/>
      <c r="F460" s="108"/>
      <c r="G460" s="108"/>
      <c r="H460" s="108"/>
      <c r="I460" s="108"/>
      <c r="J460" s="108"/>
      <c r="K460" s="108"/>
      <c r="L460" s="108"/>
      <c r="M460" s="111"/>
      <c r="N460" s="112"/>
      <c r="O460" s="111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</row>
    <row r="461">
      <c r="A461" s="108"/>
      <c r="B461" s="108"/>
      <c r="C461" s="108"/>
      <c r="D461" s="115"/>
      <c r="E461" s="108"/>
      <c r="F461" s="108"/>
      <c r="G461" s="108"/>
      <c r="H461" s="108"/>
      <c r="I461" s="108"/>
      <c r="J461" s="108"/>
      <c r="K461" s="108"/>
      <c r="L461" s="108"/>
      <c r="M461" s="111"/>
      <c r="N461" s="112"/>
      <c r="O461" s="111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</row>
    <row r="462">
      <c r="A462" s="108"/>
      <c r="B462" s="108"/>
      <c r="C462" s="108"/>
      <c r="D462" s="115"/>
      <c r="E462" s="108"/>
      <c r="F462" s="108"/>
      <c r="G462" s="108"/>
      <c r="H462" s="108"/>
      <c r="I462" s="108"/>
      <c r="J462" s="108"/>
      <c r="K462" s="108"/>
      <c r="L462" s="108"/>
      <c r="M462" s="111"/>
      <c r="N462" s="112"/>
      <c r="O462" s="111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</row>
    <row r="463">
      <c r="A463" s="108"/>
      <c r="B463" s="108"/>
      <c r="C463" s="108"/>
      <c r="D463" s="115"/>
      <c r="E463" s="108"/>
      <c r="F463" s="108"/>
      <c r="G463" s="108"/>
      <c r="H463" s="108"/>
      <c r="I463" s="108"/>
      <c r="J463" s="108"/>
      <c r="K463" s="108"/>
      <c r="L463" s="108"/>
      <c r="M463" s="111"/>
      <c r="N463" s="112"/>
      <c r="O463" s="111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</row>
    <row r="464">
      <c r="A464" s="108"/>
      <c r="B464" s="108"/>
      <c r="C464" s="108"/>
      <c r="D464" s="115"/>
      <c r="E464" s="108"/>
      <c r="F464" s="108"/>
      <c r="G464" s="108"/>
      <c r="H464" s="108"/>
      <c r="I464" s="108"/>
      <c r="J464" s="108"/>
      <c r="K464" s="108"/>
      <c r="L464" s="108"/>
      <c r="M464" s="111"/>
      <c r="N464" s="112"/>
      <c r="O464" s="111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</row>
    <row r="465">
      <c r="A465" s="108"/>
      <c r="B465" s="108"/>
      <c r="C465" s="108"/>
      <c r="D465" s="115"/>
      <c r="E465" s="108"/>
      <c r="F465" s="108"/>
      <c r="G465" s="108"/>
      <c r="H465" s="108"/>
      <c r="I465" s="108"/>
      <c r="J465" s="108"/>
      <c r="K465" s="108"/>
      <c r="L465" s="108"/>
      <c r="M465" s="111"/>
      <c r="N465" s="112"/>
      <c r="O465" s="111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</row>
    <row r="466">
      <c r="A466" s="108"/>
      <c r="B466" s="108"/>
      <c r="C466" s="108"/>
      <c r="D466" s="115"/>
      <c r="E466" s="108"/>
      <c r="F466" s="108"/>
      <c r="G466" s="108"/>
      <c r="H466" s="108"/>
      <c r="I466" s="108"/>
      <c r="J466" s="108"/>
      <c r="K466" s="108"/>
      <c r="L466" s="108"/>
      <c r="M466" s="111"/>
      <c r="N466" s="112"/>
      <c r="O466" s="111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</row>
    <row r="467">
      <c r="A467" s="108"/>
      <c r="B467" s="108"/>
      <c r="C467" s="108"/>
      <c r="D467" s="115"/>
      <c r="E467" s="108"/>
      <c r="F467" s="108"/>
      <c r="G467" s="108"/>
      <c r="H467" s="108"/>
      <c r="I467" s="108"/>
      <c r="J467" s="108"/>
      <c r="K467" s="108"/>
      <c r="L467" s="108"/>
      <c r="M467" s="111"/>
      <c r="N467" s="112"/>
      <c r="O467" s="111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</row>
    <row r="468">
      <c r="A468" s="108"/>
      <c r="B468" s="108"/>
      <c r="C468" s="108"/>
      <c r="D468" s="115"/>
      <c r="E468" s="108"/>
      <c r="F468" s="108"/>
      <c r="G468" s="108"/>
      <c r="H468" s="108"/>
      <c r="I468" s="108"/>
      <c r="J468" s="108"/>
      <c r="K468" s="108"/>
      <c r="L468" s="108"/>
      <c r="M468" s="111"/>
      <c r="N468" s="112"/>
      <c r="O468" s="111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</row>
    <row r="469">
      <c r="A469" s="108"/>
      <c r="B469" s="108"/>
      <c r="C469" s="108"/>
      <c r="D469" s="115"/>
      <c r="E469" s="108"/>
      <c r="F469" s="108"/>
      <c r="G469" s="108"/>
      <c r="H469" s="108"/>
      <c r="I469" s="108"/>
      <c r="J469" s="108"/>
      <c r="K469" s="108"/>
      <c r="L469" s="108"/>
      <c r="M469" s="111"/>
      <c r="N469" s="112"/>
      <c r="O469" s="111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</row>
    <row r="470">
      <c r="A470" s="108"/>
      <c r="B470" s="108"/>
      <c r="C470" s="108"/>
      <c r="D470" s="115"/>
      <c r="E470" s="108"/>
      <c r="F470" s="108"/>
      <c r="G470" s="108"/>
      <c r="H470" s="108"/>
      <c r="I470" s="108"/>
      <c r="J470" s="108"/>
      <c r="K470" s="108"/>
      <c r="L470" s="108"/>
      <c r="M470" s="111"/>
      <c r="N470" s="112"/>
      <c r="O470" s="111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</row>
    <row r="471">
      <c r="A471" s="108"/>
      <c r="B471" s="108"/>
      <c r="C471" s="108"/>
      <c r="D471" s="115"/>
      <c r="E471" s="108"/>
      <c r="F471" s="108"/>
      <c r="G471" s="108"/>
      <c r="H471" s="108"/>
      <c r="I471" s="108"/>
      <c r="J471" s="108"/>
      <c r="K471" s="108"/>
      <c r="L471" s="108"/>
      <c r="M471" s="111"/>
      <c r="N471" s="112"/>
      <c r="O471" s="111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</row>
    <row r="472">
      <c r="A472" s="108"/>
      <c r="B472" s="108"/>
      <c r="C472" s="108"/>
      <c r="D472" s="115"/>
      <c r="E472" s="108"/>
      <c r="F472" s="108"/>
      <c r="G472" s="108"/>
      <c r="H472" s="108"/>
      <c r="I472" s="108"/>
      <c r="J472" s="108"/>
      <c r="K472" s="108"/>
      <c r="L472" s="108"/>
      <c r="M472" s="111"/>
      <c r="N472" s="112"/>
      <c r="O472" s="111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</row>
    <row r="473">
      <c r="A473" s="108"/>
      <c r="B473" s="108"/>
      <c r="C473" s="108"/>
      <c r="D473" s="115"/>
      <c r="E473" s="108"/>
      <c r="F473" s="108"/>
      <c r="G473" s="108"/>
      <c r="H473" s="108"/>
      <c r="I473" s="108"/>
      <c r="J473" s="108"/>
      <c r="K473" s="108"/>
      <c r="L473" s="108"/>
      <c r="M473" s="111"/>
      <c r="N473" s="112"/>
      <c r="O473" s="111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</row>
    <row r="474">
      <c r="A474" s="108"/>
      <c r="B474" s="108"/>
      <c r="C474" s="108"/>
      <c r="D474" s="115"/>
      <c r="E474" s="108"/>
      <c r="F474" s="108"/>
      <c r="G474" s="108"/>
      <c r="H474" s="108"/>
      <c r="I474" s="108"/>
      <c r="J474" s="108"/>
      <c r="K474" s="108"/>
      <c r="L474" s="108"/>
      <c r="M474" s="111"/>
      <c r="N474" s="112"/>
      <c r="O474" s="111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</row>
    <row r="475">
      <c r="A475" s="108"/>
      <c r="B475" s="108"/>
      <c r="C475" s="108"/>
      <c r="D475" s="115"/>
      <c r="E475" s="108"/>
      <c r="F475" s="108"/>
      <c r="G475" s="108"/>
      <c r="H475" s="108"/>
      <c r="I475" s="108"/>
      <c r="J475" s="108"/>
      <c r="K475" s="108"/>
      <c r="L475" s="108"/>
      <c r="M475" s="111"/>
      <c r="N475" s="112"/>
      <c r="O475" s="111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</row>
    <row r="476">
      <c r="A476" s="108"/>
      <c r="B476" s="108"/>
      <c r="C476" s="108"/>
      <c r="D476" s="115"/>
      <c r="E476" s="108"/>
      <c r="F476" s="108"/>
      <c r="G476" s="108"/>
      <c r="H476" s="108"/>
      <c r="I476" s="108"/>
      <c r="J476" s="108"/>
      <c r="K476" s="108"/>
      <c r="L476" s="108"/>
      <c r="M476" s="111"/>
      <c r="N476" s="112"/>
      <c r="O476" s="111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</row>
    <row r="477">
      <c r="A477" s="108"/>
      <c r="B477" s="108"/>
      <c r="C477" s="108"/>
      <c r="D477" s="115"/>
      <c r="E477" s="108"/>
      <c r="F477" s="108"/>
      <c r="G477" s="108"/>
      <c r="H477" s="108"/>
      <c r="I477" s="108"/>
      <c r="J477" s="108"/>
      <c r="K477" s="108"/>
      <c r="L477" s="108"/>
      <c r="M477" s="111"/>
      <c r="N477" s="112"/>
      <c r="O477" s="111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</row>
    <row r="478">
      <c r="A478" s="108"/>
      <c r="B478" s="108"/>
      <c r="C478" s="108"/>
      <c r="D478" s="115"/>
      <c r="E478" s="108"/>
      <c r="F478" s="108"/>
      <c r="G478" s="108"/>
      <c r="H478" s="108"/>
      <c r="I478" s="108"/>
      <c r="J478" s="108"/>
      <c r="K478" s="108"/>
      <c r="L478" s="108"/>
      <c r="M478" s="111"/>
      <c r="N478" s="112"/>
      <c r="O478" s="111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</row>
    <row r="479">
      <c r="A479" s="108"/>
      <c r="B479" s="108"/>
      <c r="C479" s="108"/>
      <c r="D479" s="115"/>
      <c r="E479" s="108"/>
      <c r="F479" s="108"/>
      <c r="G479" s="108"/>
      <c r="H479" s="108"/>
      <c r="I479" s="108"/>
      <c r="J479" s="108"/>
      <c r="K479" s="108"/>
      <c r="L479" s="108"/>
      <c r="M479" s="111"/>
      <c r="N479" s="112"/>
      <c r="O479" s="111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</row>
    <row r="480">
      <c r="A480" s="108"/>
      <c r="B480" s="108"/>
      <c r="C480" s="108"/>
      <c r="D480" s="115"/>
      <c r="E480" s="108"/>
      <c r="F480" s="108"/>
      <c r="G480" s="108"/>
      <c r="H480" s="108"/>
      <c r="I480" s="108"/>
      <c r="J480" s="108"/>
      <c r="K480" s="108"/>
      <c r="L480" s="108"/>
      <c r="M480" s="111"/>
      <c r="N480" s="112"/>
      <c r="O480" s="111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</row>
    <row r="481">
      <c r="A481" s="108"/>
      <c r="B481" s="108"/>
      <c r="C481" s="108"/>
      <c r="D481" s="115"/>
      <c r="E481" s="108"/>
      <c r="F481" s="108"/>
      <c r="G481" s="108"/>
      <c r="H481" s="108"/>
      <c r="I481" s="108"/>
      <c r="J481" s="108"/>
      <c r="K481" s="108"/>
      <c r="L481" s="108"/>
      <c r="M481" s="111"/>
      <c r="N481" s="112"/>
      <c r="O481" s="111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</row>
    <row r="482">
      <c r="A482" s="108"/>
      <c r="B482" s="108"/>
      <c r="C482" s="108"/>
      <c r="D482" s="115"/>
      <c r="E482" s="108"/>
      <c r="F482" s="108"/>
      <c r="G482" s="108"/>
      <c r="H482" s="108"/>
      <c r="I482" s="108"/>
      <c r="J482" s="108"/>
      <c r="K482" s="108"/>
      <c r="L482" s="108"/>
      <c r="M482" s="111"/>
      <c r="N482" s="112"/>
      <c r="O482" s="111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</row>
    <row r="483">
      <c r="A483" s="108"/>
      <c r="B483" s="108"/>
      <c r="C483" s="108"/>
      <c r="D483" s="115"/>
      <c r="E483" s="108"/>
      <c r="F483" s="108"/>
      <c r="G483" s="108"/>
      <c r="H483" s="108"/>
      <c r="I483" s="108"/>
      <c r="J483" s="108"/>
      <c r="K483" s="108"/>
      <c r="L483" s="108"/>
      <c r="M483" s="111"/>
      <c r="N483" s="112"/>
      <c r="O483" s="111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</row>
    <row r="484">
      <c r="A484" s="108"/>
      <c r="B484" s="108"/>
      <c r="C484" s="108"/>
      <c r="D484" s="115"/>
      <c r="E484" s="108"/>
      <c r="F484" s="108"/>
      <c r="G484" s="108"/>
      <c r="H484" s="108"/>
      <c r="I484" s="108"/>
      <c r="J484" s="108"/>
      <c r="K484" s="108"/>
      <c r="L484" s="108"/>
      <c r="M484" s="111"/>
      <c r="N484" s="112"/>
      <c r="O484" s="111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</row>
    <row r="485">
      <c r="A485" s="108"/>
      <c r="B485" s="108"/>
      <c r="C485" s="108"/>
      <c r="D485" s="115"/>
      <c r="E485" s="108"/>
      <c r="F485" s="108"/>
      <c r="G485" s="108"/>
      <c r="H485" s="108"/>
      <c r="I485" s="108"/>
      <c r="J485" s="108"/>
      <c r="K485" s="108"/>
      <c r="L485" s="108"/>
      <c r="M485" s="111"/>
      <c r="N485" s="112"/>
      <c r="O485" s="111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</row>
    <row r="486">
      <c r="A486" s="108"/>
      <c r="B486" s="108"/>
      <c r="C486" s="108"/>
      <c r="D486" s="115"/>
      <c r="E486" s="108"/>
      <c r="F486" s="108"/>
      <c r="G486" s="108"/>
      <c r="H486" s="108"/>
      <c r="I486" s="108"/>
      <c r="J486" s="108"/>
      <c r="K486" s="108"/>
      <c r="L486" s="108"/>
      <c r="M486" s="111"/>
      <c r="N486" s="112"/>
      <c r="O486" s="111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</row>
    <row r="487">
      <c r="A487" s="108"/>
      <c r="B487" s="108"/>
      <c r="C487" s="108"/>
      <c r="D487" s="115"/>
      <c r="E487" s="108"/>
      <c r="F487" s="108"/>
      <c r="G487" s="108"/>
      <c r="H487" s="108"/>
      <c r="I487" s="108"/>
      <c r="J487" s="108"/>
      <c r="K487" s="108"/>
      <c r="L487" s="108"/>
      <c r="M487" s="111"/>
      <c r="N487" s="112"/>
      <c r="O487" s="111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</row>
    <row r="488">
      <c r="A488" s="108"/>
      <c r="B488" s="108"/>
      <c r="C488" s="108"/>
      <c r="D488" s="115"/>
      <c r="E488" s="108"/>
      <c r="F488" s="108"/>
      <c r="G488" s="108"/>
      <c r="H488" s="108"/>
      <c r="I488" s="108"/>
      <c r="J488" s="108"/>
      <c r="K488" s="108"/>
      <c r="L488" s="108"/>
      <c r="M488" s="111"/>
      <c r="N488" s="112"/>
      <c r="O488" s="111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</row>
    <row r="489">
      <c r="A489" s="108"/>
      <c r="B489" s="108"/>
      <c r="C489" s="108"/>
      <c r="D489" s="115"/>
      <c r="E489" s="108"/>
      <c r="F489" s="108"/>
      <c r="G489" s="108"/>
      <c r="H489" s="108"/>
      <c r="I489" s="108"/>
      <c r="J489" s="108"/>
      <c r="K489" s="108"/>
      <c r="L489" s="108"/>
      <c r="M489" s="111"/>
      <c r="N489" s="112"/>
      <c r="O489" s="111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</row>
    <row r="490">
      <c r="A490" s="108"/>
      <c r="B490" s="108"/>
      <c r="C490" s="108"/>
      <c r="D490" s="115"/>
      <c r="E490" s="108"/>
      <c r="F490" s="108"/>
      <c r="G490" s="108"/>
      <c r="H490" s="108"/>
      <c r="I490" s="108"/>
      <c r="J490" s="108"/>
      <c r="K490" s="108"/>
      <c r="L490" s="108"/>
      <c r="M490" s="111"/>
      <c r="N490" s="112"/>
      <c r="O490" s="111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</row>
    <row r="491">
      <c r="A491" s="108"/>
      <c r="B491" s="108"/>
      <c r="C491" s="108"/>
      <c r="D491" s="115"/>
      <c r="E491" s="108"/>
      <c r="F491" s="108"/>
      <c r="G491" s="108"/>
      <c r="H491" s="108"/>
      <c r="I491" s="108"/>
      <c r="J491" s="108"/>
      <c r="K491" s="108"/>
      <c r="L491" s="108"/>
      <c r="M491" s="111"/>
      <c r="N491" s="112"/>
      <c r="O491" s="111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</row>
    <row r="492">
      <c r="A492" s="108"/>
      <c r="B492" s="108"/>
      <c r="C492" s="108"/>
      <c r="D492" s="115"/>
      <c r="E492" s="108"/>
      <c r="F492" s="108"/>
      <c r="G492" s="108"/>
      <c r="H492" s="108"/>
      <c r="I492" s="108"/>
      <c r="J492" s="108"/>
      <c r="K492" s="108"/>
      <c r="L492" s="108"/>
      <c r="M492" s="111"/>
      <c r="N492" s="112"/>
      <c r="O492" s="111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</row>
    <row r="493">
      <c r="A493" s="108"/>
      <c r="B493" s="108"/>
      <c r="C493" s="108"/>
      <c r="D493" s="115"/>
      <c r="E493" s="108"/>
      <c r="F493" s="108"/>
      <c r="G493" s="108"/>
      <c r="H493" s="108"/>
      <c r="I493" s="108"/>
      <c r="J493" s="108"/>
      <c r="K493" s="108"/>
      <c r="L493" s="108"/>
      <c r="M493" s="111"/>
      <c r="N493" s="112"/>
      <c r="O493" s="111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</row>
    <row r="494">
      <c r="A494" s="108"/>
      <c r="B494" s="108"/>
      <c r="C494" s="108"/>
      <c r="D494" s="115"/>
      <c r="E494" s="108"/>
      <c r="F494" s="108"/>
      <c r="G494" s="108"/>
      <c r="H494" s="108"/>
      <c r="I494" s="108"/>
      <c r="J494" s="108"/>
      <c r="K494" s="108"/>
      <c r="L494" s="108"/>
      <c r="M494" s="111"/>
      <c r="N494" s="112"/>
      <c r="O494" s="111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</row>
    <row r="495">
      <c r="A495" s="108"/>
      <c r="B495" s="108"/>
      <c r="C495" s="108"/>
      <c r="D495" s="115"/>
      <c r="E495" s="108"/>
      <c r="F495" s="108"/>
      <c r="G495" s="108"/>
      <c r="H495" s="108"/>
      <c r="I495" s="108"/>
      <c r="J495" s="108"/>
      <c r="K495" s="108"/>
      <c r="L495" s="108"/>
      <c r="M495" s="111"/>
      <c r="N495" s="112"/>
      <c r="O495" s="111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</row>
    <row r="496">
      <c r="A496" s="108"/>
      <c r="B496" s="108"/>
      <c r="C496" s="108"/>
      <c r="D496" s="115"/>
      <c r="E496" s="108"/>
      <c r="F496" s="108"/>
      <c r="G496" s="108"/>
      <c r="H496" s="108"/>
      <c r="I496" s="108"/>
      <c r="J496" s="108"/>
      <c r="K496" s="108"/>
      <c r="L496" s="108"/>
      <c r="M496" s="111"/>
      <c r="N496" s="112"/>
      <c r="O496" s="111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</row>
    <row r="497">
      <c r="A497" s="108"/>
      <c r="B497" s="108"/>
      <c r="C497" s="108"/>
      <c r="D497" s="115"/>
      <c r="E497" s="108"/>
      <c r="F497" s="108"/>
      <c r="G497" s="108"/>
      <c r="H497" s="108"/>
      <c r="I497" s="108"/>
      <c r="J497" s="108"/>
      <c r="K497" s="108"/>
      <c r="L497" s="108"/>
      <c r="M497" s="111"/>
      <c r="N497" s="112"/>
      <c r="O497" s="111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</row>
    <row r="498">
      <c r="A498" s="108"/>
      <c r="B498" s="108"/>
      <c r="C498" s="108"/>
      <c r="D498" s="115"/>
      <c r="E498" s="108"/>
      <c r="F498" s="108"/>
      <c r="G498" s="108"/>
      <c r="H498" s="108"/>
      <c r="I498" s="108"/>
      <c r="J498" s="108"/>
      <c r="K498" s="108"/>
      <c r="L498" s="108"/>
      <c r="M498" s="111"/>
      <c r="N498" s="112"/>
      <c r="O498" s="111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</row>
    <row r="499">
      <c r="A499" s="108"/>
      <c r="B499" s="108"/>
      <c r="C499" s="108"/>
      <c r="D499" s="115"/>
      <c r="E499" s="108"/>
      <c r="F499" s="108"/>
      <c r="G499" s="108"/>
      <c r="H499" s="108"/>
      <c r="I499" s="108"/>
      <c r="J499" s="108"/>
      <c r="K499" s="108"/>
      <c r="L499" s="108"/>
      <c r="M499" s="111"/>
      <c r="N499" s="112"/>
      <c r="O499" s="111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</row>
    <row r="500">
      <c r="A500" s="108"/>
      <c r="B500" s="108"/>
      <c r="C500" s="108"/>
      <c r="D500" s="115"/>
      <c r="E500" s="108"/>
      <c r="F500" s="108"/>
      <c r="G500" s="108"/>
      <c r="H500" s="108"/>
      <c r="I500" s="108"/>
      <c r="J500" s="108"/>
      <c r="K500" s="108"/>
      <c r="L500" s="108"/>
      <c r="M500" s="111"/>
      <c r="N500" s="112"/>
      <c r="O500" s="111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</row>
    <row r="501">
      <c r="A501" s="108"/>
      <c r="B501" s="108"/>
      <c r="C501" s="108"/>
      <c r="D501" s="115"/>
      <c r="E501" s="108"/>
      <c r="F501" s="108"/>
      <c r="G501" s="108"/>
      <c r="H501" s="108"/>
      <c r="I501" s="108"/>
      <c r="J501" s="108"/>
      <c r="K501" s="108"/>
      <c r="L501" s="108"/>
      <c r="M501" s="111"/>
      <c r="N501" s="112"/>
      <c r="O501" s="111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</row>
    <row r="502">
      <c r="A502" s="108"/>
      <c r="B502" s="108"/>
      <c r="C502" s="108"/>
      <c r="D502" s="115"/>
      <c r="E502" s="108"/>
      <c r="F502" s="108"/>
      <c r="G502" s="108"/>
      <c r="H502" s="108"/>
      <c r="I502" s="108"/>
      <c r="J502" s="108"/>
      <c r="K502" s="108"/>
      <c r="L502" s="108"/>
      <c r="M502" s="111"/>
      <c r="N502" s="112"/>
      <c r="O502" s="111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</row>
    <row r="503">
      <c r="A503" s="108"/>
      <c r="B503" s="108"/>
      <c r="C503" s="108"/>
      <c r="D503" s="115"/>
      <c r="E503" s="108"/>
      <c r="F503" s="108"/>
      <c r="G503" s="108"/>
      <c r="H503" s="108"/>
      <c r="I503" s="108"/>
      <c r="J503" s="108"/>
      <c r="K503" s="108"/>
      <c r="L503" s="108"/>
      <c r="M503" s="111"/>
      <c r="N503" s="112"/>
      <c r="O503" s="111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</row>
    <row r="504">
      <c r="A504" s="108"/>
      <c r="B504" s="108"/>
      <c r="C504" s="108"/>
      <c r="D504" s="115"/>
      <c r="E504" s="108"/>
      <c r="F504" s="108"/>
      <c r="G504" s="108"/>
      <c r="H504" s="108"/>
      <c r="I504" s="108"/>
      <c r="J504" s="108"/>
      <c r="K504" s="108"/>
      <c r="L504" s="108"/>
      <c r="M504" s="111"/>
      <c r="N504" s="112"/>
      <c r="O504" s="111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</row>
    <row r="505">
      <c r="A505" s="108"/>
      <c r="B505" s="108"/>
      <c r="C505" s="108"/>
      <c r="D505" s="115"/>
      <c r="E505" s="108"/>
      <c r="F505" s="108"/>
      <c r="G505" s="108"/>
      <c r="H505" s="108"/>
      <c r="I505" s="108"/>
      <c r="J505" s="108"/>
      <c r="K505" s="108"/>
      <c r="L505" s="108"/>
      <c r="M505" s="111"/>
      <c r="N505" s="112"/>
      <c r="O505" s="111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</row>
    <row r="506">
      <c r="A506" s="108"/>
      <c r="B506" s="108"/>
      <c r="C506" s="108"/>
      <c r="D506" s="115"/>
      <c r="E506" s="108"/>
      <c r="F506" s="108"/>
      <c r="G506" s="108"/>
      <c r="H506" s="108"/>
      <c r="I506" s="108"/>
      <c r="J506" s="108"/>
      <c r="K506" s="108"/>
      <c r="L506" s="108"/>
      <c r="M506" s="111"/>
      <c r="N506" s="112"/>
      <c r="O506" s="111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</row>
    <row r="507">
      <c r="A507" s="108"/>
      <c r="B507" s="108"/>
      <c r="C507" s="108"/>
      <c r="D507" s="115"/>
      <c r="E507" s="108"/>
      <c r="F507" s="108"/>
      <c r="G507" s="108"/>
      <c r="H507" s="108"/>
      <c r="I507" s="108"/>
      <c r="J507" s="108"/>
      <c r="K507" s="108"/>
      <c r="L507" s="108"/>
      <c r="M507" s="111"/>
      <c r="N507" s="112"/>
      <c r="O507" s="111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</row>
    <row r="508">
      <c r="A508" s="108"/>
      <c r="B508" s="108"/>
      <c r="C508" s="108"/>
      <c r="D508" s="115"/>
      <c r="E508" s="108"/>
      <c r="F508" s="108"/>
      <c r="G508" s="108"/>
      <c r="H508" s="108"/>
      <c r="I508" s="108"/>
      <c r="J508" s="108"/>
      <c r="K508" s="108"/>
      <c r="L508" s="108"/>
      <c r="M508" s="111"/>
      <c r="N508" s="112"/>
      <c r="O508" s="111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</row>
    <row r="509">
      <c r="A509" s="108"/>
      <c r="B509" s="108"/>
      <c r="C509" s="108"/>
      <c r="D509" s="115"/>
      <c r="E509" s="108"/>
      <c r="F509" s="108"/>
      <c r="G509" s="108"/>
      <c r="H509" s="108"/>
      <c r="I509" s="108"/>
      <c r="J509" s="108"/>
      <c r="K509" s="108"/>
      <c r="L509" s="108"/>
      <c r="M509" s="111"/>
      <c r="N509" s="112"/>
      <c r="O509" s="111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</row>
    <row r="510">
      <c r="A510" s="108"/>
      <c r="B510" s="108"/>
      <c r="C510" s="108"/>
      <c r="D510" s="115"/>
      <c r="E510" s="108"/>
      <c r="F510" s="108"/>
      <c r="G510" s="108"/>
      <c r="H510" s="108"/>
      <c r="I510" s="108"/>
      <c r="J510" s="108"/>
      <c r="K510" s="108"/>
      <c r="L510" s="108"/>
      <c r="M510" s="111"/>
      <c r="N510" s="112"/>
      <c r="O510" s="111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</row>
    <row r="511">
      <c r="A511" s="108"/>
      <c r="B511" s="108"/>
      <c r="C511" s="108"/>
      <c r="D511" s="115"/>
      <c r="E511" s="108"/>
      <c r="F511" s="108"/>
      <c r="G511" s="108"/>
      <c r="H511" s="108"/>
      <c r="I511" s="108"/>
      <c r="J511" s="108"/>
      <c r="K511" s="108"/>
      <c r="L511" s="108"/>
      <c r="M511" s="111"/>
      <c r="N511" s="112"/>
      <c r="O511" s="111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</row>
    <row r="512">
      <c r="A512" s="108"/>
      <c r="B512" s="108"/>
      <c r="C512" s="108"/>
      <c r="D512" s="115"/>
      <c r="E512" s="108"/>
      <c r="F512" s="108"/>
      <c r="G512" s="108"/>
      <c r="H512" s="108"/>
      <c r="I512" s="108"/>
      <c r="J512" s="108"/>
      <c r="K512" s="108"/>
      <c r="L512" s="108"/>
      <c r="M512" s="111"/>
      <c r="N512" s="112"/>
      <c r="O512" s="111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</row>
    <row r="513">
      <c r="A513" s="108"/>
      <c r="B513" s="108"/>
      <c r="C513" s="108"/>
      <c r="D513" s="115"/>
      <c r="E513" s="108"/>
      <c r="F513" s="108"/>
      <c r="G513" s="108"/>
      <c r="H513" s="108"/>
      <c r="I513" s="108"/>
      <c r="J513" s="108"/>
      <c r="K513" s="108"/>
      <c r="L513" s="108"/>
      <c r="M513" s="111"/>
      <c r="N513" s="112"/>
      <c r="O513" s="111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</row>
    <row r="514">
      <c r="A514" s="108"/>
      <c r="B514" s="108"/>
      <c r="C514" s="108"/>
      <c r="D514" s="115"/>
      <c r="E514" s="108"/>
      <c r="F514" s="108"/>
      <c r="G514" s="108"/>
      <c r="H514" s="108"/>
      <c r="I514" s="108"/>
      <c r="J514" s="108"/>
      <c r="K514" s="108"/>
      <c r="L514" s="108"/>
      <c r="M514" s="111"/>
      <c r="N514" s="112"/>
      <c r="O514" s="111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</row>
    <row r="515">
      <c r="A515" s="108"/>
      <c r="B515" s="108"/>
      <c r="C515" s="108"/>
      <c r="D515" s="115"/>
      <c r="E515" s="108"/>
      <c r="F515" s="108"/>
      <c r="G515" s="108"/>
      <c r="H515" s="108"/>
      <c r="I515" s="108"/>
      <c r="J515" s="108"/>
      <c r="K515" s="108"/>
      <c r="L515" s="108"/>
      <c r="M515" s="111"/>
      <c r="N515" s="112"/>
      <c r="O515" s="111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</row>
    <row r="516">
      <c r="A516" s="108"/>
      <c r="B516" s="108"/>
      <c r="C516" s="108"/>
      <c r="D516" s="115"/>
      <c r="E516" s="108"/>
      <c r="F516" s="108"/>
      <c r="G516" s="108"/>
      <c r="H516" s="108"/>
      <c r="I516" s="108"/>
      <c r="J516" s="108"/>
      <c r="K516" s="108"/>
      <c r="L516" s="108"/>
      <c r="M516" s="111"/>
      <c r="N516" s="112"/>
      <c r="O516" s="111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</row>
    <row r="517">
      <c r="A517" s="108"/>
      <c r="B517" s="108"/>
      <c r="C517" s="108"/>
      <c r="D517" s="115"/>
      <c r="E517" s="108"/>
      <c r="F517" s="108"/>
      <c r="G517" s="108"/>
      <c r="H517" s="108"/>
      <c r="I517" s="108"/>
      <c r="J517" s="108"/>
      <c r="K517" s="108"/>
      <c r="L517" s="108"/>
      <c r="M517" s="111"/>
      <c r="N517" s="112"/>
      <c r="O517" s="111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</row>
    <row r="518">
      <c r="A518" s="108"/>
      <c r="B518" s="108"/>
      <c r="C518" s="108"/>
      <c r="D518" s="115"/>
      <c r="E518" s="108"/>
      <c r="F518" s="108"/>
      <c r="G518" s="108"/>
      <c r="H518" s="108"/>
      <c r="I518" s="108"/>
      <c r="J518" s="108"/>
      <c r="K518" s="108"/>
      <c r="L518" s="108"/>
      <c r="M518" s="111"/>
      <c r="N518" s="112"/>
      <c r="O518" s="111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</row>
    <row r="519">
      <c r="A519" s="108"/>
      <c r="B519" s="108"/>
      <c r="C519" s="108"/>
      <c r="D519" s="115"/>
      <c r="E519" s="108"/>
      <c r="F519" s="108"/>
      <c r="G519" s="108"/>
      <c r="H519" s="108"/>
      <c r="I519" s="108"/>
      <c r="J519" s="108"/>
      <c r="K519" s="108"/>
      <c r="L519" s="108"/>
      <c r="M519" s="111"/>
      <c r="N519" s="112"/>
      <c r="O519" s="111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</row>
    <row r="520">
      <c r="A520" s="108"/>
      <c r="B520" s="108"/>
      <c r="C520" s="108"/>
      <c r="D520" s="115"/>
      <c r="E520" s="108"/>
      <c r="F520" s="108"/>
      <c r="G520" s="108"/>
      <c r="H520" s="108"/>
      <c r="I520" s="108"/>
      <c r="J520" s="108"/>
      <c r="K520" s="108"/>
      <c r="L520" s="108"/>
      <c r="M520" s="111"/>
      <c r="N520" s="112"/>
      <c r="O520" s="111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</row>
    <row r="521">
      <c r="A521" s="108"/>
      <c r="B521" s="108"/>
      <c r="C521" s="108"/>
      <c r="D521" s="115"/>
      <c r="E521" s="108"/>
      <c r="F521" s="108"/>
      <c r="G521" s="108"/>
      <c r="H521" s="108"/>
      <c r="I521" s="108"/>
      <c r="J521" s="108"/>
      <c r="K521" s="108"/>
      <c r="L521" s="108"/>
      <c r="M521" s="111"/>
      <c r="N521" s="112"/>
      <c r="O521" s="111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</row>
    <row r="522">
      <c r="A522" s="108"/>
      <c r="B522" s="108"/>
      <c r="C522" s="108"/>
      <c r="D522" s="115"/>
      <c r="E522" s="108"/>
      <c r="F522" s="108"/>
      <c r="G522" s="108"/>
      <c r="H522" s="108"/>
      <c r="I522" s="108"/>
      <c r="J522" s="108"/>
      <c r="K522" s="108"/>
      <c r="L522" s="108"/>
      <c r="M522" s="111"/>
      <c r="N522" s="112"/>
      <c r="O522" s="111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</row>
    <row r="523">
      <c r="A523" s="108"/>
      <c r="B523" s="108"/>
      <c r="C523" s="108"/>
      <c r="D523" s="115"/>
      <c r="E523" s="108"/>
      <c r="F523" s="108"/>
      <c r="G523" s="108"/>
      <c r="H523" s="108"/>
      <c r="I523" s="108"/>
      <c r="J523" s="108"/>
      <c r="K523" s="108"/>
      <c r="L523" s="108"/>
      <c r="M523" s="111"/>
      <c r="N523" s="112"/>
      <c r="O523" s="111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</row>
    <row r="524">
      <c r="A524" s="108"/>
      <c r="B524" s="108"/>
      <c r="C524" s="108"/>
      <c r="D524" s="115"/>
      <c r="E524" s="108"/>
      <c r="F524" s="108"/>
      <c r="G524" s="108"/>
      <c r="H524" s="108"/>
      <c r="I524" s="108"/>
      <c r="J524" s="108"/>
      <c r="K524" s="108"/>
      <c r="L524" s="108"/>
      <c r="M524" s="111"/>
      <c r="N524" s="112"/>
      <c r="O524" s="111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</row>
    <row r="525">
      <c r="A525" s="108"/>
      <c r="B525" s="108"/>
      <c r="C525" s="108"/>
      <c r="D525" s="115"/>
      <c r="E525" s="108"/>
      <c r="F525" s="108"/>
      <c r="G525" s="108"/>
      <c r="H525" s="108"/>
      <c r="I525" s="108"/>
      <c r="J525" s="108"/>
      <c r="K525" s="108"/>
      <c r="L525" s="108"/>
      <c r="M525" s="111"/>
      <c r="N525" s="112"/>
      <c r="O525" s="111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</row>
    <row r="526">
      <c r="A526" s="108"/>
      <c r="B526" s="108"/>
      <c r="C526" s="108"/>
      <c r="D526" s="115"/>
      <c r="E526" s="108"/>
      <c r="F526" s="108"/>
      <c r="G526" s="108"/>
      <c r="H526" s="108"/>
      <c r="I526" s="108"/>
      <c r="J526" s="108"/>
      <c r="K526" s="108"/>
      <c r="L526" s="108"/>
      <c r="M526" s="111"/>
      <c r="N526" s="112"/>
      <c r="O526" s="111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</row>
    <row r="527">
      <c r="A527" s="108"/>
      <c r="B527" s="108"/>
      <c r="C527" s="108"/>
      <c r="D527" s="115"/>
      <c r="E527" s="108"/>
      <c r="F527" s="108"/>
      <c r="G527" s="108"/>
      <c r="H527" s="108"/>
      <c r="I527" s="108"/>
      <c r="J527" s="108"/>
      <c r="K527" s="108"/>
      <c r="L527" s="108"/>
      <c r="M527" s="111"/>
      <c r="N527" s="112"/>
      <c r="O527" s="111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</row>
    <row r="528">
      <c r="A528" s="108"/>
      <c r="B528" s="108"/>
      <c r="C528" s="108"/>
      <c r="D528" s="115"/>
      <c r="E528" s="108"/>
      <c r="F528" s="108"/>
      <c r="G528" s="108"/>
      <c r="H528" s="108"/>
      <c r="I528" s="108"/>
      <c r="J528" s="108"/>
      <c r="K528" s="108"/>
      <c r="L528" s="108"/>
      <c r="M528" s="111"/>
      <c r="N528" s="112"/>
      <c r="O528" s="111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</row>
    <row r="529">
      <c r="A529" s="108"/>
      <c r="B529" s="108"/>
      <c r="C529" s="108"/>
      <c r="D529" s="115"/>
      <c r="E529" s="108"/>
      <c r="F529" s="108"/>
      <c r="G529" s="108"/>
      <c r="H529" s="108"/>
      <c r="I529" s="108"/>
      <c r="J529" s="108"/>
      <c r="K529" s="108"/>
      <c r="L529" s="108"/>
      <c r="M529" s="111"/>
      <c r="N529" s="112"/>
      <c r="O529" s="111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</row>
    <row r="530">
      <c r="A530" s="108"/>
      <c r="B530" s="108"/>
      <c r="C530" s="108"/>
      <c r="D530" s="115"/>
      <c r="E530" s="108"/>
      <c r="F530" s="108"/>
      <c r="G530" s="108"/>
      <c r="H530" s="108"/>
      <c r="I530" s="108"/>
      <c r="J530" s="108"/>
      <c r="K530" s="108"/>
      <c r="L530" s="108"/>
      <c r="M530" s="111"/>
      <c r="N530" s="112"/>
      <c r="O530" s="111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</row>
    <row r="531">
      <c r="A531" s="108"/>
      <c r="B531" s="108"/>
      <c r="C531" s="108"/>
      <c r="D531" s="115"/>
      <c r="E531" s="108"/>
      <c r="F531" s="108"/>
      <c r="G531" s="108"/>
      <c r="H531" s="108"/>
      <c r="I531" s="108"/>
      <c r="J531" s="108"/>
      <c r="K531" s="108"/>
      <c r="L531" s="108"/>
      <c r="M531" s="111"/>
      <c r="N531" s="112"/>
      <c r="O531" s="111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</row>
    <row r="532">
      <c r="A532" s="108"/>
      <c r="B532" s="108"/>
      <c r="C532" s="108"/>
      <c r="D532" s="115"/>
      <c r="E532" s="108"/>
      <c r="F532" s="108"/>
      <c r="G532" s="108"/>
      <c r="H532" s="108"/>
      <c r="I532" s="108"/>
      <c r="J532" s="108"/>
      <c r="K532" s="108"/>
      <c r="L532" s="108"/>
      <c r="M532" s="111"/>
      <c r="N532" s="112"/>
      <c r="O532" s="111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</row>
    <row r="533">
      <c r="A533" s="108"/>
      <c r="B533" s="108"/>
      <c r="C533" s="108"/>
      <c r="D533" s="115"/>
      <c r="E533" s="108"/>
      <c r="F533" s="108"/>
      <c r="G533" s="108"/>
      <c r="H533" s="108"/>
      <c r="I533" s="108"/>
      <c r="J533" s="108"/>
      <c r="K533" s="108"/>
      <c r="L533" s="108"/>
      <c r="M533" s="111"/>
      <c r="N533" s="112"/>
      <c r="O533" s="111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</row>
    <row r="534">
      <c r="A534" s="108"/>
      <c r="B534" s="108"/>
      <c r="C534" s="108"/>
      <c r="D534" s="115"/>
      <c r="E534" s="108"/>
      <c r="F534" s="108"/>
      <c r="G534" s="108"/>
      <c r="H534" s="108"/>
      <c r="I534" s="108"/>
      <c r="J534" s="108"/>
      <c r="K534" s="108"/>
      <c r="L534" s="108"/>
      <c r="M534" s="111"/>
      <c r="N534" s="112"/>
      <c r="O534" s="111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</row>
    <row r="535">
      <c r="A535" s="108"/>
      <c r="B535" s="108"/>
      <c r="C535" s="108"/>
      <c r="D535" s="115"/>
      <c r="E535" s="108"/>
      <c r="F535" s="108"/>
      <c r="G535" s="108"/>
      <c r="H535" s="108"/>
      <c r="I535" s="108"/>
      <c r="J535" s="108"/>
      <c r="K535" s="108"/>
      <c r="L535" s="108"/>
      <c r="M535" s="111"/>
      <c r="N535" s="112"/>
      <c r="O535" s="111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</row>
    <row r="536">
      <c r="A536" s="108"/>
      <c r="B536" s="108"/>
      <c r="C536" s="108"/>
      <c r="D536" s="115"/>
      <c r="E536" s="108"/>
      <c r="F536" s="108"/>
      <c r="G536" s="108"/>
      <c r="H536" s="108"/>
      <c r="I536" s="108"/>
      <c r="J536" s="108"/>
      <c r="K536" s="108"/>
      <c r="L536" s="108"/>
      <c r="M536" s="111"/>
      <c r="N536" s="112"/>
      <c r="O536" s="111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</row>
    <row r="537">
      <c r="A537" s="108"/>
      <c r="B537" s="108"/>
      <c r="C537" s="108"/>
      <c r="D537" s="115"/>
      <c r="E537" s="108"/>
      <c r="F537" s="108"/>
      <c r="G537" s="108"/>
      <c r="H537" s="108"/>
      <c r="I537" s="108"/>
      <c r="J537" s="108"/>
      <c r="K537" s="108"/>
      <c r="L537" s="108"/>
      <c r="M537" s="111"/>
      <c r="N537" s="112"/>
      <c r="O537" s="111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</row>
    <row r="538">
      <c r="A538" s="108"/>
      <c r="B538" s="108"/>
      <c r="C538" s="108"/>
      <c r="D538" s="115"/>
      <c r="E538" s="108"/>
      <c r="F538" s="108"/>
      <c r="G538" s="108"/>
      <c r="H538" s="108"/>
      <c r="I538" s="108"/>
      <c r="J538" s="108"/>
      <c r="K538" s="108"/>
      <c r="L538" s="108"/>
      <c r="M538" s="111"/>
      <c r="N538" s="112"/>
      <c r="O538" s="111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</row>
    <row r="539">
      <c r="A539" s="108"/>
      <c r="B539" s="108"/>
      <c r="C539" s="108"/>
      <c r="D539" s="115"/>
      <c r="E539" s="108"/>
      <c r="F539" s="108"/>
      <c r="G539" s="108"/>
      <c r="H539" s="108"/>
      <c r="I539" s="108"/>
      <c r="J539" s="108"/>
      <c r="K539" s="108"/>
      <c r="L539" s="108"/>
      <c r="M539" s="111"/>
      <c r="N539" s="112"/>
      <c r="O539" s="111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</row>
    <row r="540">
      <c r="A540" s="108"/>
      <c r="B540" s="108"/>
      <c r="C540" s="108"/>
      <c r="D540" s="115"/>
      <c r="E540" s="108"/>
      <c r="F540" s="108"/>
      <c r="G540" s="108"/>
      <c r="H540" s="108"/>
      <c r="I540" s="108"/>
      <c r="J540" s="108"/>
      <c r="K540" s="108"/>
      <c r="L540" s="108"/>
      <c r="M540" s="111"/>
      <c r="N540" s="112"/>
      <c r="O540" s="111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</row>
    <row r="541">
      <c r="A541" s="108"/>
      <c r="B541" s="108"/>
      <c r="C541" s="108"/>
      <c r="D541" s="115"/>
      <c r="E541" s="108"/>
      <c r="F541" s="108"/>
      <c r="G541" s="108"/>
      <c r="H541" s="108"/>
      <c r="I541" s="108"/>
      <c r="J541" s="108"/>
      <c r="K541" s="108"/>
      <c r="L541" s="108"/>
      <c r="M541" s="111"/>
      <c r="N541" s="112"/>
      <c r="O541" s="111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</row>
    <row r="542">
      <c r="A542" s="108"/>
      <c r="B542" s="108"/>
      <c r="C542" s="108"/>
      <c r="D542" s="115"/>
      <c r="E542" s="108"/>
      <c r="F542" s="108"/>
      <c r="G542" s="108"/>
      <c r="H542" s="108"/>
      <c r="I542" s="108"/>
      <c r="J542" s="108"/>
      <c r="K542" s="108"/>
      <c r="L542" s="108"/>
      <c r="M542" s="111"/>
      <c r="N542" s="112"/>
      <c r="O542" s="111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</row>
    <row r="543">
      <c r="A543" s="108"/>
      <c r="B543" s="108"/>
      <c r="C543" s="108"/>
      <c r="D543" s="115"/>
      <c r="E543" s="108"/>
      <c r="F543" s="108"/>
      <c r="G543" s="108"/>
      <c r="H543" s="108"/>
      <c r="I543" s="108"/>
      <c r="J543" s="108"/>
      <c r="K543" s="108"/>
      <c r="L543" s="108"/>
      <c r="M543" s="111"/>
      <c r="N543" s="112"/>
      <c r="O543" s="111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</row>
    <row r="544">
      <c r="A544" s="108"/>
      <c r="B544" s="108"/>
      <c r="C544" s="108"/>
      <c r="D544" s="115"/>
      <c r="E544" s="108"/>
      <c r="F544" s="108"/>
      <c r="G544" s="108"/>
      <c r="H544" s="108"/>
      <c r="I544" s="108"/>
      <c r="J544" s="108"/>
      <c r="K544" s="108"/>
      <c r="L544" s="108"/>
      <c r="M544" s="111"/>
      <c r="N544" s="112"/>
      <c r="O544" s="111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</row>
    <row r="545">
      <c r="A545" s="108"/>
      <c r="B545" s="108"/>
      <c r="C545" s="108"/>
      <c r="D545" s="115"/>
      <c r="E545" s="108"/>
      <c r="F545" s="108"/>
      <c r="G545" s="108"/>
      <c r="H545" s="108"/>
      <c r="I545" s="108"/>
      <c r="J545" s="108"/>
      <c r="K545" s="108"/>
      <c r="L545" s="108"/>
      <c r="M545" s="111"/>
      <c r="N545" s="112"/>
      <c r="O545" s="111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</row>
    <row r="546">
      <c r="A546" s="108"/>
      <c r="B546" s="108"/>
      <c r="C546" s="108"/>
      <c r="D546" s="115"/>
      <c r="E546" s="108"/>
      <c r="F546" s="108"/>
      <c r="G546" s="108"/>
      <c r="H546" s="108"/>
      <c r="I546" s="108"/>
      <c r="J546" s="108"/>
      <c r="K546" s="108"/>
      <c r="L546" s="108"/>
      <c r="M546" s="111"/>
      <c r="N546" s="112"/>
      <c r="O546" s="111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</row>
    <row r="547">
      <c r="A547" s="108"/>
      <c r="B547" s="108"/>
      <c r="C547" s="108"/>
      <c r="D547" s="115"/>
      <c r="E547" s="108"/>
      <c r="F547" s="108"/>
      <c r="G547" s="108"/>
      <c r="H547" s="108"/>
      <c r="I547" s="108"/>
      <c r="J547" s="108"/>
      <c r="K547" s="108"/>
      <c r="L547" s="108"/>
      <c r="M547" s="111"/>
      <c r="N547" s="112"/>
      <c r="O547" s="111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</row>
    <row r="548">
      <c r="A548" s="108"/>
      <c r="B548" s="108"/>
      <c r="C548" s="108"/>
      <c r="D548" s="115"/>
      <c r="E548" s="108"/>
      <c r="F548" s="108"/>
      <c r="G548" s="108"/>
      <c r="H548" s="108"/>
      <c r="I548" s="108"/>
      <c r="J548" s="108"/>
      <c r="K548" s="108"/>
      <c r="L548" s="108"/>
      <c r="M548" s="111"/>
      <c r="N548" s="112"/>
      <c r="O548" s="111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</row>
    <row r="549">
      <c r="A549" s="108"/>
      <c r="B549" s="108"/>
      <c r="C549" s="108"/>
      <c r="D549" s="115"/>
      <c r="E549" s="108"/>
      <c r="F549" s="108"/>
      <c r="G549" s="108"/>
      <c r="H549" s="108"/>
      <c r="I549" s="108"/>
      <c r="J549" s="108"/>
      <c r="K549" s="108"/>
      <c r="L549" s="108"/>
      <c r="M549" s="111"/>
      <c r="N549" s="112"/>
      <c r="O549" s="111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</row>
    <row r="550">
      <c r="A550" s="108"/>
      <c r="B550" s="108"/>
      <c r="C550" s="108"/>
      <c r="D550" s="115"/>
      <c r="E550" s="108"/>
      <c r="F550" s="108"/>
      <c r="G550" s="108"/>
      <c r="H550" s="108"/>
      <c r="I550" s="108"/>
      <c r="J550" s="108"/>
      <c r="K550" s="108"/>
      <c r="L550" s="108"/>
      <c r="M550" s="111"/>
      <c r="N550" s="112"/>
      <c r="O550" s="111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</row>
    <row r="551">
      <c r="A551" s="108"/>
      <c r="B551" s="108"/>
      <c r="C551" s="108"/>
      <c r="D551" s="115"/>
      <c r="E551" s="108"/>
      <c r="F551" s="108"/>
      <c r="G551" s="108"/>
      <c r="H551" s="108"/>
      <c r="I551" s="108"/>
      <c r="J551" s="108"/>
      <c r="K551" s="108"/>
      <c r="L551" s="108"/>
      <c r="M551" s="111"/>
      <c r="N551" s="112"/>
      <c r="O551" s="111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</row>
    <row r="552">
      <c r="A552" s="108"/>
      <c r="B552" s="108"/>
      <c r="C552" s="108"/>
      <c r="D552" s="115"/>
      <c r="E552" s="108"/>
      <c r="F552" s="108"/>
      <c r="G552" s="108"/>
      <c r="H552" s="108"/>
      <c r="I552" s="108"/>
      <c r="J552" s="108"/>
      <c r="K552" s="108"/>
      <c r="L552" s="108"/>
      <c r="M552" s="111"/>
      <c r="N552" s="112"/>
      <c r="O552" s="111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</row>
    <row r="553">
      <c r="A553" s="108"/>
      <c r="B553" s="108"/>
      <c r="C553" s="108"/>
      <c r="D553" s="115"/>
      <c r="E553" s="108"/>
      <c r="F553" s="108"/>
      <c r="G553" s="108"/>
      <c r="H553" s="108"/>
      <c r="I553" s="108"/>
      <c r="J553" s="108"/>
      <c r="K553" s="108"/>
      <c r="L553" s="108"/>
      <c r="M553" s="111"/>
      <c r="N553" s="112"/>
      <c r="O553" s="111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</row>
    <row r="554">
      <c r="A554" s="108"/>
      <c r="B554" s="108"/>
      <c r="C554" s="108"/>
      <c r="D554" s="115"/>
      <c r="E554" s="108"/>
      <c r="F554" s="108"/>
      <c r="G554" s="108"/>
      <c r="H554" s="108"/>
      <c r="I554" s="108"/>
      <c r="J554" s="108"/>
      <c r="K554" s="108"/>
      <c r="L554" s="108"/>
      <c r="M554" s="111"/>
      <c r="N554" s="112"/>
      <c r="O554" s="111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</row>
    <row r="555">
      <c r="A555" s="108"/>
      <c r="B555" s="108"/>
      <c r="C555" s="108"/>
      <c r="D555" s="115"/>
      <c r="E555" s="108"/>
      <c r="F555" s="108"/>
      <c r="G555" s="108"/>
      <c r="H555" s="108"/>
      <c r="I555" s="108"/>
      <c r="J555" s="108"/>
      <c r="K555" s="108"/>
      <c r="L555" s="108"/>
      <c r="M555" s="111"/>
      <c r="N555" s="112"/>
      <c r="O555" s="111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</row>
    <row r="556">
      <c r="A556" s="108"/>
      <c r="B556" s="108"/>
      <c r="C556" s="108"/>
      <c r="D556" s="115"/>
      <c r="E556" s="108"/>
      <c r="F556" s="108"/>
      <c r="G556" s="108"/>
      <c r="H556" s="108"/>
      <c r="I556" s="108"/>
      <c r="J556" s="108"/>
      <c r="K556" s="108"/>
      <c r="L556" s="108"/>
      <c r="M556" s="111"/>
      <c r="N556" s="112"/>
      <c r="O556" s="111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</row>
    <row r="557">
      <c r="A557" s="108"/>
      <c r="B557" s="108"/>
      <c r="C557" s="108"/>
      <c r="D557" s="115"/>
      <c r="E557" s="108"/>
      <c r="F557" s="108"/>
      <c r="G557" s="108"/>
      <c r="H557" s="108"/>
      <c r="I557" s="108"/>
      <c r="J557" s="108"/>
      <c r="K557" s="108"/>
      <c r="L557" s="108"/>
      <c r="M557" s="111"/>
      <c r="N557" s="112"/>
      <c r="O557" s="111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</row>
    <row r="558">
      <c r="A558" s="108"/>
      <c r="B558" s="108"/>
      <c r="C558" s="108"/>
      <c r="D558" s="115"/>
      <c r="E558" s="108"/>
      <c r="F558" s="108"/>
      <c r="G558" s="108"/>
      <c r="H558" s="108"/>
      <c r="I558" s="108"/>
      <c r="J558" s="108"/>
      <c r="K558" s="108"/>
      <c r="L558" s="108"/>
      <c r="M558" s="111"/>
      <c r="N558" s="112"/>
      <c r="O558" s="111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</row>
    <row r="559">
      <c r="A559" s="108"/>
      <c r="B559" s="108"/>
      <c r="C559" s="108"/>
      <c r="D559" s="115"/>
      <c r="E559" s="108"/>
      <c r="F559" s="108"/>
      <c r="G559" s="108"/>
      <c r="H559" s="108"/>
      <c r="I559" s="108"/>
      <c r="J559" s="108"/>
      <c r="K559" s="108"/>
      <c r="L559" s="108"/>
      <c r="M559" s="111"/>
      <c r="N559" s="112"/>
      <c r="O559" s="111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</row>
    <row r="560">
      <c r="A560" s="108"/>
      <c r="B560" s="108"/>
      <c r="C560" s="108"/>
      <c r="D560" s="115"/>
      <c r="E560" s="108"/>
      <c r="F560" s="108"/>
      <c r="G560" s="108"/>
      <c r="H560" s="108"/>
      <c r="I560" s="108"/>
      <c r="J560" s="108"/>
      <c r="K560" s="108"/>
      <c r="L560" s="108"/>
      <c r="M560" s="111"/>
      <c r="N560" s="112"/>
      <c r="O560" s="111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</row>
    <row r="561">
      <c r="A561" s="108"/>
      <c r="B561" s="108"/>
      <c r="C561" s="108"/>
      <c r="D561" s="115"/>
      <c r="E561" s="108"/>
      <c r="F561" s="108"/>
      <c r="G561" s="108"/>
      <c r="H561" s="108"/>
      <c r="I561" s="108"/>
      <c r="J561" s="108"/>
      <c r="K561" s="108"/>
      <c r="L561" s="108"/>
      <c r="M561" s="111"/>
      <c r="N561" s="112"/>
      <c r="O561" s="111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</row>
    <row r="562">
      <c r="A562" s="108"/>
      <c r="B562" s="108"/>
      <c r="C562" s="108"/>
      <c r="D562" s="115"/>
      <c r="E562" s="108"/>
      <c r="F562" s="108"/>
      <c r="G562" s="108"/>
      <c r="H562" s="108"/>
      <c r="I562" s="108"/>
      <c r="J562" s="108"/>
      <c r="K562" s="108"/>
      <c r="L562" s="108"/>
      <c r="M562" s="111"/>
      <c r="N562" s="112"/>
      <c r="O562" s="111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</row>
    <row r="563">
      <c r="A563" s="108"/>
      <c r="B563" s="108"/>
      <c r="C563" s="108"/>
      <c r="D563" s="115"/>
      <c r="E563" s="108"/>
      <c r="F563" s="108"/>
      <c r="G563" s="108"/>
      <c r="H563" s="108"/>
      <c r="I563" s="108"/>
      <c r="J563" s="108"/>
      <c r="K563" s="108"/>
      <c r="L563" s="108"/>
      <c r="M563" s="111"/>
      <c r="N563" s="112"/>
      <c r="O563" s="111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</row>
    <row r="564">
      <c r="A564" s="108"/>
      <c r="B564" s="108"/>
      <c r="C564" s="108"/>
      <c r="D564" s="115"/>
      <c r="E564" s="108"/>
      <c r="F564" s="108"/>
      <c r="G564" s="108"/>
      <c r="H564" s="108"/>
      <c r="I564" s="108"/>
      <c r="J564" s="108"/>
      <c r="K564" s="108"/>
      <c r="L564" s="108"/>
      <c r="M564" s="111"/>
      <c r="N564" s="112"/>
      <c r="O564" s="111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</row>
    <row r="565">
      <c r="A565" s="108"/>
      <c r="B565" s="108"/>
      <c r="C565" s="108"/>
      <c r="D565" s="115"/>
      <c r="E565" s="108"/>
      <c r="F565" s="108"/>
      <c r="G565" s="108"/>
      <c r="H565" s="108"/>
      <c r="I565" s="108"/>
      <c r="J565" s="108"/>
      <c r="K565" s="108"/>
      <c r="L565" s="108"/>
      <c r="M565" s="111"/>
      <c r="N565" s="112"/>
      <c r="O565" s="111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</row>
    <row r="566">
      <c r="A566" s="108"/>
      <c r="B566" s="108"/>
      <c r="C566" s="108"/>
      <c r="D566" s="115"/>
      <c r="E566" s="108"/>
      <c r="F566" s="108"/>
      <c r="G566" s="108"/>
      <c r="H566" s="108"/>
      <c r="I566" s="108"/>
      <c r="J566" s="108"/>
      <c r="K566" s="108"/>
      <c r="L566" s="108"/>
      <c r="M566" s="111"/>
      <c r="N566" s="112"/>
      <c r="O566" s="111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</row>
    <row r="567">
      <c r="A567" s="108"/>
      <c r="B567" s="108"/>
      <c r="C567" s="108"/>
      <c r="D567" s="115"/>
      <c r="E567" s="108"/>
      <c r="F567" s="108"/>
      <c r="G567" s="108"/>
      <c r="H567" s="108"/>
      <c r="I567" s="108"/>
      <c r="J567" s="108"/>
      <c r="K567" s="108"/>
      <c r="L567" s="108"/>
      <c r="M567" s="111"/>
      <c r="N567" s="112"/>
      <c r="O567" s="111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</row>
    <row r="568">
      <c r="A568" s="108"/>
      <c r="B568" s="108"/>
      <c r="C568" s="108"/>
      <c r="D568" s="115"/>
      <c r="E568" s="108"/>
      <c r="F568" s="108"/>
      <c r="G568" s="108"/>
      <c r="H568" s="108"/>
      <c r="I568" s="108"/>
      <c r="J568" s="108"/>
      <c r="K568" s="108"/>
      <c r="L568" s="108"/>
      <c r="M568" s="111"/>
      <c r="N568" s="112"/>
      <c r="O568" s="111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</row>
    <row r="569">
      <c r="A569" s="108"/>
      <c r="B569" s="108"/>
      <c r="C569" s="108"/>
      <c r="D569" s="115"/>
      <c r="E569" s="108"/>
      <c r="F569" s="108"/>
      <c r="G569" s="108"/>
      <c r="H569" s="108"/>
      <c r="I569" s="108"/>
      <c r="J569" s="108"/>
      <c r="K569" s="108"/>
      <c r="L569" s="108"/>
      <c r="M569" s="111"/>
      <c r="N569" s="112"/>
      <c r="O569" s="111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</row>
    <row r="570">
      <c r="A570" s="108"/>
      <c r="B570" s="108"/>
      <c r="C570" s="108"/>
      <c r="D570" s="115"/>
      <c r="E570" s="108"/>
      <c r="F570" s="108"/>
      <c r="G570" s="108"/>
      <c r="H570" s="108"/>
      <c r="I570" s="108"/>
      <c r="J570" s="108"/>
      <c r="K570" s="108"/>
      <c r="L570" s="108"/>
      <c r="M570" s="111"/>
      <c r="N570" s="112"/>
      <c r="O570" s="111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</row>
    <row r="571">
      <c r="A571" s="108"/>
      <c r="B571" s="108"/>
      <c r="C571" s="108"/>
      <c r="D571" s="115"/>
      <c r="E571" s="108"/>
      <c r="F571" s="108"/>
      <c r="G571" s="108"/>
      <c r="H571" s="108"/>
      <c r="I571" s="108"/>
      <c r="J571" s="108"/>
      <c r="K571" s="108"/>
      <c r="L571" s="108"/>
      <c r="M571" s="111"/>
      <c r="N571" s="112"/>
      <c r="O571" s="111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</row>
    <row r="572">
      <c r="A572" s="108"/>
      <c r="B572" s="108"/>
      <c r="C572" s="108"/>
      <c r="D572" s="115"/>
      <c r="E572" s="108"/>
      <c r="F572" s="108"/>
      <c r="G572" s="108"/>
      <c r="H572" s="108"/>
      <c r="I572" s="108"/>
      <c r="J572" s="108"/>
      <c r="K572" s="108"/>
      <c r="L572" s="108"/>
      <c r="M572" s="111"/>
      <c r="N572" s="112"/>
      <c r="O572" s="111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</row>
    <row r="573">
      <c r="A573" s="108"/>
      <c r="B573" s="108"/>
      <c r="C573" s="108"/>
      <c r="D573" s="115"/>
      <c r="E573" s="108"/>
      <c r="F573" s="108"/>
      <c r="G573" s="108"/>
      <c r="H573" s="108"/>
      <c r="I573" s="108"/>
      <c r="J573" s="108"/>
      <c r="K573" s="108"/>
      <c r="L573" s="108"/>
      <c r="M573" s="111"/>
      <c r="N573" s="112"/>
      <c r="O573" s="111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</row>
    <row r="574">
      <c r="A574" s="108"/>
      <c r="B574" s="108"/>
      <c r="C574" s="108"/>
      <c r="D574" s="115"/>
      <c r="E574" s="108"/>
      <c r="F574" s="108"/>
      <c r="G574" s="108"/>
      <c r="H574" s="108"/>
      <c r="I574" s="108"/>
      <c r="J574" s="108"/>
      <c r="K574" s="108"/>
      <c r="L574" s="108"/>
      <c r="M574" s="111"/>
      <c r="N574" s="112"/>
      <c r="O574" s="111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</row>
    <row r="575">
      <c r="A575" s="108"/>
      <c r="B575" s="108"/>
      <c r="C575" s="108"/>
      <c r="D575" s="115"/>
      <c r="E575" s="108"/>
      <c r="F575" s="108"/>
      <c r="G575" s="108"/>
      <c r="H575" s="108"/>
      <c r="I575" s="108"/>
      <c r="J575" s="108"/>
      <c r="K575" s="108"/>
      <c r="L575" s="108"/>
      <c r="M575" s="111"/>
      <c r="N575" s="112"/>
      <c r="O575" s="111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</row>
    <row r="576">
      <c r="A576" s="108"/>
      <c r="B576" s="108"/>
      <c r="C576" s="108"/>
      <c r="D576" s="115"/>
      <c r="E576" s="108"/>
      <c r="F576" s="108"/>
      <c r="G576" s="108"/>
      <c r="H576" s="108"/>
      <c r="I576" s="108"/>
      <c r="J576" s="108"/>
      <c r="K576" s="108"/>
      <c r="L576" s="108"/>
      <c r="M576" s="111"/>
      <c r="N576" s="112"/>
      <c r="O576" s="111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</row>
    <row r="577">
      <c r="A577" s="108"/>
      <c r="B577" s="108"/>
      <c r="C577" s="108"/>
      <c r="D577" s="115"/>
      <c r="E577" s="108"/>
      <c r="F577" s="108"/>
      <c r="G577" s="108"/>
      <c r="H577" s="108"/>
      <c r="I577" s="108"/>
      <c r="J577" s="108"/>
      <c r="K577" s="108"/>
      <c r="L577" s="108"/>
      <c r="M577" s="111"/>
      <c r="N577" s="112"/>
      <c r="O577" s="111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</row>
    <row r="578">
      <c r="A578" s="108"/>
      <c r="B578" s="108"/>
      <c r="C578" s="108"/>
      <c r="D578" s="115"/>
      <c r="E578" s="108"/>
      <c r="F578" s="108"/>
      <c r="G578" s="108"/>
      <c r="H578" s="108"/>
      <c r="I578" s="108"/>
      <c r="J578" s="108"/>
      <c r="K578" s="108"/>
      <c r="L578" s="108"/>
      <c r="M578" s="111"/>
      <c r="N578" s="112"/>
      <c r="O578" s="111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</row>
    <row r="579">
      <c r="A579" s="108"/>
      <c r="B579" s="108"/>
      <c r="C579" s="108"/>
      <c r="D579" s="115"/>
      <c r="E579" s="108"/>
      <c r="F579" s="108"/>
      <c r="G579" s="108"/>
      <c r="H579" s="108"/>
      <c r="I579" s="108"/>
      <c r="J579" s="108"/>
      <c r="K579" s="108"/>
      <c r="L579" s="108"/>
      <c r="M579" s="111"/>
      <c r="N579" s="112"/>
      <c r="O579" s="111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</row>
    <row r="580">
      <c r="A580" s="108"/>
      <c r="B580" s="108"/>
      <c r="C580" s="108"/>
      <c r="D580" s="115"/>
      <c r="E580" s="108"/>
      <c r="F580" s="108"/>
      <c r="G580" s="108"/>
      <c r="H580" s="108"/>
      <c r="I580" s="108"/>
      <c r="J580" s="108"/>
      <c r="K580" s="108"/>
      <c r="L580" s="108"/>
      <c r="M580" s="111"/>
      <c r="N580" s="112"/>
      <c r="O580" s="111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</row>
    <row r="581">
      <c r="A581" s="108"/>
      <c r="B581" s="108"/>
      <c r="C581" s="108"/>
      <c r="D581" s="115"/>
      <c r="E581" s="108"/>
      <c r="F581" s="108"/>
      <c r="G581" s="108"/>
      <c r="H581" s="108"/>
      <c r="I581" s="108"/>
      <c r="J581" s="108"/>
      <c r="K581" s="108"/>
      <c r="L581" s="108"/>
      <c r="M581" s="111"/>
      <c r="N581" s="112"/>
      <c r="O581" s="111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</row>
    <row r="582">
      <c r="A582" s="108"/>
      <c r="B582" s="108"/>
      <c r="C582" s="108"/>
      <c r="D582" s="115"/>
      <c r="E582" s="108"/>
      <c r="F582" s="108"/>
      <c r="G582" s="108"/>
      <c r="H582" s="108"/>
      <c r="I582" s="108"/>
      <c r="J582" s="108"/>
      <c r="K582" s="108"/>
      <c r="L582" s="108"/>
      <c r="M582" s="111"/>
      <c r="N582" s="112"/>
      <c r="O582" s="111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</row>
    <row r="583">
      <c r="A583" s="108"/>
      <c r="B583" s="108"/>
      <c r="C583" s="108"/>
      <c r="D583" s="115"/>
      <c r="E583" s="108"/>
      <c r="F583" s="108"/>
      <c r="G583" s="108"/>
      <c r="H583" s="108"/>
      <c r="I583" s="108"/>
      <c r="J583" s="108"/>
      <c r="K583" s="108"/>
      <c r="L583" s="108"/>
      <c r="M583" s="111"/>
      <c r="N583" s="112"/>
      <c r="O583" s="111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</row>
    <row r="584">
      <c r="A584" s="108"/>
      <c r="B584" s="108"/>
      <c r="C584" s="108"/>
      <c r="D584" s="115"/>
      <c r="E584" s="108"/>
      <c r="F584" s="108"/>
      <c r="G584" s="108"/>
      <c r="H584" s="108"/>
      <c r="I584" s="108"/>
      <c r="J584" s="108"/>
      <c r="K584" s="108"/>
      <c r="L584" s="108"/>
      <c r="M584" s="111"/>
      <c r="N584" s="112"/>
      <c r="O584" s="111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</row>
    <row r="585">
      <c r="A585" s="108"/>
      <c r="B585" s="108"/>
      <c r="C585" s="108"/>
      <c r="D585" s="115"/>
      <c r="E585" s="108"/>
      <c r="F585" s="108"/>
      <c r="G585" s="108"/>
      <c r="H585" s="108"/>
      <c r="I585" s="108"/>
      <c r="J585" s="108"/>
      <c r="K585" s="108"/>
      <c r="L585" s="108"/>
      <c r="M585" s="111"/>
      <c r="N585" s="112"/>
      <c r="O585" s="111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</row>
    <row r="586">
      <c r="A586" s="108"/>
      <c r="B586" s="108"/>
      <c r="C586" s="108"/>
      <c r="D586" s="115"/>
      <c r="E586" s="108"/>
      <c r="F586" s="108"/>
      <c r="G586" s="108"/>
      <c r="H586" s="108"/>
      <c r="I586" s="108"/>
      <c r="J586" s="108"/>
      <c r="K586" s="108"/>
      <c r="L586" s="108"/>
      <c r="M586" s="111"/>
      <c r="N586" s="112"/>
      <c r="O586" s="111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</row>
    <row r="587">
      <c r="A587" s="108"/>
      <c r="B587" s="108"/>
      <c r="C587" s="108"/>
      <c r="D587" s="115"/>
      <c r="E587" s="108"/>
      <c r="F587" s="108"/>
      <c r="G587" s="108"/>
      <c r="H587" s="108"/>
      <c r="I587" s="108"/>
      <c r="J587" s="108"/>
      <c r="K587" s="108"/>
      <c r="L587" s="108"/>
      <c r="M587" s="111"/>
      <c r="N587" s="112"/>
      <c r="O587" s="111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</row>
    <row r="588">
      <c r="A588" s="108"/>
      <c r="B588" s="108"/>
      <c r="C588" s="108"/>
      <c r="D588" s="115"/>
      <c r="E588" s="108"/>
      <c r="F588" s="108"/>
      <c r="G588" s="108"/>
      <c r="H588" s="108"/>
      <c r="I588" s="108"/>
      <c r="J588" s="108"/>
      <c r="K588" s="108"/>
      <c r="L588" s="108"/>
      <c r="M588" s="111"/>
      <c r="N588" s="112"/>
      <c r="O588" s="111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</row>
    <row r="589">
      <c r="A589" s="108"/>
      <c r="B589" s="108"/>
      <c r="C589" s="108"/>
      <c r="D589" s="115"/>
      <c r="E589" s="108"/>
      <c r="F589" s="108"/>
      <c r="G589" s="108"/>
      <c r="H589" s="108"/>
      <c r="I589" s="108"/>
      <c r="J589" s="108"/>
      <c r="K589" s="108"/>
      <c r="L589" s="108"/>
      <c r="M589" s="111"/>
      <c r="N589" s="112"/>
      <c r="O589" s="111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</row>
    <row r="590">
      <c r="A590" s="108"/>
      <c r="B590" s="108"/>
      <c r="C590" s="108"/>
      <c r="D590" s="115"/>
      <c r="E590" s="108"/>
      <c r="F590" s="108"/>
      <c r="G590" s="108"/>
      <c r="H590" s="108"/>
      <c r="I590" s="108"/>
      <c r="J590" s="108"/>
      <c r="K590" s="108"/>
      <c r="L590" s="108"/>
      <c r="M590" s="111"/>
      <c r="N590" s="112"/>
      <c r="O590" s="111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</row>
    <row r="591">
      <c r="A591" s="108"/>
      <c r="B591" s="108"/>
      <c r="C591" s="108"/>
      <c r="D591" s="115"/>
      <c r="E591" s="108"/>
      <c r="F591" s="108"/>
      <c r="G591" s="108"/>
      <c r="H591" s="108"/>
      <c r="I591" s="108"/>
      <c r="J591" s="108"/>
      <c r="K591" s="108"/>
      <c r="L591" s="108"/>
      <c r="M591" s="111"/>
      <c r="N591" s="112"/>
      <c r="O591" s="111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</row>
    <row r="592">
      <c r="A592" s="108"/>
      <c r="B592" s="108"/>
      <c r="C592" s="108"/>
      <c r="D592" s="115"/>
      <c r="E592" s="108"/>
      <c r="F592" s="108"/>
      <c r="G592" s="108"/>
      <c r="H592" s="108"/>
      <c r="I592" s="108"/>
      <c r="J592" s="108"/>
      <c r="K592" s="108"/>
      <c r="L592" s="108"/>
      <c r="M592" s="111"/>
      <c r="N592" s="112"/>
      <c r="O592" s="111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</row>
    <row r="593">
      <c r="A593" s="108"/>
      <c r="B593" s="108"/>
      <c r="C593" s="108"/>
      <c r="D593" s="115"/>
      <c r="E593" s="108"/>
      <c r="F593" s="108"/>
      <c r="G593" s="108"/>
      <c r="H593" s="108"/>
      <c r="I593" s="108"/>
      <c r="J593" s="108"/>
      <c r="K593" s="108"/>
      <c r="L593" s="108"/>
      <c r="M593" s="111"/>
      <c r="N593" s="112"/>
      <c r="O593" s="111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</row>
    <row r="594">
      <c r="A594" s="108"/>
      <c r="B594" s="108"/>
      <c r="C594" s="108"/>
      <c r="D594" s="115"/>
      <c r="E594" s="108"/>
      <c r="F594" s="108"/>
      <c r="G594" s="108"/>
      <c r="H594" s="108"/>
      <c r="I594" s="108"/>
      <c r="J594" s="108"/>
      <c r="K594" s="108"/>
      <c r="L594" s="108"/>
      <c r="M594" s="111"/>
      <c r="N594" s="112"/>
      <c r="O594" s="111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</row>
    <row r="595">
      <c r="A595" s="108"/>
      <c r="B595" s="108"/>
      <c r="C595" s="108"/>
      <c r="D595" s="115"/>
      <c r="E595" s="108"/>
      <c r="F595" s="108"/>
      <c r="G595" s="108"/>
      <c r="H595" s="108"/>
      <c r="I595" s="108"/>
      <c r="J595" s="108"/>
      <c r="K595" s="108"/>
      <c r="L595" s="108"/>
      <c r="M595" s="111"/>
      <c r="N595" s="112"/>
      <c r="O595" s="111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</row>
    <row r="596">
      <c r="A596" s="108"/>
      <c r="B596" s="108"/>
      <c r="C596" s="108"/>
      <c r="D596" s="115"/>
      <c r="E596" s="108"/>
      <c r="F596" s="108"/>
      <c r="G596" s="108"/>
      <c r="H596" s="108"/>
      <c r="I596" s="108"/>
      <c r="J596" s="108"/>
      <c r="K596" s="108"/>
      <c r="L596" s="108"/>
      <c r="M596" s="111"/>
      <c r="N596" s="112"/>
      <c r="O596" s="111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</row>
    <row r="597">
      <c r="A597" s="108"/>
      <c r="B597" s="108"/>
      <c r="C597" s="108"/>
      <c r="D597" s="115"/>
      <c r="E597" s="108"/>
      <c r="F597" s="108"/>
      <c r="G597" s="108"/>
      <c r="H597" s="108"/>
      <c r="I597" s="108"/>
      <c r="J597" s="108"/>
      <c r="K597" s="108"/>
      <c r="L597" s="108"/>
      <c r="M597" s="111"/>
      <c r="N597" s="112"/>
      <c r="O597" s="111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</row>
    <row r="598">
      <c r="A598" s="108"/>
      <c r="B598" s="108"/>
      <c r="C598" s="108"/>
      <c r="D598" s="115"/>
      <c r="E598" s="108"/>
      <c r="F598" s="108"/>
      <c r="G598" s="108"/>
      <c r="H598" s="108"/>
      <c r="I598" s="108"/>
      <c r="J598" s="108"/>
      <c r="K598" s="108"/>
      <c r="L598" s="108"/>
      <c r="M598" s="111"/>
      <c r="N598" s="112"/>
      <c r="O598" s="111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</row>
    <row r="599">
      <c r="A599" s="108"/>
      <c r="B599" s="108"/>
      <c r="C599" s="108"/>
      <c r="D599" s="115"/>
      <c r="E599" s="108"/>
      <c r="F599" s="108"/>
      <c r="G599" s="108"/>
      <c r="H599" s="108"/>
      <c r="I599" s="108"/>
      <c r="J599" s="108"/>
      <c r="K599" s="108"/>
      <c r="L599" s="108"/>
      <c r="M599" s="111"/>
      <c r="N599" s="112"/>
      <c r="O599" s="111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</row>
    <row r="600">
      <c r="A600" s="108"/>
      <c r="B600" s="108"/>
      <c r="C600" s="108"/>
      <c r="D600" s="115"/>
      <c r="E600" s="108"/>
      <c r="F600" s="108"/>
      <c r="G600" s="108"/>
      <c r="H600" s="108"/>
      <c r="I600" s="108"/>
      <c r="J600" s="108"/>
      <c r="K600" s="108"/>
      <c r="L600" s="108"/>
      <c r="M600" s="111"/>
      <c r="N600" s="112"/>
      <c r="O600" s="111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</row>
    <row r="601">
      <c r="A601" s="108"/>
      <c r="B601" s="108"/>
      <c r="C601" s="108"/>
      <c r="D601" s="115"/>
      <c r="E601" s="108"/>
      <c r="F601" s="108"/>
      <c r="G601" s="108"/>
      <c r="H601" s="108"/>
      <c r="I601" s="108"/>
      <c r="J601" s="108"/>
      <c r="K601" s="108"/>
      <c r="L601" s="108"/>
      <c r="M601" s="111"/>
      <c r="N601" s="112"/>
      <c r="O601" s="111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</row>
    <row r="602">
      <c r="A602" s="108"/>
      <c r="B602" s="108"/>
      <c r="C602" s="108"/>
      <c r="D602" s="115"/>
      <c r="E602" s="108"/>
      <c r="F602" s="108"/>
      <c r="G602" s="108"/>
      <c r="H602" s="108"/>
      <c r="I602" s="108"/>
      <c r="J602" s="108"/>
      <c r="K602" s="108"/>
      <c r="L602" s="108"/>
      <c r="M602" s="111"/>
      <c r="N602" s="112"/>
      <c r="O602" s="111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</row>
    <row r="603">
      <c r="A603" s="108"/>
      <c r="B603" s="108"/>
      <c r="C603" s="108"/>
      <c r="D603" s="115"/>
      <c r="E603" s="108"/>
      <c r="F603" s="108"/>
      <c r="G603" s="108"/>
      <c r="H603" s="108"/>
      <c r="I603" s="108"/>
      <c r="J603" s="108"/>
      <c r="K603" s="108"/>
      <c r="L603" s="108"/>
      <c r="M603" s="111"/>
      <c r="N603" s="112"/>
      <c r="O603" s="111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</row>
    <row r="604">
      <c r="A604" s="108"/>
      <c r="B604" s="108"/>
      <c r="C604" s="108"/>
      <c r="D604" s="115"/>
      <c r="E604" s="108"/>
      <c r="F604" s="108"/>
      <c r="G604" s="108"/>
      <c r="H604" s="108"/>
      <c r="I604" s="108"/>
      <c r="J604" s="108"/>
      <c r="K604" s="108"/>
      <c r="L604" s="108"/>
      <c r="M604" s="111"/>
      <c r="N604" s="112"/>
      <c r="O604" s="111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</row>
    <row r="605">
      <c r="A605" s="108"/>
      <c r="B605" s="108"/>
      <c r="C605" s="108"/>
      <c r="D605" s="115"/>
      <c r="E605" s="108"/>
      <c r="F605" s="108"/>
      <c r="G605" s="108"/>
      <c r="H605" s="108"/>
      <c r="I605" s="108"/>
      <c r="J605" s="108"/>
      <c r="K605" s="108"/>
      <c r="L605" s="108"/>
      <c r="M605" s="111"/>
      <c r="N605" s="112"/>
      <c r="O605" s="111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</row>
    <row r="606">
      <c r="A606" s="108"/>
      <c r="B606" s="108"/>
      <c r="C606" s="108"/>
      <c r="D606" s="115"/>
      <c r="E606" s="108"/>
      <c r="F606" s="108"/>
      <c r="G606" s="108"/>
      <c r="H606" s="108"/>
      <c r="I606" s="108"/>
      <c r="J606" s="108"/>
      <c r="K606" s="108"/>
      <c r="L606" s="108"/>
      <c r="M606" s="111"/>
      <c r="N606" s="112"/>
      <c r="O606" s="111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</row>
    <row r="607">
      <c r="A607" s="108"/>
      <c r="B607" s="108"/>
      <c r="C607" s="108"/>
      <c r="D607" s="115"/>
      <c r="E607" s="108"/>
      <c r="F607" s="108"/>
      <c r="G607" s="108"/>
      <c r="H607" s="108"/>
      <c r="I607" s="108"/>
      <c r="J607" s="108"/>
      <c r="K607" s="108"/>
      <c r="L607" s="108"/>
      <c r="M607" s="111"/>
      <c r="N607" s="112"/>
      <c r="O607" s="111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</row>
    <row r="608">
      <c r="A608" s="108"/>
      <c r="B608" s="108"/>
      <c r="C608" s="108"/>
      <c r="D608" s="115"/>
      <c r="E608" s="108"/>
      <c r="F608" s="108"/>
      <c r="G608" s="108"/>
      <c r="H608" s="108"/>
      <c r="I608" s="108"/>
      <c r="J608" s="108"/>
      <c r="K608" s="108"/>
      <c r="L608" s="108"/>
      <c r="M608" s="111"/>
      <c r="N608" s="112"/>
      <c r="O608" s="111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</row>
    <row r="609">
      <c r="A609" s="108"/>
      <c r="B609" s="108"/>
      <c r="C609" s="108"/>
      <c r="D609" s="115"/>
      <c r="E609" s="108"/>
      <c r="F609" s="108"/>
      <c r="G609" s="108"/>
      <c r="H609" s="108"/>
      <c r="I609" s="108"/>
      <c r="J609" s="108"/>
      <c r="K609" s="108"/>
      <c r="L609" s="108"/>
      <c r="M609" s="111"/>
      <c r="N609" s="112"/>
      <c r="O609" s="111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</row>
    <row r="610">
      <c r="A610" s="108"/>
      <c r="B610" s="108"/>
      <c r="C610" s="108"/>
      <c r="D610" s="115"/>
      <c r="E610" s="108"/>
      <c r="F610" s="108"/>
      <c r="G610" s="108"/>
      <c r="H610" s="108"/>
      <c r="I610" s="108"/>
      <c r="J610" s="108"/>
      <c r="K610" s="108"/>
      <c r="L610" s="108"/>
      <c r="M610" s="111"/>
      <c r="N610" s="112"/>
      <c r="O610" s="111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</row>
    <row r="611">
      <c r="A611" s="108"/>
      <c r="B611" s="108"/>
      <c r="C611" s="108"/>
      <c r="D611" s="115"/>
      <c r="E611" s="108"/>
      <c r="F611" s="108"/>
      <c r="G611" s="108"/>
      <c r="H611" s="108"/>
      <c r="I611" s="108"/>
      <c r="J611" s="108"/>
      <c r="K611" s="108"/>
      <c r="L611" s="108"/>
      <c r="M611" s="111"/>
      <c r="N611" s="112"/>
      <c r="O611" s="111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</row>
    <row r="612">
      <c r="A612" s="108"/>
      <c r="B612" s="108"/>
      <c r="C612" s="108"/>
      <c r="D612" s="115"/>
      <c r="E612" s="108"/>
      <c r="F612" s="108"/>
      <c r="G612" s="108"/>
      <c r="H612" s="108"/>
      <c r="I612" s="108"/>
      <c r="J612" s="108"/>
      <c r="K612" s="108"/>
      <c r="L612" s="108"/>
      <c r="M612" s="111"/>
      <c r="N612" s="112"/>
      <c r="O612" s="111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</row>
    <row r="613">
      <c r="A613" s="108"/>
      <c r="B613" s="108"/>
      <c r="C613" s="108"/>
      <c r="D613" s="115"/>
      <c r="E613" s="108"/>
      <c r="F613" s="108"/>
      <c r="G613" s="108"/>
      <c r="H613" s="108"/>
      <c r="I613" s="108"/>
      <c r="J613" s="108"/>
      <c r="K613" s="108"/>
      <c r="L613" s="108"/>
      <c r="M613" s="111"/>
      <c r="N613" s="112"/>
      <c r="O613" s="111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</row>
    <row r="614">
      <c r="A614" s="108"/>
      <c r="B614" s="108"/>
      <c r="C614" s="108"/>
      <c r="D614" s="115"/>
      <c r="E614" s="108"/>
      <c r="F614" s="108"/>
      <c r="G614" s="108"/>
      <c r="H614" s="108"/>
      <c r="I614" s="108"/>
      <c r="J614" s="108"/>
      <c r="K614" s="108"/>
      <c r="L614" s="108"/>
      <c r="M614" s="111"/>
      <c r="N614" s="112"/>
      <c r="O614" s="111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</row>
    <row r="615">
      <c r="A615" s="108"/>
      <c r="B615" s="108"/>
      <c r="C615" s="108"/>
      <c r="D615" s="115"/>
      <c r="E615" s="108"/>
      <c r="F615" s="108"/>
      <c r="G615" s="108"/>
      <c r="H615" s="108"/>
      <c r="I615" s="108"/>
      <c r="J615" s="108"/>
      <c r="K615" s="108"/>
      <c r="L615" s="108"/>
      <c r="M615" s="111"/>
      <c r="N615" s="112"/>
      <c r="O615" s="111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</row>
    <row r="616">
      <c r="A616" s="108"/>
      <c r="B616" s="108"/>
      <c r="C616" s="108"/>
      <c r="D616" s="115"/>
      <c r="E616" s="108"/>
      <c r="F616" s="108"/>
      <c r="G616" s="108"/>
      <c r="H616" s="108"/>
      <c r="I616" s="108"/>
      <c r="J616" s="108"/>
      <c r="K616" s="108"/>
      <c r="L616" s="108"/>
      <c r="M616" s="111"/>
      <c r="N616" s="112"/>
      <c r="O616" s="111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</row>
    <row r="617">
      <c r="A617" s="108"/>
      <c r="B617" s="108"/>
      <c r="C617" s="108"/>
      <c r="D617" s="115"/>
      <c r="E617" s="108"/>
      <c r="F617" s="108"/>
      <c r="G617" s="108"/>
      <c r="H617" s="108"/>
      <c r="I617" s="108"/>
      <c r="J617" s="108"/>
      <c r="K617" s="108"/>
      <c r="L617" s="108"/>
      <c r="M617" s="111"/>
      <c r="N617" s="112"/>
      <c r="O617" s="111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</row>
    <row r="618">
      <c r="A618" s="108"/>
      <c r="B618" s="108"/>
      <c r="C618" s="108"/>
      <c r="D618" s="115"/>
      <c r="E618" s="108"/>
      <c r="F618" s="108"/>
      <c r="G618" s="108"/>
      <c r="H618" s="108"/>
      <c r="I618" s="108"/>
      <c r="J618" s="108"/>
      <c r="K618" s="108"/>
      <c r="L618" s="108"/>
      <c r="M618" s="111"/>
      <c r="N618" s="112"/>
      <c r="O618" s="111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</row>
    <row r="619">
      <c r="A619" s="108"/>
      <c r="B619" s="108"/>
      <c r="C619" s="108"/>
      <c r="D619" s="115"/>
      <c r="E619" s="108"/>
      <c r="F619" s="108"/>
      <c r="G619" s="108"/>
      <c r="H619" s="108"/>
      <c r="I619" s="108"/>
      <c r="J619" s="108"/>
      <c r="K619" s="108"/>
      <c r="L619" s="108"/>
      <c r="M619" s="111"/>
      <c r="N619" s="112"/>
      <c r="O619" s="111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</row>
    <row r="620">
      <c r="A620" s="108"/>
      <c r="B620" s="108"/>
      <c r="C620" s="108"/>
      <c r="D620" s="115"/>
      <c r="E620" s="108"/>
      <c r="F620" s="108"/>
      <c r="G620" s="108"/>
      <c r="H620" s="108"/>
      <c r="I620" s="108"/>
      <c r="J620" s="108"/>
      <c r="K620" s="108"/>
      <c r="L620" s="108"/>
      <c r="M620" s="111"/>
      <c r="N620" s="112"/>
      <c r="O620" s="111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</row>
    <row r="621">
      <c r="A621" s="108"/>
      <c r="B621" s="108"/>
      <c r="C621" s="108"/>
      <c r="D621" s="115"/>
      <c r="E621" s="108"/>
      <c r="F621" s="108"/>
      <c r="G621" s="108"/>
      <c r="H621" s="108"/>
      <c r="I621" s="108"/>
      <c r="J621" s="108"/>
      <c r="K621" s="108"/>
      <c r="L621" s="108"/>
      <c r="M621" s="111"/>
      <c r="N621" s="112"/>
      <c r="O621" s="111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</row>
    <row r="622">
      <c r="A622" s="108"/>
      <c r="B622" s="108"/>
      <c r="C622" s="108"/>
      <c r="D622" s="115"/>
      <c r="E622" s="108"/>
      <c r="F622" s="108"/>
      <c r="G622" s="108"/>
      <c r="H622" s="108"/>
      <c r="I622" s="108"/>
      <c r="J622" s="108"/>
      <c r="K622" s="108"/>
      <c r="L622" s="108"/>
      <c r="M622" s="111"/>
      <c r="N622" s="112"/>
      <c r="O622" s="111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</row>
    <row r="623">
      <c r="A623" s="108"/>
      <c r="B623" s="108"/>
      <c r="C623" s="108"/>
      <c r="D623" s="115"/>
      <c r="E623" s="108"/>
      <c r="F623" s="108"/>
      <c r="G623" s="108"/>
      <c r="H623" s="108"/>
      <c r="I623" s="108"/>
      <c r="J623" s="108"/>
      <c r="K623" s="108"/>
      <c r="L623" s="108"/>
      <c r="M623" s="111"/>
      <c r="N623" s="112"/>
      <c r="O623" s="111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</row>
    <row r="624">
      <c r="A624" s="108"/>
      <c r="B624" s="108"/>
      <c r="C624" s="108"/>
      <c r="D624" s="115"/>
      <c r="E624" s="108"/>
      <c r="F624" s="108"/>
      <c r="G624" s="108"/>
      <c r="H624" s="108"/>
      <c r="I624" s="108"/>
      <c r="J624" s="108"/>
      <c r="K624" s="108"/>
      <c r="L624" s="108"/>
      <c r="M624" s="111"/>
      <c r="N624" s="112"/>
      <c r="O624" s="111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</row>
    <row r="625">
      <c r="A625" s="108"/>
      <c r="B625" s="108"/>
      <c r="C625" s="108"/>
      <c r="D625" s="115"/>
      <c r="E625" s="108"/>
      <c r="F625" s="108"/>
      <c r="G625" s="108"/>
      <c r="H625" s="108"/>
      <c r="I625" s="108"/>
      <c r="J625" s="108"/>
      <c r="K625" s="108"/>
      <c r="L625" s="108"/>
      <c r="M625" s="111"/>
      <c r="N625" s="112"/>
      <c r="O625" s="111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</row>
    <row r="626">
      <c r="A626" s="108"/>
      <c r="B626" s="108"/>
      <c r="C626" s="108"/>
      <c r="D626" s="115"/>
      <c r="E626" s="108"/>
      <c r="F626" s="108"/>
      <c r="G626" s="108"/>
      <c r="H626" s="108"/>
      <c r="I626" s="108"/>
      <c r="J626" s="108"/>
      <c r="K626" s="108"/>
      <c r="L626" s="108"/>
      <c r="M626" s="111"/>
      <c r="N626" s="112"/>
      <c r="O626" s="111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</row>
    <row r="627">
      <c r="A627" s="108"/>
      <c r="B627" s="108"/>
      <c r="C627" s="108"/>
      <c r="D627" s="115"/>
      <c r="E627" s="108"/>
      <c r="F627" s="108"/>
      <c r="G627" s="108"/>
      <c r="H627" s="108"/>
      <c r="I627" s="108"/>
      <c r="J627" s="108"/>
      <c r="K627" s="108"/>
      <c r="L627" s="108"/>
      <c r="M627" s="111"/>
      <c r="N627" s="112"/>
      <c r="O627" s="111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</row>
    <row r="628">
      <c r="A628" s="108"/>
      <c r="B628" s="108"/>
      <c r="C628" s="108"/>
      <c r="D628" s="115"/>
      <c r="E628" s="108"/>
      <c r="F628" s="108"/>
      <c r="G628" s="108"/>
      <c r="H628" s="108"/>
      <c r="I628" s="108"/>
      <c r="J628" s="108"/>
      <c r="K628" s="108"/>
      <c r="L628" s="108"/>
      <c r="M628" s="111"/>
      <c r="N628" s="112"/>
      <c r="O628" s="111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</row>
    <row r="629">
      <c r="A629" s="108"/>
      <c r="B629" s="108"/>
      <c r="C629" s="108"/>
      <c r="D629" s="115"/>
      <c r="E629" s="108"/>
      <c r="F629" s="108"/>
      <c r="G629" s="108"/>
      <c r="H629" s="108"/>
      <c r="I629" s="108"/>
      <c r="J629" s="108"/>
      <c r="K629" s="108"/>
      <c r="L629" s="108"/>
      <c r="M629" s="111"/>
      <c r="N629" s="112"/>
      <c r="O629" s="111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</row>
    <row r="630">
      <c r="A630" s="108"/>
      <c r="B630" s="108"/>
      <c r="C630" s="108"/>
      <c r="D630" s="115"/>
      <c r="E630" s="108"/>
      <c r="F630" s="108"/>
      <c r="G630" s="108"/>
      <c r="H630" s="108"/>
      <c r="I630" s="108"/>
      <c r="J630" s="108"/>
      <c r="K630" s="108"/>
      <c r="L630" s="108"/>
      <c r="M630" s="111"/>
      <c r="N630" s="112"/>
      <c r="O630" s="111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</row>
    <row r="631">
      <c r="A631" s="108"/>
      <c r="B631" s="108"/>
      <c r="C631" s="108"/>
      <c r="D631" s="115"/>
      <c r="E631" s="108"/>
      <c r="F631" s="108"/>
      <c r="G631" s="108"/>
      <c r="H631" s="108"/>
      <c r="I631" s="108"/>
      <c r="J631" s="108"/>
      <c r="K631" s="108"/>
      <c r="L631" s="108"/>
      <c r="M631" s="111"/>
      <c r="N631" s="112"/>
      <c r="O631" s="111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</row>
    <row r="632">
      <c r="A632" s="108"/>
      <c r="B632" s="108"/>
      <c r="C632" s="108"/>
      <c r="D632" s="115"/>
      <c r="E632" s="108"/>
      <c r="F632" s="108"/>
      <c r="G632" s="108"/>
      <c r="H632" s="108"/>
      <c r="I632" s="108"/>
      <c r="J632" s="108"/>
      <c r="K632" s="108"/>
      <c r="L632" s="108"/>
      <c r="M632" s="111"/>
      <c r="N632" s="112"/>
      <c r="O632" s="111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</row>
    <row r="633">
      <c r="A633" s="108"/>
      <c r="B633" s="108"/>
      <c r="C633" s="108"/>
      <c r="D633" s="115"/>
      <c r="E633" s="108"/>
      <c r="F633" s="108"/>
      <c r="G633" s="108"/>
      <c r="H633" s="108"/>
      <c r="I633" s="108"/>
      <c r="J633" s="108"/>
      <c r="K633" s="108"/>
      <c r="L633" s="108"/>
      <c r="M633" s="111"/>
      <c r="N633" s="112"/>
      <c r="O633" s="111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</row>
    <row r="634">
      <c r="A634" s="108"/>
      <c r="B634" s="108"/>
      <c r="C634" s="108"/>
      <c r="D634" s="115"/>
      <c r="E634" s="108"/>
      <c r="F634" s="108"/>
      <c r="G634" s="108"/>
      <c r="H634" s="108"/>
      <c r="I634" s="108"/>
      <c r="J634" s="108"/>
      <c r="K634" s="108"/>
      <c r="L634" s="108"/>
      <c r="M634" s="111"/>
      <c r="N634" s="112"/>
      <c r="O634" s="111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</row>
    <row r="635">
      <c r="A635" s="108"/>
      <c r="B635" s="108"/>
      <c r="C635" s="108"/>
      <c r="D635" s="115"/>
      <c r="E635" s="108"/>
      <c r="F635" s="108"/>
      <c r="G635" s="108"/>
      <c r="H635" s="108"/>
      <c r="I635" s="108"/>
      <c r="J635" s="108"/>
      <c r="K635" s="108"/>
      <c r="L635" s="108"/>
      <c r="M635" s="111"/>
      <c r="N635" s="112"/>
      <c r="O635" s="111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</row>
    <row r="636">
      <c r="A636" s="108"/>
      <c r="B636" s="108"/>
      <c r="C636" s="108"/>
      <c r="D636" s="115"/>
      <c r="E636" s="108"/>
      <c r="F636" s="108"/>
      <c r="G636" s="108"/>
      <c r="H636" s="108"/>
      <c r="I636" s="108"/>
      <c r="J636" s="108"/>
      <c r="K636" s="108"/>
      <c r="L636" s="108"/>
      <c r="M636" s="111"/>
      <c r="N636" s="112"/>
      <c r="O636" s="111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</row>
    <row r="637">
      <c r="A637" s="108"/>
      <c r="B637" s="108"/>
      <c r="C637" s="108"/>
      <c r="D637" s="115"/>
      <c r="E637" s="108"/>
      <c r="F637" s="108"/>
      <c r="G637" s="108"/>
      <c r="H637" s="108"/>
      <c r="I637" s="108"/>
      <c r="J637" s="108"/>
      <c r="K637" s="108"/>
      <c r="L637" s="108"/>
      <c r="M637" s="111"/>
      <c r="N637" s="112"/>
      <c r="O637" s="111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</row>
    <row r="638">
      <c r="A638" s="108"/>
      <c r="B638" s="108"/>
      <c r="C638" s="108"/>
      <c r="D638" s="115"/>
      <c r="E638" s="108"/>
      <c r="F638" s="108"/>
      <c r="G638" s="108"/>
      <c r="H638" s="108"/>
      <c r="I638" s="108"/>
      <c r="J638" s="108"/>
      <c r="K638" s="108"/>
      <c r="L638" s="108"/>
      <c r="M638" s="111"/>
      <c r="N638" s="112"/>
      <c r="O638" s="111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</row>
    <row r="639">
      <c r="A639" s="108"/>
      <c r="B639" s="108"/>
      <c r="C639" s="108"/>
      <c r="D639" s="115"/>
      <c r="E639" s="108"/>
      <c r="F639" s="108"/>
      <c r="G639" s="108"/>
      <c r="H639" s="108"/>
      <c r="I639" s="108"/>
      <c r="J639" s="108"/>
      <c r="K639" s="108"/>
      <c r="L639" s="108"/>
      <c r="M639" s="111"/>
      <c r="N639" s="112"/>
      <c r="O639" s="111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</row>
    <row r="640">
      <c r="A640" s="108"/>
      <c r="B640" s="108"/>
      <c r="C640" s="108"/>
      <c r="D640" s="115"/>
      <c r="E640" s="108"/>
      <c r="F640" s="108"/>
      <c r="G640" s="108"/>
      <c r="H640" s="108"/>
      <c r="I640" s="108"/>
      <c r="J640" s="108"/>
      <c r="K640" s="108"/>
      <c r="L640" s="108"/>
      <c r="M640" s="111"/>
      <c r="N640" s="112"/>
      <c r="O640" s="111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</row>
    <row r="641">
      <c r="A641" s="108"/>
      <c r="B641" s="108"/>
      <c r="C641" s="108"/>
      <c r="D641" s="115"/>
      <c r="E641" s="108"/>
      <c r="F641" s="108"/>
      <c r="G641" s="108"/>
      <c r="H641" s="108"/>
      <c r="I641" s="108"/>
      <c r="J641" s="108"/>
      <c r="K641" s="108"/>
      <c r="L641" s="108"/>
      <c r="M641" s="111"/>
      <c r="N641" s="112"/>
      <c r="O641" s="111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</row>
    <row r="642">
      <c r="A642" s="108"/>
      <c r="B642" s="108"/>
      <c r="C642" s="108"/>
      <c r="D642" s="115"/>
      <c r="E642" s="108"/>
      <c r="F642" s="108"/>
      <c r="G642" s="108"/>
      <c r="H642" s="108"/>
      <c r="I642" s="108"/>
      <c r="J642" s="108"/>
      <c r="K642" s="108"/>
      <c r="L642" s="108"/>
      <c r="M642" s="111"/>
      <c r="N642" s="112"/>
      <c r="O642" s="111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</row>
    <row r="643">
      <c r="A643" s="108"/>
      <c r="B643" s="108"/>
      <c r="C643" s="108"/>
      <c r="D643" s="115"/>
      <c r="E643" s="108"/>
      <c r="F643" s="108"/>
      <c r="G643" s="108"/>
      <c r="H643" s="108"/>
      <c r="I643" s="108"/>
      <c r="J643" s="108"/>
      <c r="K643" s="108"/>
      <c r="L643" s="108"/>
      <c r="M643" s="111"/>
      <c r="N643" s="112"/>
      <c r="O643" s="111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</row>
    <row r="644">
      <c r="A644" s="108"/>
      <c r="B644" s="108"/>
      <c r="C644" s="108"/>
      <c r="D644" s="115"/>
      <c r="E644" s="108"/>
      <c r="F644" s="108"/>
      <c r="G644" s="108"/>
      <c r="H644" s="108"/>
      <c r="I644" s="108"/>
      <c r="J644" s="108"/>
      <c r="K644" s="108"/>
      <c r="L644" s="108"/>
      <c r="M644" s="111"/>
      <c r="N644" s="112"/>
      <c r="O644" s="111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</row>
    <row r="645">
      <c r="A645" s="108"/>
      <c r="B645" s="108"/>
      <c r="C645" s="108"/>
      <c r="D645" s="115"/>
      <c r="E645" s="108"/>
      <c r="F645" s="108"/>
      <c r="G645" s="108"/>
      <c r="H645" s="108"/>
      <c r="I645" s="108"/>
      <c r="J645" s="108"/>
      <c r="K645" s="108"/>
      <c r="L645" s="108"/>
      <c r="M645" s="111"/>
      <c r="N645" s="112"/>
      <c r="O645" s="111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</row>
    <row r="646">
      <c r="A646" s="108"/>
      <c r="B646" s="108"/>
      <c r="C646" s="108"/>
      <c r="D646" s="115"/>
      <c r="E646" s="108"/>
      <c r="F646" s="108"/>
      <c r="G646" s="108"/>
      <c r="H646" s="108"/>
      <c r="I646" s="108"/>
      <c r="J646" s="108"/>
      <c r="K646" s="108"/>
      <c r="L646" s="108"/>
      <c r="M646" s="111"/>
      <c r="N646" s="112"/>
      <c r="O646" s="111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</row>
    <row r="647">
      <c r="A647" s="108"/>
      <c r="B647" s="108"/>
      <c r="C647" s="108"/>
      <c r="D647" s="115"/>
      <c r="E647" s="108"/>
      <c r="F647" s="108"/>
      <c r="G647" s="108"/>
      <c r="H647" s="108"/>
      <c r="I647" s="108"/>
      <c r="J647" s="108"/>
      <c r="K647" s="108"/>
      <c r="L647" s="108"/>
      <c r="M647" s="111"/>
      <c r="N647" s="112"/>
      <c r="O647" s="111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</row>
    <row r="648">
      <c r="A648" s="108"/>
      <c r="B648" s="108"/>
      <c r="C648" s="108"/>
      <c r="D648" s="115"/>
      <c r="E648" s="108"/>
      <c r="F648" s="108"/>
      <c r="G648" s="108"/>
      <c r="H648" s="108"/>
      <c r="I648" s="108"/>
      <c r="J648" s="108"/>
      <c r="K648" s="108"/>
      <c r="L648" s="108"/>
      <c r="M648" s="111"/>
      <c r="N648" s="112"/>
      <c r="O648" s="111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</row>
    <row r="649">
      <c r="A649" s="108"/>
      <c r="B649" s="108"/>
      <c r="C649" s="108"/>
      <c r="D649" s="115"/>
      <c r="E649" s="108"/>
      <c r="F649" s="108"/>
      <c r="G649" s="108"/>
      <c r="H649" s="108"/>
      <c r="I649" s="108"/>
      <c r="J649" s="108"/>
      <c r="K649" s="108"/>
      <c r="L649" s="108"/>
      <c r="M649" s="111"/>
      <c r="N649" s="112"/>
      <c r="O649" s="111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</row>
    <row r="650">
      <c r="A650" s="108"/>
      <c r="B650" s="108"/>
      <c r="C650" s="108"/>
      <c r="D650" s="115"/>
      <c r="E650" s="108"/>
      <c r="F650" s="108"/>
      <c r="G650" s="108"/>
      <c r="H650" s="108"/>
      <c r="I650" s="108"/>
      <c r="J650" s="108"/>
      <c r="K650" s="108"/>
      <c r="L650" s="108"/>
      <c r="M650" s="111"/>
      <c r="N650" s="112"/>
      <c r="O650" s="111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</row>
    <row r="651">
      <c r="A651" s="108"/>
      <c r="B651" s="108"/>
      <c r="C651" s="108"/>
      <c r="D651" s="115"/>
      <c r="E651" s="108"/>
      <c r="F651" s="108"/>
      <c r="G651" s="108"/>
      <c r="H651" s="108"/>
      <c r="I651" s="108"/>
      <c r="J651" s="108"/>
      <c r="K651" s="108"/>
      <c r="L651" s="108"/>
      <c r="M651" s="111"/>
      <c r="N651" s="112"/>
      <c r="O651" s="111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</row>
    <row r="652">
      <c r="A652" s="108"/>
      <c r="B652" s="108"/>
      <c r="C652" s="108"/>
      <c r="D652" s="115"/>
      <c r="E652" s="108"/>
      <c r="F652" s="108"/>
      <c r="G652" s="108"/>
      <c r="H652" s="108"/>
      <c r="I652" s="108"/>
      <c r="J652" s="108"/>
      <c r="K652" s="108"/>
      <c r="L652" s="108"/>
      <c r="M652" s="111"/>
      <c r="N652" s="112"/>
      <c r="O652" s="111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</row>
    <row r="653">
      <c r="A653" s="108"/>
      <c r="B653" s="108"/>
      <c r="C653" s="108"/>
      <c r="D653" s="115"/>
      <c r="E653" s="108"/>
      <c r="F653" s="108"/>
      <c r="G653" s="108"/>
      <c r="H653" s="108"/>
      <c r="I653" s="108"/>
      <c r="J653" s="108"/>
      <c r="K653" s="108"/>
      <c r="L653" s="108"/>
      <c r="M653" s="111"/>
      <c r="N653" s="112"/>
      <c r="O653" s="111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</row>
    <row r="654">
      <c r="A654" s="108"/>
      <c r="B654" s="108"/>
      <c r="C654" s="108"/>
      <c r="D654" s="115"/>
      <c r="E654" s="108"/>
      <c r="F654" s="108"/>
      <c r="G654" s="108"/>
      <c r="H654" s="108"/>
      <c r="I654" s="108"/>
      <c r="J654" s="108"/>
      <c r="K654" s="108"/>
      <c r="L654" s="108"/>
      <c r="M654" s="111"/>
      <c r="N654" s="112"/>
      <c r="O654" s="111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</row>
    <row r="655">
      <c r="A655" s="108"/>
      <c r="B655" s="108"/>
      <c r="C655" s="108"/>
      <c r="D655" s="115"/>
      <c r="E655" s="108"/>
      <c r="F655" s="108"/>
      <c r="G655" s="108"/>
      <c r="H655" s="108"/>
      <c r="I655" s="108"/>
      <c r="J655" s="108"/>
      <c r="K655" s="108"/>
      <c r="L655" s="108"/>
      <c r="M655" s="111"/>
      <c r="N655" s="112"/>
      <c r="O655" s="111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</row>
    <row r="656">
      <c r="A656" s="108"/>
      <c r="B656" s="108"/>
      <c r="C656" s="108"/>
      <c r="D656" s="115"/>
      <c r="E656" s="108"/>
      <c r="F656" s="108"/>
      <c r="G656" s="108"/>
      <c r="H656" s="108"/>
      <c r="I656" s="108"/>
      <c r="J656" s="108"/>
      <c r="K656" s="108"/>
      <c r="L656" s="108"/>
      <c r="M656" s="111"/>
      <c r="N656" s="112"/>
      <c r="O656" s="111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</row>
    <row r="657">
      <c r="A657" s="108"/>
      <c r="B657" s="108"/>
      <c r="C657" s="108"/>
      <c r="D657" s="115"/>
      <c r="E657" s="108"/>
      <c r="F657" s="108"/>
      <c r="G657" s="108"/>
      <c r="H657" s="108"/>
      <c r="I657" s="108"/>
      <c r="J657" s="108"/>
      <c r="K657" s="108"/>
      <c r="L657" s="108"/>
      <c r="M657" s="111"/>
      <c r="N657" s="112"/>
      <c r="O657" s="111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</row>
    <row r="658">
      <c r="A658" s="108"/>
      <c r="B658" s="108"/>
      <c r="C658" s="108"/>
      <c r="D658" s="115"/>
      <c r="E658" s="108"/>
      <c r="F658" s="108"/>
      <c r="G658" s="108"/>
      <c r="H658" s="108"/>
      <c r="I658" s="108"/>
      <c r="J658" s="108"/>
      <c r="K658" s="108"/>
      <c r="L658" s="108"/>
      <c r="M658" s="111"/>
      <c r="N658" s="112"/>
      <c r="O658" s="111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</row>
    <row r="659">
      <c r="A659" s="108"/>
      <c r="B659" s="108"/>
      <c r="C659" s="108"/>
      <c r="D659" s="115"/>
      <c r="E659" s="108"/>
      <c r="F659" s="108"/>
      <c r="G659" s="108"/>
      <c r="H659" s="108"/>
      <c r="I659" s="108"/>
      <c r="J659" s="108"/>
      <c r="K659" s="108"/>
      <c r="L659" s="108"/>
      <c r="M659" s="111"/>
      <c r="N659" s="112"/>
      <c r="O659" s="111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</row>
    <row r="660">
      <c r="A660" s="108"/>
      <c r="B660" s="108"/>
      <c r="C660" s="108"/>
      <c r="D660" s="115"/>
      <c r="E660" s="108"/>
      <c r="F660" s="108"/>
      <c r="G660" s="108"/>
      <c r="H660" s="108"/>
      <c r="I660" s="108"/>
      <c r="J660" s="108"/>
      <c r="K660" s="108"/>
      <c r="L660" s="108"/>
      <c r="M660" s="111"/>
      <c r="N660" s="112"/>
      <c r="O660" s="111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</row>
    <row r="661">
      <c r="A661" s="108"/>
      <c r="B661" s="108"/>
      <c r="C661" s="108"/>
      <c r="D661" s="115"/>
      <c r="E661" s="108"/>
      <c r="F661" s="108"/>
      <c r="G661" s="108"/>
      <c r="H661" s="108"/>
      <c r="I661" s="108"/>
      <c r="J661" s="108"/>
      <c r="K661" s="108"/>
      <c r="L661" s="108"/>
      <c r="M661" s="111"/>
      <c r="N661" s="112"/>
      <c r="O661" s="111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</row>
    <row r="662">
      <c r="A662" s="108"/>
      <c r="B662" s="108"/>
      <c r="C662" s="108"/>
      <c r="D662" s="115"/>
      <c r="E662" s="108"/>
      <c r="F662" s="108"/>
      <c r="G662" s="108"/>
      <c r="H662" s="108"/>
      <c r="I662" s="108"/>
      <c r="J662" s="108"/>
      <c r="K662" s="108"/>
      <c r="L662" s="108"/>
      <c r="M662" s="111"/>
      <c r="N662" s="112"/>
      <c r="O662" s="111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</row>
    <row r="663">
      <c r="A663" s="108"/>
      <c r="B663" s="108"/>
      <c r="C663" s="108"/>
      <c r="D663" s="115"/>
      <c r="E663" s="108"/>
      <c r="F663" s="108"/>
      <c r="G663" s="108"/>
      <c r="H663" s="108"/>
      <c r="I663" s="108"/>
      <c r="J663" s="108"/>
      <c r="K663" s="108"/>
      <c r="L663" s="108"/>
      <c r="M663" s="111"/>
      <c r="N663" s="112"/>
      <c r="O663" s="111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</row>
    <row r="664">
      <c r="A664" s="108"/>
      <c r="B664" s="108"/>
      <c r="C664" s="108"/>
      <c r="D664" s="115"/>
      <c r="E664" s="108"/>
      <c r="F664" s="108"/>
      <c r="G664" s="108"/>
      <c r="H664" s="108"/>
      <c r="I664" s="108"/>
      <c r="J664" s="108"/>
      <c r="K664" s="108"/>
      <c r="L664" s="108"/>
      <c r="M664" s="111"/>
      <c r="N664" s="112"/>
      <c r="O664" s="111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</row>
    <row r="665">
      <c r="A665" s="108"/>
      <c r="B665" s="108"/>
      <c r="C665" s="108"/>
      <c r="D665" s="115"/>
      <c r="E665" s="108"/>
      <c r="F665" s="108"/>
      <c r="G665" s="108"/>
      <c r="H665" s="108"/>
      <c r="I665" s="108"/>
      <c r="J665" s="108"/>
      <c r="K665" s="108"/>
      <c r="L665" s="108"/>
      <c r="M665" s="111"/>
      <c r="N665" s="112"/>
      <c r="O665" s="111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</row>
    <row r="666">
      <c r="A666" s="108"/>
      <c r="B666" s="108"/>
      <c r="C666" s="108"/>
      <c r="D666" s="115"/>
      <c r="E666" s="108"/>
      <c r="F666" s="108"/>
      <c r="G666" s="108"/>
      <c r="H666" s="108"/>
      <c r="I666" s="108"/>
      <c r="J666" s="108"/>
      <c r="K666" s="108"/>
      <c r="L666" s="108"/>
      <c r="M666" s="111"/>
      <c r="N666" s="112"/>
      <c r="O666" s="111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</row>
    <row r="667">
      <c r="A667" s="108"/>
      <c r="B667" s="108"/>
      <c r="C667" s="108"/>
      <c r="D667" s="115"/>
      <c r="E667" s="108"/>
      <c r="F667" s="108"/>
      <c r="G667" s="108"/>
      <c r="H667" s="108"/>
      <c r="I667" s="108"/>
      <c r="J667" s="108"/>
      <c r="K667" s="108"/>
      <c r="L667" s="108"/>
      <c r="M667" s="111"/>
      <c r="N667" s="112"/>
      <c r="O667" s="111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</row>
    <row r="668">
      <c r="A668" s="108"/>
      <c r="B668" s="108"/>
      <c r="C668" s="108"/>
      <c r="D668" s="115"/>
      <c r="E668" s="108"/>
      <c r="F668" s="108"/>
      <c r="G668" s="108"/>
      <c r="H668" s="108"/>
      <c r="I668" s="108"/>
      <c r="J668" s="108"/>
      <c r="K668" s="108"/>
      <c r="L668" s="108"/>
      <c r="M668" s="111"/>
      <c r="N668" s="112"/>
      <c r="O668" s="111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</row>
    <row r="669">
      <c r="A669" s="108"/>
      <c r="B669" s="108"/>
      <c r="C669" s="108"/>
      <c r="D669" s="115"/>
      <c r="E669" s="108"/>
      <c r="F669" s="108"/>
      <c r="G669" s="108"/>
      <c r="H669" s="108"/>
      <c r="I669" s="108"/>
      <c r="J669" s="108"/>
      <c r="K669" s="108"/>
      <c r="L669" s="108"/>
      <c r="M669" s="111"/>
      <c r="N669" s="112"/>
      <c r="O669" s="111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</row>
    <row r="670">
      <c r="A670" s="108"/>
      <c r="B670" s="108"/>
      <c r="C670" s="108"/>
      <c r="D670" s="115"/>
      <c r="E670" s="108"/>
      <c r="F670" s="108"/>
      <c r="G670" s="108"/>
      <c r="H670" s="108"/>
      <c r="I670" s="108"/>
      <c r="J670" s="108"/>
      <c r="K670" s="108"/>
      <c r="L670" s="108"/>
      <c r="M670" s="111"/>
      <c r="N670" s="112"/>
      <c r="O670" s="111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</row>
    <row r="671">
      <c r="A671" s="108"/>
      <c r="B671" s="108"/>
      <c r="C671" s="108"/>
      <c r="D671" s="115"/>
      <c r="E671" s="108"/>
      <c r="F671" s="108"/>
      <c r="G671" s="108"/>
      <c r="H671" s="108"/>
      <c r="I671" s="108"/>
      <c r="J671" s="108"/>
      <c r="K671" s="108"/>
      <c r="L671" s="108"/>
      <c r="M671" s="111"/>
      <c r="N671" s="112"/>
      <c r="O671" s="111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</row>
    <row r="672">
      <c r="A672" s="108"/>
      <c r="B672" s="108"/>
      <c r="C672" s="108"/>
      <c r="D672" s="115"/>
      <c r="E672" s="108"/>
      <c r="F672" s="108"/>
      <c r="G672" s="108"/>
      <c r="H672" s="108"/>
      <c r="I672" s="108"/>
      <c r="J672" s="108"/>
      <c r="K672" s="108"/>
      <c r="L672" s="108"/>
      <c r="M672" s="111"/>
      <c r="N672" s="112"/>
      <c r="O672" s="111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</row>
    <row r="673">
      <c r="A673" s="108"/>
      <c r="B673" s="108"/>
      <c r="C673" s="108"/>
      <c r="D673" s="115"/>
      <c r="E673" s="108"/>
      <c r="F673" s="108"/>
      <c r="G673" s="108"/>
      <c r="H673" s="108"/>
      <c r="I673" s="108"/>
      <c r="J673" s="108"/>
      <c r="K673" s="108"/>
      <c r="L673" s="108"/>
      <c r="M673" s="111"/>
      <c r="N673" s="112"/>
      <c r="O673" s="111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</row>
    <row r="674">
      <c r="A674" s="108"/>
      <c r="B674" s="108"/>
      <c r="C674" s="108"/>
      <c r="D674" s="115"/>
      <c r="E674" s="108"/>
      <c r="F674" s="108"/>
      <c r="G674" s="108"/>
      <c r="H674" s="108"/>
      <c r="I674" s="108"/>
      <c r="J674" s="108"/>
      <c r="K674" s="108"/>
      <c r="L674" s="108"/>
      <c r="M674" s="111"/>
      <c r="N674" s="112"/>
      <c r="O674" s="111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</row>
    <row r="675">
      <c r="A675" s="108"/>
      <c r="B675" s="108"/>
      <c r="C675" s="108"/>
      <c r="D675" s="115"/>
      <c r="E675" s="108"/>
      <c r="F675" s="108"/>
      <c r="G675" s="108"/>
      <c r="H675" s="108"/>
      <c r="I675" s="108"/>
      <c r="J675" s="108"/>
      <c r="K675" s="108"/>
      <c r="L675" s="108"/>
      <c r="M675" s="111"/>
      <c r="N675" s="112"/>
      <c r="O675" s="111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</row>
    <row r="676">
      <c r="A676" s="108"/>
      <c r="B676" s="108"/>
      <c r="C676" s="108"/>
      <c r="D676" s="115"/>
      <c r="E676" s="108"/>
      <c r="F676" s="108"/>
      <c r="G676" s="108"/>
      <c r="H676" s="108"/>
      <c r="I676" s="108"/>
      <c r="J676" s="108"/>
      <c r="K676" s="108"/>
      <c r="L676" s="108"/>
      <c r="M676" s="111"/>
      <c r="N676" s="112"/>
      <c r="O676" s="111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</row>
    <row r="677">
      <c r="A677" s="108"/>
      <c r="B677" s="108"/>
      <c r="C677" s="108"/>
      <c r="D677" s="115"/>
      <c r="E677" s="108"/>
      <c r="F677" s="108"/>
      <c r="G677" s="108"/>
      <c r="H677" s="108"/>
      <c r="I677" s="108"/>
      <c r="J677" s="108"/>
      <c r="K677" s="108"/>
      <c r="L677" s="108"/>
      <c r="M677" s="111"/>
      <c r="N677" s="112"/>
      <c r="O677" s="111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</row>
    <row r="678">
      <c r="A678" s="108"/>
      <c r="B678" s="108"/>
      <c r="C678" s="108"/>
      <c r="D678" s="115"/>
      <c r="E678" s="108"/>
      <c r="F678" s="108"/>
      <c r="G678" s="108"/>
      <c r="H678" s="108"/>
      <c r="I678" s="108"/>
      <c r="J678" s="108"/>
      <c r="K678" s="108"/>
      <c r="L678" s="108"/>
      <c r="M678" s="111"/>
      <c r="N678" s="112"/>
      <c r="O678" s="111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</row>
    <row r="679">
      <c r="A679" s="108"/>
      <c r="B679" s="108"/>
      <c r="C679" s="108"/>
      <c r="D679" s="115"/>
      <c r="E679" s="108"/>
      <c r="F679" s="108"/>
      <c r="G679" s="108"/>
      <c r="H679" s="108"/>
      <c r="I679" s="108"/>
      <c r="J679" s="108"/>
      <c r="K679" s="108"/>
      <c r="L679" s="108"/>
      <c r="M679" s="111"/>
      <c r="N679" s="112"/>
      <c r="O679" s="111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</row>
    <row r="680">
      <c r="A680" s="108"/>
      <c r="B680" s="108"/>
      <c r="C680" s="108"/>
      <c r="D680" s="115"/>
      <c r="E680" s="108"/>
      <c r="F680" s="108"/>
      <c r="G680" s="108"/>
      <c r="H680" s="108"/>
      <c r="I680" s="108"/>
      <c r="J680" s="108"/>
      <c r="K680" s="108"/>
      <c r="L680" s="108"/>
      <c r="M680" s="111"/>
      <c r="N680" s="112"/>
      <c r="O680" s="111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</row>
    <row r="681">
      <c r="A681" s="108"/>
      <c r="B681" s="108"/>
      <c r="C681" s="108"/>
      <c r="D681" s="115"/>
      <c r="E681" s="108"/>
      <c r="F681" s="108"/>
      <c r="G681" s="108"/>
      <c r="H681" s="108"/>
      <c r="I681" s="108"/>
      <c r="J681" s="108"/>
      <c r="K681" s="108"/>
      <c r="L681" s="108"/>
      <c r="M681" s="111"/>
      <c r="N681" s="112"/>
      <c r="O681" s="111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</row>
    <row r="682">
      <c r="A682" s="108"/>
      <c r="B682" s="108"/>
      <c r="C682" s="108"/>
      <c r="D682" s="115"/>
      <c r="E682" s="108"/>
      <c r="F682" s="108"/>
      <c r="G682" s="108"/>
      <c r="H682" s="108"/>
      <c r="I682" s="108"/>
      <c r="J682" s="108"/>
      <c r="K682" s="108"/>
      <c r="L682" s="108"/>
      <c r="M682" s="111"/>
      <c r="N682" s="112"/>
      <c r="O682" s="111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</row>
    <row r="683">
      <c r="A683" s="108"/>
      <c r="B683" s="108"/>
      <c r="C683" s="108"/>
      <c r="D683" s="115"/>
      <c r="E683" s="108"/>
      <c r="F683" s="108"/>
      <c r="G683" s="108"/>
      <c r="H683" s="108"/>
      <c r="I683" s="108"/>
      <c r="J683" s="108"/>
      <c r="K683" s="108"/>
      <c r="L683" s="108"/>
      <c r="M683" s="111"/>
      <c r="N683" s="112"/>
      <c r="O683" s="111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</row>
    <row r="684">
      <c r="A684" s="108"/>
      <c r="B684" s="108"/>
      <c r="C684" s="108"/>
      <c r="D684" s="115"/>
      <c r="E684" s="108"/>
      <c r="F684" s="108"/>
      <c r="G684" s="108"/>
      <c r="H684" s="108"/>
      <c r="I684" s="108"/>
      <c r="J684" s="108"/>
      <c r="K684" s="108"/>
      <c r="L684" s="108"/>
      <c r="M684" s="111"/>
      <c r="N684" s="112"/>
      <c r="O684" s="111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</row>
    <row r="685">
      <c r="A685" s="108"/>
      <c r="B685" s="108"/>
      <c r="C685" s="108"/>
      <c r="D685" s="115"/>
      <c r="E685" s="108"/>
      <c r="F685" s="108"/>
      <c r="G685" s="108"/>
      <c r="H685" s="108"/>
      <c r="I685" s="108"/>
      <c r="J685" s="108"/>
      <c r="K685" s="108"/>
      <c r="L685" s="108"/>
      <c r="M685" s="111"/>
      <c r="N685" s="112"/>
      <c r="O685" s="111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</row>
    <row r="686">
      <c r="A686" s="108"/>
      <c r="B686" s="108"/>
      <c r="C686" s="108"/>
      <c r="D686" s="115"/>
      <c r="E686" s="108"/>
      <c r="F686" s="108"/>
      <c r="G686" s="108"/>
      <c r="H686" s="108"/>
      <c r="I686" s="108"/>
      <c r="J686" s="108"/>
      <c r="K686" s="108"/>
      <c r="L686" s="108"/>
      <c r="M686" s="111"/>
      <c r="N686" s="112"/>
      <c r="O686" s="111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</row>
    <row r="687">
      <c r="A687" s="108"/>
      <c r="B687" s="108"/>
      <c r="C687" s="108"/>
      <c r="D687" s="115"/>
      <c r="E687" s="108"/>
      <c r="F687" s="108"/>
      <c r="G687" s="108"/>
      <c r="H687" s="108"/>
      <c r="I687" s="108"/>
      <c r="J687" s="108"/>
      <c r="K687" s="108"/>
      <c r="L687" s="108"/>
      <c r="M687" s="111"/>
      <c r="N687" s="112"/>
      <c r="O687" s="111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</row>
    <row r="688">
      <c r="A688" s="108"/>
      <c r="B688" s="108"/>
      <c r="C688" s="108"/>
      <c r="D688" s="115"/>
      <c r="E688" s="108"/>
      <c r="F688" s="108"/>
      <c r="G688" s="108"/>
      <c r="H688" s="108"/>
      <c r="I688" s="108"/>
      <c r="J688" s="108"/>
      <c r="K688" s="108"/>
      <c r="L688" s="108"/>
      <c r="M688" s="111"/>
      <c r="N688" s="112"/>
      <c r="O688" s="111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</row>
    <row r="689">
      <c r="A689" s="108"/>
      <c r="B689" s="108"/>
      <c r="C689" s="108"/>
      <c r="D689" s="115"/>
      <c r="E689" s="108"/>
      <c r="F689" s="108"/>
      <c r="G689" s="108"/>
      <c r="H689" s="108"/>
      <c r="I689" s="108"/>
      <c r="J689" s="108"/>
      <c r="K689" s="108"/>
      <c r="L689" s="108"/>
      <c r="M689" s="111"/>
      <c r="N689" s="112"/>
      <c r="O689" s="111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</row>
    <row r="690">
      <c r="A690" s="108"/>
      <c r="B690" s="108"/>
      <c r="C690" s="108"/>
      <c r="D690" s="115"/>
      <c r="E690" s="108"/>
      <c r="F690" s="108"/>
      <c r="G690" s="108"/>
      <c r="H690" s="108"/>
      <c r="I690" s="108"/>
      <c r="J690" s="108"/>
      <c r="K690" s="108"/>
      <c r="L690" s="108"/>
      <c r="M690" s="111"/>
      <c r="N690" s="112"/>
      <c r="O690" s="111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</row>
    <row r="691">
      <c r="A691" s="108"/>
      <c r="B691" s="108"/>
      <c r="C691" s="108"/>
      <c r="D691" s="115"/>
      <c r="E691" s="108"/>
      <c r="F691" s="108"/>
      <c r="G691" s="108"/>
      <c r="H691" s="108"/>
      <c r="I691" s="108"/>
      <c r="J691" s="108"/>
      <c r="K691" s="108"/>
      <c r="L691" s="108"/>
      <c r="M691" s="111"/>
      <c r="N691" s="112"/>
      <c r="O691" s="111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</row>
    <row r="692">
      <c r="A692" s="108"/>
      <c r="B692" s="108"/>
      <c r="C692" s="108"/>
      <c r="D692" s="115"/>
      <c r="E692" s="108"/>
      <c r="F692" s="108"/>
      <c r="G692" s="108"/>
      <c r="H692" s="108"/>
      <c r="I692" s="108"/>
      <c r="J692" s="108"/>
      <c r="K692" s="108"/>
      <c r="L692" s="108"/>
      <c r="M692" s="111"/>
      <c r="N692" s="112"/>
      <c r="O692" s="111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</row>
    <row r="693">
      <c r="A693" s="108"/>
      <c r="B693" s="108"/>
      <c r="C693" s="108"/>
      <c r="D693" s="115"/>
      <c r="E693" s="108"/>
      <c r="F693" s="108"/>
      <c r="G693" s="108"/>
      <c r="H693" s="108"/>
      <c r="I693" s="108"/>
      <c r="J693" s="108"/>
      <c r="K693" s="108"/>
      <c r="L693" s="108"/>
      <c r="M693" s="111"/>
      <c r="N693" s="112"/>
      <c r="O693" s="111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</row>
    <row r="694">
      <c r="A694" s="108"/>
      <c r="B694" s="108"/>
      <c r="C694" s="108"/>
      <c r="D694" s="115"/>
      <c r="E694" s="108"/>
      <c r="F694" s="108"/>
      <c r="G694" s="108"/>
      <c r="H694" s="108"/>
      <c r="I694" s="108"/>
      <c r="J694" s="108"/>
      <c r="K694" s="108"/>
      <c r="L694" s="108"/>
      <c r="M694" s="111"/>
      <c r="N694" s="112"/>
      <c r="O694" s="111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</row>
    <row r="695">
      <c r="A695" s="108"/>
      <c r="B695" s="108"/>
      <c r="C695" s="108"/>
      <c r="D695" s="115"/>
      <c r="E695" s="108"/>
      <c r="F695" s="108"/>
      <c r="G695" s="108"/>
      <c r="H695" s="108"/>
      <c r="I695" s="108"/>
      <c r="J695" s="108"/>
      <c r="K695" s="108"/>
      <c r="L695" s="108"/>
      <c r="M695" s="111"/>
      <c r="N695" s="112"/>
      <c r="O695" s="111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</row>
    <row r="696">
      <c r="A696" s="108"/>
      <c r="B696" s="108"/>
      <c r="C696" s="108"/>
      <c r="D696" s="115"/>
      <c r="E696" s="108"/>
      <c r="F696" s="108"/>
      <c r="G696" s="108"/>
      <c r="H696" s="108"/>
      <c r="I696" s="108"/>
      <c r="J696" s="108"/>
      <c r="K696" s="108"/>
      <c r="L696" s="108"/>
      <c r="M696" s="111"/>
      <c r="N696" s="112"/>
      <c r="O696" s="111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</row>
    <row r="697">
      <c r="A697" s="108"/>
      <c r="B697" s="108"/>
      <c r="C697" s="108"/>
      <c r="D697" s="115"/>
      <c r="E697" s="108"/>
      <c r="F697" s="108"/>
      <c r="G697" s="108"/>
      <c r="H697" s="108"/>
      <c r="I697" s="108"/>
      <c r="J697" s="108"/>
      <c r="K697" s="108"/>
      <c r="L697" s="108"/>
      <c r="M697" s="111"/>
      <c r="N697" s="112"/>
      <c r="O697" s="111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</row>
    <row r="698">
      <c r="A698" s="108"/>
      <c r="B698" s="108"/>
      <c r="C698" s="108"/>
      <c r="D698" s="115"/>
      <c r="E698" s="108"/>
      <c r="F698" s="108"/>
      <c r="G698" s="108"/>
      <c r="H698" s="108"/>
      <c r="I698" s="108"/>
      <c r="J698" s="108"/>
      <c r="K698" s="108"/>
      <c r="L698" s="108"/>
      <c r="M698" s="111"/>
      <c r="N698" s="112"/>
      <c r="O698" s="111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</row>
    <row r="699">
      <c r="A699" s="108"/>
      <c r="B699" s="108"/>
      <c r="C699" s="108"/>
      <c r="D699" s="115"/>
      <c r="E699" s="108"/>
      <c r="F699" s="108"/>
      <c r="G699" s="108"/>
      <c r="H699" s="108"/>
      <c r="I699" s="108"/>
      <c r="J699" s="108"/>
      <c r="K699" s="108"/>
      <c r="L699" s="108"/>
      <c r="M699" s="111"/>
      <c r="N699" s="112"/>
      <c r="O699" s="111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</row>
    <row r="700">
      <c r="A700" s="108"/>
      <c r="B700" s="108"/>
      <c r="C700" s="108"/>
      <c r="D700" s="115"/>
      <c r="E700" s="108"/>
      <c r="F700" s="108"/>
      <c r="G700" s="108"/>
      <c r="H700" s="108"/>
      <c r="I700" s="108"/>
      <c r="J700" s="108"/>
      <c r="K700" s="108"/>
      <c r="L700" s="108"/>
      <c r="M700" s="111"/>
      <c r="N700" s="112"/>
      <c r="O700" s="111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</row>
    <row r="701">
      <c r="A701" s="108"/>
      <c r="B701" s="108"/>
      <c r="C701" s="108"/>
      <c r="D701" s="115"/>
      <c r="E701" s="108"/>
      <c r="F701" s="108"/>
      <c r="G701" s="108"/>
      <c r="H701" s="108"/>
      <c r="I701" s="108"/>
      <c r="J701" s="108"/>
      <c r="K701" s="108"/>
      <c r="L701" s="108"/>
      <c r="M701" s="111"/>
      <c r="N701" s="112"/>
      <c r="O701" s="111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</row>
    <row r="702">
      <c r="A702" s="108"/>
      <c r="B702" s="108"/>
      <c r="C702" s="108"/>
      <c r="D702" s="115"/>
      <c r="E702" s="108"/>
      <c r="F702" s="108"/>
      <c r="G702" s="108"/>
      <c r="H702" s="108"/>
      <c r="I702" s="108"/>
      <c r="J702" s="108"/>
      <c r="K702" s="108"/>
      <c r="L702" s="108"/>
      <c r="M702" s="111"/>
      <c r="N702" s="112"/>
      <c r="O702" s="111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</row>
    <row r="703">
      <c r="A703" s="108"/>
      <c r="B703" s="108"/>
      <c r="C703" s="108"/>
      <c r="D703" s="115"/>
      <c r="E703" s="108"/>
      <c r="F703" s="108"/>
      <c r="G703" s="108"/>
      <c r="H703" s="108"/>
      <c r="I703" s="108"/>
      <c r="J703" s="108"/>
      <c r="K703" s="108"/>
      <c r="L703" s="108"/>
      <c r="M703" s="111"/>
      <c r="N703" s="112"/>
      <c r="O703" s="111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</row>
    <row r="704">
      <c r="A704" s="108"/>
      <c r="B704" s="108"/>
      <c r="C704" s="108"/>
      <c r="D704" s="115"/>
      <c r="E704" s="108"/>
      <c r="F704" s="108"/>
      <c r="G704" s="108"/>
      <c r="H704" s="108"/>
      <c r="I704" s="108"/>
      <c r="J704" s="108"/>
      <c r="K704" s="108"/>
      <c r="L704" s="108"/>
      <c r="M704" s="111"/>
      <c r="N704" s="112"/>
      <c r="O704" s="111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</row>
    <row r="705">
      <c r="A705" s="108"/>
      <c r="B705" s="108"/>
      <c r="C705" s="108"/>
      <c r="D705" s="115"/>
      <c r="E705" s="108"/>
      <c r="F705" s="108"/>
      <c r="G705" s="108"/>
      <c r="H705" s="108"/>
      <c r="I705" s="108"/>
      <c r="J705" s="108"/>
      <c r="K705" s="108"/>
      <c r="L705" s="108"/>
      <c r="M705" s="111"/>
      <c r="N705" s="112"/>
      <c r="O705" s="111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</row>
    <row r="706">
      <c r="A706" s="108"/>
      <c r="B706" s="108"/>
      <c r="C706" s="108"/>
      <c r="D706" s="115"/>
      <c r="E706" s="108"/>
      <c r="F706" s="108"/>
      <c r="G706" s="108"/>
      <c r="H706" s="108"/>
      <c r="I706" s="108"/>
      <c r="J706" s="108"/>
      <c r="K706" s="108"/>
      <c r="L706" s="108"/>
      <c r="M706" s="111"/>
      <c r="N706" s="112"/>
      <c r="O706" s="111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</row>
    <row r="707">
      <c r="A707" s="108"/>
      <c r="B707" s="108"/>
      <c r="C707" s="108"/>
      <c r="D707" s="115"/>
      <c r="E707" s="108"/>
      <c r="F707" s="108"/>
      <c r="G707" s="108"/>
      <c r="H707" s="108"/>
      <c r="I707" s="108"/>
      <c r="J707" s="108"/>
      <c r="K707" s="108"/>
      <c r="L707" s="108"/>
      <c r="M707" s="111"/>
      <c r="N707" s="112"/>
      <c r="O707" s="111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</row>
    <row r="708">
      <c r="A708" s="108"/>
      <c r="B708" s="108"/>
      <c r="C708" s="108"/>
      <c r="D708" s="115"/>
      <c r="E708" s="108"/>
      <c r="F708" s="108"/>
      <c r="G708" s="108"/>
      <c r="H708" s="108"/>
      <c r="I708" s="108"/>
      <c r="J708" s="108"/>
      <c r="K708" s="108"/>
      <c r="L708" s="108"/>
      <c r="M708" s="111"/>
      <c r="N708" s="112"/>
      <c r="O708" s="111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</row>
    <row r="709">
      <c r="A709" s="108"/>
      <c r="B709" s="108"/>
      <c r="C709" s="108"/>
      <c r="D709" s="115"/>
      <c r="E709" s="108"/>
      <c r="F709" s="108"/>
      <c r="G709" s="108"/>
      <c r="H709" s="108"/>
      <c r="I709" s="108"/>
      <c r="J709" s="108"/>
      <c r="K709" s="108"/>
      <c r="L709" s="108"/>
      <c r="M709" s="111"/>
      <c r="N709" s="112"/>
      <c r="O709" s="111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</row>
    <row r="710">
      <c r="A710" s="108"/>
      <c r="B710" s="108"/>
      <c r="C710" s="108"/>
      <c r="D710" s="115"/>
      <c r="E710" s="108"/>
      <c r="F710" s="108"/>
      <c r="G710" s="108"/>
      <c r="H710" s="108"/>
      <c r="I710" s="108"/>
      <c r="J710" s="108"/>
      <c r="K710" s="108"/>
      <c r="L710" s="108"/>
      <c r="M710" s="111"/>
      <c r="N710" s="112"/>
      <c r="O710" s="111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</row>
    <row r="711">
      <c r="A711" s="108"/>
      <c r="B711" s="108"/>
      <c r="C711" s="108"/>
      <c r="D711" s="115"/>
      <c r="E711" s="108"/>
      <c r="F711" s="108"/>
      <c r="G711" s="108"/>
      <c r="H711" s="108"/>
      <c r="I711" s="108"/>
      <c r="J711" s="108"/>
      <c r="K711" s="108"/>
      <c r="L711" s="108"/>
      <c r="M711" s="111"/>
      <c r="N711" s="112"/>
      <c r="O711" s="111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</row>
    <row r="712">
      <c r="A712" s="108"/>
      <c r="B712" s="108"/>
      <c r="C712" s="108"/>
      <c r="D712" s="115"/>
      <c r="E712" s="108"/>
      <c r="F712" s="108"/>
      <c r="G712" s="108"/>
      <c r="H712" s="108"/>
      <c r="I712" s="108"/>
      <c r="J712" s="108"/>
      <c r="K712" s="108"/>
      <c r="L712" s="108"/>
      <c r="M712" s="111"/>
      <c r="N712" s="112"/>
      <c r="O712" s="111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</row>
    <row r="713">
      <c r="A713" s="108"/>
      <c r="B713" s="108"/>
      <c r="C713" s="108"/>
      <c r="D713" s="115"/>
      <c r="E713" s="108"/>
      <c r="F713" s="108"/>
      <c r="G713" s="108"/>
      <c r="H713" s="108"/>
      <c r="I713" s="108"/>
      <c r="J713" s="108"/>
      <c r="K713" s="108"/>
      <c r="L713" s="108"/>
      <c r="M713" s="111"/>
      <c r="N713" s="112"/>
      <c r="O713" s="111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</row>
    <row r="714">
      <c r="A714" s="108"/>
      <c r="B714" s="108"/>
      <c r="C714" s="108"/>
      <c r="D714" s="115"/>
      <c r="E714" s="108"/>
      <c r="F714" s="108"/>
      <c r="G714" s="108"/>
      <c r="H714" s="108"/>
      <c r="I714" s="108"/>
      <c r="J714" s="108"/>
      <c r="K714" s="108"/>
      <c r="L714" s="108"/>
      <c r="M714" s="111"/>
      <c r="N714" s="112"/>
      <c r="O714" s="111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</row>
    <row r="715">
      <c r="A715" s="108"/>
      <c r="B715" s="108"/>
      <c r="C715" s="108"/>
      <c r="D715" s="115"/>
      <c r="E715" s="108"/>
      <c r="F715" s="108"/>
      <c r="G715" s="108"/>
      <c r="H715" s="108"/>
      <c r="I715" s="108"/>
      <c r="J715" s="108"/>
      <c r="K715" s="108"/>
      <c r="L715" s="108"/>
      <c r="M715" s="111"/>
      <c r="N715" s="112"/>
      <c r="O715" s="111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</row>
    <row r="716">
      <c r="A716" s="108"/>
      <c r="B716" s="108"/>
      <c r="C716" s="108"/>
      <c r="D716" s="115"/>
      <c r="E716" s="108"/>
      <c r="F716" s="108"/>
      <c r="G716" s="108"/>
      <c r="H716" s="108"/>
      <c r="I716" s="108"/>
      <c r="J716" s="108"/>
      <c r="K716" s="108"/>
      <c r="L716" s="108"/>
      <c r="M716" s="111"/>
      <c r="N716" s="112"/>
      <c r="O716" s="111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</row>
    <row r="717">
      <c r="A717" s="108"/>
      <c r="B717" s="108"/>
      <c r="C717" s="108"/>
      <c r="D717" s="115"/>
      <c r="E717" s="108"/>
      <c r="F717" s="108"/>
      <c r="G717" s="108"/>
      <c r="H717" s="108"/>
      <c r="I717" s="108"/>
      <c r="J717" s="108"/>
      <c r="K717" s="108"/>
      <c r="L717" s="108"/>
      <c r="M717" s="111"/>
      <c r="N717" s="112"/>
      <c r="O717" s="111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</row>
    <row r="718">
      <c r="A718" s="108"/>
      <c r="B718" s="108"/>
      <c r="C718" s="108"/>
      <c r="D718" s="115"/>
      <c r="E718" s="108"/>
      <c r="F718" s="108"/>
      <c r="G718" s="108"/>
      <c r="H718" s="108"/>
      <c r="I718" s="108"/>
      <c r="J718" s="108"/>
      <c r="K718" s="108"/>
      <c r="L718" s="108"/>
      <c r="M718" s="111"/>
      <c r="N718" s="112"/>
      <c r="O718" s="111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</row>
    <row r="719">
      <c r="A719" s="108"/>
      <c r="B719" s="108"/>
      <c r="C719" s="108"/>
      <c r="D719" s="115"/>
      <c r="E719" s="108"/>
      <c r="F719" s="108"/>
      <c r="G719" s="108"/>
      <c r="H719" s="108"/>
      <c r="I719" s="108"/>
      <c r="J719" s="108"/>
      <c r="K719" s="108"/>
      <c r="L719" s="108"/>
      <c r="M719" s="111"/>
      <c r="N719" s="112"/>
      <c r="O719" s="111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</row>
    <row r="720">
      <c r="A720" s="108"/>
      <c r="B720" s="108"/>
      <c r="C720" s="108"/>
      <c r="D720" s="115"/>
      <c r="E720" s="108"/>
      <c r="F720" s="108"/>
      <c r="G720" s="108"/>
      <c r="H720" s="108"/>
      <c r="I720" s="108"/>
      <c r="J720" s="108"/>
      <c r="K720" s="108"/>
      <c r="L720" s="108"/>
      <c r="M720" s="111"/>
      <c r="N720" s="112"/>
      <c r="O720" s="111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</row>
    <row r="721">
      <c r="A721" s="108"/>
      <c r="B721" s="108"/>
      <c r="C721" s="108"/>
      <c r="D721" s="115"/>
      <c r="E721" s="108"/>
      <c r="F721" s="108"/>
      <c r="G721" s="108"/>
      <c r="H721" s="108"/>
      <c r="I721" s="108"/>
      <c r="J721" s="108"/>
      <c r="K721" s="108"/>
      <c r="L721" s="108"/>
      <c r="M721" s="111"/>
      <c r="N721" s="112"/>
      <c r="O721" s="111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</row>
    <row r="722">
      <c r="A722" s="108"/>
      <c r="B722" s="108"/>
      <c r="C722" s="108"/>
      <c r="D722" s="115"/>
      <c r="E722" s="108"/>
      <c r="F722" s="108"/>
      <c r="G722" s="108"/>
      <c r="H722" s="108"/>
      <c r="I722" s="108"/>
      <c r="J722" s="108"/>
      <c r="K722" s="108"/>
      <c r="L722" s="108"/>
      <c r="M722" s="111"/>
      <c r="N722" s="112"/>
      <c r="O722" s="111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</row>
    <row r="723">
      <c r="A723" s="108"/>
      <c r="B723" s="108"/>
      <c r="C723" s="108"/>
      <c r="D723" s="115"/>
      <c r="E723" s="108"/>
      <c r="F723" s="108"/>
      <c r="G723" s="108"/>
      <c r="H723" s="108"/>
      <c r="I723" s="108"/>
      <c r="J723" s="108"/>
      <c r="K723" s="108"/>
      <c r="L723" s="108"/>
      <c r="M723" s="111"/>
      <c r="N723" s="112"/>
      <c r="O723" s="111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</row>
    <row r="724">
      <c r="A724" s="108"/>
      <c r="B724" s="108"/>
      <c r="C724" s="108"/>
      <c r="D724" s="115"/>
      <c r="E724" s="108"/>
      <c r="F724" s="108"/>
      <c r="G724" s="108"/>
      <c r="H724" s="108"/>
      <c r="I724" s="108"/>
      <c r="J724" s="108"/>
      <c r="K724" s="108"/>
      <c r="L724" s="108"/>
      <c r="M724" s="111"/>
      <c r="N724" s="112"/>
      <c r="O724" s="111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</row>
    <row r="725">
      <c r="A725" s="108"/>
      <c r="B725" s="108"/>
      <c r="C725" s="108"/>
      <c r="D725" s="115"/>
      <c r="E725" s="108"/>
      <c r="F725" s="108"/>
      <c r="G725" s="108"/>
      <c r="H725" s="108"/>
      <c r="I725" s="108"/>
      <c r="J725" s="108"/>
      <c r="K725" s="108"/>
      <c r="L725" s="108"/>
      <c r="M725" s="111"/>
      <c r="N725" s="112"/>
      <c r="O725" s="111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</row>
    <row r="726">
      <c r="A726" s="108"/>
      <c r="B726" s="108"/>
      <c r="C726" s="108"/>
      <c r="D726" s="115"/>
      <c r="E726" s="108"/>
      <c r="F726" s="108"/>
      <c r="G726" s="108"/>
      <c r="H726" s="108"/>
      <c r="I726" s="108"/>
      <c r="J726" s="108"/>
      <c r="K726" s="108"/>
      <c r="L726" s="108"/>
      <c r="M726" s="111"/>
      <c r="N726" s="112"/>
      <c r="O726" s="111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</row>
    <row r="727">
      <c r="A727" s="108"/>
      <c r="B727" s="108"/>
      <c r="C727" s="108"/>
      <c r="D727" s="115"/>
      <c r="E727" s="108"/>
      <c r="F727" s="108"/>
      <c r="G727" s="108"/>
      <c r="H727" s="108"/>
      <c r="I727" s="108"/>
      <c r="J727" s="108"/>
      <c r="K727" s="108"/>
      <c r="L727" s="108"/>
      <c r="M727" s="111"/>
      <c r="N727" s="112"/>
      <c r="O727" s="111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</row>
    <row r="728">
      <c r="A728" s="108"/>
      <c r="B728" s="108"/>
      <c r="C728" s="108"/>
      <c r="D728" s="115"/>
      <c r="E728" s="108"/>
      <c r="F728" s="108"/>
      <c r="G728" s="108"/>
      <c r="H728" s="108"/>
      <c r="I728" s="108"/>
      <c r="J728" s="108"/>
      <c r="K728" s="108"/>
      <c r="L728" s="108"/>
      <c r="M728" s="111"/>
      <c r="N728" s="112"/>
      <c r="O728" s="111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</row>
    <row r="729">
      <c r="A729" s="108"/>
      <c r="B729" s="108"/>
      <c r="C729" s="108"/>
      <c r="D729" s="115"/>
      <c r="E729" s="108"/>
      <c r="F729" s="108"/>
      <c r="G729" s="108"/>
      <c r="H729" s="108"/>
      <c r="I729" s="108"/>
      <c r="J729" s="108"/>
      <c r="K729" s="108"/>
      <c r="L729" s="108"/>
      <c r="M729" s="111"/>
      <c r="N729" s="112"/>
      <c r="O729" s="111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</row>
    <row r="730">
      <c r="A730" s="108"/>
      <c r="B730" s="108"/>
      <c r="C730" s="108"/>
      <c r="D730" s="115"/>
      <c r="E730" s="108"/>
      <c r="F730" s="108"/>
      <c r="G730" s="108"/>
      <c r="H730" s="108"/>
      <c r="I730" s="108"/>
      <c r="J730" s="108"/>
      <c r="K730" s="108"/>
      <c r="L730" s="108"/>
      <c r="M730" s="111"/>
      <c r="N730" s="112"/>
      <c r="O730" s="111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</row>
    <row r="731">
      <c r="A731" s="108"/>
      <c r="B731" s="108"/>
      <c r="C731" s="108"/>
      <c r="D731" s="115"/>
      <c r="E731" s="108"/>
      <c r="F731" s="108"/>
      <c r="G731" s="108"/>
      <c r="H731" s="108"/>
      <c r="I731" s="108"/>
      <c r="J731" s="108"/>
      <c r="K731" s="108"/>
      <c r="L731" s="108"/>
      <c r="M731" s="111"/>
      <c r="N731" s="112"/>
      <c r="O731" s="111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</row>
    <row r="732">
      <c r="A732" s="108"/>
      <c r="B732" s="108"/>
      <c r="C732" s="108"/>
      <c r="D732" s="115"/>
      <c r="E732" s="108"/>
      <c r="F732" s="108"/>
      <c r="G732" s="108"/>
      <c r="H732" s="108"/>
      <c r="I732" s="108"/>
      <c r="J732" s="108"/>
      <c r="K732" s="108"/>
      <c r="L732" s="108"/>
      <c r="M732" s="111"/>
      <c r="N732" s="112"/>
      <c r="O732" s="111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</row>
    <row r="733">
      <c r="A733" s="108"/>
      <c r="B733" s="108"/>
      <c r="C733" s="108"/>
      <c r="D733" s="115"/>
      <c r="E733" s="108"/>
      <c r="F733" s="108"/>
      <c r="G733" s="108"/>
      <c r="H733" s="108"/>
      <c r="I733" s="108"/>
      <c r="J733" s="108"/>
      <c r="K733" s="108"/>
      <c r="L733" s="108"/>
      <c r="M733" s="111"/>
      <c r="N733" s="112"/>
      <c r="O733" s="111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</row>
    <row r="734">
      <c r="A734" s="108"/>
      <c r="B734" s="108"/>
      <c r="C734" s="108"/>
      <c r="D734" s="115"/>
      <c r="E734" s="108"/>
      <c r="F734" s="108"/>
      <c r="G734" s="108"/>
      <c r="H734" s="108"/>
      <c r="I734" s="108"/>
      <c r="J734" s="108"/>
      <c r="K734" s="108"/>
      <c r="L734" s="108"/>
      <c r="M734" s="111"/>
      <c r="N734" s="112"/>
      <c r="O734" s="111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</row>
    <row r="735">
      <c r="A735" s="108"/>
      <c r="B735" s="108"/>
      <c r="C735" s="108"/>
      <c r="D735" s="115"/>
      <c r="E735" s="108"/>
      <c r="F735" s="108"/>
      <c r="G735" s="108"/>
      <c r="H735" s="108"/>
      <c r="I735" s="108"/>
      <c r="J735" s="108"/>
      <c r="K735" s="108"/>
      <c r="L735" s="108"/>
      <c r="M735" s="111"/>
      <c r="N735" s="112"/>
      <c r="O735" s="111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</row>
    <row r="736">
      <c r="A736" s="108"/>
      <c r="B736" s="108"/>
      <c r="C736" s="108"/>
      <c r="D736" s="115"/>
      <c r="E736" s="108"/>
      <c r="F736" s="108"/>
      <c r="G736" s="108"/>
      <c r="H736" s="108"/>
      <c r="I736" s="108"/>
      <c r="J736" s="108"/>
      <c r="K736" s="108"/>
      <c r="L736" s="108"/>
      <c r="M736" s="111"/>
      <c r="N736" s="112"/>
      <c r="O736" s="111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</row>
    <row r="737">
      <c r="A737" s="108"/>
      <c r="B737" s="108"/>
      <c r="C737" s="108"/>
      <c r="D737" s="115"/>
      <c r="E737" s="108"/>
      <c r="F737" s="108"/>
      <c r="G737" s="108"/>
      <c r="H737" s="108"/>
      <c r="I737" s="108"/>
      <c r="J737" s="108"/>
      <c r="K737" s="108"/>
      <c r="L737" s="108"/>
      <c r="M737" s="111"/>
      <c r="N737" s="112"/>
      <c r="O737" s="111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</row>
    <row r="738">
      <c r="A738" s="108"/>
      <c r="B738" s="108"/>
      <c r="C738" s="108"/>
      <c r="D738" s="115"/>
      <c r="E738" s="108"/>
      <c r="F738" s="108"/>
      <c r="G738" s="108"/>
      <c r="H738" s="108"/>
      <c r="I738" s="108"/>
      <c r="J738" s="108"/>
      <c r="K738" s="108"/>
      <c r="L738" s="108"/>
      <c r="M738" s="111"/>
      <c r="N738" s="112"/>
      <c r="O738" s="111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</row>
    <row r="739">
      <c r="A739" s="108"/>
      <c r="B739" s="108"/>
      <c r="C739" s="108"/>
      <c r="D739" s="115"/>
      <c r="E739" s="108"/>
      <c r="F739" s="108"/>
      <c r="G739" s="108"/>
      <c r="H739" s="108"/>
      <c r="I739" s="108"/>
      <c r="J739" s="108"/>
      <c r="K739" s="108"/>
      <c r="L739" s="108"/>
      <c r="M739" s="111"/>
      <c r="N739" s="112"/>
      <c r="O739" s="111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</row>
    <row r="740">
      <c r="A740" s="108"/>
      <c r="B740" s="108"/>
      <c r="C740" s="108"/>
      <c r="D740" s="115"/>
      <c r="E740" s="108"/>
      <c r="F740" s="108"/>
      <c r="G740" s="108"/>
      <c r="H740" s="108"/>
      <c r="I740" s="108"/>
      <c r="J740" s="108"/>
      <c r="K740" s="108"/>
      <c r="L740" s="108"/>
      <c r="M740" s="111"/>
      <c r="N740" s="112"/>
      <c r="O740" s="111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</row>
    <row r="741">
      <c r="A741" s="108"/>
      <c r="B741" s="108"/>
      <c r="C741" s="108"/>
      <c r="D741" s="115"/>
      <c r="E741" s="108"/>
      <c r="F741" s="108"/>
      <c r="G741" s="108"/>
      <c r="H741" s="108"/>
      <c r="I741" s="108"/>
      <c r="J741" s="108"/>
      <c r="K741" s="108"/>
      <c r="L741" s="108"/>
      <c r="M741" s="111"/>
      <c r="N741" s="112"/>
      <c r="O741" s="111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</row>
    <row r="742">
      <c r="A742" s="108"/>
      <c r="B742" s="108"/>
      <c r="C742" s="108"/>
      <c r="D742" s="115"/>
      <c r="E742" s="108"/>
      <c r="F742" s="108"/>
      <c r="G742" s="108"/>
      <c r="H742" s="108"/>
      <c r="I742" s="108"/>
      <c r="J742" s="108"/>
      <c r="K742" s="108"/>
      <c r="L742" s="108"/>
      <c r="M742" s="111"/>
      <c r="N742" s="112"/>
      <c r="O742" s="111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</row>
    <row r="743">
      <c r="A743" s="108"/>
      <c r="B743" s="108"/>
      <c r="C743" s="108"/>
      <c r="D743" s="115"/>
      <c r="E743" s="108"/>
      <c r="F743" s="108"/>
      <c r="G743" s="108"/>
      <c r="H743" s="108"/>
      <c r="I743" s="108"/>
      <c r="J743" s="108"/>
      <c r="K743" s="108"/>
      <c r="L743" s="108"/>
      <c r="M743" s="111"/>
      <c r="N743" s="112"/>
      <c r="O743" s="111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</row>
    <row r="744">
      <c r="A744" s="108"/>
      <c r="B744" s="108"/>
      <c r="C744" s="108"/>
      <c r="D744" s="115"/>
      <c r="E744" s="108"/>
      <c r="F744" s="108"/>
      <c r="G744" s="108"/>
      <c r="H744" s="108"/>
      <c r="I744" s="108"/>
      <c r="J744" s="108"/>
      <c r="K744" s="108"/>
      <c r="L744" s="108"/>
      <c r="M744" s="111"/>
      <c r="N744" s="112"/>
      <c r="O744" s="111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</row>
    <row r="745">
      <c r="A745" s="108"/>
      <c r="B745" s="108"/>
      <c r="C745" s="108"/>
      <c r="D745" s="115"/>
      <c r="E745" s="108"/>
      <c r="F745" s="108"/>
      <c r="G745" s="108"/>
      <c r="H745" s="108"/>
      <c r="I745" s="108"/>
      <c r="J745" s="108"/>
      <c r="K745" s="108"/>
      <c r="L745" s="108"/>
      <c r="M745" s="111"/>
      <c r="N745" s="112"/>
      <c r="O745" s="111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</row>
    <row r="746">
      <c r="A746" s="108"/>
      <c r="B746" s="108"/>
      <c r="C746" s="108"/>
      <c r="D746" s="115"/>
      <c r="E746" s="108"/>
      <c r="F746" s="108"/>
      <c r="G746" s="108"/>
      <c r="H746" s="108"/>
      <c r="I746" s="108"/>
      <c r="J746" s="108"/>
      <c r="K746" s="108"/>
      <c r="L746" s="108"/>
      <c r="M746" s="111"/>
      <c r="N746" s="112"/>
      <c r="O746" s="111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</row>
    <row r="747">
      <c r="A747" s="108"/>
      <c r="B747" s="108"/>
      <c r="C747" s="108"/>
      <c r="D747" s="115"/>
      <c r="E747" s="108"/>
      <c r="F747" s="108"/>
      <c r="G747" s="108"/>
      <c r="H747" s="108"/>
      <c r="I747" s="108"/>
      <c r="J747" s="108"/>
      <c r="K747" s="108"/>
      <c r="L747" s="108"/>
      <c r="M747" s="111"/>
      <c r="N747" s="112"/>
      <c r="O747" s="111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</row>
    <row r="748">
      <c r="A748" s="108"/>
      <c r="B748" s="108"/>
      <c r="C748" s="108"/>
      <c r="D748" s="115"/>
      <c r="E748" s="108"/>
      <c r="F748" s="108"/>
      <c r="G748" s="108"/>
      <c r="H748" s="108"/>
      <c r="I748" s="108"/>
      <c r="J748" s="108"/>
      <c r="K748" s="108"/>
      <c r="L748" s="108"/>
      <c r="M748" s="111"/>
      <c r="N748" s="112"/>
      <c r="O748" s="111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</row>
    <row r="749">
      <c r="A749" s="108"/>
      <c r="B749" s="108"/>
      <c r="C749" s="108"/>
      <c r="D749" s="115"/>
      <c r="E749" s="108"/>
      <c r="F749" s="108"/>
      <c r="G749" s="108"/>
      <c r="H749" s="108"/>
      <c r="I749" s="108"/>
      <c r="J749" s="108"/>
      <c r="K749" s="108"/>
      <c r="L749" s="108"/>
      <c r="M749" s="111"/>
      <c r="N749" s="112"/>
      <c r="O749" s="111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</row>
    <row r="750">
      <c r="A750" s="108"/>
      <c r="B750" s="108"/>
      <c r="C750" s="108"/>
      <c r="D750" s="115"/>
      <c r="E750" s="108"/>
      <c r="F750" s="108"/>
      <c r="G750" s="108"/>
      <c r="H750" s="108"/>
      <c r="I750" s="108"/>
      <c r="J750" s="108"/>
      <c r="K750" s="108"/>
      <c r="L750" s="108"/>
      <c r="M750" s="111"/>
      <c r="N750" s="112"/>
      <c r="O750" s="111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</row>
    <row r="751">
      <c r="A751" s="108"/>
      <c r="B751" s="108"/>
      <c r="C751" s="108"/>
      <c r="D751" s="115"/>
      <c r="E751" s="108"/>
      <c r="F751" s="108"/>
      <c r="G751" s="108"/>
      <c r="H751" s="108"/>
      <c r="I751" s="108"/>
      <c r="J751" s="108"/>
      <c r="K751" s="108"/>
      <c r="L751" s="108"/>
      <c r="M751" s="111"/>
      <c r="N751" s="112"/>
      <c r="O751" s="111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</row>
    <row r="752">
      <c r="A752" s="108"/>
      <c r="B752" s="108"/>
      <c r="C752" s="108"/>
      <c r="D752" s="115"/>
      <c r="E752" s="108"/>
      <c r="F752" s="108"/>
      <c r="G752" s="108"/>
      <c r="H752" s="108"/>
      <c r="I752" s="108"/>
      <c r="J752" s="108"/>
      <c r="K752" s="108"/>
      <c r="L752" s="108"/>
      <c r="M752" s="111"/>
      <c r="N752" s="112"/>
      <c r="O752" s="111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</row>
    <row r="753">
      <c r="A753" s="108"/>
      <c r="B753" s="108"/>
      <c r="C753" s="108"/>
      <c r="D753" s="115"/>
      <c r="E753" s="108"/>
      <c r="F753" s="108"/>
      <c r="G753" s="108"/>
      <c r="H753" s="108"/>
      <c r="I753" s="108"/>
      <c r="J753" s="108"/>
      <c r="K753" s="108"/>
      <c r="L753" s="108"/>
      <c r="M753" s="111"/>
      <c r="N753" s="112"/>
      <c r="O753" s="111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</row>
    <row r="754">
      <c r="A754" s="108"/>
      <c r="B754" s="108"/>
      <c r="C754" s="108"/>
      <c r="D754" s="115"/>
      <c r="E754" s="108"/>
      <c r="F754" s="108"/>
      <c r="G754" s="108"/>
      <c r="H754" s="108"/>
      <c r="I754" s="108"/>
      <c r="J754" s="108"/>
      <c r="K754" s="108"/>
      <c r="L754" s="108"/>
      <c r="M754" s="111"/>
      <c r="N754" s="112"/>
      <c r="O754" s="111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</row>
    <row r="755">
      <c r="A755" s="108"/>
      <c r="B755" s="108"/>
      <c r="C755" s="108"/>
      <c r="D755" s="115"/>
      <c r="E755" s="108"/>
      <c r="F755" s="108"/>
      <c r="G755" s="108"/>
      <c r="H755" s="108"/>
      <c r="I755" s="108"/>
      <c r="J755" s="108"/>
      <c r="K755" s="108"/>
      <c r="L755" s="108"/>
      <c r="M755" s="111"/>
      <c r="N755" s="112"/>
      <c r="O755" s="111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</row>
    <row r="756">
      <c r="A756" s="108"/>
      <c r="B756" s="108"/>
      <c r="C756" s="108"/>
      <c r="D756" s="115"/>
      <c r="E756" s="108"/>
      <c r="F756" s="108"/>
      <c r="G756" s="108"/>
      <c r="H756" s="108"/>
      <c r="I756" s="108"/>
      <c r="J756" s="108"/>
      <c r="K756" s="108"/>
      <c r="L756" s="108"/>
      <c r="M756" s="111"/>
      <c r="N756" s="112"/>
      <c r="O756" s="111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</row>
    <row r="757">
      <c r="A757" s="108"/>
      <c r="B757" s="108"/>
      <c r="C757" s="108"/>
      <c r="D757" s="115"/>
      <c r="E757" s="108"/>
      <c r="F757" s="108"/>
      <c r="G757" s="108"/>
      <c r="H757" s="108"/>
      <c r="I757" s="108"/>
      <c r="J757" s="108"/>
      <c r="K757" s="108"/>
      <c r="L757" s="108"/>
      <c r="M757" s="111"/>
      <c r="N757" s="112"/>
      <c r="O757" s="111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</row>
    <row r="758">
      <c r="A758" s="108"/>
      <c r="B758" s="108"/>
      <c r="C758" s="108"/>
      <c r="D758" s="115"/>
      <c r="E758" s="108"/>
      <c r="F758" s="108"/>
      <c r="G758" s="108"/>
      <c r="H758" s="108"/>
      <c r="I758" s="108"/>
      <c r="J758" s="108"/>
      <c r="K758" s="108"/>
      <c r="L758" s="108"/>
      <c r="M758" s="111"/>
      <c r="N758" s="112"/>
      <c r="O758" s="111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</row>
    <row r="759">
      <c r="A759" s="108"/>
      <c r="B759" s="108"/>
      <c r="C759" s="108"/>
      <c r="D759" s="115"/>
      <c r="E759" s="108"/>
      <c r="F759" s="108"/>
      <c r="G759" s="108"/>
      <c r="H759" s="108"/>
      <c r="I759" s="108"/>
      <c r="J759" s="108"/>
      <c r="K759" s="108"/>
      <c r="L759" s="108"/>
      <c r="M759" s="111"/>
      <c r="N759" s="112"/>
      <c r="O759" s="111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</row>
    <row r="760">
      <c r="A760" s="108"/>
      <c r="B760" s="108"/>
      <c r="C760" s="108"/>
      <c r="D760" s="115"/>
      <c r="E760" s="108"/>
      <c r="F760" s="108"/>
      <c r="G760" s="108"/>
      <c r="H760" s="108"/>
      <c r="I760" s="108"/>
      <c r="J760" s="108"/>
      <c r="K760" s="108"/>
      <c r="L760" s="108"/>
      <c r="M760" s="111"/>
      <c r="N760" s="112"/>
      <c r="O760" s="111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</row>
    <row r="761">
      <c r="A761" s="108"/>
      <c r="B761" s="108"/>
      <c r="C761" s="108"/>
      <c r="D761" s="115"/>
      <c r="E761" s="108"/>
      <c r="F761" s="108"/>
      <c r="G761" s="108"/>
      <c r="H761" s="108"/>
      <c r="I761" s="108"/>
      <c r="J761" s="108"/>
      <c r="K761" s="108"/>
      <c r="L761" s="108"/>
      <c r="M761" s="111"/>
      <c r="N761" s="112"/>
      <c r="O761" s="111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</row>
    <row r="762">
      <c r="A762" s="108"/>
      <c r="B762" s="108"/>
      <c r="C762" s="108"/>
      <c r="D762" s="115"/>
      <c r="E762" s="108"/>
      <c r="F762" s="108"/>
      <c r="G762" s="108"/>
      <c r="H762" s="108"/>
      <c r="I762" s="108"/>
      <c r="J762" s="108"/>
      <c r="K762" s="108"/>
      <c r="L762" s="108"/>
      <c r="M762" s="111"/>
      <c r="N762" s="112"/>
      <c r="O762" s="111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</row>
    <row r="763">
      <c r="A763" s="108"/>
      <c r="B763" s="108"/>
      <c r="C763" s="108"/>
      <c r="D763" s="115"/>
      <c r="E763" s="108"/>
      <c r="F763" s="108"/>
      <c r="G763" s="108"/>
      <c r="H763" s="108"/>
      <c r="I763" s="108"/>
      <c r="J763" s="108"/>
      <c r="K763" s="108"/>
      <c r="L763" s="108"/>
      <c r="M763" s="111"/>
      <c r="N763" s="112"/>
      <c r="O763" s="111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</row>
    <row r="764">
      <c r="A764" s="108"/>
      <c r="B764" s="108"/>
      <c r="C764" s="108"/>
      <c r="D764" s="115"/>
      <c r="E764" s="108"/>
      <c r="F764" s="108"/>
      <c r="G764" s="108"/>
      <c r="H764" s="108"/>
      <c r="I764" s="108"/>
      <c r="J764" s="108"/>
      <c r="K764" s="108"/>
      <c r="L764" s="108"/>
      <c r="M764" s="111"/>
      <c r="N764" s="112"/>
      <c r="O764" s="111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</row>
    <row r="765">
      <c r="A765" s="108"/>
      <c r="B765" s="108"/>
      <c r="C765" s="108"/>
      <c r="D765" s="115"/>
      <c r="E765" s="108"/>
      <c r="F765" s="108"/>
      <c r="G765" s="108"/>
      <c r="H765" s="108"/>
      <c r="I765" s="108"/>
      <c r="J765" s="108"/>
      <c r="K765" s="108"/>
      <c r="L765" s="108"/>
      <c r="M765" s="111"/>
      <c r="N765" s="112"/>
      <c r="O765" s="111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</row>
    <row r="766">
      <c r="A766" s="108"/>
      <c r="B766" s="108"/>
      <c r="C766" s="108"/>
      <c r="D766" s="115"/>
      <c r="E766" s="108"/>
      <c r="F766" s="108"/>
      <c r="G766" s="108"/>
      <c r="H766" s="108"/>
      <c r="I766" s="108"/>
      <c r="J766" s="108"/>
      <c r="K766" s="108"/>
      <c r="L766" s="108"/>
      <c r="M766" s="111"/>
      <c r="N766" s="112"/>
      <c r="O766" s="111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</row>
    <row r="767">
      <c r="A767" s="108"/>
      <c r="B767" s="108"/>
      <c r="C767" s="108"/>
      <c r="D767" s="115"/>
      <c r="E767" s="108"/>
      <c r="F767" s="108"/>
      <c r="G767" s="108"/>
      <c r="H767" s="108"/>
      <c r="I767" s="108"/>
      <c r="J767" s="108"/>
      <c r="K767" s="108"/>
      <c r="L767" s="108"/>
      <c r="M767" s="111"/>
      <c r="N767" s="112"/>
      <c r="O767" s="111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</row>
    <row r="768">
      <c r="A768" s="108"/>
      <c r="B768" s="108"/>
      <c r="C768" s="108"/>
      <c r="D768" s="115"/>
      <c r="E768" s="108"/>
      <c r="F768" s="108"/>
      <c r="G768" s="108"/>
      <c r="H768" s="108"/>
      <c r="I768" s="108"/>
      <c r="J768" s="108"/>
      <c r="K768" s="108"/>
      <c r="L768" s="108"/>
      <c r="M768" s="111"/>
      <c r="N768" s="112"/>
      <c r="O768" s="111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</row>
    <row r="769">
      <c r="A769" s="108"/>
      <c r="B769" s="108"/>
      <c r="C769" s="108"/>
      <c r="D769" s="115"/>
      <c r="E769" s="108"/>
      <c r="F769" s="108"/>
      <c r="G769" s="108"/>
      <c r="H769" s="108"/>
      <c r="I769" s="108"/>
      <c r="J769" s="108"/>
      <c r="K769" s="108"/>
      <c r="L769" s="108"/>
      <c r="M769" s="111"/>
      <c r="N769" s="112"/>
      <c r="O769" s="111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</row>
    <row r="770">
      <c r="A770" s="108"/>
      <c r="B770" s="108"/>
      <c r="C770" s="108"/>
      <c r="D770" s="115"/>
      <c r="E770" s="108"/>
      <c r="F770" s="108"/>
      <c r="G770" s="108"/>
      <c r="H770" s="108"/>
      <c r="I770" s="108"/>
      <c r="J770" s="108"/>
      <c r="K770" s="108"/>
      <c r="L770" s="108"/>
      <c r="M770" s="111"/>
      <c r="N770" s="112"/>
      <c r="O770" s="111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</row>
    <row r="771">
      <c r="A771" s="108"/>
      <c r="B771" s="108"/>
      <c r="C771" s="108"/>
      <c r="D771" s="115"/>
      <c r="E771" s="108"/>
      <c r="F771" s="108"/>
      <c r="G771" s="108"/>
      <c r="H771" s="108"/>
      <c r="I771" s="108"/>
      <c r="J771" s="108"/>
      <c r="K771" s="108"/>
      <c r="L771" s="108"/>
      <c r="M771" s="111"/>
      <c r="N771" s="112"/>
      <c r="O771" s="111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</row>
    <row r="772">
      <c r="A772" s="108"/>
      <c r="B772" s="108"/>
      <c r="C772" s="108"/>
      <c r="D772" s="115"/>
      <c r="E772" s="108"/>
      <c r="F772" s="108"/>
      <c r="G772" s="108"/>
      <c r="H772" s="108"/>
      <c r="I772" s="108"/>
      <c r="J772" s="108"/>
      <c r="K772" s="108"/>
      <c r="L772" s="108"/>
      <c r="M772" s="111"/>
      <c r="N772" s="112"/>
      <c r="O772" s="111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</row>
    <row r="773">
      <c r="A773" s="108"/>
      <c r="B773" s="108"/>
      <c r="C773" s="108"/>
      <c r="D773" s="115"/>
      <c r="E773" s="108"/>
      <c r="F773" s="108"/>
      <c r="G773" s="108"/>
      <c r="H773" s="108"/>
      <c r="I773" s="108"/>
      <c r="J773" s="108"/>
      <c r="K773" s="108"/>
      <c r="L773" s="108"/>
      <c r="M773" s="111"/>
      <c r="N773" s="112"/>
      <c r="O773" s="111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</row>
    <row r="774">
      <c r="A774" s="108"/>
      <c r="B774" s="108"/>
      <c r="C774" s="108"/>
      <c r="D774" s="115"/>
      <c r="E774" s="108"/>
      <c r="F774" s="108"/>
      <c r="G774" s="108"/>
      <c r="H774" s="108"/>
      <c r="I774" s="108"/>
      <c r="J774" s="108"/>
      <c r="K774" s="108"/>
      <c r="L774" s="108"/>
      <c r="M774" s="111"/>
      <c r="N774" s="112"/>
      <c r="O774" s="111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</row>
    <row r="775">
      <c r="A775" s="108"/>
      <c r="B775" s="108"/>
      <c r="C775" s="108"/>
      <c r="D775" s="115"/>
      <c r="E775" s="108"/>
      <c r="F775" s="108"/>
      <c r="G775" s="108"/>
      <c r="H775" s="108"/>
      <c r="I775" s="108"/>
      <c r="J775" s="108"/>
      <c r="K775" s="108"/>
      <c r="L775" s="108"/>
      <c r="M775" s="111"/>
      <c r="N775" s="112"/>
      <c r="O775" s="111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</row>
    <row r="776">
      <c r="A776" s="108"/>
      <c r="B776" s="108"/>
      <c r="C776" s="108"/>
      <c r="D776" s="115"/>
      <c r="E776" s="108"/>
      <c r="F776" s="108"/>
      <c r="G776" s="108"/>
      <c r="H776" s="108"/>
      <c r="I776" s="108"/>
      <c r="J776" s="108"/>
      <c r="K776" s="108"/>
      <c r="L776" s="108"/>
      <c r="M776" s="111"/>
      <c r="N776" s="112"/>
      <c r="O776" s="111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</row>
    <row r="777">
      <c r="A777" s="108"/>
      <c r="B777" s="108"/>
      <c r="C777" s="108"/>
      <c r="D777" s="115"/>
      <c r="E777" s="108"/>
      <c r="F777" s="108"/>
      <c r="G777" s="108"/>
      <c r="H777" s="108"/>
      <c r="I777" s="108"/>
      <c r="J777" s="108"/>
      <c r="K777" s="108"/>
      <c r="L777" s="108"/>
      <c r="M777" s="111"/>
      <c r="N777" s="112"/>
      <c r="O777" s="111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</row>
    <row r="778">
      <c r="A778" s="108"/>
      <c r="B778" s="108"/>
      <c r="C778" s="108"/>
      <c r="D778" s="115"/>
      <c r="E778" s="108"/>
      <c r="F778" s="108"/>
      <c r="G778" s="108"/>
      <c r="H778" s="108"/>
      <c r="I778" s="108"/>
      <c r="J778" s="108"/>
      <c r="K778" s="108"/>
      <c r="L778" s="108"/>
      <c r="M778" s="111"/>
      <c r="N778" s="112"/>
      <c r="O778" s="111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</row>
    <row r="779">
      <c r="A779" s="108"/>
      <c r="B779" s="108"/>
      <c r="C779" s="108"/>
      <c r="D779" s="115"/>
      <c r="E779" s="108"/>
      <c r="F779" s="108"/>
      <c r="G779" s="108"/>
      <c r="H779" s="108"/>
      <c r="I779" s="108"/>
      <c r="J779" s="108"/>
      <c r="K779" s="108"/>
      <c r="L779" s="108"/>
      <c r="M779" s="111"/>
      <c r="N779" s="112"/>
      <c r="O779" s="111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</row>
    <row r="780">
      <c r="A780" s="108"/>
      <c r="B780" s="108"/>
      <c r="C780" s="108"/>
      <c r="D780" s="115"/>
      <c r="E780" s="108"/>
      <c r="F780" s="108"/>
      <c r="G780" s="108"/>
      <c r="H780" s="108"/>
      <c r="I780" s="108"/>
      <c r="J780" s="108"/>
      <c r="K780" s="108"/>
      <c r="L780" s="108"/>
      <c r="M780" s="111"/>
      <c r="N780" s="112"/>
      <c r="O780" s="111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</row>
    <row r="781">
      <c r="A781" s="108"/>
      <c r="B781" s="108"/>
      <c r="C781" s="108"/>
      <c r="D781" s="115"/>
      <c r="E781" s="108"/>
      <c r="F781" s="108"/>
      <c r="G781" s="108"/>
      <c r="H781" s="108"/>
      <c r="I781" s="108"/>
      <c r="J781" s="108"/>
      <c r="K781" s="108"/>
      <c r="L781" s="108"/>
      <c r="M781" s="111"/>
      <c r="N781" s="112"/>
      <c r="O781" s="111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</row>
    <row r="782">
      <c r="A782" s="108"/>
      <c r="B782" s="108"/>
      <c r="C782" s="108"/>
      <c r="D782" s="115"/>
      <c r="E782" s="108"/>
      <c r="F782" s="108"/>
      <c r="G782" s="108"/>
      <c r="H782" s="108"/>
      <c r="I782" s="108"/>
      <c r="J782" s="108"/>
      <c r="K782" s="108"/>
      <c r="L782" s="108"/>
      <c r="M782" s="111"/>
      <c r="N782" s="112"/>
      <c r="O782" s="111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</row>
    <row r="783">
      <c r="A783" s="108"/>
      <c r="B783" s="108"/>
      <c r="C783" s="108"/>
      <c r="D783" s="115"/>
      <c r="E783" s="108"/>
      <c r="F783" s="108"/>
      <c r="G783" s="108"/>
      <c r="H783" s="108"/>
      <c r="I783" s="108"/>
      <c r="J783" s="108"/>
      <c r="K783" s="108"/>
      <c r="L783" s="108"/>
      <c r="M783" s="111"/>
      <c r="N783" s="112"/>
      <c r="O783" s="111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</row>
    <row r="784">
      <c r="A784" s="108"/>
      <c r="B784" s="108"/>
      <c r="C784" s="108"/>
      <c r="D784" s="115"/>
      <c r="E784" s="108"/>
      <c r="F784" s="108"/>
      <c r="G784" s="108"/>
      <c r="H784" s="108"/>
      <c r="I784" s="108"/>
      <c r="J784" s="108"/>
      <c r="K784" s="108"/>
      <c r="L784" s="108"/>
      <c r="M784" s="111"/>
      <c r="N784" s="112"/>
      <c r="O784" s="111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</row>
    <row r="785">
      <c r="A785" s="108"/>
      <c r="B785" s="108"/>
      <c r="C785" s="108"/>
      <c r="D785" s="115"/>
      <c r="E785" s="108"/>
      <c r="F785" s="108"/>
      <c r="G785" s="108"/>
      <c r="H785" s="108"/>
      <c r="I785" s="108"/>
      <c r="J785" s="108"/>
      <c r="K785" s="108"/>
      <c r="L785" s="108"/>
      <c r="M785" s="111"/>
      <c r="N785" s="112"/>
      <c r="O785" s="111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</row>
    <row r="786">
      <c r="A786" s="108"/>
      <c r="B786" s="108"/>
      <c r="C786" s="108"/>
      <c r="D786" s="115"/>
      <c r="E786" s="108"/>
      <c r="F786" s="108"/>
      <c r="G786" s="108"/>
      <c r="H786" s="108"/>
      <c r="I786" s="108"/>
      <c r="J786" s="108"/>
      <c r="K786" s="108"/>
      <c r="L786" s="108"/>
      <c r="M786" s="111"/>
      <c r="N786" s="112"/>
      <c r="O786" s="111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</row>
    <row r="787">
      <c r="A787" s="108"/>
      <c r="B787" s="108"/>
      <c r="C787" s="108"/>
      <c r="D787" s="115"/>
      <c r="E787" s="108"/>
      <c r="F787" s="108"/>
      <c r="G787" s="108"/>
      <c r="H787" s="108"/>
      <c r="I787" s="108"/>
      <c r="J787" s="108"/>
      <c r="K787" s="108"/>
      <c r="L787" s="108"/>
      <c r="M787" s="111"/>
      <c r="N787" s="112"/>
      <c r="O787" s="111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</row>
    <row r="788">
      <c r="A788" s="108"/>
      <c r="B788" s="108"/>
      <c r="C788" s="108"/>
      <c r="D788" s="115"/>
      <c r="E788" s="108"/>
      <c r="F788" s="108"/>
      <c r="G788" s="108"/>
      <c r="H788" s="108"/>
      <c r="I788" s="108"/>
      <c r="J788" s="108"/>
      <c r="K788" s="108"/>
      <c r="L788" s="108"/>
      <c r="M788" s="111"/>
      <c r="N788" s="112"/>
      <c r="O788" s="111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</row>
    <row r="789">
      <c r="A789" s="108"/>
      <c r="B789" s="108"/>
      <c r="C789" s="108"/>
      <c r="D789" s="115"/>
      <c r="E789" s="108"/>
      <c r="F789" s="108"/>
      <c r="G789" s="108"/>
      <c r="H789" s="108"/>
      <c r="I789" s="108"/>
      <c r="J789" s="108"/>
      <c r="K789" s="108"/>
      <c r="L789" s="108"/>
      <c r="M789" s="111"/>
      <c r="N789" s="112"/>
      <c r="O789" s="111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</row>
    <row r="790">
      <c r="A790" s="108"/>
      <c r="B790" s="108"/>
      <c r="C790" s="108"/>
      <c r="D790" s="115"/>
      <c r="E790" s="108"/>
      <c r="F790" s="108"/>
      <c r="G790" s="108"/>
      <c r="H790" s="108"/>
      <c r="I790" s="108"/>
      <c r="J790" s="108"/>
      <c r="K790" s="108"/>
      <c r="L790" s="108"/>
      <c r="M790" s="111"/>
      <c r="N790" s="112"/>
      <c r="O790" s="111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</row>
    <row r="791">
      <c r="A791" s="108"/>
      <c r="B791" s="108"/>
      <c r="C791" s="108"/>
      <c r="D791" s="115"/>
      <c r="E791" s="108"/>
      <c r="F791" s="108"/>
      <c r="G791" s="108"/>
      <c r="H791" s="108"/>
      <c r="I791" s="108"/>
      <c r="J791" s="108"/>
      <c r="K791" s="108"/>
      <c r="L791" s="108"/>
      <c r="M791" s="111"/>
      <c r="N791" s="112"/>
      <c r="O791" s="111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</row>
    <row r="792">
      <c r="A792" s="108"/>
      <c r="B792" s="108"/>
      <c r="C792" s="108"/>
      <c r="D792" s="115"/>
      <c r="E792" s="108"/>
      <c r="F792" s="108"/>
      <c r="G792" s="108"/>
      <c r="H792" s="108"/>
      <c r="I792" s="108"/>
      <c r="J792" s="108"/>
      <c r="K792" s="108"/>
      <c r="L792" s="108"/>
      <c r="M792" s="111"/>
      <c r="N792" s="112"/>
      <c r="O792" s="111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</row>
    <row r="793">
      <c r="A793" s="108"/>
      <c r="B793" s="108"/>
      <c r="C793" s="108"/>
      <c r="D793" s="115"/>
      <c r="E793" s="108"/>
      <c r="F793" s="108"/>
      <c r="G793" s="108"/>
      <c r="H793" s="108"/>
      <c r="I793" s="108"/>
      <c r="J793" s="108"/>
      <c r="K793" s="108"/>
      <c r="L793" s="108"/>
      <c r="M793" s="111"/>
      <c r="N793" s="112"/>
      <c r="O793" s="111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</row>
    <row r="794">
      <c r="A794" s="108"/>
      <c r="B794" s="108"/>
      <c r="C794" s="108"/>
      <c r="D794" s="115"/>
      <c r="E794" s="108"/>
      <c r="F794" s="108"/>
      <c r="G794" s="108"/>
      <c r="H794" s="108"/>
      <c r="I794" s="108"/>
      <c r="J794" s="108"/>
      <c r="K794" s="108"/>
      <c r="L794" s="108"/>
      <c r="M794" s="111"/>
      <c r="N794" s="112"/>
      <c r="O794" s="111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</row>
    <row r="795">
      <c r="A795" s="108"/>
      <c r="B795" s="108"/>
      <c r="C795" s="108"/>
      <c r="D795" s="115"/>
      <c r="E795" s="108"/>
      <c r="F795" s="108"/>
      <c r="G795" s="108"/>
      <c r="H795" s="108"/>
      <c r="I795" s="108"/>
      <c r="J795" s="108"/>
      <c r="K795" s="108"/>
      <c r="L795" s="108"/>
      <c r="M795" s="111"/>
      <c r="N795" s="112"/>
      <c r="O795" s="111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</row>
    <row r="796">
      <c r="A796" s="108"/>
      <c r="B796" s="108"/>
      <c r="C796" s="108"/>
      <c r="D796" s="115"/>
      <c r="E796" s="108"/>
      <c r="F796" s="108"/>
      <c r="G796" s="108"/>
      <c r="H796" s="108"/>
      <c r="I796" s="108"/>
      <c r="J796" s="108"/>
      <c r="K796" s="108"/>
      <c r="L796" s="108"/>
      <c r="M796" s="111"/>
      <c r="N796" s="112"/>
      <c r="O796" s="111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</row>
    <row r="797">
      <c r="A797" s="108"/>
      <c r="B797" s="108"/>
      <c r="C797" s="108"/>
      <c r="D797" s="115"/>
      <c r="E797" s="108"/>
      <c r="F797" s="108"/>
      <c r="G797" s="108"/>
      <c r="H797" s="108"/>
      <c r="I797" s="108"/>
      <c r="J797" s="108"/>
      <c r="K797" s="108"/>
      <c r="L797" s="108"/>
      <c r="M797" s="111"/>
      <c r="N797" s="112"/>
      <c r="O797" s="111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</row>
    <row r="798">
      <c r="A798" s="108"/>
      <c r="B798" s="108"/>
      <c r="C798" s="108"/>
      <c r="D798" s="115"/>
      <c r="E798" s="108"/>
      <c r="F798" s="108"/>
      <c r="G798" s="108"/>
      <c r="H798" s="108"/>
      <c r="I798" s="108"/>
      <c r="J798" s="108"/>
      <c r="K798" s="108"/>
      <c r="L798" s="108"/>
      <c r="M798" s="111"/>
      <c r="N798" s="112"/>
      <c r="O798" s="111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</row>
    <row r="799">
      <c r="A799" s="108"/>
      <c r="B799" s="108"/>
      <c r="C799" s="108"/>
      <c r="D799" s="115"/>
      <c r="E799" s="108"/>
      <c r="F799" s="108"/>
      <c r="G799" s="108"/>
      <c r="H799" s="108"/>
      <c r="I799" s="108"/>
      <c r="J799" s="108"/>
      <c r="K799" s="108"/>
      <c r="L799" s="108"/>
      <c r="M799" s="111"/>
      <c r="N799" s="112"/>
      <c r="O799" s="111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</row>
    <row r="800">
      <c r="A800" s="108"/>
      <c r="B800" s="108"/>
      <c r="C800" s="108"/>
      <c r="D800" s="115"/>
      <c r="E800" s="108"/>
      <c r="F800" s="108"/>
      <c r="G800" s="108"/>
      <c r="H800" s="108"/>
      <c r="I800" s="108"/>
      <c r="J800" s="108"/>
      <c r="K800" s="108"/>
      <c r="L800" s="108"/>
      <c r="M800" s="111"/>
      <c r="N800" s="112"/>
      <c r="O800" s="111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</row>
    <row r="801">
      <c r="A801" s="108"/>
      <c r="B801" s="108"/>
      <c r="C801" s="108"/>
      <c r="D801" s="115"/>
      <c r="E801" s="108"/>
      <c r="F801" s="108"/>
      <c r="G801" s="108"/>
      <c r="H801" s="108"/>
      <c r="I801" s="108"/>
      <c r="J801" s="108"/>
      <c r="K801" s="108"/>
      <c r="L801" s="108"/>
      <c r="M801" s="111"/>
      <c r="N801" s="112"/>
      <c r="O801" s="111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</row>
    <row r="802">
      <c r="A802" s="108"/>
      <c r="B802" s="108"/>
      <c r="C802" s="108"/>
      <c r="D802" s="115"/>
      <c r="E802" s="108"/>
      <c r="F802" s="108"/>
      <c r="G802" s="108"/>
      <c r="H802" s="108"/>
      <c r="I802" s="108"/>
      <c r="J802" s="108"/>
      <c r="K802" s="108"/>
      <c r="L802" s="108"/>
      <c r="M802" s="111"/>
      <c r="N802" s="112"/>
      <c r="O802" s="111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</row>
    <row r="803">
      <c r="A803" s="108"/>
      <c r="B803" s="108"/>
      <c r="C803" s="108"/>
      <c r="D803" s="115"/>
      <c r="E803" s="108"/>
      <c r="F803" s="108"/>
      <c r="G803" s="108"/>
      <c r="H803" s="108"/>
      <c r="I803" s="108"/>
      <c r="J803" s="108"/>
      <c r="K803" s="108"/>
      <c r="L803" s="108"/>
      <c r="M803" s="111"/>
      <c r="N803" s="112"/>
      <c r="O803" s="111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</row>
    <row r="804">
      <c r="A804" s="108"/>
      <c r="B804" s="108"/>
      <c r="C804" s="108"/>
      <c r="D804" s="115"/>
      <c r="E804" s="108"/>
      <c r="F804" s="108"/>
      <c r="G804" s="108"/>
      <c r="H804" s="108"/>
      <c r="I804" s="108"/>
      <c r="J804" s="108"/>
      <c r="K804" s="108"/>
      <c r="L804" s="108"/>
      <c r="M804" s="111"/>
      <c r="N804" s="112"/>
      <c r="O804" s="111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</row>
    <row r="805">
      <c r="A805" s="108"/>
      <c r="B805" s="108"/>
      <c r="C805" s="108"/>
      <c r="D805" s="115"/>
      <c r="E805" s="108"/>
      <c r="F805" s="108"/>
      <c r="G805" s="108"/>
      <c r="H805" s="108"/>
      <c r="I805" s="108"/>
      <c r="J805" s="108"/>
      <c r="K805" s="108"/>
      <c r="L805" s="108"/>
      <c r="M805" s="111"/>
      <c r="N805" s="112"/>
      <c r="O805" s="111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</row>
    <row r="806">
      <c r="A806" s="108"/>
      <c r="B806" s="108"/>
      <c r="C806" s="108"/>
      <c r="D806" s="115"/>
      <c r="E806" s="108"/>
      <c r="F806" s="108"/>
      <c r="G806" s="108"/>
      <c r="H806" s="108"/>
      <c r="I806" s="108"/>
      <c r="J806" s="108"/>
      <c r="K806" s="108"/>
      <c r="L806" s="108"/>
      <c r="M806" s="111"/>
      <c r="N806" s="112"/>
      <c r="O806" s="111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</row>
    <row r="807">
      <c r="A807" s="108"/>
      <c r="B807" s="108"/>
      <c r="C807" s="108"/>
      <c r="D807" s="115"/>
      <c r="E807" s="108"/>
      <c r="F807" s="108"/>
      <c r="G807" s="108"/>
      <c r="H807" s="108"/>
      <c r="I807" s="108"/>
      <c r="J807" s="108"/>
      <c r="K807" s="108"/>
      <c r="L807" s="108"/>
      <c r="M807" s="111"/>
      <c r="N807" s="112"/>
      <c r="O807" s="111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</row>
    <row r="808">
      <c r="A808" s="108"/>
      <c r="B808" s="108"/>
      <c r="C808" s="108"/>
      <c r="D808" s="115"/>
      <c r="E808" s="108"/>
      <c r="F808" s="108"/>
      <c r="G808" s="108"/>
      <c r="H808" s="108"/>
      <c r="I808" s="108"/>
      <c r="J808" s="108"/>
      <c r="K808" s="108"/>
      <c r="L808" s="108"/>
      <c r="M808" s="111"/>
      <c r="N808" s="112"/>
      <c r="O808" s="111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</row>
    <row r="809">
      <c r="A809" s="108"/>
      <c r="B809" s="108"/>
      <c r="C809" s="108"/>
      <c r="D809" s="115"/>
      <c r="E809" s="108"/>
      <c r="F809" s="108"/>
      <c r="G809" s="108"/>
      <c r="H809" s="108"/>
      <c r="I809" s="108"/>
      <c r="J809" s="108"/>
      <c r="K809" s="108"/>
      <c r="L809" s="108"/>
      <c r="M809" s="111"/>
      <c r="N809" s="112"/>
      <c r="O809" s="111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</row>
    <row r="810">
      <c r="A810" s="108"/>
      <c r="B810" s="108"/>
      <c r="C810" s="108"/>
      <c r="D810" s="115"/>
      <c r="E810" s="108"/>
      <c r="F810" s="108"/>
      <c r="G810" s="108"/>
      <c r="H810" s="108"/>
      <c r="I810" s="108"/>
      <c r="J810" s="108"/>
      <c r="K810" s="108"/>
      <c r="L810" s="108"/>
      <c r="M810" s="111"/>
      <c r="N810" s="112"/>
      <c r="O810" s="111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</row>
    <row r="811">
      <c r="A811" s="108"/>
      <c r="B811" s="108"/>
      <c r="C811" s="108"/>
      <c r="D811" s="115"/>
      <c r="E811" s="108"/>
      <c r="F811" s="108"/>
      <c r="G811" s="108"/>
      <c r="H811" s="108"/>
      <c r="I811" s="108"/>
      <c r="J811" s="108"/>
      <c r="K811" s="108"/>
      <c r="L811" s="108"/>
      <c r="M811" s="111"/>
      <c r="N811" s="112"/>
      <c r="O811" s="111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</row>
    <row r="812">
      <c r="A812" s="108"/>
      <c r="B812" s="108"/>
      <c r="C812" s="108"/>
      <c r="D812" s="115"/>
      <c r="E812" s="108"/>
      <c r="F812" s="108"/>
      <c r="G812" s="108"/>
      <c r="H812" s="108"/>
      <c r="I812" s="108"/>
      <c r="J812" s="108"/>
      <c r="K812" s="108"/>
      <c r="L812" s="108"/>
      <c r="M812" s="111"/>
      <c r="N812" s="112"/>
      <c r="O812" s="111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</row>
    <row r="813">
      <c r="A813" s="108"/>
      <c r="B813" s="108"/>
      <c r="C813" s="108"/>
      <c r="D813" s="115"/>
      <c r="E813" s="108"/>
      <c r="F813" s="108"/>
      <c r="G813" s="108"/>
      <c r="H813" s="108"/>
      <c r="I813" s="108"/>
      <c r="J813" s="108"/>
      <c r="K813" s="108"/>
      <c r="L813" s="108"/>
      <c r="M813" s="111"/>
      <c r="N813" s="112"/>
      <c r="O813" s="111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</row>
    <row r="814">
      <c r="A814" s="108"/>
      <c r="B814" s="108"/>
      <c r="C814" s="108"/>
      <c r="D814" s="115"/>
      <c r="E814" s="108"/>
      <c r="F814" s="108"/>
      <c r="G814" s="108"/>
      <c r="H814" s="108"/>
      <c r="I814" s="108"/>
      <c r="J814" s="108"/>
      <c r="K814" s="108"/>
      <c r="L814" s="108"/>
      <c r="M814" s="111"/>
      <c r="N814" s="112"/>
      <c r="O814" s="111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</row>
    <row r="815">
      <c r="A815" s="108"/>
      <c r="B815" s="108"/>
      <c r="C815" s="108"/>
      <c r="D815" s="115"/>
      <c r="E815" s="108"/>
      <c r="F815" s="108"/>
      <c r="G815" s="108"/>
      <c r="H815" s="108"/>
      <c r="I815" s="108"/>
      <c r="J815" s="108"/>
      <c r="K815" s="108"/>
      <c r="L815" s="108"/>
      <c r="M815" s="111"/>
      <c r="N815" s="112"/>
      <c r="O815" s="111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</row>
    <row r="816">
      <c r="A816" s="108"/>
      <c r="B816" s="108"/>
      <c r="C816" s="108"/>
      <c r="D816" s="115"/>
      <c r="E816" s="108"/>
      <c r="F816" s="108"/>
      <c r="G816" s="108"/>
      <c r="H816" s="108"/>
      <c r="I816" s="108"/>
      <c r="J816" s="108"/>
      <c r="K816" s="108"/>
      <c r="L816" s="108"/>
      <c r="M816" s="111"/>
      <c r="N816" s="112"/>
      <c r="O816" s="111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</row>
    <row r="817">
      <c r="A817" s="108"/>
      <c r="B817" s="108"/>
      <c r="C817" s="108"/>
      <c r="D817" s="115"/>
      <c r="E817" s="108"/>
      <c r="F817" s="108"/>
      <c r="G817" s="108"/>
      <c r="H817" s="108"/>
      <c r="I817" s="108"/>
      <c r="J817" s="108"/>
      <c r="K817" s="108"/>
      <c r="L817" s="108"/>
      <c r="M817" s="111"/>
      <c r="N817" s="112"/>
      <c r="O817" s="111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</row>
    <row r="818">
      <c r="A818" s="108"/>
      <c r="B818" s="108"/>
      <c r="C818" s="108"/>
      <c r="D818" s="115"/>
      <c r="E818" s="108"/>
      <c r="F818" s="108"/>
      <c r="G818" s="108"/>
      <c r="H818" s="108"/>
      <c r="I818" s="108"/>
      <c r="J818" s="108"/>
      <c r="K818" s="108"/>
      <c r="L818" s="108"/>
      <c r="M818" s="111"/>
      <c r="N818" s="112"/>
      <c r="O818" s="111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</row>
    <row r="819">
      <c r="A819" s="108"/>
      <c r="B819" s="108"/>
      <c r="C819" s="108"/>
      <c r="D819" s="115"/>
      <c r="E819" s="108"/>
      <c r="F819" s="108"/>
      <c r="G819" s="108"/>
      <c r="H819" s="108"/>
      <c r="I819" s="108"/>
      <c r="J819" s="108"/>
      <c r="K819" s="108"/>
      <c r="L819" s="108"/>
      <c r="M819" s="111"/>
      <c r="N819" s="112"/>
      <c r="O819" s="111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</row>
    <row r="820">
      <c r="A820" s="108"/>
      <c r="B820" s="108"/>
      <c r="C820" s="108"/>
      <c r="D820" s="115"/>
      <c r="E820" s="108"/>
      <c r="F820" s="108"/>
      <c r="G820" s="108"/>
      <c r="H820" s="108"/>
      <c r="I820" s="108"/>
      <c r="J820" s="108"/>
      <c r="K820" s="108"/>
      <c r="L820" s="108"/>
      <c r="M820" s="111"/>
      <c r="N820" s="112"/>
      <c r="O820" s="111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</row>
    <row r="821">
      <c r="A821" s="108"/>
      <c r="B821" s="108"/>
      <c r="C821" s="108"/>
      <c r="D821" s="115"/>
      <c r="E821" s="108"/>
      <c r="F821" s="108"/>
      <c r="G821" s="108"/>
      <c r="H821" s="108"/>
      <c r="I821" s="108"/>
      <c r="J821" s="108"/>
      <c r="K821" s="108"/>
      <c r="L821" s="108"/>
      <c r="M821" s="111"/>
      <c r="N821" s="112"/>
      <c r="O821" s="111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</row>
    <row r="822">
      <c r="A822" s="108"/>
      <c r="B822" s="108"/>
      <c r="C822" s="108"/>
      <c r="D822" s="115"/>
      <c r="E822" s="108"/>
      <c r="F822" s="108"/>
      <c r="G822" s="108"/>
      <c r="H822" s="108"/>
      <c r="I822" s="108"/>
      <c r="J822" s="108"/>
      <c r="K822" s="108"/>
      <c r="L822" s="108"/>
      <c r="M822" s="111"/>
      <c r="N822" s="112"/>
      <c r="O822" s="111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</row>
    <row r="823">
      <c r="A823" s="108"/>
      <c r="B823" s="108"/>
      <c r="C823" s="108"/>
      <c r="D823" s="115"/>
      <c r="E823" s="108"/>
      <c r="F823" s="108"/>
      <c r="G823" s="108"/>
      <c r="H823" s="108"/>
      <c r="I823" s="108"/>
      <c r="J823" s="108"/>
      <c r="K823" s="108"/>
      <c r="L823" s="108"/>
      <c r="M823" s="111"/>
      <c r="N823" s="112"/>
      <c r="O823" s="111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</row>
    <row r="824">
      <c r="A824" s="108"/>
      <c r="B824" s="108"/>
      <c r="C824" s="108"/>
      <c r="D824" s="115"/>
      <c r="E824" s="108"/>
      <c r="F824" s="108"/>
      <c r="G824" s="108"/>
      <c r="H824" s="108"/>
      <c r="I824" s="108"/>
      <c r="J824" s="108"/>
      <c r="K824" s="108"/>
      <c r="L824" s="108"/>
      <c r="M824" s="111"/>
      <c r="N824" s="112"/>
      <c r="O824" s="111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</row>
    <row r="825">
      <c r="A825" s="108"/>
      <c r="B825" s="108"/>
      <c r="C825" s="108"/>
      <c r="D825" s="115"/>
      <c r="E825" s="108"/>
      <c r="F825" s="108"/>
      <c r="G825" s="108"/>
      <c r="H825" s="108"/>
      <c r="I825" s="108"/>
      <c r="J825" s="108"/>
      <c r="K825" s="108"/>
      <c r="L825" s="108"/>
      <c r="M825" s="111"/>
      <c r="N825" s="112"/>
      <c r="O825" s="111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</row>
    <row r="826">
      <c r="A826" s="108"/>
      <c r="B826" s="108"/>
      <c r="C826" s="108"/>
      <c r="D826" s="115"/>
      <c r="E826" s="108"/>
      <c r="F826" s="108"/>
      <c r="G826" s="108"/>
      <c r="H826" s="108"/>
      <c r="I826" s="108"/>
      <c r="J826" s="108"/>
      <c r="K826" s="108"/>
      <c r="L826" s="108"/>
      <c r="M826" s="111"/>
      <c r="N826" s="112"/>
      <c r="O826" s="111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</row>
    <row r="827">
      <c r="A827" s="108"/>
      <c r="B827" s="108"/>
      <c r="C827" s="108"/>
      <c r="D827" s="115"/>
      <c r="E827" s="108"/>
      <c r="F827" s="108"/>
      <c r="G827" s="108"/>
      <c r="H827" s="108"/>
      <c r="I827" s="108"/>
      <c r="J827" s="108"/>
      <c r="K827" s="108"/>
      <c r="L827" s="108"/>
      <c r="M827" s="111"/>
      <c r="N827" s="112"/>
      <c r="O827" s="111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</row>
    <row r="828">
      <c r="A828" s="108"/>
      <c r="B828" s="108"/>
      <c r="C828" s="108"/>
      <c r="D828" s="115"/>
      <c r="E828" s="108"/>
      <c r="F828" s="108"/>
      <c r="G828" s="108"/>
      <c r="H828" s="108"/>
      <c r="I828" s="108"/>
      <c r="J828" s="108"/>
      <c r="K828" s="108"/>
      <c r="L828" s="108"/>
      <c r="M828" s="111"/>
      <c r="N828" s="112"/>
      <c r="O828" s="111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</row>
    <row r="829">
      <c r="A829" s="108"/>
      <c r="B829" s="108"/>
      <c r="C829" s="108"/>
      <c r="D829" s="115"/>
      <c r="E829" s="108"/>
      <c r="F829" s="108"/>
      <c r="G829" s="108"/>
      <c r="H829" s="108"/>
      <c r="I829" s="108"/>
      <c r="J829" s="108"/>
      <c r="K829" s="108"/>
      <c r="L829" s="108"/>
      <c r="M829" s="111"/>
      <c r="N829" s="112"/>
      <c r="O829" s="111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</row>
    <row r="830">
      <c r="A830" s="108"/>
      <c r="B830" s="108"/>
      <c r="C830" s="108"/>
      <c r="D830" s="115"/>
      <c r="E830" s="108"/>
      <c r="F830" s="108"/>
      <c r="G830" s="108"/>
      <c r="H830" s="108"/>
      <c r="I830" s="108"/>
      <c r="J830" s="108"/>
      <c r="K830" s="108"/>
      <c r="L830" s="108"/>
      <c r="M830" s="111"/>
      <c r="N830" s="112"/>
      <c r="O830" s="111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</row>
    <row r="831">
      <c r="A831" s="108"/>
      <c r="B831" s="108"/>
      <c r="C831" s="108"/>
      <c r="D831" s="115"/>
      <c r="E831" s="108"/>
      <c r="F831" s="108"/>
      <c r="G831" s="108"/>
      <c r="H831" s="108"/>
      <c r="I831" s="108"/>
      <c r="J831" s="108"/>
      <c r="K831" s="108"/>
      <c r="L831" s="108"/>
      <c r="M831" s="111"/>
      <c r="N831" s="112"/>
      <c r="O831" s="111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</row>
    <row r="832">
      <c r="A832" s="108"/>
      <c r="B832" s="108"/>
      <c r="C832" s="108"/>
      <c r="D832" s="115"/>
      <c r="E832" s="108"/>
      <c r="F832" s="108"/>
      <c r="G832" s="108"/>
      <c r="H832" s="108"/>
      <c r="I832" s="108"/>
      <c r="J832" s="108"/>
      <c r="K832" s="108"/>
      <c r="L832" s="108"/>
      <c r="M832" s="111"/>
      <c r="N832" s="112"/>
      <c r="O832" s="111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</row>
    <row r="833">
      <c r="A833" s="108"/>
      <c r="B833" s="108"/>
      <c r="C833" s="108"/>
      <c r="D833" s="115"/>
      <c r="E833" s="108"/>
      <c r="F833" s="108"/>
      <c r="G833" s="108"/>
      <c r="H833" s="108"/>
      <c r="I833" s="108"/>
      <c r="J833" s="108"/>
      <c r="K833" s="108"/>
      <c r="L833" s="108"/>
      <c r="M833" s="111"/>
      <c r="N833" s="112"/>
      <c r="O833" s="111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</row>
    <row r="834">
      <c r="A834" s="108"/>
      <c r="B834" s="108"/>
      <c r="C834" s="108"/>
      <c r="D834" s="115"/>
      <c r="E834" s="108"/>
      <c r="F834" s="108"/>
      <c r="G834" s="108"/>
      <c r="H834" s="108"/>
      <c r="I834" s="108"/>
      <c r="J834" s="108"/>
      <c r="K834" s="108"/>
      <c r="L834" s="108"/>
      <c r="M834" s="111"/>
      <c r="N834" s="112"/>
      <c r="O834" s="111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</row>
    <row r="835">
      <c r="A835" s="108"/>
      <c r="B835" s="108"/>
      <c r="C835" s="108"/>
      <c r="D835" s="115"/>
      <c r="E835" s="108"/>
      <c r="F835" s="108"/>
      <c r="G835" s="108"/>
      <c r="H835" s="108"/>
      <c r="I835" s="108"/>
      <c r="J835" s="108"/>
      <c r="K835" s="108"/>
      <c r="L835" s="108"/>
      <c r="M835" s="111"/>
      <c r="N835" s="112"/>
      <c r="O835" s="111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</row>
    <row r="836">
      <c r="A836" s="108"/>
      <c r="B836" s="108"/>
      <c r="C836" s="108"/>
      <c r="D836" s="115"/>
      <c r="E836" s="108"/>
      <c r="F836" s="108"/>
      <c r="G836" s="108"/>
      <c r="H836" s="108"/>
      <c r="I836" s="108"/>
      <c r="J836" s="108"/>
      <c r="K836" s="108"/>
      <c r="L836" s="108"/>
      <c r="M836" s="111"/>
      <c r="N836" s="112"/>
      <c r="O836" s="111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</row>
    <row r="837">
      <c r="A837" s="108"/>
      <c r="B837" s="108"/>
      <c r="C837" s="108"/>
      <c r="D837" s="115"/>
      <c r="E837" s="108"/>
      <c r="F837" s="108"/>
      <c r="G837" s="108"/>
      <c r="H837" s="108"/>
      <c r="I837" s="108"/>
      <c r="J837" s="108"/>
      <c r="K837" s="108"/>
      <c r="L837" s="108"/>
      <c r="M837" s="111"/>
      <c r="N837" s="112"/>
      <c r="O837" s="111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</row>
    <row r="838">
      <c r="A838" s="108"/>
      <c r="B838" s="108"/>
      <c r="C838" s="108"/>
      <c r="D838" s="115"/>
      <c r="E838" s="108"/>
      <c r="F838" s="108"/>
      <c r="G838" s="108"/>
      <c r="H838" s="108"/>
      <c r="I838" s="108"/>
      <c r="J838" s="108"/>
      <c r="K838" s="108"/>
      <c r="L838" s="108"/>
      <c r="M838" s="111"/>
      <c r="N838" s="112"/>
      <c r="O838" s="111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</row>
    <row r="839">
      <c r="A839" s="108"/>
      <c r="B839" s="108"/>
      <c r="C839" s="108"/>
      <c r="D839" s="115"/>
      <c r="E839" s="108"/>
      <c r="F839" s="108"/>
      <c r="G839" s="108"/>
      <c r="H839" s="108"/>
      <c r="I839" s="108"/>
      <c r="J839" s="108"/>
      <c r="K839" s="108"/>
      <c r="L839" s="108"/>
      <c r="M839" s="111"/>
      <c r="N839" s="112"/>
      <c r="O839" s="111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</row>
    <row r="840">
      <c r="A840" s="108"/>
      <c r="B840" s="108"/>
      <c r="C840" s="108"/>
      <c r="D840" s="115"/>
      <c r="E840" s="108"/>
      <c r="F840" s="108"/>
      <c r="G840" s="108"/>
      <c r="H840" s="108"/>
      <c r="I840" s="108"/>
      <c r="J840" s="108"/>
      <c r="K840" s="108"/>
      <c r="L840" s="108"/>
      <c r="M840" s="111"/>
      <c r="N840" s="112"/>
      <c r="O840" s="111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</row>
    <row r="841">
      <c r="A841" s="108"/>
      <c r="B841" s="108"/>
      <c r="C841" s="108"/>
      <c r="D841" s="115"/>
      <c r="E841" s="108"/>
      <c r="F841" s="108"/>
      <c r="G841" s="108"/>
      <c r="H841" s="108"/>
      <c r="I841" s="108"/>
      <c r="J841" s="108"/>
      <c r="K841" s="108"/>
      <c r="L841" s="108"/>
      <c r="M841" s="111"/>
      <c r="N841" s="112"/>
      <c r="O841" s="111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</row>
    <row r="842">
      <c r="A842" s="108"/>
      <c r="B842" s="108"/>
      <c r="C842" s="108"/>
      <c r="D842" s="115"/>
      <c r="E842" s="108"/>
      <c r="F842" s="108"/>
      <c r="G842" s="108"/>
      <c r="H842" s="108"/>
      <c r="I842" s="108"/>
      <c r="J842" s="108"/>
      <c r="K842" s="108"/>
      <c r="L842" s="108"/>
      <c r="M842" s="111"/>
      <c r="N842" s="112"/>
      <c r="O842" s="111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</row>
    <row r="843">
      <c r="A843" s="108"/>
      <c r="B843" s="108"/>
      <c r="C843" s="108"/>
      <c r="D843" s="115"/>
      <c r="E843" s="108"/>
      <c r="F843" s="108"/>
      <c r="G843" s="108"/>
      <c r="H843" s="108"/>
      <c r="I843" s="108"/>
      <c r="J843" s="108"/>
      <c r="K843" s="108"/>
      <c r="L843" s="108"/>
      <c r="M843" s="111"/>
      <c r="N843" s="112"/>
      <c r="O843" s="111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</row>
    <row r="844">
      <c r="A844" s="108"/>
      <c r="B844" s="108"/>
      <c r="C844" s="108"/>
      <c r="D844" s="115"/>
      <c r="E844" s="108"/>
      <c r="F844" s="108"/>
      <c r="G844" s="108"/>
      <c r="H844" s="108"/>
      <c r="I844" s="108"/>
      <c r="J844" s="108"/>
      <c r="K844" s="108"/>
      <c r="L844" s="108"/>
      <c r="M844" s="111"/>
      <c r="N844" s="112"/>
      <c r="O844" s="111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</row>
    <row r="845">
      <c r="A845" s="108"/>
      <c r="B845" s="108"/>
      <c r="C845" s="108"/>
      <c r="D845" s="115"/>
      <c r="E845" s="108"/>
      <c r="F845" s="108"/>
      <c r="G845" s="108"/>
      <c r="H845" s="108"/>
      <c r="I845" s="108"/>
      <c r="J845" s="108"/>
      <c r="K845" s="108"/>
      <c r="L845" s="108"/>
      <c r="M845" s="111"/>
      <c r="N845" s="112"/>
      <c r="O845" s="111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</row>
    <row r="846">
      <c r="A846" s="108"/>
      <c r="B846" s="108"/>
      <c r="C846" s="108"/>
      <c r="D846" s="115"/>
      <c r="E846" s="108"/>
      <c r="F846" s="108"/>
      <c r="G846" s="108"/>
      <c r="H846" s="108"/>
      <c r="I846" s="108"/>
      <c r="J846" s="108"/>
      <c r="K846" s="108"/>
      <c r="L846" s="108"/>
      <c r="M846" s="111"/>
      <c r="N846" s="112"/>
      <c r="O846" s="111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</row>
    <row r="847">
      <c r="A847" s="108"/>
      <c r="B847" s="108"/>
      <c r="C847" s="108"/>
      <c r="D847" s="115"/>
      <c r="E847" s="108"/>
      <c r="F847" s="108"/>
      <c r="G847" s="108"/>
      <c r="H847" s="108"/>
      <c r="I847" s="108"/>
      <c r="J847" s="108"/>
      <c r="K847" s="108"/>
      <c r="L847" s="108"/>
      <c r="M847" s="111"/>
      <c r="N847" s="112"/>
      <c r="O847" s="111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</row>
    <row r="848">
      <c r="A848" s="108"/>
      <c r="B848" s="108"/>
      <c r="C848" s="108"/>
      <c r="D848" s="115"/>
      <c r="E848" s="108"/>
      <c r="F848" s="108"/>
      <c r="G848" s="108"/>
      <c r="H848" s="108"/>
      <c r="I848" s="108"/>
      <c r="J848" s="108"/>
      <c r="K848" s="108"/>
      <c r="L848" s="108"/>
      <c r="M848" s="111"/>
      <c r="N848" s="112"/>
      <c r="O848" s="111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</row>
    <row r="849">
      <c r="A849" s="108"/>
      <c r="B849" s="108"/>
      <c r="C849" s="108"/>
      <c r="D849" s="115"/>
      <c r="E849" s="108"/>
      <c r="F849" s="108"/>
      <c r="G849" s="108"/>
      <c r="H849" s="108"/>
      <c r="I849" s="108"/>
      <c r="J849" s="108"/>
      <c r="K849" s="108"/>
      <c r="L849" s="108"/>
      <c r="M849" s="111"/>
      <c r="N849" s="112"/>
      <c r="O849" s="111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</row>
    <row r="850">
      <c r="A850" s="108"/>
      <c r="B850" s="108"/>
      <c r="C850" s="108"/>
      <c r="D850" s="115"/>
      <c r="E850" s="108"/>
      <c r="F850" s="108"/>
      <c r="G850" s="108"/>
      <c r="H850" s="108"/>
      <c r="I850" s="108"/>
      <c r="J850" s="108"/>
      <c r="K850" s="108"/>
      <c r="L850" s="108"/>
      <c r="M850" s="111"/>
      <c r="N850" s="112"/>
      <c r="O850" s="111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</row>
    <row r="851">
      <c r="A851" s="108"/>
      <c r="B851" s="108"/>
      <c r="C851" s="108"/>
      <c r="D851" s="115"/>
      <c r="E851" s="108"/>
      <c r="F851" s="108"/>
      <c r="G851" s="108"/>
      <c r="H851" s="108"/>
      <c r="I851" s="108"/>
      <c r="J851" s="108"/>
      <c r="K851" s="108"/>
      <c r="L851" s="108"/>
      <c r="M851" s="111"/>
      <c r="N851" s="112"/>
      <c r="O851" s="111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</row>
    <row r="852">
      <c r="A852" s="108"/>
      <c r="B852" s="108"/>
      <c r="C852" s="108"/>
      <c r="D852" s="115"/>
      <c r="E852" s="108"/>
      <c r="F852" s="108"/>
      <c r="G852" s="108"/>
      <c r="H852" s="108"/>
      <c r="I852" s="108"/>
      <c r="J852" s="108"/>
      <c r="K852" s="108"/>
      <c r="L852" s="108"/>
      <c r="M852" s="111"/>
      <c r="N852" s="112"/>
      <c r="O852" s="111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</row>
    <row r="853">
      <c r="A853" s="108"/>
      <c r="B853" s="108"/>
      <c r="C853" s="108"/>
      <c r="D853" s="115"/>
      <c r="E853" s="108"/>
      <c r="F853" s="108"/>
      <c r="G853" s="108"/>
      <c r="H853" s="108"/>
      <c r="I853" s="108"/>
      <c r="J853" s="108"/>
      <c r="K853" s="108"/>
      <c r="L853" s="108"/>
      <c r="M853" s="111"/>
      <c r="N853" s="112"/>
      <c r="O853" s="111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</row>
    <row r="854">
      <c r="A854" s="108"/>
      <c r="B854" s="108"/>
      <c r="C854" s="108"/>
      <c r="D854" s="115"/>
      <c r="E854" s="108"/>
      <c r="F854" s="108"/>
      <c r="G854" s="108"/>
      <c r="H854" s="108"/>
      <c r="I854" s="108"/>
      <c r="J854" s="108"/>
      <c r="K854" s="108"/>
      <c r="L854" s="108"/>
      <c r="M854" s="111"/>
      <c r="N854" s="112"/>
      <c r="O854" s="111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</row>
    <row r="855">
      <c r="A855" s="108"/>
      <c r="B855" s="108"/>
      <c r="C855" s="108"/>
      <c r="D855" s="115"/>
      <c r="E855" s="108"/>
      <c r="F855" s="108"/>
      <c r="G855" s="108"/>
      <c r="H855" s="108"/>
      <c r="I855" s="108"/>
      <c r="J855" s="108"/>
      <c r="K855" s="108"/>
      <c r="L855" s="108"/>
      <c r="M855" s="111"/>
      <c r="N855" s="112"/>
      <c r="O855" s="111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</row>
    <row r="856">
      <c r="A856" s="108"/>
      <c r="B856" s="108"/>
      <c r="C856" s="108"/>
      <c r="D856" s="115"/>
      <c r="E856" s="108"/>
      <c r="F856" s="108"/>
      <c r="G856" s="108"/>
      <c r="H856" s="108"/>
      <c r="I856" s="108"/>
      <c r="J856" s="108"/>
      <c r="K856" s="108"/>
      <c r="L856" s="108"/>
      <c r="M856" s="111"/>
      <c r="N856" s="112"/>
      <c r="O856" s="111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</row>
    <row r="857">
      <c r="A857" s="108"/>
      <c r="B857" s="108"/>
      <c r="C857" s="108"/>
      <c r="D857" s="115"/>
      <c r="E857" s="108"/>
      <c r="F857" s="108"/>
      <c r="G857" s="108"/>
      <c r="H857" s="108"/>
      <c r="I857" s="108"/>
      <c r="J857" s="108"/>
      <c r="K857" s="108"/>
      <c r="L857" s="108"/>
      <c r="M857" s="111"/>
      <c r="N857" s="112"/>
      <c r="O857" s="111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</row>
    <row r="858">
      <c r="A858" s="108"/>
      <c r="B858" s="108"/>
      <c r="C858" s="108"/>
      <c r="D858" s="115"/>
      <c r="E858" s="108"/>
      <c r="F858" s="108"/>
      <c r="G858" s="108"/>
      <c r="H858" s="108"/>
      <c r="I858" s="108"/>
      <c r="J858" s="108"/>
      <c r="K858" s="108"/>
      <c r="L858" s="108"/>
      <c r="M858" s="111"/>
      <c r="N858" s="112"/>
      <c r="O858" s="111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</row>
    <row r="859">
      <c r="A859" s="108"/>
      <c r="B859" s="108"/>
      <c r="C859" s="108"/>
      <c r="D859" s="115"/>
      <c r="E859" s="108"/>
      <c r="F859" s="108"/>
      <c r="G859" s="108"/>
      <c r="H859" s="108"/>
      <c r="I859" s="108"/>
      <c r="J859" s="108"/>
      <c r="K859" s="108"/>
      <c r="L859" s="108"/>
      <c r="M859" s="111"/>
      <c r="N859" s="112"/>
      <c r="O859" s="111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</row>
    <row r="860">
      <c r="A860" s="108"/>
      <c r="B860" s="108"/>
      <c r="C860" s="108"/>
      <c r="D860" s="115"/>
      <c r="E860" s="108"/>
      <c r="F860" s="108"/>
      <c r="G860" s="108"/>
      <c r="H860" s="108"/>
      <c r="I860" s="108"/>
      <c r="J860" s="108"/>
      <c r="K860" s="108"/>
      <c r="L860" s="108"/>
      <c r="M860" s="111"/>
      <c r="N860" s="112"/>
      <c r="O860" s="111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</row>
    <row r="861">
      <c r="A861" s="108"/>
      <c r="B861" s="108"/>
      <c r="C861" s="108"/>
      <c r="D861" s="115"/>
      <c r="E861" s="108"/>
      <c r="F861" s="108"/>
      <c r="G861" s="108"/>
      <c r="H861" s="108"/>
      <c r="I861" s="108"/>
      <c r="J861" s="108"/>
      <c r="K861" s="108"/>
      <c r="L861" s="108"/>
      <c r="M861" s="111"/>
      <c r="N861" s="112"/>
      <c r="O861" s="111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</row>
    <row r="862">
      <c r="A862" s="108"/>
      <c r="B862" s="108"/>
      <c r="C862" s="108"/>
      <c r="D862" s="115"/>
      <c r="E862" s="108"/>
      <c r="F862" s="108"/>
      <c r="G862" s="108"/>
      <c r="H862" s="108"/>
      <c r="I862" s="108"/>
      <c r="J862" s="108"/>
      <c r="K862" s="108"/>
      <c r="L862" s="108"/>
      <c r="M862" s="111"/>
      <c r="N862" s="112"/>
      <c r="O862" s="111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</row>
    <row r="863">
      <c r="A863" s="108"/>
      <c r="B863" s="108"/>
      <c r="C863" s="108"/>
      <c r="D863" s="115"/>
      <c r="E863" s="108"/>
      <c r="F863" s="108"/>
      <c r="G863" s="108"/>
      <c r="H863" s="108"/>
      <c r="I863" s="108"/>
      <c r="J863" s="108"/>
      <c r="K863" s="108"/>
      <c r="L863" s="108"/>
      <c r="M863" s="111"/>
      <c r="N863" s="112"/>
      <c r="O863" s="111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</row>
    <row r="864">
      <c r="A864" s="108"/>
      <c r="B864" s="108"/>
      <c r="C864" s="108"/>
      <c r="D864" s="115"/>
      <c r="E864" s="108"/>
      <c r="F864" s="108"/>
      <c r="G864" s="108"/>
      <c r="H864" s="108"/>
      <c r="I864" s="108"/>
      <c r="J864" s="108"/>
      <c r="K864" s="108"/>
      <c r="L864" s="108"/>
      <c r="M864" s="111"/>
      <c r="N864" s="112"/>
      <c r="O864" s="111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</row>
    <row r="865">
      <c r="A865" s="108"/>
      <c r="B865" s="108"/>
      <c r="C865" s="108"/>
      <c r="D865" s="115"/>
      <c r="E865" s="108"/>
      <c r="F865" s="108"/>
      <c r="G865" s="108"/>
      <c r="H865" s="108"/>
      <c r="I865" s="108"/>
      <c r="J865" s="108"/>
      <c r="K865" s="108"/>
      <c r="L865" s="108"/>
      <c r="M865" s="111"/>
      <c r="N865" s="112"/>
      <c r="O865" s="111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</row>
    <row r="866">
      <c r="A866" s="108"/>
      <c r="B866" s="108"/>
      <c r="C866" s="108"/>
      <c r="D866" s="115"/>
      <c r="E866" s="108"/>
      <c r="F866" s="108"/>
      <c r="G866" s="108"/>
      <c r="H866" s="108"/>
      <c r="I866" s="108"/>
      <c r="J866" s="108"/>
      <c r="K866" s="108"/>
      <c r="L866" s="108"/>
      <c r="M866" s="111"/>
      <c r="N866" s="112"/>
      <c r="O866" s="111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</row>
    <row r="867">
      <c r="A867" s="108"/>
      <c r="B867" s="108"/>
      <c r="C867" s="108"/>
      <c r="D867" s="115"/>
      <c r="E867" s="108"/>
      <c r="F867" s="108"/>
      <c r="G867" s="108"/>
      <c r="H867" s="108"/>
      <c r="I867" s="108"/>
      <c r="J867" s="108"/>
      <c r="K867" s="108"/>
      <c r="L867" s="108"/>
      <c r="M867" s="111"/>
      <c r="N867" s="112"/>
      <c r="O867" s="111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</row>
    <row r="868">
      <c r="A868" s="108"/>
      <c r="B868" s="108"/>
      <c r="C868" s="108"/>
      <c r="D868" s="115"/>
      <c r="E868" s="108"/>
      <c r="F868" s="108"/>
      <c r="G868" s="108"/>
      <c r="H868" s="108"/>
      <c r="I868" s="108"/>
      <c r="J868" s="108"/>
      <c r="K868" s="108"/>
      <c r="L868" s="108"/>
      <c r="M868" s="111"/>
      <c r="N868" s="112"/>
      <c r="O868" s="111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</row>
    <row r="869">
      <c r="A869" s="108"/>
      <c r="B869" s="108"/>
      <c r="C869" s="108"/>
      <c r="D869" s="115"/>
      <c r="E869" s="108"/>
      <c r="F869" s="108"/>
      <c r="G869" s="108"/>
      <c r="H869" s="108"/>
      <c r="I869" s="108"/>
      <c r="J869" s="108"/>
      <c r="K869" s="108"/>
      <c r="L869" s="108"/>
      <c r="M869" s="111"/>
      <c r="N869" s="112"/>
      <c r="O869" s="111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</row>
    <row r="870">
      <c r="A870" s="108"/>
      <c r="B870" s="108"/>
      <c r="C870" s="108"/>
      <c r="D870" s="115"/>
      <c r="E870" s="108"/>
      <c r="F870" s="108"/>
      <c r="G870" s="108"/>
      <c r="H870" s="108"/>
      <c r="I870" s="108"/>
      <c r="J870" s="108"/>
      <c r="K870" s="108"/>
      <c r="L870" s="108"/>
      <c r="M870" s="111"/>
      <c r="N870" s="112"/>
      <c r="O870" s="111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</row>
    <row r="871">
      <c r="A871" s="108"/>
      <c r="B871" s="108"/>
      <c r="C871" s="108"/>
      <c r="D871" s="115"/>
      <c r="E871" s="108"/>
      <c r="F871" s="108"/>
      <c r="G871" s="108"/>
      <c r="H871" s="108"/>
      <c r="I871" s="108"/>
      <c r="J871" s="108"/>
      <c r="K871" s="108"/>
      <c r="L871" s="108"/>
      <c r="M871" s="111"/>
      <c r="N871" s="112"/>
      <c r="O871" s="111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</row>
    <row r="872">
      <c r="A872" s="108"/>
      <c r="B872" s="108"/>
      <c r="C872" s="108"/>
      <c r="D872" s="115"/>
      <c r="E872" s="108"/>
      <c r="F872" s="108"/>
      <c r="G872" s="108"/>
      <c r="H872" s="108"/>
      <c r="I872" s="108"/>
      <c r="J872" s="108"/>
      <c r="K872" s="108"/>
      <c r="L872" s="108"/>
      <c r="M872" s="111"/>
      <c r="N872" s="112"/>
      <c r="O872" s="111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</row>
    <row r="873">
      <c r="A873" s="108"/>
      <c r="B873" s="108"/>
      <c r="C873" s="108"/>
      <c r="D873" s="115"/>
      <c r="E873" s="108"/>
      <c r="F873" s="108"/>
      <c r="G873" s="108"/>
      <c r="H873" s="108"/>
      <c r="I873" s="108"/>
      <c r="J873" s="108"/>
      <c r="K873" s="108"/>
      <c r="L873" s="108"/>
      <c r="M873" s="111"/>
      <c r="N873" s="112"/>
      <c r="O873" s="111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</row>
    <row r="874">
      <c r="A874" s="108"/>
      <c r="B874" s="108"/>
      <c r="C874" s="108"/>
      <c r="D874" s="115"/>
      <c r="E874" s="108"/>
      <c r="F874" s="108"/>
      <c r="G874" s="108"/>
      <c r="H874" s="108"/>
      <c r="I874" s="108"/>
      <c r="J874" s="108"/>
      <c r="K874" s="108"/>
      <c r="L874" s="108"/>
      <c r="M874" s="111"/>
      <c r="N874" s="112"/>
      <c r="O874" s="111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</row>
    <row r="875">
      <c r="A875" s="108"/>
      <c r="B875" s="108"/>
      <c r="C875" s="108"/>
      <c r="D875" s="115"/>
      <c r="E875" s="108"/>
      <c r="F875" s="108"/>
      <c r="G875" s="108"/>
      <c r="H875" s="108"/>
      <c r="I875" s="108"/>
      <c r="J875" s="108"/>
      <c r="K875" s="108"/>
      <c r="L875" s="108"/>
      <c r="M875" s="111"/>
      <c r="N875" s="112"/>
      <c r="O875" s="111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</row>
    <row r="876">
      <c r="A876" s="108"/>
      <c r="B876" s="108"/>
      <c r="C876" s="108"/>
      <c r="D876" s="115"/>
      <c r="E876" s="108"/>
      <c r="F876" s="108"/>
      <c r="G876" s="108"/>
      <c r="H876" s="108"/>
      <c r="I876" s="108"/>
      <c r="J876" s="108"/>
      <c r="K876" s="108"/>
      <c r="L876" s="108"/>
      <c r="M876" s="111"/>
      <c r="N876" s="112"/>
      <c r="O876" s="111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</row>
    <row r="877">
      <c r="A877" s="108"/>
      <c r="B877" s="108"/>
      <c r="C877" s="108"/>
      <c r="D877" s="115"/>
      <c r="E877" s="108"/>
      <c r="F877" s="108"/>
      <c r="G877" s="108"/>
      <c r="H877" s="108"/>
      <c r="I877" s="108"/>
      <c r="J877" s="108"/>
      <c r="K877" s="108"/>
      <c r="L877" s="108"/>
      <c r="M877" s="111"/>
      <c r="N877" s="112"/>
      <c r="O877" s="111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</row>
    <row r="878">
      <c r="A878" s="108"/>
      <c r="B878" s="108"/>
      <c r="C878" s="108"/>
      <c r="D878" s="115"/>
      <c r="E878" s="108"/>
      <c r="F878" s="108"/>
      <c r="G878" s="108"/>
      <c r="H878" s="108"/>
      <c r="I878" s="108"/>
      <c r="J878" s="108"/>
      <c r="K878" s="108"/>
      <c r="L878" s="108"/>
      <c r="M878" s="111"/>
      <c r="N878" s="112"/>
      <c r="O878" s="111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</row>
    <row r="879">
      <c r="A879" s="108"/>
      <c r="B879" s="108"/>
      <c r="C879" s="108"/>
      <c r="D879" s="115"/>
      <c r="E879" s="108"/>
      <c r="F879" s="108"/>
      <c r="G879" s="108"/>
      <c r="H879" s="108"/>
      <c r="I879" s="108"/>
      <c r="J879" s="108"/>
      <c r="K879" s="108"/>
      <c r="L879" s="108"/>
      <c r="M879" s="111"/>
      <c r="N879" s="112"/>
      <c r="O879" s="111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</row>
    <row r="880">
      <c r="A880" s="108"/>
      <c r="B880" s="108"/>
      <c r="C880" s="108"/>
      <c r="D880" s="115"/>
      <c r="E880" s="108"/>
      <c r="F880" s="108"/>
      <c r="G880" s="108"/>
      <c r="H880" s="108"/>
      <c r="I880" s="108"/>
      <c r="J880" s="108"/>
      <c r="K880" s="108"/>
      <c r="L880" s="108"/>
      <c r="M880" s="111"/>
      <c r="N880" s="112"/>
      <c r="O880" s="111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</row>
    <row r="881">
      <c r="A881" s="108"/>
      <c r="B881" s="108"/>
      <c r="C881" s="108"/>
      <c r="D881" s="115"/>
      <c r="E881" s="108"/>
      <c r="F881" s="108"/>
      <c r="G881" s="108"/>
      <c r="H881" s="108"/>
      <c r="I881" s="108"/>
      <c r="J881" s="108"/>
      <c r="K881" s="108"/>
      <c r="L881" s="108"/>
      <c r="M881" s="111"/>
      <c r="N881" s="112"/>
      <c r="O881" s="111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</row>
    <row r="882">
      <c r="A882" s="108"/>
      <c r="B882" s="108"/>
      <c r="C882" s="108"/>
      <c r="D882" s="115"/>
      <c r="E882" s="108"/>
      <c r="F882" s="108"/>
      <c r="G882" s="108"/>
      <c r="H882" s="108"/>
      <c r="I882" s="108"/>
      <c r="J882" s="108"/>
      <c r="K882" s="108"/>
      <c r="L882" s="108"/>
      <c r="M882" s="111"/>
      <c r="N882" s="112"/>
      <c r="O882" s="111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</row>
    <row r="883">
      <c r="A883" s="108"/>
      <c r="B883" s="108"/>
      <c r="C883" s="108"/>
      <c r="D883" s="115"/>
      <c r="E883" s="108"/>
      <c r="F883" s="108"/>
      <c r="G883" s="108"/>
      <c r="H883" s="108"/>
      <c r="I883" s="108"/>
      <c r="J883" s="108"/>
      <c r="K883" s="108"/>
      <c r="L883" s="108"/>
      <c r="M883" s="111"/>
      <c r="N883" s="112"/>
      <c r="O883" s="111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</row>
    <row r="884">
      <c r="A884" s="108"/>
      <c r="B884" s="108"/>
      <c r="C884" s="108"/>
      <c r="D884" s="115"/>
      <c r="E884" s="108"/>
      <c r="F884" s="108"/>
      <c r="G884" s="108"/>
      <c r="H884" s="108"/>
      <c r="I884" s="108"/>
      <c r="J884" s="108"/>
      <c r="K884" s="108"/>
      <c r="L884" s="108"/>
      <c r="M884" s="111"/>
      <c r="N884" s="112"/>
      <c r="O884" s="111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</row>
    <row r="885">
      <c r="A885" s="108"/>
      <c r="B885" s="108"/>
      <c r="C885" s="108"/>
      <c r="D885" s="115"/>
      <c r="E885" s="108"/>
      <c r="F885" s="108"/>
      <c r="G885" s="108"/>
      <c r="H885" s="108"/>
      <c r="I885" s="108"/>
      <c r="J885" s="108"/>
      <c r="K885" s="108"/>
      <c r="L885" s="108"/>
      <c r="M885" s="111"/>
      <c r="N885" s="112"/>
      <c r="O885" s="111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</row>
    <row r="886">
      <c r="A886" s="108"/>
      <c r="B886" s="108"/>
      <c r="C886" s="108"/>
      <c r="D886" s="115"/>
      <c r="E886" s="108"/>
      <c r="F886" s="108"/>
      <c r="G886" s="108"/>
      <c r="H886" s="108"/>
      <c r="I886" s="108"/>
      <c r="J886" s="108"/>
      <c r="K886" s="108"/>
      <c r="L886" s="108"/>
      <c r="M886" s="111"/>
      <c r="N886" s="112"/>
      <c r="O886" s="111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</row>
    <row r="887">
      <c r="A887" s="108"/>
      <c r="B887" s="108"/>
      <c r="C887" s="108"/>
      <c r="D887" s="115"/>
      <c r="E887" s="108"/>
      <c r="F887" s="108"/>
      <c r="G887" s="108"/>
      <c r="H887" s="108"/>
      <c r="I887" s="108"/>
      <c r="J887" s="108"/>
      <c r="K887" s="108"/>
      <c r="L887" s="108"/>
      <c r="M887" s="111"/>
      <c r="N887" s="112"/>
      <c r="O887" s="111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</row>
    <row r="888">
      <c r="A888" s="108"/>
      <c r="B888" s="108"/>
      <c r="C888" s="108"/>
      <c r="D888" s="115"/>
      <c r="E888" s="108"/>
      <c r="F888" s="108"/>
      <c r="G888" s="108"/>
      <c r="H888" s="108"/>
      <c r="I888" s="108"/>
      <c r="J888" s="108"/>
      <c r="K888" s="108"/>
      <c r="L888" s="108"/>
      <c r="M888" s="111"/>
      <c r="N888" s="112"/>
      <c r="O888" s="111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</row>
    <row r="889">
      <c r="A889" s="108"/>
      <c r="B889" s="108"/>
      <c r="C889" s="108"/>
      <c r="D889" s="115"/>
      <c r="E889" s="108"/>
      <c r="F889" s="108"/>
      <c r="G889" s="108"/>
      <c r="H889" s="108"/>
      <c r="I889" s="108"/>
      <c r="J889" s="108"/>
      <c r="K889" s="108"/>
      <c r="L889" s="108"/>
      <c r="M889" s="111"/>
      <c r="N889" s="112"/>
      <c r="O889" s="111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</row>
    <row r="890">
      <c r="A890" s="108"/>
      <c r="B890" s="108"/>
      <c r="C890" s="108"/>
      <c r="D890" s="115"/>
      <c r="E890" s="108"/>
      <c r="F890" s="108"/>
      <c r="G890" s="108"/>
      <c r="H890" s="108"/>
      <c r="I890" s="108"/>
      <c r="J890" s="108"/>
      <c r="K890" s="108"/>
      <c r="L890" s="108"/>
      <c r="M890" s="111"/>
      <c r="N890" s="112"/>
      <c r="O890" s="111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</row>
    <row r="891">
      <c r="A891" s="108"/>
      <c r="B891" s="108"/>
      <c r="C891" s="108"/>
      <c r="D891" s="115"/>
      <c r="E891" s="108"/>
      <c r="F891" s="108"/>
      <c r="G891" s="108"/>
      <c r="H891" s="108"/>
      <c r="I891" s="108"/>
      <c r="J891" s="108"/>
      <c r="K891" s="108"/>
      <c r="L891" s="108"/>
      <c r="M891" s="111"/>
      <c r="N891" s="112"/>
      <c r="O891" s="111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</row>
    <row r="892">
      <c r="A892" s="108"/>
      <c r="B892" s="108"/>
      <c r="C892" s="108"/>
      <c r="D892" s="115"/>
      <c r="E892" s="108"/>
      <c r="F892" s="108"/>
      <c r="G892" s="108"/>
      <c r="H892" s="108"/>
      <c r="I892" s="108"/>
      <c r="J892" s="108"/>
      <c r="K892" s="108"/>
      <c r="L892" s="108"/>
      <c r="M892" s="111"/>
      <c r="N892" s="112"/>
      <c r="O892" s="111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</row>
    <row r="893">
      <c r="A893" s="108"/>
      <c r="B893" s="108"/>
      <c r="C893" s="108"/>
      <c r="D893" s="115"/>
      <c r="E893" s="108"/>
      <c r="F893" s="108"/>
      <c r="G893" s="108"/>
      <c r="H893" s="108"/>
      <c r="I893" s="108"/>
      <c r="J893" s="108"/>
      <c r="K893" s="108"/>
      <c r="L893" s="108"/>
      <c r="M893" s="111"/>
      <c r="N893" s="112"/>
      <c r="O893" s="111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</row>
    <row r="894">
      <c r="A894" s="108"/>
      <c r="B894" s="108"/>
      <c r="C894" s="108"/>
      <c r="D894" s="115"/>
      <c r="E894" s="108"/>
      <c r="F894" s="108"/>
      <c r="G894" s="108"/>
      <c r="H894" s="108"/>
      <c r="I894" s="108"/>
      <c r="J894" s="108"/>
      <c r="K894" s="108"/>
      <c r="L894" s="108"/>
      <c r="M894" s="111"/>
      <c r="N894" s="112"/>
      <c r="O894" s="111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</row>
    <row r="895">
      <c r="A895" s="108"/>
      <c r="B895" s="108"/>
      <c r="C895" s="108"/>
      <c r="D895" s="115"/>
      <c r="E895" s="108"/>
      <c r="F895" s="108"/>
      <c r="G895" s="108"/>
      <c r="H895" s="108"/>
      <c r="I895" s="108"/>
      <c r="J895" s="108"/>
      <c r="K895" s="108"/>
      <c r="L895" s="108"/>
      <c r="M895" s="111"/>
      <c r="N895" s="112"/>
      <c r="O895" s="111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</row>
    <row r="896">
      <c r="A896" s="108"/>
      <c r="B896" s="108"/>
      <c r="C896" s="108"/>
      <c r="D896" s="115"/>
      <c r="E896" s="108"/>
      <c r="F896" s="108"/>
      <c r="G896" s="108"/>
      <c r="H896" s="108"/>
      <c r="I896" s="108"/>
      <c r="J896" s="108"/>
      <c r="K896" s="108"/>
      <c r="L896" s="108"/>
      <c r="M896" s="111"/>
      <c r="N896" s="112"/>
      <c r="O896" s="111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</row>
    <row r="897">
      <c r="A897" s="108"/>
      <c r="B897" s="108"/>
      <c r="C897" s="108"/>
      <c r="D897" s="115"/>
      <c r="E897" s="108"/>
      <c r="F897" s="108"/>
      <c r="G897" s="108"/>
      <c r="H897" s="108"/>
      <c r="I897" s="108"/>
      <c r="J897" s="108"/>
      <c r="K897" s="108"/>
      <c r="L897" s="108"/>
      <c r="M897" s="111"/>
      <c r="N897" s="112"/>
      <c r="O897" s="111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</row>
    <row r="898">
      <c r="A898" s="108"/>
      <c r="B898" s="108"/>
      <c r="C898" s="108"/>
      <c r="D898" s="115"/>
      <c r="E898" s="108"/>
      <c r="F898" s="108"/>
      <c r="G898" s="108"/>
      <c r="H898" s="108"/>
      <c r="I898" s="108"/>
      <c r="J898" s="108"/>
      <c r="K898" s="108"/>
      <c r="L898" s="108"/>
      <c r="M898" s="111"/>
      <c r="N898" s="112"/>
      <c r="O898" s="111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</row>
    <row r="899">
      <c r="A899" s="108"/>
      <c r="B899" s="108"/>
      <c r="C899" s="108"/>
      <c r="D899" s="115"/>
      <c r="E899" s="108"/>
      <c r="F899" s="108"/>
      <c r="G899" s="108"/>
      <c r="H899" s="108"/>
      <c r="I899" s="108"/>
      <c r="J899" s="108"/>
      <c r="K899" s="108"/>
      <c r="L899" s="108"/>
      <c r="M899" s="111"/>
      <c r="N899" s="112"/>
      <c r="O899" s="111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</row>
    <row r="900">
      <c r="A900" s="108"/>
      <c r="B900" s="108"/>
      <c r="C900" s="108"/>
      <c r="D900" s="115"/>
      <c r="E900" s="108"/>
      <c r="F900" s="108"/>
      <c r="G900" s="108"/>
      <c r="H900" s="108"/>
      <c r="I900" s="108"/>
      <c r="J900" s="108"/>
      <c r="K900" s="108"/>
      <c r="L900" s="108"/>
      <c r="M900" s="111"/>
      <c r="N900" s="112"/>
      <c r="O900" s="111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</row>
    <row r="901">
      <c r="A901" s="108"/>
      <c r="B901" s="108"/>
      <c r="C901" s="108"/>
      <c r="D901" s="115"/>
      <c r="E901" s="108"/>
      <c r="F901" s="108"/>
      <c r="G901" s="108"/>
      <c r="H901" s="108"/>
      <c r="I901" s="108"/>
      <c r="J901" s="108"/>
      <c r="K901" s="108"/>
      <c r="L901" s="108"/>
      <c r="M901" s="111"/>
      <c r="N901" s="112"/>
      <c r="O901" s="111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</row>
    <row r="902">
      <c r="A902" s="108"/>
      <c r="B902" s="108"/>
      <c r="C902" s="108"/>
      <c r="D902" s="115"/>
      <c r="E902" s="108"/>
      <c r="F902" s="108"/>
      <c r="G902" s="108"/>
      <c r="H902" s="108"/>
      <c r="I902" s="108"/>
      <c r="J902" s="108"/>
      <c r="K902" s="108"/>
      <c r="L902" s="108"/>
      <c r="M902" s="111"/>
      <c r="N902" s="112"/>
      <c r="O902" s="111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</row>
    <row r="903">
      <c r="A903" s="108"/>
      <c r="B903" s="108"/>
      <c r="C903" s="108"/>
      <c r="D903" s="115"/>
      <c r="E903" s="108"/>
      <c r="F903" s="108"/>
      <c r="G903" s="108"/>
      <c r="H903" s="108"/>
      <c r="I903" s="108"/>
      <c r="J903" s="108"/>
      <c r="K903" s="108"/>
      <c r="L903" s="108"/>
      <c r="M903" s="111"/>
      <c r="N903" s="112"/>
      <c r="O903" s="111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</row>
    <row r="904">
      <c r="A904" s="108"/>
      <c r="B904" s="108"/>
      <c r="C904" s="108"/>
      <c r="D904" s="115"/>
      <c r="E904" s="108"/>
      <c r="F904" s="108"/>
      <c r="G904" s="108"/>
      <c r="H904" s="108"/>
      <c r="I904" s="108"/>
      <c r="J904" s="108"/>
      <c r="K904" s="108"/>
      <c r="L904" s="108"/>
      <c r="M904" s="111"/>
      <c r="N904" s="112"/>
      <c r="O904" s="111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</row>
    <row r="905">
      <c r="A905" s="108"/>
      <c r="B905" s="108"/>
      <c r="C905" s="108"/>
      <c r="D905" s="115"/>
      <c r="E905" s="108"/>
      <c r="F905" s="108"/>
      <c r="G905" s="108"/>
      <c r="H905" s="108"/>
      <c r="I905" s="108"/>
      <c r="J905" s="108"/>
      <c r="K905" s="108"/>
      <c r="L905" s="108"/>
      <c r="M905" s="111"/>
      <c r="N905" s="112"/>
      <c r="O905" s="111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</row>
    <row r="906">
      <c r="A906" s="108"/>
      <c r="B906" s="108"/>
      <c r="C906" s="108"/>
      <c r="D906" s="115"/>
      <c r="E906" s="108"/>
      <c r="F906" s="108"/>
      <c r="G906" s="108"/>
      <c r="H906" s="108"/>
      <c r="I906" s="108"/>
      <c r="J906" s="108"/>
      <c r="K906" s="108"/>
      <c r="L906" s="108"/>
      <c r="M906" s="111"/>
      <c r="N906" s="112"/>
      <c r="O906" s="111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</row>
    <row r="907">
      <c r="A907" s="108"/>
      <c r="B907" s="108"/>
      <c r="C907" s="108"/>
      <c r="D907" s="115"/>
      <c r="E907" s="108"/>
      <c r="F907" s="108"/>
      <c r="G907" s="108"/>
      <c r="H907" s="108"/>
      <c r="I907" s="108"/>
      <c r="J907" s="108"/>
      <c r="K907" s="108"/>
      <c r="L907" s="108"/>
      <c r="M907" s="111"/>
      <c r="N907" s="112"/>
      <c r="O907" s="111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</row>
    <row r="908">
      <c r="A908" s="108"/>
      <c r="B908" s="108"/>
      <c r="C908" s="108"/>
      <c r="D908" s="115"/>
      <c r="E908" s="108"/>
      <c r="F908" s="108"/>
      <c r="G908" s="108"/>
      <c r="H908" s="108"/>
      <c r="I908" s="108"/>
      <c r="J908" s="108"/>
      <c r="K908" s="108"/>
      <c r="L908" s="108"/>
      <c r="M908" s="111"/>
      <c r="N908" s="112"/>
      <c r="O908" s="111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</row>
    <row r="909">
      <c r="A909" s="108"/>
      <c r="B909" s="108"/>
      <c r="C909" s="108"/>
      <c r="D909" s="115"/>
      <c r="E909" s="108"/>
      <c r="F909" s="108"/>
      <c r="G909" s="108"/>
      <c r="H909" s="108"/>
      <c r="I909" s="108"/>
      <c r="J909" s="108"/>
      <c r="K909" s="108"/>
      <c r="L909" s="108"/>
      <c r="M909" s="111"/>
      <c r="N909" s="112"/>
      <c r="O909" s="111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</row>
    <row r="910">
      <c r="A910" s="108"/>
      <c r="B910" s="108"/>
      <c r="C910" s="108"/>
      <c r="D910" s="115"/>
      <c r="E910" s="108"/>
      <c r="F910" s="108"/>
      <c r="G910" s="108"/>
      <c r="H910" s="108"/>
      <c r="I910" s="108"/>
      <c r="J910" s="108"/>
      <c r="K910" s="108"/>
      <c r="L910" s="108"/>
      <c r="M910" s="111"/>
      <c r="N910" s="112"/>
      <c r="O910" s="111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</row>
    <row r="911">
      <c r="A911" s="108"/>
      <c r="B911" s="108"/>
      <c r="C911" s="108"/>
      <c r="D911" s="115"/>
      <c r="E911" s="108"/>
      <c r="F911" s="108"/>
      <c r="G911" s="108"/>
      <c r="H911" s="108"/>
      <c r="I911" s="108"/>
      <c r="J911" s="108"/>
      <c r="K911" s="108"/>
      <c r="L911" s="108"/>
      <c r="M911" s="111"/>
      <c r="N911" s="112"/>
      <c r="O911" s="111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</row>
    <row r="912">
      <c r="A912" s="108"/>
      <c r="B912" s="108"/>
      <c r="C912" s="108"/>
      <c r="D912" s="115"/>
      <c r="E912" s="108"/>
      <c r="F912" s="108"/>
      <c r="G912" s="108"/>
      <c r="H912" s="108"/>
      <c r="I912" s="108"/>
      <c r="J912" s="108"/>
      <c r="K912" s="108"/>
      <c r="L912" s="108"/>
      <c r="M912" s="111"/>
      <c r="N912" s="112"/>
      <c r="O912" s="111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</row>
    <row r="913">
      <c r="A913" s="108"/>
      <c r="B913" s="108"/>
      <c r="C913" s="108"/>
      <c r="D913" s="115"/>
      <c r="E913" s="108"/>
      <c r="F913" s="108"/>
      <c r="G913" s="108"/>
      <c r="H913" s="108"/>
      <c r="I913" s="108"/>
      <c r="J913" s="108"/>
      <c r="K913" s="108"/>
      <c r="L913" s="108"/>
      <c r="M913" s="111"/>
      <c r="N913" s="112"/>
      <c r="O913" s="111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</row>
    <row r="914">
      <c r="A914" s="108"/>
      <c r="B914" s="108"/>
      <c r="C914" s="108"/>
      <c r="D914" s="115"/>
      <c r="E914" s="108"/>
      <c r="F914" s="108"/>
      <c r="G914" s="108"/>
      <c r="H914" s="108"/>
      <c r="I914" s="108"/>
      <c r="J914" s="108"/>
      <c r="K914" s="108"/>
      <c r="L914" s="108"/>
      <c r="M914" s="111"/>
      <c r="N914" s="112"/>
      <c r="O914" s="111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</row>
    <row r="915">
      <c r="A915" s="108"/>
      <c r="B915" s="108"/>
      <c r="C915" s="108"/>
      <c r="D915" s="115"/>
      <c r="E915" s="108"/>
      <c r="F915" s="108"/>
      <c r="G915" s="108"/>
      <c r="H915" s="108"/>
      <c r="I915" s="108"/>
      <c r="J915" s="108"/>
      <c r="K915" s="108"/>
      <c r="L915" s="108"/>
      <c r="M915" s="111"/>
      <c r="N915" s="112"/>
      <c r="O915" s="111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</row>
    <row r="916">
      <c r="A916" s="108"/>
      <c r="B916" s="108"/>
      <c r="C916" s="108"/>
      <c r="D916" s="115"/>
      <c r="E916" s="108"/>
      <c r="F916" s="108"/>
      <c r="G916" s="108"/>
      <c r="H916" s="108"/>
      <c r="I916" s="108"/>
      <c r="J916" s="108"/>
      <c r="K916" s="108"/>
      <c r="L916" s="108"/>
      <c r="M916" s="111"/>
      <c r="N916" s="112"/>
      <c r="O916" s="111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</row>
    <row r="917">
      <c r="A917" s="108"/>
      <c r="B917" s="108"/>
      <c r="C917" s="108"/>
      <c r="D917" s="115"/>
      <c r="E917" s="108"/>
      <c r="F917" s="108"/>
      <c r="G917" s="108"/>
      <c r="H917" s="108"/>
      <c r="I917" s="108"/>
      <c r="J917" s="108"/>
      <c r="K917" s="108"/>
      <c r="L917" s="108"/>
      <c r="M917" s="111"/>
      <c r="N917" s="112"/>
      <c r="O917" s="111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</row>
    <row r="918">
      <c r="A918" s="108"/>
      <c r="B918" s="108"/>
      <c r="C918" s="108"/>
      <c r="D918" s="115"/>
      <c r="E918" s="108"/>
      <c r="F918" s="108"/>
      <c r="G918" s="108"/>
      <c r="H918" s="108"/>
      <c r="I918" s="108"/>
      <c r="J918" s="108"/>
      <c r="K918" s="108"/>
      <c r="L918" s="108"/>
      <c r="M918" s="111"/>
      <c r="N918" s="112"/>
      <c r="O918" s="111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</row>
    <row r="919">
      <c r="A919" s="108"/>
      <c r="B919" s="108"/>
      <c r="C919" s="108"/>
      <c r="D919" s="115"/>
      <c r="E919" s="108"/>
      <c r="F919" s="108"/>
      <c r="G919" s="108"/>
      <c r="H919" s="108"/>
      <c r="I919" s="108"/>
      <c r="J919" s="108"/>
      <c r="K919" s="108"/>
      <c r="L919" s="108"/>
      <c r="M919" s="111"/>
      <c r="N919" s="112"/>
      <c r="O919" s="111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</row>
    <row r="920">
      <c r="A920" s="108"/>
      <c r="B920" s="108"/>
      <c r="C920" s="108"/>
      <c r="D920" s="115"/>
      <c r="E920" s="108"/>
      <c r="F920" s="108"/>
      <c r="G920" s="108"/>
      <c r="H920" s="108"/>
      <c r="I920" s="108"/>
      <c r="J920" s="108"/>
      <c r="K920" s="108"/>
      <c r="L920" s="108"/>
      <c r="M920" s="111"/>
      <c r="N920" s="112"/>
      <c r="O920" s="111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</row>
    <row r="921">
      <c r="A921" s="108"/>
      <c r="B921" s="108"/>
      <c r="C921" s="108"/>
      <c r="D921" s="115"/>
      <c r="E921" s="108"/>
      <c r="F921" s="108"/>
      <c r="G921" s="108"/>
      <c r="H921" s="108"/>
      <c r="I921" s="108"/>
      <c r="J921" s="108"/>
      <c r="K921" s="108"/>
      <c r="L921" s="108"/>
      <c r="M921" s="111"/>
      <c r="N921" s="112"/>
      <c r="O921" s="111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</row>
    <row r="922">
      <c r="A922" s="108"/>
      <c r="B922" s="108"/>
      <c r="C922" s="108"/>
      <c r="D922" s="115"/>
      <c r="E922" s="108"/>
      <c r="F922" s="108"/>
      <c r="G922" s="108"/>
      <c r="H922" s="108"/>
      <c r="I922" s="108"/>
      <c r="J922" s="108"/>
      <c r="K922" s="108"/>
      <c r="L922" s="108"/>
      <c r="M922" s="111"/>
      <c r="N922" s="112"/>
      <c r="O922" s="111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</row>
    <row r="923">
      <c r="A923" s="108"/>
      <c r="B923" s="108"/>
      <c r="C923" s="108"/>
      <c r="D923" s="115"/>
      <c r="E923" s="108"/>
      <c r="F923" s="108"/>
      <c r="G923" s="108"/>
      <c r="H923" s="108"/>
      <c r="I923" s="108"/>
      <c r="J923" s="108"/>
      <c r="K923" s="108"/>
      <c r="L923" s="108"/>
      <c r="M923" s="111"/>
      <c r="N923" s="112"/>
      <c r="O923" s="111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</row>
    <row r="924">
      <c r="A924" s="108"/>
      <c r="B924" s="108"/>
      <c r="C924" s="108"/>
      <c r="D924" s="115"/>
      <c r="E924" s="108"/>
      <c r="F924" s="108"/>
      <c r="G924" s="108"/>
      <c r="H924" s="108"/>
      <c r="I924" s="108"/>
      <c r="J924" s="108"/>
      <c r="K924" s="108"/>
      <c r="L924" s="108"/>
      <c r="M924" s="111"/>
      <c r="N924" s="112"/>
      <c r="O924" s="111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</row>
    <row r="925">
      <c r="A925" s="108"/>
      <c r="B925" s="108"/>
      <c r="C925" s="108"/>
      <c r="D925" s="115"/>
      <c r="E925" s="108"/>
      <c r="F925" s="108"/>
      <c r="G925" s="108"/>
      <c r="H925" s="108"/>
      <c r="I925" s="108"/>
      <c r="J925" s="108"/>
      <c r="K925" s="108"/>
      <c r="L925" s="108"/>
      <c r="M925" s="111"/>
      <c r="N925" s="112"/>
      <c r="O925" s="111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</row>
    <row r="926">
      <c r="A926" s="108"/>
      <c r="B926" s="108"/>
      <c r="C926" s="108"/>
      <c r="D926" s="115"/>
      <c r="E926" s="108"/>
      <c r="F926" s="108"/>
      <c r="G926" s="108"/>
      <c r="H926" s="108"/>
      <c r="I926" s="108"/>
      <c r="J926" s="108"/>
      <c r="K926" s="108"/>
      <c r="L926" s="108"/>
      <c r="M926" s="111"/>
      <c r="N926" s="112"/>
      <c r="O926" s="111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</row>
    <row r="927">
      <c r="A927" s="108"/>
      <c r="B927" s="108"/>
      <c r="C927" s="108"/>
      <c r="D927" s="115"/>
      <c r="E927" s="108"/>
      <c r="F927" s="108"/>
      <c r="G927" s="108"/>
      <c r="H927" s="108"/>
      <c r="I927" s="108"/>
      <c r="J927" s="108"/>
      <c r="K927" s="108"/>
      <c r="L927" s="108"/>
      <c r="M927" s="111"/>
      <c r="N927" s="112"/>
      <c r="O927" s="111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</row>
    <row r="928">
      <c r="A928" s="108"/>
      <c r="B928" s="108"/>
      <c r="C928" s="108"/>
      <c r="D928" s="115"/>
      <c r="E928" s="108"/>
      <c r="F928" s="108"/>
      <c r="G928" s="108"/>
      <c r="H928" s="108"/>
      <c r="I928" s="108"/>
      <c r="J928" s="108"/>
      <c r="K928" s="108"/>
      <c r="L928" s="108"/>
      <c r="M928" s="111"/>
      <c r="N928" s="112"/>
      <c r="O928" s="111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</row>
    <row r="929">
      <c r="A929" s="108"/>
      <c r="B929" s="108"/>
      <c r="C929" s="108"/>
      <c r="D929" s="115"/>
      <c r="E929" s="108"/>
      <c r="F929" s="108"/>
      <c r="G929" s="108"/>
      <c r="H929" s="108"/>
      <c r="I929" s="108"/>
      <c r="J929" s="108"/>
      <c r="K929" s="108"/>
      <c r="L929" s="108"/>
      <c r="M929" s="111"/>
      <c r="N929" s="112"/>
      <c r="O929" s="111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</row>
    <row r="930">
      <c r="A930" s="108"/>
      <c r="B930" s="108"/>
      <c r="C930" s="108"/>
      <c r="D930" s="115"/>
      <c r="E930" s="108"/>
      <c r="F930" s="108"/>
      <c r="G930" s="108"/>
      <c r="H930" s="108"/>
      <c r="I930" s="108"/>
      <c r="J930" s="108"/>
      <c r="K930" s="108"/>
      <c r="L930" s="108"/>
      <c r="M930" s="111"/>
      <c r="N930" s="112"/>
      <c r="O930" s="111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</row>
    <row r="931">
      <c r="A931" s="108"/>
      <c r="B931" s="108"/>
      <c r="C931" s="108"/>
      <c r="D931" s="115"/>
      <c r="E931" s="108"/>
      <c r="F931" s="108"/>
      <c r="G931" s="108"/>
      <c r="H931" s="108"/>
      <c r="I931" s="108"/>
      <c r="J931" s="108"/>
      <c r="K931" s="108"/>
      <c r="L931" s="108"/>
      <c r="M931" s="111"/>
      <c r="N931" s="112"/>
      <c r="O931" s="111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</row>
    <row r="932">
      <c r="A932" s="108"/>
      <c r="B932" s="108"/>
      <c r="C932" s="108"/>
      <c r="D932" s="115"/>
      <c r="E932" s="108"/>
      <c r="F932" s="108"/>
      <c r="G932" s="108"/>
      <c r="H932" s="108"/>
      <c r="I932" s="108"/>
      <c r="J932" s="108"/>
      <c r="K932" s="108"/>
      <c r="L932" s="108"/>
      <c r="M932" s="111"/>
      <c r="N932" s="112"/>
      <c r="O932" s="111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</row>
    <row r="933">
      <c r="A933" s="108"/>
      <c r="B933" s="108"/>
      <c r="C933" s="108"/>
      <c r="D933" s="115"/>
      <c r="E933" s="108"/>
      <c r="F933" s="108"/>
      <c r="G933" s="108"/>
      <c r="H933" s="108"/>
      <c r="I933" s="108"/>
      <c r="J933" s="108"/>
      <c r="K933" s="108"/>
      <c r="L933" s="108"/>
      <c r="M933" s="111"/>
      <c r="N933" s="112"/>
      <c r="O933" s="111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</row>
    <row r="934">
      <c r="A934" s="108"/>
      <c r="B934" s="108"/>
      <c r="C934" s="108"/>
      <c r="D934" s="115"/>
      <c r="E934" s="108"/>
      <c r="F934" s="108"/>
      <c r="G934" s="108"/>
      <c r="H934" s="108"/>
      <c r="I934" s="108"/>
      <c r="J934" s="108"/>
      <c r="K934" s="108"/>
      <c r="L934" s="108"/>
      <c r="M934" s="111"/>
      <c r="N934" s="112"/>
      <c r="O934" s="111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</row>
    <row r="935">
      <c r="A935" s="108"/>
      <c r="B935" s="108"/>
      <c r="C935" s="108"/>
      <c r="D935" s="115"/>
      <c r="E935" s="108"/>
      <c r="F935" s="108"/>
      <c r="G935" s="108"/>
      <c r="H935" s="108"/>
      <c r="I935" s="108"/>
      <c r="J935" s="108"/>
      <c r="K935" s="108"/>
      <c r="L935" s="108"/>
      <c r="M935" s="111"/>
      <c r="N935" s="112"/>
      <c r="O935" s="111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</row>
    <row r="936">
      <c r="A936" s="108"/>
      <c r="B936" s="108"/>
      <c r="C936" s="108"/>
      <c r="D936" s="115"/>
      <c r="E936" s="108"/>
      <c r="F936" s="108"/>
      <c r="G936" s="108"/>
      <c r="H936" s="108"/>
      <c r="I936" s="108"/>
      <c r="J936" s="108"/>
      <c r="K936" s="108"/>
      <c r="L936" s="108"/>
      <c r="M936" s="111"/>
      <c r="N936" s="112"/>
      <c r="O936" s="111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</row>
    <row r="937">
      <c r="A937" s="108"/>
      <c r="B937" s="108"/>
      <c r="C937" s="108"/>
      <c r="D937" s="115"/>
      <c r="E937" s="108"/>
      <c r="F937" s="108"/>
      <c r="G937" s="108"/>
      <c r="H937" s="108"/>
      <c r="I937" s="108"/>
      <c r="J937" s="108"/>
      <c r="K937" s="108"/>
      <c r="L937" s="108"/>
      <c r="M937" s="111"/>
      <c r="N937" s="112"/>
      <c r="O937" s="111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</row>
    <row r="938">
      <c r="A938" s="108"/>
      <c r="B938" s="108"/>
      <c r="C938" s="108"/>
      <c r="D938" s="115"/>
      <c r="E938" s="108"/>
      <c r="F938" s="108"/>
      <c r="G938" s="108"/>
      <c r="H938" s="108"/>
      <c r="I938" s="108"/>
      <c r="J938" s="108"/>
      <c r="K938" s="108"/>
      <c r="L938" s="108"/>
      <c r="M938" s="111"/>
      <c r="N938" s="112"/>
      <c r="O938" s="111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</row>
    <row r="939">
      <c r="A939" s="108"/>
      <c r="B939" s="108"/>
      <c r="C939" s="108"/>
      <c r="D939" s="115"/>
      <c r="E939" s="108"/>
      <c r="F939" s="108"/>
      <c r="G939" s="108"/>
      <c r="H939" s="108"/>
      <c r="I939" s="108"/>
      <c r="J939" s="108"/>
      <c r="K939" s="108"/>
      <c r="L939" s="108"/>
      <c r="M939" s="111"/>
      <c r="N939" s="112"/>
      <c r="O939" s="111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</row>
    <row r="940">
      <c r="A940" s="108"/>
      <c r="B940" s="108"/>
      <c r="C940" s="108"/>
      <c r="D940" s="115"/>
      <c r="E940" s="108"/>
      <c r="F940" s="108"/>
      <c r="G940" s="108"/>
      <c r="H940" s="108"/>
      <c r="I940" s="108"/>
      <c r="J940" s="108"/>
      <c r="K940" s="108"/>
      <c r="L940" s="108"/>
      <c r="M940" s="111"/>
      <c r="N940" s="112"/>
      <c r="O940" s="111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</row>
    <row r="941">
      <c r="A941" s="108"/>
      <c r="B941" s="108"/>
      <c r="C941" s="108"/>
      <c r="D941" s="115"/>
      <c r="E941" s="108"/>
      <c r="F941" s="108"/>
      <c r="G941" s="108"/>
      <c r="H941" s="108"/>
      <c r="I941" s="108"/>
      <c r="J941" s="108"/>
      <c r="K941" s="108"/>
      <c r="L941" s="108"/>
      <c r="M941" s="111"/>
      <c r="N941" s="112"/>
      <c r="O941" s="111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</row>
    <row r="942">
      <c r="A942" s="108"/>
      <c r="B942" s="108"/>
      <c r="C942" s="108"/>
      <c r="D942" s="115"/>
      <c r="E942" s="108"/>
      <c r="F942" s="108"/>
      <c r="G942" s="108"/>
      <c r="H942" s="108"/>
      <c r="I942" s="108"/>
      <c r="J942" s="108"/>
      <c r="K942" s="108"/>
      <c r="L942" s="108"/>
      <c r="M942" s="111"/>
      <c r="N942" s="112"/>
      <c r="O942" s="111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</row>
    <row r="943">
      <c r="A943" s="108"/>
      <c r="B943" s="108"/>
      <c r="C943" s="108"/>
      <c r="D943" s="115"/>
      <c r="E943" s="108"/>
      <c r="F943" s="108"/>
      <c r="G943" s="108"/>
      <c r="H943" s="108"/>
      <c r="I943" s="108"/>
      <c r="J943" s="108"/>
      <c r="K943" s="108"/>
      <c r="L943" s="108"/>
      <c r="M943" s="111"/>
      <c r="N943" s="112"/>
      <c r="O943" s="111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</row>
    <row r="944">
      <c r="A944" s="108"/>
      <c r="B944" s="108"/>
      <c r="C944" s="108"/>
      <c r="D944" s="115"/>
      <c r="E944" s="108"/>
      <c r="F944" s="108"/>
      <c r="G944" s="108"/>
      <c r="H944" s="108"/>
      <c r="I944" s="108"/>
      <c r="J944" s="108"/>
      <c r="K944" s="108"/>
      <c r="L944" s="108"/>
      <c r="M944" s="111"/>
      <c r="N944" s="112"/>
      <c r="O944" s="111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</row>
    <row r="945">
      <c r="A945" s="108"/>
      <c r="B945" s="108"/>
      <c r="C945" s="108"/>
      <c r="D945" s="115"/>
      <c r="E945" s="108"/>
      <c r="F945" s="108"/>
      <c r="G945" s="108"/>
      <c r="H945" s="108"/>
      <c r="I945" s="108"/>
      <c r="J945" s="108"/>
      <c r="K945" s="108"/>
      <c r="L945" s="108"/>
      <c r="M945" s="111"/>
      <c r="N945" s="112"/>
      <c r="O945" s="111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</row>
    <row r="946">
      <c r="A946" s="108"/>
      <c r="B946" s="108"/>
      <c r="C946" s="108"/>
      <c r="D946" s="115"/>
      <c r="E946" s="108"/>
      <c r="F946" s="108"/>
      <c r="G946" s="108"/>
      <c r="H946" s="108"/>
      <c r="I946" s="108"/>
      <c r="J946" s="108"/>
      <c r="K946" s="108"/>
      <c r="L946" s="108"/>
      <c r="M946" s="111"/>
      <c r="N946" s="112"/>
      <c r="O946" s="111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</row>
    <row r="947">
      <c r="A947" s="108"/>
      <c r="B947" s="108"/>
      <c r="C947" s="108"/>
      <c r="D947" s="115"/>
      <c r="E947" s="108"/>
      <c r="F947" s="108"/>
      <c r="G947" s="108"/>
      <c r="H947" s="108"/>
      <c r="I947" s="108"/>
      <c r="J947" s="108"/>
      <c r="K947" s="108"/>
      <c r="L947" s="108"/>
      <c r="M947" s="111"/>
      <c r="N947" s="112"/>
      <c r="O947" s="111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</row>
    <row r="948">
      <c r="A948" s="108"/>
      <c r="B948" s="108"/>
      <c r="C948" s="108"/>
      <c r="D948" s="115"/>
      <c r="E948" s="108"/>
      <c r="F948" s="108"/>
      <c r="G948" s="108"/>
      <c r="H948" s="108"/>
      <c r="I948" s="108"/>
      <c r="J948" s="108"/>
      <c r="K948" s="108"/>
      <c r="L948" s="108"/>
      <c r="M948" s="111"/>
      <c r="N948" s="112"/>
      <c r="O948" s="111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</row>
    <row r="949">
      <c r="A949" s="108"/>
      <c r="B949" s="108"/>
      <c r="C949" s="108"/>
      <c r="D949" s="115"/>
      <c r="E949" s="108"/>
      <c r="F949" s="108"/>
      <c r="G949" s="108"/>
      <c r="H949" s="108"/>
      <c r="I949" s="108"/>
      <c r="J949" s="108"/>
      <c r="K949" s="108"/>
      <c r="L949" s="108"/>
      <c r="M949" s="111"/>
      <c r="N949" s="112"/>
      <c r="O949" s="111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</row>
    <row r="950">
      <c r="A950" s="108"/>
      <c r="B950" s="108"/>
      <c r="C950" s="108"/>
      <c r="D950" s="115"/>
      <c r="E950" s="108"/>
      <c r="F950" s="108"/>
      <c r="G950" s="108"/>
      <c r="H950" s="108"/>
      <c r="I950" s="108"/>
      <c r="J950" s="108"/>
      <c r="K950" s="108"/>
      <c r="L950" s="108"/>
      <c r="M950" s="111"/>
      <c r="N950" s="112"/>
      <c r="O950" s="111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</row>
    <row r="951">
      <c r="A951" s="108"/>
      <c r="B951" s="108"/>
      <c r="C951" s="108"/>
      <c r="D951" s="115"/>
      <c r="E951" s="108"/>
      <c r="F951" s="108"/>
      <c r="G951" s="108"/>
      <c r="H951" s="108"/>
      <c r="I951" s="108"/>
      <c r="J951" s="108"/>
      <c r="K951" s="108"/>
      <c r="L951" s="108"/>
      <c r="M951" s="111"/>
      <c r="N951" s="112"/>
      <c r="O951" s="111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</row>
    <row r="952">
      <c r="A952" s="108"/>
      <c r="B952" s="108"/>
      <c r="C952" s="108"/>
      <c r="D952" s="115"/>
      <c r="E952" s="108"/>
      <c r="F952" s="108"/>
      <c r="G952" s="108"/>
      <c r="H952" s="108"/>
      <c r="I952" s="108"/>
      <c r="J952" s="108"/>
      <c r="K952" s="108"/>
      <c r="L952" s="108"/>
      <c r="M952" s="111"/>
      <c r="N952" s="112"/>
      <c r="O952" s="111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</row>
    <row r="953">
      <c r="A953" s="108"/>
      <c r="B953" s="108"/>
      <c r="C953" s="108"/>
      <c r="D953" s="115"/>
      <c r="E953" s="108"/>
      <c r="F953" s="108"/>
      <c r="G953" s="108"/>
      <c r="H953" s="108"/>
      <c r="I953" s="108"/>
      <c r="J953" s="108"/>
      <c r="K953" s="108"/>
      <c r="L953" s="108"/>
      <c r="M953" s="111"/>
      <c r="N953" s="112"/>
      <c r="O953" s="111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</row>
    <row r="954">
      <c r="A954" s="108"/>
      <c r="B954" s="108"/>
      <c r="C954" s="108"/>
      <c r="D954" s="115"/>
      <c r="E954" s="108"/>
      <c r="F954" s="108"/>
      <c r="G954" s="108"/>
      <c r="H954" s="108"/>
      <c r="I954" s="108"/>
      <c r="J954" s="108"/>
      <c r="K954" s="108"/>
      <c r="L954" s="108"/>
      <c r="M954" s="111"/>
      <c r="N954" s="112"/>
      <c r="O954" s="111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</row>
    <row r="955">
      <c r="A955" s="108"/>
      <c r="B955" s="108"/>
      <c r="C955" s="108"/>
      <c r="D955" s="115"/>
      <c r="E955" s="108"/>
      <c r="F955" s="108"/>
      <c r="G955" s="108"/>
      <c r="H955" s="108"/>
      <c r="I955" s="108"/>
      <c r="J955" s="108"/>
      <c r="K955" s="108"/>
      <c r="L955" s="108"/>
      <c r="M955" s="111"/>
      <c r="N955" s="112"/>
      <c r="O955" s="111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</row>
    <row r="956">
      <c r="A956" s="108"/>
      <c r="B956" s="108"/>
      <c r="C956" s="108"/>
      <c r="D956" s="115"/>
      <c r="E956" s="108"/>
      <c r="F956" s="108"/>
      <c r="G956" s="108"/>
      <c r="H956" s="108"/>
      <c r="I956" s="108"/>
      <c r="J956" s="108"/>
      <c r="K956" s="108"/>
      <c r="L956" s="108"/>
      <c r="M956" s="111"/>
      <c r="N956" s="112"/>
      <c r="O956" s="111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</row>
    <row r="957">
      <c r="A957" s="108"/>
      <c r="B957" s="108"/>
      <c r="C957" s="108"/>
      <c r="D957" s="115"/>
      <c r="E957" s="108"/>
      <c r="F957" s="108"/>
      <c r="G957" s="108"/>
      <c r="H957" s="108"/>
      <c r="I957" s="108"/>
      <c r="J957" s="108"/>
      <c r="K957" s="108"/>
      <c r="L957" s="108"/>
      <c r="M957" s="111"/>
      <c r="N957" s="112"/>
      <c r="O957" s="111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</row>
    <row r="958">
      <c r="A958" s="108"/>
      <c r="B958" s="108"/>
      <c r="C958" s="108"/>
      <c r="D958" s="115"/>
      <c r="E958" s="108"/>
      <c r="F958" s="108"/>
      <c r="G958" s="108"/>
      <c r="H958" s="108"/>
      <c r="I958" s="108"/>
      <c r="J958" s="108"/>
      <c r="K958" s="108"/>
      <c r="L958" s="108"/>
      <c r="M958" s="111"/>
      <c r="N958" s="112"/>
      <c r="O958" s="111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</row>
    <row r="959">
      <c r="A959" s="108"/>
      <c r="B959" s="108"/>
      <c r="C959" s="108"/>
      <c r="D959" s="115"/>
      <c r="E959" s="108"/>
      <c r="F959" s="108"/>
      <c r="G959" s="108"/>
      <c r="H959" s="108"/>
      <c r="I959" s="108"/>
      <c r="J959" s="108"/>
      <c r="K959" s="108"/>
      <c r="L959" s="108"/>
      <c r="M959" s="111"/>
      <c r="N959" s="112"/>
      <c r="O959" s="111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</row>
    <row r="960">
      <c r="A960" s="108"/>
      <c r="B960" s="108"/>
      <c r="C960" s="108"/>
      <c r="D960" s="115"/>
      <c r="E960" s="108"/>
      <c r="F960" s="108"/>
      <c r="G960" s="108"/>
      <c r="H960" s="108"/>
      <c r="I960" s="108"/>
      <c r="J960" s="108"/>
      <c r="K960" s="108"/>
      <c r="L960" s="108"/>
      <c r="M960" s="111"/>
      <c r="N960" s="112"/>
      <c r="O960" s="111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</row>
    <row r="961">
      <c r="A961" s="108"/>
      <c r="B961" s="108"/>
      <c r="C961" s="108"/>
      <c r="D961" s="115"/>
      <c r="E961" s="108"/>
      <c r="F961" s="108"/>
      <c r="G961" s="108"/>
      <c r="H961" s="108"/>
      <c r="I961" s="108"/>
      <c r="J961" s="108"/>
      <c r="K961" s="108"/>
      <c r="L961" s="108"/>
      <c r="M961" s="111"/>
      <c r="N961" s="112"/>
      <c r="O961" s="111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</row>
    <row r="962">
      <c r="A962" s="108"/>
      <c r="B962" s="108"/>
      <c r="C962" s="108"/>
      <c r="D962" s="115"/>
      <c r="E962" s="108"/>
      <c r="F962" s="108"/>
      <c r="G962" s="108"/>
      <c r="H962" s="108"/>
      <c r="I962" s="108"/>
      <c r="J962" s="108"/>
      <c r="K962" s="108"/>
      <c r="L962" s="108"/>
      <c r="M962" s="111"/>
      <c r="N962" s="112"/>
      <c r="O962" s="111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</row>
    <row r="963">
      <c r="A963" s="108"/>
      <c r="B963" s="108"/>
      <c r="C963" s="108"/>
      <c r="D963" s="115"/>
      <c r="E963" s="108"/>
      <c r="F963" s="108"/>
      <c r="G963" s="108"/>
      <c r="H963" s="108"/>
      <c r="I963" s="108"/>
      <c r="J963" s="108"/>
      <c r="K963" s="108"/>
      <c r="L963" s="108"/>
      <c r="M963" s="111"/>
      <c r="N963" s="112"/>
      <c r="O963" s="111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</row>
    <row r="964">
      <c r="A964" s="108"/>
      <c r="B964" s="108"/>
      <c r="C964" s="108"/>
      <c r="D964" s="115"/>
      <c r="E964" s="108"/>
      <c r="F964" s="108"/>
      <c r="G964" s="108"/>
      <c r="H964" s="108"/>
      <c r="I964" s="108"/>
      <c r="J964" s="108"/>
      <c r="K964" s="108"/>
      <c r="L964" s="108"/>
      <c r="M964" s="111"/>
      <c r="N964" s="112"/>
      <c r="O964" s="111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</row>
    <row r="965">
      <c r="A965" s="108"/>
      <c r="B965" s="108"/>
      <c r="C965" s="108"/>
      <c r="D965" s="115"/>
      <c r="E965" s="108"/>
      <c r="F965" s="108"/>
      <c r="G965" s="108"/>
      <c r="H965" s="108"/>
      <c r="I965" s="108"/>
      <c r="J965" s="108"/>
      <c r="K965" s="108"/>
      <c r="L965" s="108"/>
      <c r="M965" s="111"/>
      <c r="N965" s="112"/>
      <c r="O965" s="111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</row>
    <row r="966">
      <c r="A966" s="108"/>
      <c r="B966" s="108"/>
      <c r="C966" s="108"/>
      <c r="D966" s="115"/>
      <c r="E966" s="108"/>
      <c r="F966" s="108"/>
      <c r="G966" s="108"/>
      <c r="H966" s="108"/>
      <c r="I966" s="108"/>
      <c r="J966" s="108"/>
      <c r="K966" s="108"/>
      <c r="L966" s="108"/>
      <c r="M966" s="111"/>
      <c r="N966" s="112"/>
      <c r="O966" s="111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</row>
    <row r="967">
      <c r="A967" s="108"/>
      <c r="B967" s="108"/>
      <c r="C967" s="108"/>
      <c r="D967" s="115"/>
      <c r="E967" s="108"/>
      <c r="F967" s="108"/>
      <c r="G967" s="108"/>
      <c r="H967" s="108"/>
      <c r="I967" s="108"/>
      <c r="J967" s="108"/>
      <c r="K967" s="108"/>
      <c r="L967" s="108"/>
      <c r="M967" s="111"/>
      <c r="N967" s="112"/>
      <c r="O967" s="111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</row>
    <row r="968">
      <c r="A968" s="108"/>
      <c r="B968" s="108"/>
      <c r="C968" s="108"/>
      <c r="D968" s="115"/>
      <c r="E968" s="108"/>
      <c r="F968" s="108"/>
      <c r="G968" s="108"/>
      <c r="H968" s="108"/>
      <c r="I968" s="108"/>
      <c r="J968" s="108"/>
      <c r="K968" s="108"/>
      <c r="L968" s="108"/>
      <c r="M968" s="111"/>
      <c r="N968" s="112"/>
      <c r="O968" s="111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</row>
    <row r="969">
      <c r="A969" s="108"/>
      <c r="B969" s="108"/>
      <c r="C969" s="108"/>
      <c r="D969" s="115"/>
      <c r="E969" s="108"/>
      <c r="F969" s="108"/>
      <c r="G969" s="108"/>
      <c r="H969" s="108"/>
      <c r="I969" s="108"/>
      <c r="J969" s="108"/>
      <c r="K969" s="108"/>
      <c r="L969" s="108"/>
      <c r="M969" s="111"/>
      <c r="N969" s="112"/>
      <c r="O969" s="111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</row>
    <row r="970">
      <c r="A970" s="108"/>
      <c r="B970" s="108"/>
      <c r="C970" s="108"/>
      <c r="D970" s="115"/>
      <c r="E970" s="108"/>
      <c r="F970" s="108"/>
      <c r="G970" s="108"/>
      <c r="H970" s="108"/>
      <c r="I970" s="108"/>
      <c r="J970" s="108"/>
      <c r="K970" s="108"/>
      <c r="L970" s="108"/>
      <c r="M970" s="111"/>
      <c r="N970" s="112"/>
      <c r="O970" s="111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</row>
    <row r="971">
      <c r="A971" s="108"/>
      <c r="B971" s="108"/>
      <c r="C971" s="108"/>
      <c r="D971" s="115"/>
      <c r="E971" s="108"/>
      <c r="F971" s="108"/>
      <c r="G971" s="108"/>
      <c r="H971" s="108"/>
      <c r="I971" s="108"/>
      <c r="J971" s="108"/>
      <c r="K971" s="108"/>
      <c r="L971" s="108"/>
      <c r="M971" s="111"/>
      <c r="N971" s="112"/>
      <c r="O971" s="111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</row>
    <row r="972">
      <c r="A972" s="108"/>
      <c r="B972" s="108"/>
      <c r="C972" s="108"/>
      <c r="D972" s="115"/>
      <c r="E972" s="108"/>
      <c r="F972" s="108"/>
      <c r="G972" s="108"/>
      <c r="H972" s="108"/>
      <c r="I972" s="108"/>
      <c r="J972" s="108"/>
      <c r="K972" s="108"/>
      <c r="L972" s="108"/>
      <c r="M972" s="111"/>
      <c r="N972" s="112"/>
      <c r="O972" s="111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</row>
    <row r="973">
      <c r="A973" s="108"/>
      <c r="B973" s="108"/>
      <c r="C973" s="108"/>
      <c r="D973" s="115"/>
      <c r="E973" s="108"/>
      <c r="F973" s="108"/>
      <c r="G973" s="108"/>
      <c r="H973" s="108"/>
      <c r="I973" s="108"/>
      <c r="J973" s="108"/>
      <c r="K973" s="108"/>
      <c r="L973" s="108"/>
      <c r="M973" s="111"/>
      <c r="N973" s="112"/>
      <c r="O973" s="111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</row>
    <row r="974">
      <c r="A974" s="108"/>
      <c r="B974" s="108"/>
      <c r="C974" s="108"/>
      <c r="D974" s="115"/>
      <c r="E974" s="108"/>
      <c r="F974" s="108"/>
      <c r="G974" s="108"/>
      <c r="H974" s="108"/>
      <c r="I974" s="108"/>
      <c r="J974" s="108"/>
      <c r="K974" s="108"/>
      <c r="L974" s="108"/>
      <c r="M974" s="111"/>
      <c r="N974" s="112"/>
      <c r="O974" s="111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</row>
    <row r="975">
      <c r="A975" s="108"/>
      <c r="B975" s="108"/>
      <c r="C975" s="108"/>
      <c r="D975" s="115"/>
      <c r="E975" s="108"/>
      <c r="F975" s="108"/>
      <c r="G975" s="108"/>
      <c r="H975" s="108"/>
      <c r="I975" s="108"/>
      <c r="J975" s="108"/>
      <c r="K975" s="108"/>
      <c r="L975" s="108"/>
      <c r="M975" s="111"/>
      <c r="N975" s="112"/>
      <c r="O975" s="111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</row>
    <row r="976">
      <c r="A976" s="108"/>
      <c r="B976" s="108"/>
      <c r="C976" s="108"/>
      <c r="D976" s="115"/>
      <c r="E976" s="108"/>
      <c r="F976" s="108"/>
      <c r="G976" s="108"/>
      <c r="H976" s="108"/>
      <c r="I976" s="108"/>
      <c r="J976" s="108"/>
      <c r="K976" s="108"/>
      <c r="L976" s="108"/>
      <c r="M976" s="111"/>
      <c r="N976" s="112"/>
      <c r="O976" s="111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</row>
    <row r="977">
      <c r="A977" s="108"/>
      <c r="B977" s="108"/>
      <c r="C977" s="108"/>
      <c r="D977" s="115"/>
      <c r="E977" s="108"/>
      <c r="F977" s="108"/>
      <c r="G977" s="108"/>
      <c r="H977" s="108"/>
      <c r="I977" s="108"/>
      <c r="J977" s="108"/>
      <c r="K977" s="108"/>
      <c r="L977" s="108"/>
      <c r="M977" s="111"/>
      <c r="N977" s="112"/>
      <c r="O977" s="111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</row>
    <row r="978">
      <c r="A978" s="108"/>
      <c r="B978" s="108"/>
      <c r="C978" s="108"/>
      <c r="D978" s="115"/>
      <c r="E978" s="108"/>
      <c r="F978" s="108"/>
      <c r="G978" s="108"/>
      <c r="H978" s="108"/>
      <c r="I978" s="108"/>
      <c r="J978" s="108"/>
      <c r="K978" s="108"/>
      <c r="L978" s="108"/>
      <c r="M978" s="111"/>
      <c r="N978" s="112"/>
      <c r="O978" s="111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</row>
    <row r="979">
      <c r="A979" s="108"/>
      <c r="B979" s="108"/>
      <c r="C979" s="108"/>
      <c r="D979" s="115"/>
      <c r="E979" s="108"/>
      <c r="F979" s="108"/>
      <c r="G979" s="108"/>
      <c r="H979" s="108"/>
      <c r="I979" s="108"/>
      <c r="J979" s="108"/>
      <c r="K979" s="108"/>
      <c r="L979" s="108"/>
      <c r="M979" s="111"/>
      <c r="N979" s="112"/>
      <c r="O979" s="111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</row>
    <row r="980">
      <c r="A980" s="108"/>
      <c r="B980" s="108"/>
      <c r="C980" s="108"/>
      <c r="D980" s="115"/>
      <c r="E980" s="108"/>
      <c r="F980" s="108"/>
      <c r="G980" s="108"/>
      <c r="H980" s="108"/>
      <c r="I980" s="108"/>
      <c r="J980" s="108"/>
      <c r="K980" s="108"/>
      <c r="L980" s="108"/>
      <c r="M980" s="111"/>
      <c r="N980" s="112"/>
      <c r="O980" s="111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</row>
    <row r="981">
      <c r="A981" s="108"/>
      <c r="B981" s="108"/>
      <c r="C981" s="108"/>
      <c r="D981" s="115"/>
      <c r="E981" s="108"/>
      <c r="F981" s="108"/>
      <c r="G981" s="108"/>
      <c r="H981" s="108"/>
      <c r="I981" s="108"/>
      <c r="J981" s="108"/>
      <c r="K981" s="108"/>
      <c r="L981" s="108"/>
      <c r="M981" s="111"/>
      <c r="N981" s="112"/>
      <c r="O981" s="111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</row>
    <row r="982">
      <c r="A982" s="108"/>
      <c r="B982" s="108"/>
      <c r="C982" s="108"/>
      <c r="D982" s="115"/>
      <c r="E982" s="108"/>
      <c r="F982" s="108"/>
      <c r="G982" s="108"/>
      <c r="H982" s="108"/>
      <c r="I982" s="108"/>
      <c r="J982" s="108"/>
      <c r="K982" s="108"/>
      <c r="L982" s="108"/>
      <c r="M982" s="111"/>
      <c r="N982" s="112"/>
      <c r="O982" s="111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</row>
    <row r="983">
      <c r="A983" s="108"/>
      <c r="B983" s="108"/>
      <c r="C983" s="108"/>
      <c r="D983" s="115"/>
      <c r="E983" s="108"/>
      <c r="F983" s="108"/>
      <c r="G983" s="108"/>
      <c r="H983" s="108"/>
      <c r="I983" s="108"/>
      <c r="J983" s="108"/>
      <c r="K983" s="108"/>
      <c r="L983" s="108"/>
      <c r="M983" s="111"/>
      <c r="N983" s="112"/>
      <c r="O983" s="111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</row>
    <row r="984">
      <c r="A984" s="108"/>
      <c r="B984" s="108"/>
      <c r="C984" s="108"/>
      <c r="D984" s="115"/>
      <c r="E984" s="108"/>
      <c r="F984" s="108"/>
      <c r="G984" s="108"/>
      <c r="H984" s="108"/>
      <c r="I984" s="108"/>
      <c r="J984" s="108"/>
      <c r="K984" s="108"/>
      <c r="L984" s="108"/>
      <c r="M984" s="111"/>
      <c r="N984" s="112"/>
      <c r="O984" s="111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</row>
    <row r="985">
      <c r="A985" s="108"/>
      <c r="B985" s="108"/>
      <c r="C985" s="108"/>
      <c r="D985" s="115"/>
      <c r="E985" s="108"/>
      <c r="F985" s="108"/>
      <c r="G985" s="108"/>
      <c r="H985" s="108"/>
      <c r="I985" s="108"/>
      <c r="J985" s="108"/>
      <c r="K985" s="108"/>
      <c r="L985" s="108"/>
      <c r="M985" s="111"/>
      <c r="N985" s="112"/>
      <c r="O985" s="111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</row>
    <row r="986">
      <c r="A986" s="108"/>
      <c r="B986" s="108"/>
      <c r="C986" s="108"/>
      <c r="D986" s="115"/>
      <c r="E986" s="108"/>
      <c r="F986" s="108"/>
      <c r="G986" s="108"/>
      <c r="H986" s="108"/>
      <c r="I986" s="108"/>
      <c r="J986" s="108"/>
      <c r="K986" s="108"/>
      <c r="L986" s="108"/>
      <c r="M986" s="111"/>
      <c r="N986" s="112"/>
      <c r="O986" s="111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</row>
    <row r="987">
      <c r="A987" s="108"/>
      <c r="B987" s="108"/>
      <c r="C987" s="108"/>
      <c r="D987" s="115"/>
      <c r="E987" s="108"/>
      <c r="F987" s="108"/>
      <c r="G987" s="108"/>
      <c r="H987" s="108"/>
      <c r="I987" s="108"/>
      <c r="J987" s="108"/>
      <c r="K987" s="108"/>
      <c r="L987" s="108"/>
      <c r="M987" s="111"/>
      <c r="N987" s="112"/>
      <c r="O987" s="111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</row>
    <row r="988">
      <c r="A988" s="108"/>
      <c r="B988" s="108"/>
      <c r="C988" s="108"/>
      <c r="D988" s="115"/>
      <c r="E988" s="108"/>
      <c r="F988" s="108"/>
      <c r="G988" s="108"/>
      <c r="H988" s="108"/>
      <c r="I988" s="108"/>
      <c r="J988" s="108"/>
      <c r="K988" s="108"/>
      <c r="L988" s="108"/>
      <c r="M988" s="111"/>
      <c r="N988" s="112"/>
      <c r="O988" s="111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</row>
    <row r="989">
      <c r="A989" s="108"/>
      <c r="B989" s="108"/>
      <c r="C989" s="108"/>
      <c r="D989" s="115"/>
      <c r="E989" s="108"/>
      <c r="F989" s="108"/>
      <c r="G989" s="108"/>
      <c r="H989" s="108"/>
      <c r="I989" s="108"/>
      <c r="J989" s="108"/>
      <c r="K989" s="108"/>
      <c r="L989" s="108"/>
      <c r="M989" s="111"/>
      <c r="N989" s="112"/>
      <c r="O989" s="111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</row>
    <row r="990">
      <c r="A990" s="108"/>
      <c r="B990" s="108"/>
      <c r="C990" s="108"/>
      <c r="D990" s="115"/>
      <c r="E990" s="108"/>
      <c r="F990" s="108"/>
      <c r="G990" s="108"/>
      <c r="H990" s="108"/>
      <c r="I990" s="108"/>
      <c r="J990" s="108"/>
      <c r="K990" s="108"/>
      <c r="L990" s="108"/>
      <c r="M990" s="111"/>
      <c r="N990" s="112"/>
      <c r="O990" s="111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</row>
    <row r="991">
      <c r="A991" s="108"/>
      <c r="B991" s="108"/>
      <c r="C991" s="108"/>
      <c r="D991" s="115"/>
      <c r="E991" s="108"/>
      <c r="F991" s="108"/>
      <c r="G991" s="108"/>
      <c r="H991" s="108"/>
      <c r="I991" s="108"/>
      <c r="J991" s="108"/>
      <c r="K991" s="108"/>
      <c r="L991" s="108"/>
      <c r="M991" s="111"/>
      <c r="N991" s="112"/>
      <c r="O991" s="111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</row>
    <row r="992">
      <c r="A992" s="108"/>
      <c r="B992" s="108"/>
      <c r="C992" s="108"/>
      <c r="D992" s="115"/>
      <c r="E992" s="108"/>
      <c r="F992" s="108"/>
      <c r="G992" s="108"/>
      <c r="H992" s="108"/>
      <c r="I992" s="108"/>
      <c r="J992" s="108"/>
      <c r="K992" s="108"/>
      <c r="L992" s="108"/>
      <c r="M992" s="111"/>
      <c r="N992" s="112"/>
      <c r="O992" s="111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</row>
    <row r="993">
      <c r="A993" s="108"/>
      <c r="B993" s="108"/>
      <c r="C993" s="108"/>
      <c r="D993" s="115"/>
      <c r="E993" s="108"/>
      <c r="F993" s="108"/>
      <c r="G993" s="108"/>
      <c r="H993" s="108"/>
      <c r="I993" s="108"/>
      <c r="J993" s="108"/>
      <c r="K993" s="108"/>
      <c r="L993" s="108"/>
      <c r="M993" s="111"/>
      <c r="N993" s="112"/>
      <c r="O993" s="111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</row>
    <row r="994">
      <c r="A994" s="108"/>
      <c r="B994" s="108"/>
      <c r="C994" s="108"/>
      <c r="D994" s="115"/>
      <c r="E994" s="108"/>
      <c r="F994" s="108"/>
      <c r="G994" s="108"/>
      <c r="H994" s="108"/>
      <c r="I994" s="108"/>
      <c r="J994" s="108"/>
      <c r="K994" s="108"/>
      <c r="L994" s="108"/>
      <c r="M994" s="111"/>
      <c r="N994" s="112"/>
      <c r="O994" s="111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</row>
    <row r="995">
      <c r="A995" s="108"/>
      <c r="B995" s="108"/>
      <c r="C995" s="108"/>
      <c r="D995" s="115"/>
      <c r="E995" s="108"/>
      <c r="F995" s="108"/>
      <c r="G995" s="108"/>
      <c r="H995" s="108"/>
      <c r="I995" s="108"/>
      <c r="J995" s="108"/>
      <c r="K995" s="108"/>
      <c r="L995" s="108"/>
      <c r="M995" s="111"/>
      <c r="N995" s="112"/>
      <c r="O995" s="111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</row>
    <row r="996">
      <c r="A996" s="108"/>
      <c r="B996" s="108"/>
      <c r="C996" s="108"/>
      <c r="D996" s="115"/>
      <c r="E996" s="108"/>
      <c r="F996" s="108"/>
      <c r="G996" s="108"/>
      <c r="H996" s="108"/>
      <c r="I996" s="108"/>
      <c r="J996" s="108"/>
      <c r="K996" s="108"/>
      <c r="L996" s="108"/>
      <c r="M996" s="111"/>
      <c r="N996" s="112"/>
      <c r="O996" s="111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</row>
    <row r="997">
      <c r="A997" s="108"/>
      <c r="B997" s="108"/>
      <c r="C997" s="108"/>
      <c r="D997" s="115"/>
      <c r="E997" s="108"/>
      <c r="F997" s="108"/>
      <c r="G997" s="108"/>
      <c r="H997" s="108"/>
      <c r="I997" s="108"/>
      <c r="J997" s="108"/>
      <c r="K997" s="108"/>
      <c r="L997" s="108"/>
      <c r="M997" s="111"/>
      <c r="N997" s="112"/>
      <c r="O997" s="111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</row>
    <row r="998">
      <c r="A998" s="108"/>
      <c r="B998" s="108"/>
      <c r="C998" s="108"/>
      <c r="D998" s="115"/>
      <c r="E998" s="108"/>
      <c r="F998" s="108"/>
      <c r="G998" s="108"/>
      <c r="H998" s="108"/>
      <c r="I998" s="108"/>
      <c r="J998" s="108"/>
      <c r="K998" s="108"/>
      <c r="L998" s="108"/>
      <c r="M998" s="111"/>
      <c r="N998" s="112"/>
      <c r="O998" s="111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</row>
    <row r="999">
      <c r="A999" s="108"/>
      <c r="B999" s="108"/>
      <c r="C999" s="108"/>
      <c r="D999" s="115"/>
      <c r="E999" s="108"/>
      <c r="F999" s="108"/>
      <c r="G999" s="108"/>
      <c r="H999" s="108"/>
      <c r="I999" s="108"/>
      <c r="J999" s="108"/>
      <c r="K999" s="108"/>
      <c r="L999" s="108"/>
      <c r="M999" s="111"/>
      <c r="N999" s="112"/>
      <c r="O999" s="111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</row>
    <row r="1000">
      <c r="A1000" s="108"/>
      <c r="B1000" s="108"/>
      <c r="C1000" s="108"/>
      <c r="D1000" s="115"/>
      <c r="E1000" s="108"/>
      <c r="F1000" s="108"/>
      <c r="G1000" s="108"/>
      <c r="H1000" s="108"/>
      <c r="I1000" s="108"/>
      <c r="J1000" s="108"/>
      <c r="K1000" s="108"/>
      <c r="L1000" s="108"/>
      <c r="M1000" s="111"/>
      <c r="N1000" s="112"/>
      <c r="O1000" s="111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</row>
    <row r="1001">
      <c r="A1001" s="108"/>
      <c r="B1001" s="108"/>
      <c r="C1001" s="108"/>
      <c r="D1001" s="115"/>
      <c r="E1001" s="108"/>
      <c r="F1001" s="108"/>
      <c r="G1001" s="108"/>
      <c r="H1001" s="108"/>
      <c r="I1001" s="108"/>
      <c r="J1001" s="108"/>
      <c r="K1001" s="108"/>
      <c r="L1001" s="108"/>
      <c r="M1001" s="111"/>
      <c r="N1001" s="112"/>
      <c r="O1001" s="111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</row>
    <row r="1002">
      <c r="A1002" s="108"/>
      <c r="B1002" s="108"/>
      <c r="C1002" s="108"/>
      <c r="D1002" s="115"/>
      <c r="E1002" s="108"/>
      <c r="F1002" s="108"/>
      <c r="G1002" s="108"/>
      <c r="H1002" s="108"/>
      <c r="I1002" s="108"/>
      <c r="J1002" s="108"/>
      <c r="K1002" s="108"/>
      <c r="L1002" s="108"/>
      <c r="M1002" s="111"/>
      <c r="N1002" s="112"/>
      <c r="O1002" s="111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</row>
    <row r="1003">
      <c r="A1003" s="108"/>
      <c r="B1003" s="108"/>
      <c r="C1003" s="108"/>
      <c r="D1003" s="115"/>
      <c r="E1003" s="108"/>
      <c r="F1003" s="108"/>
      <c r="G1003" s="108"/>
      <c r="H1003" s="108"/>
      <c r="I1003" s="108"/>
      <c r="J1003" s="108"/>
      <c r="K1003" s="108"/>
      <c r="L1003" s="108"/>
      <c r="M1003" s="111"/>
      <c r="N1003" s="112"/>
      <c r="O1003" s="111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</row>
    <row r="1004">
      <c r="A1004" s="108"/>
      <c r="B1004" s="108"/>
      <c r="C1004" s="108"/>
      <c r="D1004" s="115"/>
      <c r="E1004" s="108"/>
      <c r="F1004" s="108"/>
      <c r="G1004" s="108"/>
      <c r="H1004" s="108"/>
      <c r="I1004" s="108"/>
      <c r="J1004" s="108"/>
      <c r="K1004" s="108"/>
      <c r="L1004" s="108"/>
      <c r="M1004" s="111"/>
      <c r="N1004" s="112"/>
      <c r="O1004" s="111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</row>
    <row r="1005">
      <c r="A1005" s="108"/>
      <c r="B1005" s="108"/>
      <c r="C1005" s="108"/>
      <c r="D1005" s="115"/>
      <c r="E1005" s="108"/>
      <c r="F1005" s="108"/>
      <c r="G1005" s="108"/>
      <c r="H1005" s="108"/>
      <c r="I1005" s="108"/>
      <c r="J1005" s="108"/>
      <c r="K1005" s="108"/>
      <c r="L1005" s="108"/>
      <c r="M1005" s="111"/>
      <c r="N1005" s="112"/>
      <c r="O1005" s="111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  <c r="AG1005" s="108"/>
      <c r="AH1005" s="108"/>
    </row>
    <row r="1006">
      <c r="A1006" s="108"/>
      <c r="B1006" s="108"/>
      <c r="C1006" s="108"/>
      <c r="D1006" s="115"/>
      <c r="E1006" s="108"/>
      <c r="F1006" s="108"/>
      <c r="G1006" s="108"/>
      <c r="H1006" s="108"/>
      <c r="I1006" s="108"/>
      <c r="J1006" s="108"/>
      <c r="K1006" s="108"/>
      <c r="L1006" s="108"/>
      <c r="M1006" s="111"/>
      <c r="N1006" s="112"/>
      <c r="O1006" s="111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  <c r="AG1006" s="108"/>
      <c r="AH1006" s="108"/>
    </row>
    <row r="1007">
      <c r="A1007" s="108"/>
      <c r="B1007" s="108"/>
      <c r="C1007" s="108"/>
      <c r="D1007" s="115"/>
      <c r="E1007" s="108"/>
      <c r="F1007" s="108"/>
      <c r="G1007" s="108"/>
      <c r="H1007" s="108"/>
      <c r="I1007" s="108"/>
      <c r="J1007" s="108"/>
      <c r="K1007" s="108"/>
      <c r="L1007" s="108"/>
      <c r="M1007" s="111"/>
      <c r="N1007" s="112"/>
      <c r="O1007" s="111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  <c r="AG1007" s="108"/>
      <c r="AH1007" s="108"/>
    </row>
    <row r="1008">
      <c r="A1008" s="108"/>
      <c r="B1008" s="108"/>
      <c r="C1008" s="108"/>
      <c r="D1008" s="115"/>
      <c r="E1008" s="108"/>
      <c r="F1008" s="108"/>
      <c r="G1008" s="108"/>
      <c r="H1008" s="108"/>
      <c r="I1008" s="108"/>
      <c r="J1008" s="108"/>
      <c r="K1008" s="108"/>
      <c r="L1008" s="108"/>
      <c r="M1008" s="111"/>
      <c r="N1008" s="112"/>
      <c r="O1008" s="111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  <c r="AG1008" s="108"/>
      <c r="AH1008" s="108"/>
    </row>
    <row r="1009">
      <c r="A1009" s="108"/>
      <c r="B1009" s="108"/>
      <c r="C1009" s="108"/>
      <c r="D1009" s="115"/>
      <c r="E1009" s="108"/>
      <c r="F1009" s="108"/>
      <c r="G1009" s="108"/>
      <c r="H1009" s="108"/>
      <c r="I1009" s="108"/>
      <c r="J1009" s="108"/>
      <c r="K1009" s="108"/>
      <c r="L1009" s="108"/>
      <c r="M1009" s="111"/>
      <c r="N1009" s="112"/>
      <c r="O1009" s="111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  <c r="AE1009" s="108"/>
      <c r="AF1009" s="108"/>
      <c r="AG1009" s="108"/>
      <c r="AH1009" s="108"/>
    </row>
    <row r="1010">
      <c r="A1010" s="108"/>
      <c r="B1010" s="108"/>
      <c r="C1010" s="108"/>
      <c r="D1010" s="115"/>
      <c r="E1010" s="108"/>
      <c r="F1010" s="108"/>
      <c r="G1010" s="108"/>
      <c r="H1010" s="108"/>
      <c r="I1010" s="108"/>
      <c r="J1010" s="108"/>
      <c r="K1010" s="108"/>
      <c r="L1010" s="108"/>
      <c r="M1010" s="111"/>
      <c r="N1010" s="112"/>
      <c r="O1010" s="111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  <c r="AE1010" s="108"/>
      <c r="AF1010" s="108"/>
      <c r="AG1010" s="108"/>
      <c r="AH1010" s="108"/>
    </row>
    <row r="1011">
      <c r="A1011" s="108"/>
      <c r="B1011" s="108"/>
      <c r="C1011" s="108"/>
      <c r="D1011" s="115"/>
      <c r="E1011" s="108"/>
      <c r="F1011" s="108"/>
      <c r="G1011" s="108"/>
      <c r="H1011" s="108"/>
      <c r="I1011" s="108"/>
      <c r="J1011" s="108"/>
      <c r="K1011" s="108"/>
      <c r="L1011" s="108"/>
      <c r="M1011" s="111"/>
      <c r="N1011" s="112"/>
      <c r="O1011" s="111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  <c r="AE1011" s="108"/>
      <c r="AF1011" s="108"/>
      <c r="AG1011" s="108"/>
      <c r="AH1011" s="108"/>
    </row>
    <row r="1012">
      <c r="A1012" s="108"/>
      <c r="B1012" s="108"/>
      <c r="C1012" s="108"/>
      <c r="D1012" s="115"/>
      <c r="E1012" s="108"/>
      <c r="F1012" s="108"/>
      <c r="G1012" s="108"/>
      <c r="H1012" s="108"/>
      <c r="I1012" s="108"/>
      <c r="J1012" s="108"/>
      <c r="K1012" s="108"/>
      <c r="L1012" s="108"/>
      <c r="M1012" s="111"/>
      <c r="N1012" s="112"/>
      <c r="O1012" s="111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  <c r="AE1012" s="108"/>
      <c r="AF1012" s="108"/>
      <c r="AG1012" s="108"/>
      <c r="AH1012" s="108"/>
    </row>
    <row r="1013">
      <c r="A1013" s="108"/>
      <c r="B1013" s="108"/>
      <c r="C1013" s="108"/>
      <c r="D1013" s="115"/>
      <c r="E1013" s="108"/>
      <c r="F1013" s="108"/>
      <c r="G1013" s="108"/>
      <c r="H1013" s="108"/>
      <c r="I1013" s="108"/>
      <c r="J1013" s="108"/>
      <c r="K1013" s="108"/>
      <c r="L1013" s="108"/>
      <c r="M1013" s="111"/>
      <c r="N1013" s="112"/>
      <c r="O1013" s="111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  <c r="AE1013" s="108"/>
      <c r="AF1013" s="108"/>
      <c r="AG1013" s="108"/>
      <c r="AH1013" s="108"/>
    </row>
    <row r="1014">
      <c r="A1014" s="108"/>
      <c r="B1014" s="108"/>
      <c r="C1014" s="108"/>
      <c r="D1014" s="115"/>
      <c r="E1014" s="108"/>
      <c r="F1014" s="108"/>
      <c r="G1014" s="108"/>
      <c r="H1014" s="108"/>
      <c r="I1014" s="108"/>
      <c r="J1014" s="108"/>
      <c r="K1014" s="108"/>
      <c r="L1014" s="108"/>
      <c r="M1014" s="111"/>
      <c r="N1014" s="112"/>
      <c r="O1014" s="111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  <c r="AE1014" s="108"/>
      <c r="AF1014" s="108"/>
      <c r="AG1014" s="108"/>
      <c r="AH1014" s="108"/>
    </row>
    <row r="1015">
      <c r="A1015" s="108"/>
      <c r="B1015" s="108"/>
      <c r="C1015" s="108"/>
      <c r="D1015" s="115"/>
      <c r="E1015" s="108"/>
      <c r="F1015" s="108"/>
      <c r="G1015" s="108"/>
      <c r="H1015" s="108"/>
      <c r="I1015" s="108"/>
      <c r="J1015" s="108"/>
      <c r="K1015" s="108"/>
      <c r="L1015" s="108"/>
      <c r="M1015" s="111"/>
      <c r="N1015" s="112"/>
      <c r="O1015" s="111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  <c r="AE1015" s="108"/>
      <c r="AF1015" s="108"/>
      <c r="AG1015" s="108"/>
      <c r="AH1015" s="108"/>
    </row>
    <row r="1016">
      <c r="A1016" s="108"/>
      <c r="B1016" s="108"/>
      <c r="C1016" s="108"/>
      <c r="D1016" s="115"/>
      <c r="E1016" s="108"/>
      <c r="F1016" s="108"/>
      <c r="G1016" s="108"/>
      <c r="H1016" s="108"/>
      <c r="I1016" s="108"/>
      <c r="J1016" s="108"/>
      <c r="K1016" s="108"/>
      <c r="L1016" s="108"/>
      <c r="M1016" s="111"/>
      <c r="N1016" s="112"/>
      <c r="O1016" s="111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  <c r="AE1016" s="108"/>
      <c r="AF1016" s="108"/>
      <c r="AG1016" s="108"/>
      <c r="AH1016" s="108"/>
    </row>
    <row r="1017">
      <c r="A1017" s="108"/>
      <c r="B1017" s="108"/>
      <c r="C1017" s="108"/>
      <c r="D1017" s="115"/>
      <c r="E1017" s="108"/>
      <c r="F1017" s="108"/>
      <c r="G1017" s="108"/>
      <c r="H1017" s="108"/>
      <c r="I1017" s="108"/>
      <c r="J1017" s="108"/>
      <c r="K1017" s="108"/>
      <c r="L1017" s="108"/>
      <c r="M1017" s="111"/>
      <c r="N1017" s="112"/>
      <c r="O1017" s="111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  <c r="AE1017" s="108"/>
      <c r="AF1017" s="108"/>
      <c r="AG1017" s="108"/>
      <c r="AH1017" s="108"/>
    </row>
    <row r="1018">
      <c r="A1018" s="108"/>
      <c r="B1018" s="108"/>
      <c r="C1018" s="108"/>
      <c r="D1018" s="115"/>
      <c r="E1018" s="108"/>
      <c r="F1018" s="108"/>
      <c r="G1018" s="108"/>
      <c r="H1018" s="108"/>
      <c r="I1018" s="108"/>
      <c r="J1018" s="108"/>
      <c r="K1018" s="108"/>
      <c r="L1018" s="108"/>
      <c r="M1018" s="111"/>
      <c r="N1018" s="112"/>
      <c r="O1018" s="111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  <c r="AE1018" s="108"/>
      <c r="AF1018" s="108"/>
      <c r="AG1018" s="108"/>
      <c r="AH1018" s="108"/>
    </row>
    <row r="1019">
      <c r="A1019" s="108"/>
      <c r="B1019" s="108"/>
      <c r="C1019" s="108"/>
      <c r="D1019" s="115"/>
      <c r="E1019" s="108"/>
      <c r="F1019" s="108"/>
      <c r="G1019" s="108"/>
      <c r="H1019" s="108"/>
      <c r="I1019" s="108"/>
      <c r="J1019" s="108"/>
      <c r="K1019" s="108"/>
      <c r="L1019" s="108"/>
      <c r="M1019" s="111"/>
      <c r="N1019" s="112"/>
      <c r="O1019" s="111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  <c r="AE1019" s="108"/>
      <c r="AF1019" s="108"/>
      <c r="AG1019" s="108"/>
      <c r="AH1019" s="108"/>
    </row>
    <row r="1020">
      <c r="A1020" s="108"/>
      <c r="B1020" s="108"/>
      <c r="C1020" s="108"/>
      <c r="D1020" s="115"/>
      <c r="E1020" s="108"/>
      <c r="F1020" s="108"/>
      <c r="G1020" s="108"/>
      <c r="H1020" s="108"/>
      <c r="I1020" s="108"/>
      <c r="J1020" s="108"/>
      <c r="K1020" s="108"/>
      <c r="L1020" s="108"/>
      <c r="M1020" s="111"/>
      <c r="N1020" s="112"/>
      <c r="O1020" s="111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  <c r="AE1020" s="108"/>
      <c r="AF1020" s="108"/>
      <c r="AG1020" s="108"/>
      <c r="AH1020" s="108"/>
    </row>
    <row r="1021">
      <c r="A1021" s="108"/>
      <c r="B1021" s="108"/>
      <c r="C1021" s="108"/>
      <c r="D1021" s="115"/>
      <c r="E1021" s="108"/>
      <c r="F1021" s="108"/>
      <c r="G1021" s="108"/>
      <c r="H1021" s="108"/>
      <c r="I1021" s="108"/>
      <c r="J1021" s="108"/>
      <c r="K1021" s="108"/>
      <c r="L1021" s="108"/>
      <c r="M1021" s="111"/>
      <c r="N1021" s="112"/>
      <c r="O1021" s="111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  <c r="AE1021" s="108"/>
      <c r="AF1021" s="108"/>
      <c r="AG1021" s="108"/>
      <c r="AH1021" s="108"/>
    </row>
    <row r="1022">
      <c r="A1022" s="108"/>
      <c r="B1022" s="108"/>
      <c r="C1022" s="108"/>
      <c r="D1022" s="115"/>
      <c r="E1022" s="108"/>
      <c r="F1022" s="108"/>
      <c r="G1022" s="108"/>
      <c r="H1022" s="108"/>
      <c r="I1022" s="108"/>
      <c r="J1022" s="108"/>
      <c r="K1022" s="108"/>
      <c r="L1022" s="108"/>
      <c r="M1022" s="111"/>
      <c r="N1022" s="112"/>
      <c r="O1022" s="111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  <c r="AE1022" s="108"/>
      <c r="AF1022" s="108"/>
      <c r="AG1022" s="108"/>
      <c r="AH1022" s="108"/>
    </row>
    <row r="1023">
      <c r="A1023" s="108"/>
      <c r="B1023" s="108"/>
      <c r="C1023" s="108"/>
      <c r="D1023" s="115"/>
      <c r="E1023" s="108"/>
      <c r="F1023" s="108"/>
      <c r="G1023" s="108"/>
      <c r="H1023" s="108"/>
      <c r="I1023" s="108"/>
      <c r="J1023" s="108"/>
      <c r="K1023" s="108"/>
      <c r="L1023" s="108"/>
      <c r="M1023" s="111"/>
      <c r="N1023" s="112"/>
      <c r="O1023" s="111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  <c r="AE1023" s="108"/>
      <c r="AF1023" s="108"/>
      <c r="AG1023" s="108"/>
      <c r="AH1023" s="108"/>
    </row>
    <row r="1024">
      <c r="A1024" s="108"/>
      <c r="B1024" s="108"/>
      <c r="C1024" s="108"/>
      <c r="D1024" s="115"/>
      <c r="E1024" s="108"/>
      <c r="F1024" s="108"/>
      <c r="G1024" s="108"/>
      <c r="H1024" s="108"/>
      <c r="I1024" s="108"/>
      <c r="J1024" s="108"/>
      <c r="K1024" s="108"/>
      <c r="L1024" s="108"/>
      <c r="M1024" s="111"/>
      <c r="N1024" s="112"/>
      <c r="O1024" s="111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  <c r="AE1024" s="108"/>
      <c r="AF1024" s="108"/>
      <c r="AG1024" s="108"/>
      <c r="AH1024" s="108"/>
    </row>
    <row r="1025">
      <c r="A1025" s="108"/>
      <c r="B1025" s="108"/>
      <c r="C1025" s="108"/>
      <c r="D1025" s="115"/>
      <c r="E1025" s="108"/>
      <c r="F1025" s="108"/>
      <c r="G1025" s="108"/>
      <c r="H1025" s="108"/>
      <c r="I1025" s="108"/>
      <c r="J1025" s="108"/>
      <c r="K1025" s="108"/>
      <c r="L1025" s="108"/>
      <c r="M1025" s="111"/>
      <c r="N1025" s="112"/>
      <c r="O1025" s="111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  <c r="AE1025" s="108"/>
      <c r="AF1025" s="108"/>
      <c r="AG1025" s="108"/>
      <c r="AH1025" s="108"/>
    </row>
    <row r="1026">
      <c r="A1026" s="108"/>
      <c r="B1026" s="108"/>
      <c r="C1026" s="108"/>
      <c r="D1026" s="115"/>
      <c r="E1026" s="108"/>
      <c r="F1026" s="108"/>
      <c r="G1026" s="108"/>
      <c r="H1026" s="108"/>
      <c r="I1026" s="108"/>
      <c r="J1026" s="108"/>
      <c r="K1026" s="108"/>
      <c r="L1026" s="108"/>
      <c r="M1026" s="111"/>
      <c r="N1026" s="112"/>
      <c r="O1026" s="111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  <c r="AE1026" s="108"/>
      <c r="AF1026" s="108"/>
      <c r="AG1026" s="108"/>
      <c r="AH1026" s="108"/>
    </row>
    <row r="1027">
      <c r="A1027" s="108"/>
      <c r="B1027" s="108"/>
      <c r="C1027" s="108"/>
      <c r="D1027" s="115"/>
      <c r="E1027" s="108"/>
      <c r="F1027" s="108"/>
      <c r="G1027" s="108"/>
      <c r="H1027" s="108"/>
      <c r="I1027" s="108"/>
      <c r="J1027" s="108"/>
      <c r="K1027" s="108"/>
      <c r="L1027" s="108"/>
      <c r="M1027" s="111"/>
      <c r="N1027" s="112"/>
      <c r="O1027" s="111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  <c r="AE1027" s="108"/>
      <c r="AF1027" s="108"/>
      <c r="AG1027" s="108"/>
      <c r="AH1027" s="108"/>
    </row>
    <row r="1028">
      <c r="A1028" s="108"/>
      <c r="B1028" s="108"/>
      <c r="C1028" s="108"/>
      <c r="D1028" s="115"/>
      <c r="E1028" s="108"/>
      <c r="F1028" s="108"/>
      <c r="G1028" s="108"/>
      <c r="H1028" s="108"/>
      <c r="I1028" s="108"/>
      <c r="J1028" s="108"/>
      <c r="K1028" s="108"/>
      <c r="L1028" s="108"/>
      <c r="M1028" s="111"/>
      <c r="N1028" s="112"/>
      <c r="O1028" s="111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  <c r="AE1028" s="108"/>
      <c r="AF1028" s="108"/>
      <c r="AG1028" s="108"/>
      <c r="AH1028" s="108"/>
    </row>
    <row r="1029">
      <c r="A1029" s="108"/>
      <c r="B1029" s="108"/>
      <c r="C1029" s="108"/>
      <c r="D1029" s="115"/>
      <c r="E1029" s="108"/>
      <c r="F1029" s="108"/>
      <c r="G1029" s="108"/>
      <c r="H1029" s="108"/>
      <c r="I1029" s="108"/>
      <c r="J1029" s="108"/>
      <c r="K1029" s="108"/>
      <c r="L1029" s="108"/>
      <c r="M1029" s="111"/>
      <c r="N1029" s="112"/>
      <c r="O1029" s="111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  <c r="AE1029" s="108"/>
      <c r="AF1029" s="108"/>
      <c r="AG1029" s="108"/>
      <c r="AH1029" s="108"/>
    </row>
    <row r="1030">
      <c r="A1030" s="108"/>
      <c r="B1030" s="108"/>
      <c r="C1030" s="108"/>
      <c r="D1030" s="115"/>
      <c r="E1030" s="108"/>
      <c r="F1030" s="108"/>
      <c r="G1030" s="108"/>
      <c r="H1030" s="108"/>
      <c r="I1030" s="108"/>
      <c r="J1030" s="108"/>
      <c r="K1030" s="108"/>
      <c r="L1030" s="108"/>
      <c r="M1030" s="111"/>
      <c r="N1030" s="112"/>
      <c r="O1030" s="111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  <c r="AE1030" s="108"/>
      <c r="AF1030" s="108"/>
      <c r="AG1030" s="108"/>
      <c r="AH1030" s="108"/>
    </row>
    <row r="1031">
      <c r="A1031" s="108"/>
      <c r="B1031" s="108"/>
      <c r="C1031" s="108"/>
      <c r="D1031" s="115"/>
      <c r="E1031" s="108"/>
      <c r="F1031" s="108"/>
      <c r="G1031" s="108"/>
      <c r="H1031" s="108"/>
      <c r="I1031" s="108"/>
      <c r="J1031" s="108"/>
      <c r="K1031" s="108"/>
      <c r="L1031" s="108"/>
      <c r="M1031" s="111"/>
      <c r="N1031" s="112"/>
      <c r="O1031" s="111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  <c r="AE1031" s="108"/>
      <c r="AF1031" s="108"/>
      <c r="AG1031" s="108"/>
      <c r="AH1031" s="108"/>
    </row>
    <row r="1032">
      <c r="A1032" s="108"/>
      <c r="B1032" s="108"/>
      <c r="C1032" s="108"/>
      <c r="D1032" s="115"/>
      <c r="E1032" s="108"/>
      <c r="F1032" s="108"/>
      <c r="G1032" s="108"/>
      <c r="H1032" s="108"/>
      <c r="I1032" s="108"/>
      <c r="J1032" s="108"/>
      <c r="K1032" s="108"/>
      <c r="L1032" s="108"/>
      <c r="M1032" s="111"/>
      <c r="N1032" s="112"/>
      <c r="O1032" s="111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  <c r="AE1032" s="108"/>
      <c r="AF1032" s="108"/>
      <c r="AG1032" s="108"/>
      <c r="AH1032" s="108"/>
    </row>
    <row r="1033">
      <c r="A1033" s="108"/>
      <c r="B1033" s="108"/>
      <c r="C1033" s="108"/>
      <c r="D1033" s="115"/>
      <c r="E1033" s="108"/>
      <c r="F1033" s="108"/>
      <c r="G1033" s="108"/>
      <c r="H1033" s="108"/>
      <c r="I1033" s="108"/>
      <c r="J1033" s="108"/>
      <c r="K1033" s="108"/>
      <c r="L1033" s="108"/>
      <c r="M1033" s="111"/>
      <c r="N1033" s="112"/>
      <c r="O1033" s="111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  <c r="AE1033" s="108"/>
      <c r="AF1033" s="108"/>
      <c r="AG1033" s="108"/>
      <c r="AH1033" s="108"/>
    </row>
    <row r="1034">
      <c r="A1034" s="108"/>
      <c r="B1034" s="108"/>
      <c r="C1034" s="108"/>
      <c r="D1034" s="115"/>
      <c r="E1034" s="108"/>
      <c r="F1034" s="108"/>
      <c r="G1034" s="108"/>
      <c r="H1034" s="108"/>
      <c r="I1034" s="108"/>
      <c r="J1034" s="108"/>
      <c r="K1034" s="108"/>
      <c r="L1034" s="108"/>
      <c r="M1034" s="111"/>
      <c r="N1034" s="112"/>
      <c r="O1034" s="111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  <c r="AE1034" s="108"/>
      <c r="AF1034" s="108"/>
      <c r="AG1034" s="108"/>
      <c r="AH1034" s="108"/>
    </row>
    <row r="1035">
      <c r="A1035" s="108"/>
      <c r="B1035" s="108"/>
      <c r="C1035" s="108"/>
      <c r="D1035" s="115"/>
      <c r="E1035" s="108"/>
      <c r="F1035" s="108"/>
      <c r="G1035" s="108"/>
      <c r="H1035" s="108"/>
      <c r="I1035" s="108"/>
      <c r="J1035" s="108"/>
      <c r="K1035" s="108"/>
      <c r="L1035" s="108"/>
      <c r="M1035" s="111"/>
      <c r="N1035" s="112"/>
      <c r="O1035" s="111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  <c r="AE1035" s="108"/>
      <c r="AF1035" s="108"/>
      <c r="AG1035" s="108"/>
      <c r="AH1035" s="108"/>
    </row>
    <row r="1036">
      <c r="A1036" s="108"/>
      <c r="B1036" s="108"/>
      <c r="C1036" s="108"/>
      <c r="D1036" s="115"/>
      <c r="E1036" s="108"/>
      <c r="F1036" s="108"/>
      <c r="G1036" s="108"/>
      <c r="H1036" s="108"/>
      <c r="I1036" s="108"/>
      <c r="J1036" s="108"/>
      <c r="K1036" s="108"/>
      <c r="L1036" s="108"/>
      <c r="M1036" s="111"/>
      <c r="N1036" s="112"/>
      <c r="O1036" s="111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  <c r="AE1036" s="108"/>
      <c r="AF1036" s="108"/>
      <c r="AG1036" s="108"/>
      <c r="AH1036" s="108"/>
    </row>
    <row r="1037">
      <c r="A1037" s="108"/>
      <c r="B1037" s="108"/>
      <c r="C1037" s="108"/>
      <c r="D1037" s="115"/>
      <c r="E1037" s="108"/>
      <c r="F1037" s="108"/>
      <c r="G1037" s="108"/>
      <c r="H1037" s="108"/>
      <c r="I1037" s="108"/>
      <c r="J1037" s="108"/>
      <c r="K1037" s="108"/>
      <c r="L1037" s="108"/>
      <c r="M1037" s="111"/>
      <c r="N1037" s="112"/>
      <c r="O1037" s="111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  <c r="AE1037" s="108"/>
      <c r="AF1037" s="108"/>
      <c r="AG1037" s="108"/>
      <c r="AH1037" s="108"/>
    </row>
    <row r="1038">
      <c r="A1038" s="108"/>
      <c r="B1038" s="108"/>
      <c r="C1038" s="108"/>
      <c r="D1038" s="115"/>
      <c r="E1038" s="108"/>
      <c r="F1038" s="108"/>
      <c r="G1038" s="108"/>
      <c r="H1038" s="108"/>
      <c r="I1038" s="108"/>
      <c r="J1038" s="108"/>
      <c r="K1038" s="108"/>
      <c r="L1038" s="108"/>
      <c r="M1038" s="111"/>
      <c r="N1038" s="112"/>
      <c r="O1038" s="111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  <c r="AE1038" s="108"/>
      <c r="AF1038" s="108"/>
      <c r="AG1038" s="108"/>
      <c r="AH1038" s="108"/>
    </row>
    <row r="1039">
      <c r="A1039" s="108"/>
      <c r="B1039" s="108"/>
      <c r="C1039" s="108"/>
      <c r="D1039" s="115"/>
      <c r="E1039" s="108"/>
      <c r="F1039" s="108"/>
      <c r="G1039" s="108"/>
      <c r="H1039" s="108"/>
      <c r="I1039" s="108"/>
      <c r="J1039" s="108"/>
      <c r="K1039" s="108"/>
      <c r="L1039" s="108"/>
      <c r="M1039" s="111"/>
      <c r="N1039" s="112"/>
      <c r="O1039" s="111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  <c r="AE1039" s="108"/>
      <c r="AF1039" s="108"/>
      <c r="AG1039" s="108"/>
      <c r="AH1039" s="108"/>
    </row>
    <row r="1040">
      <c r="A1040" s="108"/>
      <c r="B1040" s="108"/>
      <c r="C1040" s="108"/>
      <c r="D1040" s="115"/>
      <c r="E1040" s="108"/>
      <c r="F1040" s="108"/>
      <c r="G1040" s="108"/>
      <c r="H1040" s="108"/>
      <c r="I1040" s="108"/>
      <c r="J1040" s="108"/>
      <c r="K1040" s="108"/>
      <c r="L1040" s="108"/>
      <c r="M1040" s="111"/>
      <c r="N1040" s="112"/>
      <c r="O1040" s="111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  <c r="AE1040" s="108"/>
      <c r="AF1040" s="108"/>
      <c r="AG1040" s="108"/>
      <c r="AH1040" s="108"/>
    </row>
    <row r="1041">
      <c r="A1041" s="108"/>
      <c r="B1041" s="108"/>
      <c r="C1041" s="108"/>
      <c r="D1041" s="115"/>
      <c r="E1041" s="108"/>
      <c r="F1041" s="108"/>
      <c r="G1041" s="108"/>
      <c r="H1041" s="108"/>
      <c r="I1041" s="108"/>
      <c r="J1041" s="108"/>
      <c r="K1041" s="108"/>
      <c r="L1041" s="108"/>
      <c r="M1041" s="111"/>
      <c r="N1041" s="112"/>
      <c r="O1041" s="111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  <c r="AE1041" s="108"/>
      <c r="AF1041" s="108"/>
      <c r="AG1041" s="108"/>
      <c r="AH1041" s="108"/>
    </row>
    <row r="1042">
      <c r="A1042" s="108"/>
      <c r="B1042" s="108"/>
      <c r="C1042" s="108"/>
      <c r="D1042" s="115"/>
      <c r="E1042" s="108"/>
      <c r="F1042" s="108"/>
      <c r="G1042" s="108"/>
      <c r="H1042" s="108"/>
      <c r="I1042" s="108"/>
      <c r="J1042" s="108"/>
      <c r="K1042" s="108"/>
      <c r="L1042" s="108"/>
      <c r="M1042" s="111"/>
      <c r="N1042" s="112"/>
      <c r="O1042" s="111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  <c r="AE1042" s="108"/>
      <c r="AF1042" s="108"/>
      <c r="AG1042" s="108"/>
      <c r="AH1042" s="108"/>
    </row>
    <row r="1043">
      <c r="A1043" s="108"/>
      <c r="B1043" s="108"/>
      <c r="C1043" s="108"/>
      <c r="D1043" s="115"/>
      <c r="E1043" s="108"/>
      <c r="F1043" s="108"/>
      <c r="G1043" s="108"/>
      <c r="H1043" s="108"/>
      <c r="I1043" s="108"/>
      <c r="J1043" s="108"/>
      <c r="K1043" s="108"/>
      <c r="L1043" s="108"/>
      <c r="M1043" s="111"/>
      <c r="N1043" s="112"/>
      <c r="O1043" s="111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  <c r="AE1043" s="108"/>
      <c r="AF1043" s="108"/>
      <c r="AG1043" s="108"/>
      <c r="AH1043" s="108"/>
    </row>
    <row r="1044">
      <c r="A1044" s="108"/>
      <c r="B1044" s="108"/>
      <c r="C1044" s="108"/>
      <c r="D1044" s="115"/>
      <c r="E1044" s="108"/>
      <c r="F1044" s="108"/>
      <c r="G1044" s="108"/>
      <c r="H1044" s="108"/>
      <c r="I1044" s="108"/>
      <c r="J1044" s="108"/>
      <c r="K1044" s="108"/>
      <c r="L1044" s="108"/>
      <c r="M1044" s="111"/>
      <c r="N1044" s="112"/>
      <c r="O1044" s="111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  <c r="AE1044" s="108"/>
      <c r="AF1044" s="108"/>
      <c r="AG1044" s="108"/>
      <c r="AH1044" s="108"/>
    </row>
    <row r="1045">
      <c r="A1045" s="108"/>
      <c r="B1045" s="108"/>
      <c r="C1045" s="108"/>
      <c r="D1045" s="115"/>
      <c r="E1045" s="108"/>
      <c r="F1045" s="108"/>
      <c r="G1045" s="108"/>
      <c r="H1045" s="108"/>
      <c r="I1045" s="108"/>
      <c r="J1045" s="108"/>
      <c r="K1045" s="108"/>
      <c r="L1045" s="108"/>
      <c r="M1045" s="111"/>
      <c r="N1045" s="112"/>
      <c r="O1045" s="111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  <c r="AE1045" s="108"/>
      <c r="AF1045" s="108"/>
      <c r="AG1045" s="108"/>
      <c r="AH1045" s="108"/>
    </row>
    <row r="1046">
      <c r="A1046" s="108"/>
      <c r="B1046" s="108"/>
      <c r="C1046" s="108"/>
      <c r="D1046" s="115"/>
      <c r="E1046" s="108"/>
      <c r="F1046" s="108"/>
      <c r="G1046" s="108"/>
      <c r="H1046" s="108"/>
      <c r="I1046" s="108"/>
      <c r="J1046" s="108"/>
      <c r="K1046" s="108"/>
      <c r="L1046" s="108"/>
      <c r="M1046" s="111"/>
      <c r="N1046" s="112"/>
      <c r="O1046" s="111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  <c r="AE1046" s="108"/>
      <c r="AF1046" s="108"/>
      <c r="AG1046" s="108"/>
      <c r="AH1046" s="108"/>
    </row>
    <row r="1047">
      <c r="A1047" s="108"/>
      <c r="B1047" s="108"/>
      <c r="C1047" s="108"/>
      <c r="D1047" s="115"/>
      <c r="E1047" s="108"/>
      <c r="F1047" s="108"/>
      <c r="G1047" s="108"/>
      <c r="H1047" s="108"/>
      <c r="I1047" s="108"/>
      <c r="J1047" s="108"/>
      <c r="K1047" s="108"/>
      <c r="L1047" s="108"/>
      <c r="M1047" s="111"/>
      <c r="N1047" s="112"/>
      <c r="O1047" s="111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  <c r="AE1047" s="108"/>
      <c r="AF1047" s="108"/>
      <c r="AG1047" s="108"/>
      <c r="AH1047" s="108"/>
    </row>
    <row r="1048">
      <c r="A1048" s="108"/>
      <c r="B1048" s="108"/>
      <c r="C1048" s="108"/>
      <c r="D1048" s="115"/>
      <c r="E1048" s="108"/>
      <c r="F1048" s="108"/>
      <c r="G1048" s="108"/>
      <c r="H1048" s="108"/>
      <c r="I1048" s="108"/>
      <c r="J1048" s="108"/>
      <c r="K1048" s="108"/>
      <c r="L1048" s="108"/>
      <c r="M1048" s="111"/>
      <c r="N1048" s="112"/>
      <c r="O1048" s="111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</row>
    <row r="1049">
      <c r="A1049" s="108"/>
      <c r="B1049" s="108"/>
      <c r="C1049" s="108"/>
      <c r="D1049" s="115"/>
      <c r="E1049" s="108"/>
      <c r="F1049" s="108"/>
      <c r="G1049" s="108"/>
      <c r="H1049" s="108"/>
      <c r="I1049" s="108"/>
      <c r="J1049" s="108"/>
      <c r="K1049" s="108"/>
      <c r="L1049" s="108"/>
      <c r="M1049" s="111"/>
      <c r="N1049" s="112"/>
      <c r="O1049" s="111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</row>
    <row r="1050">
      <c r="A1050" s="108"/>
      <c r="B1050" s="108"/>
      <c r="C1050" s="108"/>
      <c r="D1050" s="115"/>
      <c r="E1050" s="108"/>
      <c r="F1050" s="108"/>
      <c r="G1050" s="108"/>
      <c r="H1050" s="108"/>
      <c r="I1050" s="108"/>
      <c r="J1050" s="108"/>
      <c r="K1050" s="108"/>
      <c r="L1050" s="108"/>
      <c r="M1050" s="111"/>
      <c r="N1050" s="112"/>
      <c r="O1050" s="111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</row>
    <row r="1051">
      <c r="A1051" s="108"/>
      <c r="B1051" s="108"/>
      <c r="C1051" s="108"/>
      <c r="D1051" s="115"/>
      <c r="E1051" s="108"/>
      <c r="F1051" s="108"/>
      <c r="G1051" s="108"/>
      <c r="H1051" s="108"/>
      <c r="I1051" s="108"/>
      <c r="J1051" s="108"/>
      <c r="K1051" s="108"/>
      <c r="L1051" s="108"/>
      <c r="M1051" s="111"/>
      <c r="N1051" s="112"/>
      <c r="O1051" s="111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</row>
    <row r="1052">
      <c r="A1052" s="108"/>
      <c r="B1052" s="108"/>
      <c r="C1052" s="108"/>
      <c r="D1052" s="115"/>
      <c r="E1052" s="108"/>
      <c r="F1052" s="108"/>
      <c r="G1052" s="108"/>
      <c r="H1052" s="108"/>
      <c r="I1052" s="108"/>
      <c r="J1052" s="108"/>
      <c r="K1052" s="108"/>
      <c r="L1052" s="108"/>
      <c r="M1052" s="111"/>
      <c r="N1052" s="112"/>
      <c r="O1052" s="111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  <c r="AE1052" s="108"/>
      <c r="AF1052" s="108"/>
      <c r="AG1052" s="108"/>
      <c r="AH1052" s="108"/>
    </row>
    <row r="1053">
      <c r="A1053" s="108"/>
      <c r="B1053" s="108"/>
      <c r="C1053" s="108"/>
      <c r="D1053" s="115"/>
      <c r="E1053" s="108"/>
      <c r="F1053" s="108"/>
      <c r="G1053" s="108"/>
      <c r="H1053" s="108"/>
      <c r="I1053" s="108"/>
      <c r="J1053" s="108"/>
      <c r="K1053" s="108"/>
      <c r="L1053" s="108"/>
      <c r="M1053" s="111"/>
      <c r="N1053" s="112"/>
      <c r="O1053" s="111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  <c r="AE1053" s="108"/>
      <c r="AF1053" s="108"/>
      <c r="AG1053" s="108"/>
      <c r="AH1053" s="108"/>
    </row>
    <row r="1054">
      <c r="A1054" s="108"/>
      <c r="B1054" s="108"/>
      <c r="C1054" s="108"/>
      <c r="D1054" s="115"/>
      <c r="E1054" s="108"/>
      <c r="F1054" s="108"/>
      <c r="G1054" s="108"/>
      <c r="H1054" s="108"/>
      <c r="I1054" s="108"/>
      <c r="J1054" s="108"/>
      <c r="K1054" s="108"/>
      <c r="L1054" s="108"/>
      <c r="M1054" s="111"/>
      <c r="N1054" s="112"/>
      <c r="O1054" s="111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  <c r="AE1054" s="108"/>
      <c r="AF1054" s="108"/>
      <c r="AG1054" s="108"/>
      <c r="AH1054" s="108"/>
    </row>
    <row r="1055">
      <c r="A1055" s="108"/>
      <c r="B1055" s="108"/>
      <c r="C1055" s="108"/>
      <c r="D1055" s="115"/>
      <c r="E1055" s="108"/>
      <c r="F1055" s="108"/>
      <c r="G1055" s="108"/>
      <c r="H1055" s="108"/>
      <c r="I1055" s="108"/>
      <c r="J1055" s="108"/>
      <c r="K1055" s="108"/>
      <c r="L1055" s="108"/>
      <c r="M1055" s="111"/>
      <c r="N1055" s="112"/>
      <c r="O1055" s="111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  <c r="AE1055" s="108"/>
      <c r="AF1055" s="108"/>
      <c r="AG1055" s="108"/>
      <c r="AH1055" s="108"/>
    </row>
    <row r="1056">
      <c r="A1056" s="108"/>
      <c r="B1056" s="108"/>
      <c r="C1056" s="108"/>
      <c r="D1056" s="115"/>
      <c r="E1056" s="108"/>
      <c r="F1056" s="108"/>
      <c r="G1056" s="108"/>
      <c r="H1056" s="108"/>
      <c r="I1056" s="108"/>
      <c r="J1056" s="108"/>
      <c r="K1056" s="108"/>
      <c r="L1056" s="108"/>
      <c r="M1056" s="111"/>
      <c r="N1056" s="112"/>
      <c r="O1056" s="111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  <c r="AE1056" s="108"/>
      <c r="AF1056" s="108"/>
      <c r="AG1056" s="108"/>
      <c r="AH1056" s="108"/>
    </row>
    <row r="1057">
      <c r="A1057" s="108"/>
      <c r="B1057" s="108"/>
      <c r="C1057" s="108"/>
      <c r="D1057" s="115"/>
      <c r="E1057" s="108"/>
      <c r="F1057" s="108"/>
      <c r="G1057" s="108"/>
      <c r="H1057" s="108"/>
      <c r="I1057" s="108"/>
      <c r="J1057" s="108"/>
      <c r="K1057" s="108"/>
      <c r="L1057" s="108"/>
      <c r="M1057" s="111"/>
      <c r="N1057" s="112"/>
      <c r="O1057" s="111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  <c r="AE1057" s="108"/>
      <c r="AF1057" s="108"/>
      <c r="AG1057" s="108"/>
      <c r="AH1057" s="108"/>
    </row>
    <row r="1058">
      <c r="A1058" s="108"/>
      <c r="B1058" s="108"/>
      <c r="C1058" s="108"/>
      <c r="D1058" s="115"/>
      <c r="E1058" s="108"/>
      <c r="F1058" s="108"/>
      <c r="G1058" s="108"/>
      <c r="H1058" s="108"/>
      <c r="I1058" s="108"/>
      <c r="J1058" s="108"/>
      <c r="K1058" s="108"/>
      <c r="L1058" s="108"/>
      <c r="M1058" s="111"/>
      <c r="N1058" s="112"/>
      <c r="O1058" s="111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  <c r="AE1058" s="108"/>
      <c r="AF1058" s="108"/>
      <c r="AG1058" s="108"/>
      <c r="AH1058" s="108"/>
    </row>
    <row r="1059">
      <c r="A1059" s="108"/>
      <c r="B1059" s="108"/>
      <c r="C1059" s="108"/>
      <c r="D1059" s="115"/>
      <c r="E1059" s="108"/>
      <c r="F1059" s="108"/>
      <c r="G1059" s="108"/>
      <c r="H1059" s="108"/>
      <c r="I1059" s="108"/>
      <c r="J1059" s="108"/>
      <c r="K1059" s="108"/>
      <c r="L1059" s="108"/>
      <c r="M1059" s="111"/>
      <c r="N1059" s="112"/>
      <c r="O1059" s="111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  <c r="AE1059" s="108"/>
      <c r="AF1059" s="108"/>
      <c r="AG1059" s="108"/>
      <c r="AH1059" s="108"/>
    </row>
    <row r="1060">
      <c r="A1060" s="108"/>
      <c r="B1060" s="108"/>
      <c r="C1060" s="108"/>
      <c r="D1060" s="115"/>
      <c r="E1060" s="108"/>
      <c r="F1060" s="108"/>
      <c r="G1060" s="108"/>
      <c r="H1060" s="108"/>
      <c r="I1060" s="108"/>
      <c r="J1060" s="108"/>
      <c r="K1060" s="108"/>
      <c r="L1060" s="108"/>
      <c r="M1060" s="111"/>
      <c r="N1060" s="112"/>
      <c r="O1060" s="111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  <c r="AE1060" s="108"/>
      <c r="AF1060" s="108"/>
      <c r="AG1060" s="108"/>
      <c r="AH1060" s="108"/>
    </row>
    <row r="1061">
      <c r="A1061" s="108"/>
      <c r="B1061" s="108"/>
      <c r="C1061" s="108"/>
      <c r="D1061" s="115"/>
      <c r="E1061" s="108"/>
      <c r="F1061" s="108"/>
      <c r="G1061" s="108"/>
      <c r="H1061" s="108"/>
      <c r="I1061" s="108"/>
      <c r="J1061" s="108"/>
      <c r="K1061" s="108"/>
      <c r="L1061" s="108"/>
      <c r="M1061" s="111"/>
      <c r="N1061" s="112"/>
      <c r="O1061" s="111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  <c r="AE1061" s="108"/>
      <c r="AF1061" s="108"/>
      <c r="AG1061" s="108"/>
      <c r="AH1061" s="108"/>
    </row>
    <row r="1062">
      <c r="A1062" s="108"/>
      <c r="B1062" s="108"/>
      <c r="C1062" s="108"/>
      <c r="D1062" s="115"/>
      <c r="E1062" s="108"/>
      <c r="F1062" s="108"/>
      <c r="G1062" s="108"/>
      <c r="H1062" s="108"/>
      <c r="I1062" s="108"/>
      <c r="J1062" s="108"/>
      <c r="K1062" s="108"/>
      <c r="L1062" s="108"/>
      <c r="M1062" s="111"/>
      <c r="N1062" s="112"/>
      <c r="O1062" s="111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  <c r="AE1062" s="108"/>
      <c r="AF1062" s="108"/>
      <c r="AG1062" s="108"/>
      <c r="AH1062" s="108"/>
    </row>
    <row r="1063">
      <c r="A1063" s="108"/>
      <c r="B1063" s="108"/>
      <c r="C1063" s="108"/>
      <c r="D1063" s="115"/>
      <c r="E1063" s="108"/>
      <c r="F1063" s="108"/>
      <c r="G1063" s="108"/>
      <c r="H1063" s="108"/>
      <c r="I1063" s="108"/>
      <c r="J1063" s="108"/>
      <c r="K1063" s="108"/>
      <c r="L1063" s="108"/>
      <c r="M1063" s="111"/>
      <c r="N1063" s="112"/>
      <c r="O1063" s="111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  <c r="AE1063" s="108"/>
      <c r="AF1063" s="108"/>
      <c r="AG1063" s="108"/>
      <c r="AH1063" s="108"/>
    </row>
    <row r="1064">
      <c r="A1064" s="108"/>
      <c r="B1064" s="108"/>
      <c r="C1064" s="108"/>
      <c r="D1064" s="115"/>
      <c r="E1064" s="108"/>
      <c r="F1064" s="108"/>
      <c r="G1064" s="108"/>
      <c r="H1064" s="108"/>
      <c r="I1064" s="108"/>
      <c r="J1064" s="108"/>
      <c r="K1064" s="108"/>
      <c r="L1064" s="108"/>
      <c r="M1064" s="111"/>
      <c r="N1064" s="112"/>
      <c r="O1064" s="111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  <c r="AE1064" s="108"/>
      <c r="AF1064" s="108"/>
      <c r="AG1064" s="108"/>
      <c r="AH1064" s="108"/>
    </row>
    <row r="1065">
      <c r="A1065" s="108"/>
      <c r="B1065" s="108"/>
      <c r="C1065" s="108"/>
      <c r="D1065" s="115"/>
      <c r="E1065" s="108"/>
      <c r="F1065" s="108"/>
      <c r="G1065" s="108"/>
      <c r="H1065" s="108"/>
      <c r="I1065" s="108"/>
      <c r="J1065" s="108"/>
      <c r="K1065" s="108"/>
      <c r="L1065" s="108"/>
      <c r="M1065" s="111"/>
      <c r="N1065" s="112"/>
      <c r="O1065" s="111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  <c r="AE1065" s="108"/>
      <c r="AF1065" s="108"/>
      <c r="AG1065" s="108"/>
      <c r="AH1065" s="108"/>
    </row>
    <row r="1066">
      <c r="A1066" s="108"/>
      <c r="B1066" s="108"/>
      <c r="C1066" s="108"/>
      <c r="D1066" s="115"/>
      <c r="E1066" s="108"/>
      <c r="F1066" s="108"/>
      <c r="G1066" s="108"/>
      <c r="H1066" s="108"/>
      <c r="I1066" s="108"/>
      <c r="J1066" s="108"/>
      <c r="K1066" s="108"/>
      <c r="L1066" s="108"/>
      <c r="M1066" s="111"/>
      <c r="N1066" s="112"/>
      <c r="O1066" s="111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  <c r="AE1066" s="108"/>
      <c r="AF1066" s="108"/>
      <c r="AG1066" s="108"/>
      <c r="AH1066" s="108"/>
    </row>
    <row r="1067">
      <c r="A1067" s="108"/>
      <c r="B1067" s="108"/>
      <c r="C1067" s="108"/>
      <c r="D1067" s="115"/>
      <c r="E1067" s="108"/>
      <c r="F1067" s="108"/>
      <c r="G1067" s="108"/>
      <c r="H1067" s="108"/>
      <c r="I1067" s="108"/>
      <c r="J1067" s="108"/>
      <c r="K1067" s="108"/>
      <c r="L1067" s="108"/>
      <c r="M1067" s="111"/>
      <c r="N1067" s="112"/>
      <c r="O1067" s="111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  <c r="AE1067" s="108"/>
      <c r="AF1067" s="108"/>
      <c r="AG1067" s="108"/>
      <c r="AH1067" s="108"/>
    </row>
    <row r="1068">
      <c r="A1068" s="108"/>
      <c r="B1068" s="108"/>
      <c r="C1068" s="108"/>
      <c r="D1068" s="115"/>
      <c r="E1068" s="108"/>
      <c r="F1068" s="108"/>
      <c r="G1068" s="108"/>
      <c r="H1068" s="108"/>
      <c r="I1068" s="108"/>
      <c r="J1068" s="108"/>
      <c r="K1068" s="108"/>
      <c r="L1068" s="108"/>
      <c r="M1068" s="111"/>
      <c r="N1068" s="112"/>
      <c r="O1068" s="111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  <c r="AD1068" s="108"/>
      <c r="AE1068" s="108"/>
      <c r="AF1068" s="108"/>
      <c r="AG1068" s="108"/>
      <c r="AH1068" s="108"/>
    </row>
    <row r="1069">
      <c r="A1069" s="108"/>
      <c r="B1069" s="108"/>
      <c r="C1069" s="108"/>
      <c r="D1069" s="115"/>
      <c r="E1069" s="108"/>
      <c r="F1069" s="108"/>
      <c r="G1069" s="108"/>
      <c r="H1069" s="108"/>
      <c r="I1069" s="108"/>
      <c r="J1069" s="108"/>
      <c r="K1069" s="108"/>
      <c r="L1069" s="108"/>
      <c r="M1069" s="111"/>
      <c r="N1069" s="112"/>
      <c r="O1069" s="111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  <c r="AD1069" s="108"/>
      <c r="AE1069" s="108"/>
      <c r="AF1069" s="108"/>
      <c r="AG1069" s="108"/>
      <c r="AH1069" s="108"/>
    </row>
    <row r="1070">
      <c r="A1070" s="108"/>
      <c r="B1070" s="108"/>
      <c r="C1070" s="108"/>
      <c r="D1070" s="115"/>
      <c r="E1070" s="108"/>
      <c r="F1070" s="108"/>
      <c r="G1070" s="108"/>
      <c r="H1070" s="108"/>
      <c r="I1070" s="108"/>
      <c r="J1070" s="108"/>
      <c r="K1070" s="108"/>
      <c r="L1070" s="108"/>
      <c r="M1070" s="111"/>
      <c r="N1070" s="112"/>
      <c r="O1070" s="111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  <c r="AD1070" s="108"/>
      <c r="AE1070" s="108"/>
      <c r="AF1070" s="108"/>
      <c r="AG1070" s="108"/>
      <c r="AH1070" s="108"/>
    </row>
    <row r="1071">
      <c r="A1071" s="108"/>
      <c r="B1071" s="108"/>
      <c r="C1071" s="108"/>
      <c r="D1071" s="115"/>
      <c r="E1071" s="108"/>
      <c r="F1071" s="108"/>
      <c r="G1071" s="108"/>
      <c r="H1071" s="108"/>
      <c r="I1071" s="108"/>
      <c r="J1071" s="108"/>
      <c r="K1071" s="108"/>
      <c r="L1071" s="108"/>
      <c r="M1071" s="111"/>
      <c r="N1071" s="112"/>
      <c r="O1071" s="111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  <c r="AE1071" s="108"/>
      <c r="AF1071" s="108"/>
      <c r="AG1071" s="108"/>
      <c r="AH1071" s="108"/>
    </row>
    <row r="1072">
      <c r="A1072" s="108"/>
      <c r="B1072" s="108"/>
      <c r="C1072" s="108"/>
      <c r="D1072" s="115"/>
      <c r="E1072" s="108"/>
      <c r="F1072" s="108"/>
      <c r="G1072" s="108"/>
      <c r="H1072" s="108"/>
      <c r="I1072" s="108"/>
      <c r="J1072" s="108"/>
      <c r="K1072" s="108"/>
      <c r="L1072" s="108"/>
      <c r="M1072" s="111"/>
      <c r="N1072" s="112"/>
      <c r="O1072" s="111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  <c r="AD1072" s="108"/>
      <c r="AE1072" s="108"/>
      <c r="AF1072" s="108"/>
      <c r="AG1072" s="108"/>
      <c r="AH1072" s="108"/>
    </row>
    <row r="1073">
      <c r="A1073" s="108"/>
      <c r="B1073" s="108"/>
      <c r="C1073" s="108"/>
      <c r="D1073" s="115"/>
      <c r="E1073" s="108"/>
      <c r="F1073" s="108"/>
      <c r="G1073" s="108"/>
      <c r="H1073" s="108"/>
      <c r="I1073" s="108"/>
      <c r="J1073" s="108"/>
      <c r="K1073" s="108"/>
      <c r="L1073" s="108"/>
      <c r="M1073" s="111"/>
      <c r="N1073" s="112"/>
      <c r="O1073" s="111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  <c r="AD1073" s="108"/>
      <c r="AE1073" s="108"/>
      <c r="AF1073" s="108"/>
      <c r="AG1073" s="108"/>
      <c r="AH1073" s="108"/>
    </row>
    <row r="1074">
      <c r="A1074" s="108"/>
      <c r="B1074" s="108"/>
      <c r="C1074" s="108"/>
      <c r="D1074" s="115"/>
      <c r="E1074" s="108"/>
      <c r="F1074" s="108"/>
      <c r="G1074" s="108"/>
      <c r="H1074" s="108"/>
      <c r="I1074" s="108"/>
      <c r="J1074" s="108"/>
      <c r="K1074" s="108"/>
      <c r="L1074" s="108"/>
      <c r="M1074" s="111"/>
      <c r="N1074" s="112"/>
      <c r="O1074" s="111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  <c r="AD1074" s="108"/>
      <c r="AE1074" s="108"/>
      <c r="AF1074" s="108"/>
      <c r="AG1074" s="108"/>
      <c r="AH1074" s="108"/>
    </row>
    <row r="1075">
      <c r="A1075" s="108"/>
      <c r="B1075" s="108"/>
      <c r="C1075" s="108"/>
      <c r="D1075" s="115"/>
      <c r="E1075" s="108"/>
      <c r="F1075" s="108"/>
      <c r="G1075" s="108"/>
      <c r="H1075" s="108"/>
      <c r="I1075" s="108"/>
      <c r="J1075" s="108"/>
      <c r="K1075" s="108"/>
      <c r="L1075" s="108"/>
      <c r="M1075" s="111"/>
      <c r="N1075" s="112"/>
      <c r="O1075" s="111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  <c r="AD1075" s="108"/>
      <c r="AE1075" s="108"/>
      <c r="AF1075" s="108"/>
      <c r="AG1075" s="108"/>
      <c r="AH1075" s="108"/>
    </row>
    <row r="1076">
      <c r="A1076" s="108"/>
      <c r="B1076" s="108"/>
      <c r="C1076" s="108"/>
      <c r="D1076" s="115"/>
      <c r="E1076" s="108"/>
      <c r="F1076" s="108"/>
      <c r="G1076" s="108"/>
      <c r="H1076" s="108"/>
      <c r="I1076" s="108"/>
      <c r="J1076" s="108"/>
      <c r="K1076" s="108"/>
      <c r="L1076" s="108"/>
      <c r="M1076" s="111"/>
      <c r="N1076" s="112"/>
      <c r="O1076" s="111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  <c r="AD1076" s="108"/>
      <c r="AE1076" s="108"/>
      <c r="AF1076" s="108"/>
      <c r="AG1076" s="108"/>
      <c r="AH1076" s="108"/>
    </row>
    <row r="1077">
      <c r="A1077" s="108"/>
      <c r="B1077" s="108"/>
      <c r="C1077" s="108"/>
      <c r="D1077" s="115"/>
      <c r="E1077" s="108"/>
      <c r="F1077" s="108"/>
      <c r="G1077" s="108"/>
      <c r="H1077" s="108"/>
      <c r="I1077" s="108"/>
      <c r="J1077" s="108"/>
      <c r="K1077" s="108"/>
      <c r="L1077" s="108"/>
      <c r="M1077" s="111"/>
      <c r="N1077" s="112"/>
      <c r="O1077" s="111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  <c r="AD1077" s="108"/>
      <c r="AE1077" s="108"/>
      <c r="AF1077" s="108"/>
      <c r="AG1077" s="108"/>
      <c r="AH1077" s="108"/>
    </row>
    <row r="1078">
      <c r="A1078" s="108"/>
      <c r="B1078" s="108"/>
      <c r="C1078" s="108"/>
      <c r="D1078" s="115"/>
      <c r="E1078" s="108"/>
      <c r="F1078" s="108"/>
      <c r="G1078" s="108"/>
      <c r="H1078" s="108"/>
      <c r="I1078" s="108"/>
      <c r="J1078" s="108"/>
      <c r="K1078" s="108"/>
      <c r="L1078" s="108"/>
      <c r="M1078" s="111"/>
      <c r="N1078" s="112"/>
      <c r="O1078" s="111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  <c r="AD1078" s="108"/>
      <c r="AE1078" s="108"/>
      <c r="AF1078" s="108"/>
      <c r="AG1078" s="108"/>
      <c r="AH1078" s="108"/>
    </row>
    <row r="1079">
      <c r="A1079" s="108"/>
      <c r="B1079" s="108"/>
      <c r="C1079" s="108"/>
      <c r="D1079" s="115"/>
      <c r="E1079" s="108"/>
      <c r="F1079" s="108"/>
      <c r="G1079" s="108"/>
      <c r="H1079" s="108"/>
      <c r="I1079" s="108"/>
      <c r="J1079" s="108"/>
      <c r="K1079" s="108"/>
      <c r="L1079" s="108"/>
      <c r="M1079" s="111"/>
      <c r="N1079" s="112"/>
      <c r="O1079" s="111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  <c r="AD1079" s="108"/>
      <c r="AE1079" s="108"/>
      <c r="AF1079" s="108"/>
      <c r="AG1079" s="108"/>
      <c r="AH1079" s="108"/>
    </row>
    <row r="1080">
      <c r="A1080" s="108"/>
      <c r="B1080" s="108"/>
      <c r="C1080" s="108"/>
      <c r="D1080" s="115"/>
      <c r="E1080" s="108"/>
      <c r="F1080" s="108"/>
      <c r="G1080" s="108"/>
      <c r="H1080" s="108"/>
      <c r="I1080" s="108"/>
      <c r="J1080" s="108"/>
      <c r="K1080" s="108"/>
      <c r="L1080" s="108"/>
      <c r="M1080" s="111"/>
      <c r="N1080" s="112"/>
      <c r="O1080" s="111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  <c r="AD1080" s="108"/>
      <c r="AE1080" s="108"/>
      <c r="AF1080" s="108"/>
      <c r="AG1080" s="108"/>
      <c r="AH1080" s="108"/>
    </row>
    <row r="1081">
      <c r="A1081" s="108"/>
      <c r="B1081" s="108"/>
      <c r="C1081" s="108"/>
      <c r="D1081" s="115"/>
      <c r="E1081" s="108"/>
      <c r="F1081" s="108"/>
      <c r="G1081" s="108"/>
      <c r="H1081" s="108"/>
      <c r="I1081" s="108"/>
      <c r="J1081" s="108"/>
      <c r="K1081" s="108"/>
      <c r="L1081" s="108"/>
      <c r="M1081" s="111"/>
      <c r="N1081" s="112"/>
      <c r="O1081" s="111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  <c r="AD1081" s="108"/>
      <c r="AE1081" s="108"/>
      <c r="AF1081" s="108"/>
      <c r="AG1081" s="108"/>
      <c r="AH1081" s="108"/>
    </row>
    <row r="1082">
      <c r="A1082" s="108"/>
      <c r="B1082" s="108"/>
      <c r="C1082" s="108"/>
      <c r="D1082" s="115"/>
      <c r="E1082" s="108"/>
      <c r="F1082" s="108"/>
      <c r="G1082" s="108"/>
      <c r="H1082" s="108"/>
      <c r="I1082" s="108"/>
      <c r="J1082" s="108"/>
      <c r="K1082" s="108"/>
      <c r="L1082" s="108"/>
      <c r="M1082" s="111"/>
      <c r="N1082" s="112"/>
      <c r="O1082" s="111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  <c r="AD1082" s="108"/>
      <c r="AE1082" s="108"/>
      <c r="AF1082" s="108"/>
      <c r="AG1082" s="108"/>
      <c r="AH1082" s="108"/>
    </row>
    <row r="1083">
      <c r="A1083" s="108"/>
      <c r="B1083" s="108"/>
      <c r="C1083" s="108"/>
      <c r="D1083" s="115"/>
      <c r="E1083" s="108"/>
      <c r="F1083" s="108"/>
      <c r="G1083" s="108"/>
      <c r="H1083" s="108"/>
      <c r="I1083" s="108"/>
      <c r="J1083" s="108"/>
      <c r="K1083" s="108"/>
      <c r="L1083" s="108"/>
      <c r="M1083" s="111"/>
      <c r="N1083" s="112"/>
      <c r="O1083" s="111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  <c r="AD1083" s="108"/>
      <c r="AE1083" s="108"/>
      <c r="AF1083" s="108"/>
      <c r="AG1083" s="108"/>
      <c r="AH1083" s="108"/>
    </row>
    <row r="1084">
      <c r="A1084" s="108"/>
      <c r="B1084" s="108"/>
      <c r="C1084" s="108"/>
      <c r="D1084" s="115"/>
      <c r="E1084" s="108"/>
      <c r="F1084" s="108"/>
      <c r="G1084" s="108"/>
      <c r="H1084" s="108"/>
      <c r="I1084" s="108"/>
      <c r="J1084" s="108"/>
      <c r="K1084" s="108"/>
      <c r="L1084" s="108"/>
      <c r="M1084" s="111"/>
      <c r="N1084" s="112"/>
      <c r="O1084" s="111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  <c r="AD1084" s="108"/>
      <c r="AE1084" s="108"/>
      <c r="AF1084" s="108"/>
      <c r="AG1084" s="108"/>
      <c r="AH1084" s="108"/>
    </row>
    <row r="1085">
      <c r="A1085" s="108"/>
      <c r="B1085" s="108"/>
      <c r="C1085" s="108"/>
      <c r="D1085" s="115"/>
      <c r="E1085" s="108"/>
      <c r="F1085" s="108"/>
      <c r="G1085" s="108"/>
      <c r="H1085" s="108"/>
      <c r="I1085" s="108"/>
      <c r="J1085" s="108"/>
      <c r="K1085" s="108"/>
      <c r="L1085" s="108"/>
      <c r="M1085" s="111"/>
      <c r="N1085" s="112"/>
      <c r="O1085" s="111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  <c r="AD1085" s="108"/>
      <c r="AE1085" s="108"/>
      <c r="AF1085" s="108"/>
      <c r="AG1085" s="108"/>
      <c r="AH1085" s="108"/>
    </row>
    <row r="1086">
      <c r="A1086" s="108"/>
      <c r="B1086" s="108"/>
      <c r="C1086" s="108"/>
      <c r="D1086" s="115"/>
      <c r="E1086" s="108"/>
      <c r="F1086" s="108"/>
      <c r="G1086" s="108"/>
      <c r="H1086" s="108"/>
      <c r="I1086" s="108"/>
      <c r="J1086" s="108"/>
      <c r="K1086" s="108"/>
      <c r="L1086" s="108"/>
      <c r="M1086" s="111"/>
      <c r="N1086" s="112"/>
      <c r="O1086" s="111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  <c r="AD1086" s="108"/>
      <c r="AE1086" s="108"/>
      <c r="AF1086" s="108"/>
      <c r="AG1086" s="108"/>
      <c r="AH1086" s="108"/>
    </row>
    <row r="1087">
      <c r="A1087" s="108"/>
      <c r="B1087" s="108"/>
      <c r="C1087" s="108"/>
      <c r="D1087" s="115"/>
      <c r="E1087" s="108"/>
      <c r="F1087" s="108"/>
      <c r="G1087" s="108"/>
      <c r="H1087" s="108"/>
      <c r="I1087" s="108"/>
      <c r="J1087" s="108"/>
      <c r="K1087" s="108"/>
      <c r="L1087" s="108"/>
      <c r="M1087" s="111"/>
      <c r="N1087" s="112"/>
      <c r="O1087" s="111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  <c r="AD1087" s="108"/>
      <c r="AE1087" s="108"/>
      <c r="AF1087" s="108"/>
      <c r="AG1087" s="108"/>
      <c r="AH1087" s="108"/>
    </row>
    <row r="1088">
      <c r="A1088" s="108"/>
      <c r="B1088" s="108"/>
      <c r="C1088" s="108"/>
      <c r="D1088" s="115"/>
      <c r="E1088" s="108"/>
      <c r="F1088" s="108"/>
      <c r="G1088" s="108"/>
      <c r="H1088" s="108"/>
      <c r="I1088" s="108"/>
      <c r="J1088" s="108"/>
      <c r="K1088" s="108"/>
      <c r="L1088" s="108"/>
      <c r="M1088" s="111"/>
      <c r="N1088" s="112"/>
      <c r="O1088" s="111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  <c r="AD1088" s="108"/>
      <c r="AE1088" s="108"/>
      <c r="AF1088" s="108"/>
      <c r="AG1088" s="108"/>
      <c r="AH1088" s="108"/>
    </row>
    <row r="1089">
      <c r="A1089" s="108"/>
      <c r="B1089" s="108"/>
      <c r="C1089" s="108"/>
      <c r="D1089" s="115"/>
      <c r="E1089" s="108"/>
      <c r="F1089" s="108"/>
      <c r="G1089" s="108"/>
      <c r="H1089" s="108"/>
      <c r="I1089" s="108"/>
      <c r="J1089" s="108"/>
      <c r="K1089" s="108"/>
      <c r="L1089" s="108"/>
      <c r="M1089" s="111"/>
      <c r="N1089" s="112"/>
      <c r="O1089" s="111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  <c r="AD1089" s="108"/>
      <c r="AE1089" s="108"/>
      <c r="AF1089" s="108"/>
      <c r="AG1089" s="108"/>
      <c r="AH1089" s="108"/>
    </row>
    <row r="1090">
      <c r="A1090" s="108"/>
      <c r="B1090" s="108"/>
      <c r="C1090" s="108"/>
      <c r="D1090" s="115"/>
      <c r="E1090" s="108"/>
      <c r="F1090" s="108"/>
      <c r="G1090" s="108"/>
      <c r="H1090" s="108"/>
      <c r="I1090" s="108"/>
      <c r="J1090" s="108"/>
      <c r="K1090" s="108"/>
      <c r="L1090" s="108"/>
      <c r="M1090" s="111"/>
      <c r="N1090" s="112"/>
      <c r="O1090" s="111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  <c r="AD1090" s="108"/>
      <c r="AE1090" s="108"/>
      <c r="AF1090" s="108"/>
      <c r="AG1090" s="108"/>
      <c r="AH1090" s="108"/>
    </row>
    <row r="1091">
      <c r="A1091" s="108"/>
      <c r="B1091" s="108"/>
      <c r="C1091" s="108"/>
      <c r="D1091" s="115"/>
      <c r="E1091" s="108"/>
      <c r="F1091" s="108"/>
      <c r="G1091" s="108"/>
      <c r="H1091" s="108"/>
      <c r="I1091" s="108"/>
      <c r="J1091" s="108"/>
      <c r="K1091" s="108"/>
      <c r="L1091" s="108"/>
      <c r="M1091" s="111"/>
      <c r="N1091" s="112"/>
      <c r="O1091" s="111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  <c r="AD1091" s="108"/>
      <c r="AE1091" s="108"/>
      <c r="AF1091" s="108"/>
      <c r="AG1091" s="108"/>
      <c r="AH1091" s="108"/>
    </row>
    <row r="1092">
      <c r="A1092" s="108"/>
      <c r="B1092" s="108"/>
      <c r="C1092" s="108"/>
      <c r="D1092" s="115"/>
      <c r="E1092" s="108"/>
      <c r="F1092" s="108"/>
      <c r="G1092" s="108"/>
      <c r="H1092" s="108"/>
      <c r="I1092" s="108"/>
      <c r="J1092" s="108"/>
      <c r="K1092" s="108"/>
      <c r="L1092" s="108"/>
      <c r="M1092" s="111"/>
      <c r="N1092" s="112"/>
      <c r="O1092" s="111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  <c r="AD1092" s="108"/>
      <c r="AE1092" s="108"/>
      <c r="AF1092" s="108"/>
      <c r="AG1092" s="108"/>
      <c r="AH1092" s="108"/>
    </row>
    <row r="1093">
      <c r="A1093" s="108"/>
      <c r="B1093" s="108"/>
      <c r="C1093" s="108"/>
      <c r="D1093" s="115"/>
      <c r="E1093" s="108"/>
      <c r="F1093" s="108"/>
      <c r="G1093" s="108"/>
      <c r="H1093" s="108"/>
      <c r="I1093" s="108"/>
      <c r="J1093" s="108"/>
      <c r="K1093" s="108"/>
      <c r="L1093" s="108"/>
      <c r="M1093" s="111"/>
      <c r="N1093" s="112"/>
      <c r="O1093" s="111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  <c r="AD1093" s="108"/>
      <c r="AE1093" s="108"/>
      <c r="AF1093" s="108"/>
      <c r="AG1093" s="108"/>
      <c r="AH1093" s="108"/>
    </row>
    <row r="1094">
      <c r="A1094" s="108"/>
      <c r="B1094" s="108"/>
      <c r="C1094" s="108"/>
      <c r="D1094" s="115"/>
      <c r="E1094" s="108"/>
      <c r="F1094" s="108"/>
      <c r="G1094" s="108"/>
      <c r="H1094" s="108"/>
      <c r="I1094" s="108"/>
      <c r="J1094" s="108"/>
      <c r="K1094" s="108"/>
      <c r="L1094" s="108"/>
      <c r="M1094" s="111"/>
      <c r="N1094" s="112"/>
      <c r="O1094" s="111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  <c r="AD1094" s="108"/>
      <c r="AE1094" s="108"/>
      <c r="AF1094" s="108"/>
      <c r="AG1094" s="108"/>
      <c r="AH1094" s="108"/>
    </row>
    <row r="1095">
      <c r="A1095" s="108"/>
      <c r="B1095" s="108"/>
      <c r="C1095" s="108"/>
      <c r="D1095" s="115"/>
      <c r="E1095" s="108"/>
      <c r="F1095" s="108"/>
      <c r="G1095" s="108"/>
      <c r="H1095" s="108"/>
      <c r="I1095" s="108"/>
      <c r="J1095" s="108"/>
      <c r="K1095" s="108"/>
      <c r="L1095" s="108"/>
      <c r="M1095" s="111"/>
      <c r="N1095" s="112"/>
      <c r="O1095" s="111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  <c r="AG1095" s="108"/>
      <c r="AH1095" s="108"/>
    </row>
    <row r="1096">
      <c r="A1096" s="108"/>
      <c r="B1096" s="108"/>
      <c r="C1096" s="108"/>
      <c r="D1096" s="115"/>
      <c r="E1096" s="108"/>
      <c r="F1096" s="108"/>
      <c r="G1096" s="108"/>
      <c r="H1096" s="108"/>
      <c r="I1096" s="108"/>
      <c r="J1096" s="108"/>
      <c r="K1096" s="108"/>
      <c r="L1096" s="108"/>
      <c r="M1096" s="111"/>
      <c r="N1096" s="112"/>
      <c r="O1096" s="111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  <c r="AD1096" s="108"/>
      <c r="AE1096" s="108"/>
      <c r="AF1096" s="108"/>
      <c r="AG1096" s="108"/>
      <c r="AH1096" s="108"/>
    </row>
    <row r="1097">
      <c r="A1097" s="108"/>
      <c r="B1097" s="108"/>
      <c r="C1097" s="108"/>
      <c r="D1097" s="115"/>
      <c r="E1097" s="108"/>
      <c r="F1097" s="108"/>
      <c r="G1097" s="108"/>
      <c r="H1097" s="108"/>
      <c r="I1097" s="108"/>
      <c r="J1097" s="108"/>
      <c r="K1097" s="108"/>
      <c r="L1097" s="108"/>
      <c r="M1097" s="111"/>
      <c r="N1097" s="112"/>
      <c r="O1097" s="111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  <c r="AD1097" s="108"/>
      <c r="AE1097" s="108"/>
      <c r="AF1097" s="108"/>
      <c r="AG1097" s="108"/>
      <c r="AH1097" s="108"/>
    </row>
    <row r="1098">
      <c r="A1098" s="108"/>
      <c r="B1098" s="108"/>
      <c r="C1098" s="108"/>
      <c r="D1098" s="115"/>
      <c r="E1098" s="108"/>
      <c r="F1098" s="108"/>
      <c r="G1098" s="108"/>
      <c r="H1098" s="108"/>
      <c r="I1098" s="108"/>
      <c r="J1098" s="108"/>
      <c r="K1098" s="108"/>
      <c r="L1098" s="108"/>
      <c r="M1098" s="111"/>
      <c r="N1098" s="112"/>
      <c r="O1098" s="111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  <c r="AD1098" s="108"/>
      <c r="AE1098" s="108"/>
      <c r="AF1098" s="108"/>
      <c r="AG1098" s="108"/>
      <c r="AH1098" s="108"/>
    </row>
    <row r="1099">
      <c r="A1099" s="108"/>
      <c r="B1099" s="108"/>
      <c r="C1099" s="108"/>
      <c r="D1099" s="115"/>
      <c r="E1099" s="108"/>
      <c r="F1099" s="108"/>
      <c r="G1099" s="108"/>
      <c r="H1099" s="108"/>
      <c r="I1099" s="108"/>
      <c r="J1099" s="108"/>
      <c r="K1099" s="108"/>
      <c r="L1099" s="108"/>
      <c r="M1099" s="111"/>
      <c r="N1099" s="112"/>
      <c r="O1099" s="111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  <c r="AD1099" s="108"/>
      <c r="AE1099" s="108"/>
      <c r="AF1099" s="108"/>
      <c r="AG1099" s="108"/>
      <c r="AH1099" s="108"/>
    </row>
    <row r="1100">
      <c r="A1100" s="108"/>
      <c r="B1100" s="108"/>
      <c r="C1100" s="108"/>
      <c r="D1100" s="115"/>
      <c r="E1100" s="108"/>
      <c r="F1100" s="108"/>
      <c r="G1100" s="108"/>
      <c r="H1100" s="108"/>
      <c r="I1100" s="108"/>
      <c r="J1100" s="108"/>
      <c r="K1100" s="108"/>
      <c r="L1100" s="108"/>
      <c r="M1100" s="111"/>
      <c r="N1100" s="112"/>
      <c r="O1100" s="111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  <c r="AD1100" s="108"/>
      <c r="AE1100" s="108"/>
      <c r="AF1100" s="108"/>
      <c r="AG1100" s="108"/>
      <c r="AH1100" s="108"/>
    </row>
    <row r="1101">
      <c r="A1101" s="108"/>
      <c r="B1101" s="108"/>
      <c r="C1101" s="108"/>
      <c r="D1101" s="115"/>
      <c r="E1101" s="108"/>
      <c r="F1101" s="108"/>
      <c r="G1101" s="108"/>
      <c r="H1101" s="108"/>
      <c r="I1101" s="108"/>
      <c r="J1101" s="108"/>
      <c r="K1101" s="108"/>
      <c r="L1101" s="108"/>
      <c r="M1101" s="111"/>
      <c r="N1101" s="112"/>
      <c r="O1101" s="111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  <c r="AD1101" s="108"/>
      <c r="AE1101" s="108"/>
      <c r="AF1101" s="108"/>
      <c r="AG1101" s="108"/>
      <c r="AH1101" s="108"/>
    </row>
    <row r="1102">
      <c r="A1102" s="108"/>
      <c r="B1102" s="108"/>
      <c r="C1102" s="108"/>
      <c r="D1102" s="115"/>
      <c r="E1102" s="108"/>
      <c r="F1102" s="108"/>
      <c r="G1102" s="108"/>
      <c r="H1102" s="108"/>
      <c r="I1102" s="108"/>
      <c r="J1102" s="108"/>
      <c r="K1102" s="108"/>
      <c r="L1102" s="108"/>
      <c r="M1102" s="111"/>
      <c r="N1102" s="112"/>
      <c r="O1102" s="111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  <c r="AD1102" s="108"/>
      <c r="AE1102" s="108"/>
      <c r="AF1102" s="108"/>
      <c r="AG1102" s="108"/>
      <c r="AH1102" s="108"/>
    </row>
    <row r="1103">
      <c r="A1103" s="108"/>
      <c r="B1103" s="108"/>
      <c r="C1103" s="108"/>
      <c r="D1103" s="115"/>
      <c r="E1103" s="108"/>
      <c r="F1103" s="108"/>
      <c r="G1103" s="108"/>
      <c r="H1103" s="108"/>
      <c r="I1103" s="108"/>
      <c r="J1103" s="108"/>
      <c r="K1103" s="108"/>
      <c r="L1103" s="108"/>
      <c r="M1103" s="111"/>
      <c r="N1103" s="112"/>
      <c r="O1103" s="111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  <c r="AG1103" s="108"/>
      <c r="AH1103" s="108"/>
    </row>
    <row r="1104">
      <c r="A1104" s="108"/>
      <c r="B1104" s="108"/>
      <c r="C1104" s="108"/>
      <c r="D1104" s="115"/>
      <c r="E1104" s="108"/>
      <c r="F1104" s="108"/>
      <c r="G1104" s="108"/>
      <c r="H1104" s="108"/>
      <c r="I1104" s="108"/>
      <c r="J1104" s="108"/>
      <c r="K1104" s="108"/>
      <c r="L1104" s="108"/>
      <c r="M1104" s="111"/>
      <c r="N1104" s="112"/>
      <c r="O1104" s="111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  <c r="AG1104" s="108"/>
      <c r="AH1104" s="108"/>
    </row>
    <row r="1105">
      <c r="A1105" s="108"/>
      <c r="B1105" s="108"/>
      <c r="C1105" s="108"/>
      <c r="D1105" s="115"/>
      <c r="E1105" s="108"/>
      <c r="F1105" s="108"/>
      <c r="G1105" s="108"/>
      <c r="H1105" s="108"/>
      <c r="I1105" s="108"/>
      <c r="J1105" s="108"/>
      <c r="K1105" s="108"/>
      <c r="L1105" s="108"/>
      <c r="M1105" s="111"/>
      <c r="N1105" s="112"/>
      <c r="O1105" s="111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  <c r="AD1105" s="108"/>
      <c r="AE1105" s="108"/>
      <c r="AF1105" s="108"/>
      <c r="AG1105" s="108"/>
      <c r="AH1105" s="108"/>
    </row>
    <row r="1106">
      <c r="A1106" s="108"/>
      <c r="B1106" s="108"/>
      <c r="C1106" s="108"/>
      <c r="D1106" s="115"/>
      <c r="E1106" s="108"/>
      <c r="F1106" s="108"/>
      <c r="G1106" s="108"/>
      <c r="H1106" s="108"/>
      <c r="I1106" s="108"/>
      <c r="J1106" s="108"/>
      <c r="K1106" s="108"/>
      <c r="L1106" s="108"/>
      <c r="M1106" s="111"/>
      <c r="N1106" s="112"/>
      <c r="O1106" s="111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  <c r="AE1106" s="108"/>
      <c r="AF1106" s="108"/>
      <c r="AG1106" s="108"/>
      <c r="AH1106" s="108"/>
    </row>
    <row r="1107">
      <c r="A1107" s="108"/>
      <c r="B1107" s="108"/>
      <c r="C1107" s="108"/>
      <c r="D1107" s="115"/>
      <c r="E1107" s="108"/>
      <c r="F1107" s="108"/>
      <c r="G1107" s="108"/>
      <c r="H1107" s="108"/>
      <c r="I1107" s="108"/>
      <c r="J1107" s="108"/>
      <c r="K1107" s="108"/>
      <c r="L1107" s="108"/>
      <c r="M1107" s="111"/>
      <c r="N1107" s="112"/>
      <c r="O1107" s="111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  <c r="AE1107" s="108"/>
      <c r="AF1107" s="108"/>
      <c r="AG1107" s="108"/>
      <c r="AH1107" s="108"/>
    </row>
    <row r="1108">
      <c r="A1108" s="108"/>
      <c r="B1108" s="108"/>
      <c r="C1108" s="108"/>
      <c r="D1108" s="115"/>
      <c r="E1108" s="108"/>
      <c r="F1108" s="108"/>
      <c r="G1108" s="108"/>
      <c r="H1108" s="108"/>
      <c r="I1108" s="108"/>
      <c r="J1108" s="108"/>
      <c r="K1108" s="108"/>
      <c r="L1108" s="108"/>
      <c r="M1108" s="111"/>
      <c r="N1108" s="112"/>
      <c r="O1108" s="111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  <c r="AE1108" s="108"/>
      <c r="AF1108" s="108"/>
      <c r="AG1108" s="108"/>
      <c r="AH1108" s="108"/>
    </row>
    <row r="1109">
      <c r="A1109" s="108"/>
      <c r="B1109" s="108"/>
      <c r="C1109" s="108"/>
      <c r="D1109" s="115"/>
      <c r="E1109" s="108"/>
      <c r="F1109" s="108"/>
      <c r="G1109" s="108"/>
      <c r="H1109" s="108"/>
      <c r="I1109" s="108"/>
      <c r="J1109" s="108"/>
      <c r="K1109" s="108"/>
      <c r="L1109" s="108"/>
      <c r="M1109" s="111"/>
      <c r="N1109" s="112"/>
      <c r="O1109" s="111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  <c r="AE1109" s="108"/>
      <c r="AF1109" s="108"/>
      <c r="AG1109" s="108"/>
      <c r="AH1109" s="108"/>
    </row>
    <row r="1110">
      <c r="A1110" s="108"/>
      <c r="B1110" s="108"/>
      <c r="C1110" s="108"/>
      <c r="D1110" s="115"/>
      <c r="E1110" s="108"/>
      <c r="F1110" s="108"/>
      <c r="G1110" s="108"/>
      <c r="H1110" s="108"/>
      <c r="I1110" s="108"/>
      <c r="J1110" s="108"/>
      <c r="K1110" s="108"/>
      <c r="L1110" s="108"/>
      <c r="M1110" s="111"/>
      <c r="N1110" s="112"/>
      <c r="O1110" s="111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  <c r="AE1110" s="108"/>
      <c r="AF1110" s="108"/>
      <c r="AG1110" s="108"/>
      <c r="AH1110" s="108"/>
    </row>
    <row r="1111">
      <c r="A1111" s="108"/>
      <c r="B1111" s="108"/>
      <c r="C1111" s="108"/>
      <c r="D1111" s="115"/>
      <c r="E1111" s="108"/>
      <c r="F1111" s="108"/>
      <c r="G1111" s="108"/>
      <c r="H1111" s="108"/>
      <c r="I1111" s="108"/>
      <c r="J1111" s="108"/>
      <c r="K1111" s="108"/>
      <c r="L1111" s="108"/>
      <c r="M1111" s="111"/>
      <c r="N1111" s="112"/>
      <c r="O1111" s="111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  <c r="AE1111" s="108"/>
      <c r="AF1111" s="108"/>
      <c r="AG1111" s="108"/>
      <c r="AH1111" s="108"/>
    </row>
    <row r="1112">
      <c r="A1112" s="108"/>
      <c r="B1112" s="108"/>
      <c r="C1112" s="108"/>
      <c r="D1112" s="115"/>
      <c r="E1112" s="108"/>
      <c r="F1112" s="108"/>
      <c r="G1112" s="108"/>
      <c r="H1112" s="108"/>
      <c r="I1112" s="108"/>
      <c r="J1112" s="108"/>
      <c r="K1112" s="108"/>
      <c r="L1112" s="108"/>
      <c r="M1112" s="111"/>
      <c r="N1112" s="112"/>
      <c r="O1112" s="111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  <c r="AE1112" s="108"/>
      <c r="AF1112" s="108"/>
      <c r="AG1112" s="108"/>
      <c r="AH1112" s="108"/>
    </row>
    <row r="1113">
      <c r="A1113" s="108"/>
      <c r="B1113" s="108"/>
      <c r="C1113" s="108"/>
      <c r="D1113" s="115"/>
      <c r="E1113" s="108"/>
      <c r="F1113" s="108"/>
      <c r="G1113" s="108"/>
      <c r="H1113" s="108"/>
      <c r="I1113" s="108"/>
      <c r="J1113" s="108"/>
      <c r="K1113" s="108"/>
      <c r="L1113" s="108"/>
      <c r="M1113" s="111"/>
      <c r="N1113" s="112"/>
      <c r="O1113" s="111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  <c r="AE1113" s="108"/>
      <c r="AF1113" s="108"/>
      <c r="AG1113" s="108"/>
      <c r="AH1113" s="108"/>
    </row>
    <row r="1114">
      <c r="A1114" s="108"/>
      <c r="B1114" s="108"/>
      <c r="C1114" s="108"/>
      <c r="D1114" s="115"/>
      <c r="E1114" s="108"/>
      <c r="F1114" s="108"/>
      <c r="G1114" s="108"/>
      <c r="H1114" s="108"/>
      <c r="I1114" s="108"/>
      <c r="J1114" s="108"/>
      <c r="K1114" s="108"/>
      <c r="L1114" s="108"/>
      <c r="M1114" s="111"/>
      <c r="N1114" s="112"/>
      <c r="O1114" s="111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  <c r="AE1114" s="108"/>
      <c r="AF1114" s="108"/>
      <c r="AG1114" s="108"/>
      <c r="AH1114" s="108"/>
    </row>
    <row r="1115">
      <c r="A1115" s="108"/>
      <c r="B1115" s="108"/>
      <c r="C1115" s="108"/>
      <c r="D1115" s="115"/>
      <c r="E1115" s="108"/>
      <c r="F1115" s="108"/>
      <c r="G1115" s="108"/>
      <c r="H1115" s="108"/>
      <c r="I1115" s="108"/>
      <c r="J1115" s="108"/>
      <c r="K1115" s="108"/>
      <c r="L1115" s="108"/>
      <c r="M1115" s="111"/>
      <c r="N1115" s="112"/>
      <c r="O1115" s="111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  <c r="AE1115" s="108"/>
      <c r="AF1115" s="108"/>
      <c r="AG1115" s="108"/>
      <c r="AH1115" s="108"/>
    </row>
    <row r="1116">
      <c r="A1116" s="108"/>
      <c r="B1116" s="108"/>
      <c r="C1116" s="108"/>
      <c r="D1116" s="115"/>
      <c r="E1116" s="108"/>
      <c r="F1116" s="108"/>
      <c r="G1116" s="108"/>
      <c r="H1116" s="108"/>
      <c r="I1116" s="108"/>
      <c r="J1116" s="108"/>
      <c r="K1116" s="108"/>
      <c r="L1116" s="108"/>
      <c r="M1116" s="111"/>
      <c r="N1116" s="112"/>
      <c r="O1116" s="111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  <c r="AE1116" s="108"/>
      <c r="AF1116" s="108"/>
      <c r="AG1116" s="108"/>
      <c r="AH1116" s="108"/>
    </row>
    <row r="1117">
      <c r="A1117" s="108"/>
      <c r="B1117" s="108"/>
      <c r="C1117" s="108"/>
      <c r="D1117" s="115"/>
      <c r="E1117" s="108"/>
      <c r="F1117" s="108"/>
      <c r="G1117" s="108"/>
      <c r="H1117" s="108"/>
      <c r="I1117" s="108"/>
      <c r="J1117" s="108"/>
      <c r="K1117" s="108"/>
      <c r="L1117" s="108"/>
      <c r="M1117" s="111"/>
      <c r="N1117" s="112"/>
      <c r="O1117" s="111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  <c r="AE1117" s="108"/>
      <c r="AF1117" s="108"/>
      <c r="AG1117" s="108"/>
      <c r="AH1117" s="108"/>
    </row>
    <row r="1118">
      <c r="A1118" s="108"/>
      <c r="B1118" s="108"/>
      <c r="C1118" s="108"/>
      <c r="D1118" s="115"/>
      <c r="E1118" s="108"/>
      <c r="F1118" s="108"/>
      <c r="G1118" s="108"/>
      <c r="H1118" s="108"/>
      <c r="I1118" s="108"/>
      <c r="J1118" s="108"/>
      <c r="K1118" s="108"/>
      <c r="L1118" s="108"/>
      <c r="M1118" s="111"/>
      <c r="N1118" s="112"/>
      <c r="O1118" s="111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  <c r="AE1118" s="108"/>
      <c r="AF1118" s="108"/>
      <c r="AG1118" s="108"/>
      <c r="AH1118" s="108"/>
    </row>
    <row r="1119">
      <c r="A1119" s="108"/>
      <c r="B1119" s="108"/>
      <c r="C1119" s="108"/>
      <c r="D1119" s="115"/>
      <c r="E1119" s="108"/>
      <c r="F1119" s="108"/>
      <c r="G1119" s="108"/>
      <c r="H1119" s="108"/>
      <c r="I1119" s="108"/>
      <c r="J1119" s="108"/>
      <c r="K1119" s="108"/>
      <c r="L1119" s="108"/>
      <c r="M1119" s="111"/>
      <c r="N1119" s="112"/>
      <c r="O1119" s="111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  <c r="AE1119" s="108"/>
      <c r="AF1119" s="108"/>
      <c r="AG1119" s="108"/>
      <c r="AH1119" s="108"/>
    </row>
    <row r="1120">
      <c r="A1120" s="108"/>
      <c r="B1120" s="108"/>
      <c r="C1120" s="108"/>
      <c r="D1120" s="115"/>
      <c r="E1120" s="108"/>
      <c r="F1120" s="108"/>
      <c r="G1120" s="108"/>
      <c r="H1120" s="108"/>
      <c r="I1120" s="108"/>
      <c r="J1120" s="108"/>
      <c r="K1120" s="108"/>
      <c r="L1120" s="108"/>
      <c r="M1120" s="111"/>
      <c r="N1120" s="112"/>
      <c r="O1120" s="111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  <c r="AE1120" s="108"/>
      <c r="AF1120" s="108"/>
      <c r="AG1120" s="108"/>
      <c r="AH1120" s="108"/>
    </row>
    <row r="1121">
      <c r="A1121" s="108"/>
      <c r="B1121" s="108"/>
      <c r="C1121" s="108"/>
      <c r="D1121" s="115"/>
      <c r="E1121" s="108"/>
      <c r="F1121" s="108"/>
      <c r="G1121" s="108"/>
      <c r="H1121" s="108"/>
      <c r="I1121" s="108"/>
      <c r="J1121" s="108"/>
      <c r="K1121" s="108"/>
      <c r="L1121" s="108"/>
      <c r="M1121" s="111"/>
      <c r="N1121" s="112"/>
      <c r="O1121" s="111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  <c r="AE1121" s="108"/>
      <c r="AF1121" s="108"/>
      <c r="AG1121" s="108"/>
      <c r="AH1121" s="108"/>
    </row>
    <row r="1122">
      <c r="A1122" s="108"/>
      <c r="B1122" s="108"/>
      <c r="C1122" s="108"/>
      <c r="D1122" s="115"/>
      <c r="E1122" s="108"/>
      <c r="F1122" s="108"/>
      <c r="G1122" s="108"/>
      <c r="H1122" s="108"/>
      <c r="I1122" s="108"/>
      <c r="J1122" s="108"/>
      <c r="K1122" s="108"/>
      <c r="L1122" s="108"/>
      <c r="M1122" s="111"/>
      <c r="N1122" s="112"/>
      <c r="O1122" s="111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  <c r="AE1122" s="108"/>
      <c r="AF1122" s="108"/>
      <c r="AG1122" s="108"/>
      <c r="AH1122" s="108"/>
    </row>
    <row r="1123">
      <c r="A1123" s="108"/>
      <c r="B1123" s="108"/>
      <c r="C1123" s="108"/>
      <c r="D1123" s="115"/>
      <c r="E1123" s="108"/>
      <c r="F1123" s="108"/>
      <c r="G1123" s="108"/>
      <c r="H1123" s="108"/>
      <c r="I1123" s="108"/>
      <c r="J1123" s="108"/>
      <c r="K1123" s="108"/>
      <c r="L1123" s="108"/>
      <c r="M1123" s="111"/>
      <c r="N1123" s="112"/>
      <c r="O1123" s="111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  <c r="AE1123" s="108"/>
      <c r="AF1123" s="108"/>
      <c r="AG1123" s="108"/>
      <c r="AH1123" s="108"/>
    </row>
    <row r="1124">
      <c r="A1124" s="108"/>
      <c r="B1124" s="108"/>
      <c r="C1124" s="108"/>
      <c r="D1124" s="115"/>
      <c r="E1124" s="108"/>
      <c r="F1124" s="108"/>
      <c r="G1124" s="108"/>
      <c r="H1124" s="108"/>
      <c r="I1124" s="108"/>
      <c r="J1124" s="108"/>
      <c r="K1124" s="108"/>
      <c r="L1124" s="108"/>
      <c r="M1124" s="111"/>
      <c r="N1124" s="112"/>
      <c r="O1124" s="111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  <c r="AE1124" s="108"/>
      <c r="AF1124" s="108"/>
      <c r="AG1124" s="108"/>
      <c r="AH1124" s="108"/>
    </row>
    <row r="1125">
      <c r="A1125" s="108"/>
      <c r="B1125" s="108"/>
      <c r="C1125" s="108"/>
      <c r="D1125" s="115"/>
      <c r="E1125" s="108"/>
      <c r="F1125" s="108"/>
      <c r="G1125" s="108"/>
      <c r="H1125" s="108"/>
      <c r="I1125" s="108"/>
      <c r="J1125" s="108"/>
      <c r="K1125" s="108"/>
      <c r="L1125" s="108"/>
      <c r="M1125" s="111"/>
      <c r="N1125" s="112"/>
      <c r="O1125" s="111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  <c r="AE1125" s="108"/>
      <c r="AF1125" s="108"/>
      <c r="AG1125" s="108"/>
      <c r="AH1125" s="108"/>
    </row>
    <row r="1126">
      <c r="A1126" s="108"/>
      <c r="B1126" s="108"/>
      <c r="C1126" s="108"/>
      <c r="D1126" s="115"/>
      <c r="E1126" s="108"/>
      <c r="F1126" s="108"/>
      <c r="G1126" s="108"/>
      <c r="H1126" s="108"/>
      <c r="I1126" s="108"/>
      <c r="J1126" s="108"/>
      <c r="K1126" s="108"/>
      <c r="L1126" s="108"/>
      <c r="M1126" s="111"/>
      <c r="N1126" s="112"/>
      <c r="O1126" s="111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  <c r="AE1126" s="108"/>
      <c r="AF1126" s="108"/>
      <c r="AG1126" s="108"/>
      <c r="AH1126" s="108"/>
    </row>
    <row r="1127">
      <c r="A1127" s="108"/>
      <c r="B1127" s="108"/>
      <c r="C1127" s="108"/>
      <c r="D1127" s="115"/>
      <c r="E1127" s="108"/>
      <c r="F1127" s="108"/>
      <c r="G1127" s="108"/>
      <c r="H1127" s="108"/>
      <c r="I1127" s="108"/>
      <c r="J1127" s="108"/>
      <c r="K1127" s="108"/>
      <c r="L1127" s="108"/>
      <c r="M1127" s="111"/>
      <c r="N1127" s="112"/>
      <c r="O1127" s="111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  <c r="AE1127" s="108"/>
      <c r="AF1127" s="108"/>
      <c r="AG1127" s="108"/>
      <c r="AH1127" s="108"/>
    </row>
    <row r="1128">
      <c r="A1128" s="108"/>
      <c r="B1128" s="108"/>
      <c r="C1128" s="108"/>
      <c r="D1128" s="115"/>
      <c r="E1128" s="108"/>
      <c r="F1128" s="108"/>
      <c r="G1128" s="108"/>
      <c r="H1128" s="108"/>
      <c r="I1128" s="108"/>
      <c r="J1128" s="108"/>
      <c r="K1128" s="108"/>
      <c r="L1128" s="108"/>
      <c r="M1128" s="111"/>
      <c r="N1128" s="112"/>
      <c r="O1128" s="111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  <c r="AE1128" s="108"/>
      <c r="AF1128" s="108"/>
      <c r="AG1128" s="108"/>
      <c r="AH1128" s="108"/>
    </row>
    <row r="1129">
      <c r="A1129" s="108"/>
      <c r="B1129" s="108"/>
      <c r="C1129" s="108"/>
      <c r="D1129" s="115"/>
      <c r="E1129" s="108"/>
      <c r="F1129" s="108"/>
      <c r="G1129" s="108"/>
      <c r="H1129" s="108"/>
      <c r="I1129" s="108"/>
      <c r="J1129" s="108"/>
      <c r="K1129" s="108"/>
      <c r="L1129" s="108"/>
      <c r="M1129" s="111"/>
      <c r="N1129" s="112"/>
      <c r="O1129" s="111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  <c r="AE1129" s="108"/>
      <c r="AF1129" s="108"/>
      <c r="AG1129" s="108"/>
      <c r="AH1129" s="108"/>
    </row>
    <row r="1130">
      <c r="A1130" s="108"/>
      <c r="B1130" s="108"/>
      <c r="C1130" s="108"/>
      <c r="D1130" s="115"/>
      <c r="E1130" s="108"/>
      <c r="F1130" s="108"/>
      <c r="G1130" s="108"/>
      <c r="H1130" s="108"/>
      <c r="I1130" s="108"/>
      <c r="J1130" s="108"/>
      <c r="K1130" s="108"/>
      <c r="L1130" s="108"/>
      <c r="M1130" s="111"/>
      <c r="N1130" s="112"/>
      <c r="O1130" s="111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  <c r="AE1130" s="108"/>
      <c r="AF1130" s="108"/>
      <c r="AG1130" s="108"/>
      <c r="AH1130" s="108"/>
    </row>
    <row r="1131">
      <c r="A1131" s="108"/>
      <c r="B1131" s="108"/>
      <c r="C1131" s="108"/>
      <c r="D1131" s="115"/>
      <c r="E1131" s="108"/>
      <c r="F1131" s="108"/>
      <c r="G1131" s="108"/>
      <c r="H1131" s="108"/>
      <c r="I1131" s="108"/>
      <c r="J1131" s="108"/>
      <c r="K1131" s="108"/>
      <c r="L1131" s="108"/>
      <c r="M1131" s="111"/>
      <c r="N1131" s="112"/>
      <c r="O1131" s="111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  <c r="AE1131" s="108"/>
      <c r="AF1131" s="108"/>
      <c r="AG1131" s="108"/>
      <c r="AH1131" s="108"/>
    </row>
    <row r="1132">
      <c r="A1132" s="108"/>
      <c r="B1132" s="108"/>
      <c r="C1132" s="108"/>
      <c r="D1132" s="115"/>
      <c r="E1132" s="108"/>
      <c r="F1132" s="108"/>
      <c r="G1132" s="108"/>
      <c r="H1132" s="108"/>
      <c r="I1132" s="108"/>
      <c r="J1132" s="108"/>
      <c r="K1132" s="108"/>
      <c r="L1132" s="108"/>
      <c r="M1132" s="111"/>
      <c r="N1132" s="112"/>
      <c r="O1132" s="111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  <c r="AD1132" s="108"/>
      <c r="AE1132" s="108"/>
      <c r="AF1132" s="108"/>
      <c r="AG1132" s="108"/>
      <c r="AH1132" s="108"/>
    </row>
    <row r="1133">
      <c r="A1133" s="108"/>
      <c r="B1133" s="108"/>
      <c r="C1133" s="108"/>
      <c r="D1133" s="115"/>
      <c r="E1133" s="108"/>
      <c r="F1133" s="108"/>
      <c r="G1133" s="108"/>
      <c r="H1133" s="108"/>
      <c r="I1133" s="108"/>
      <c r="J1133" s="108"/>
      <c r="K1133" s="108"/>
      <c r="L1133" s="108"/>
      <c r="M1133" s="111"/>
      <c r="N1133" s="112"/>
      <c r="O1133" s="111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  <c r="AD1133" s="108"/>
      <c r="AE1133" s="108"/>
      <c r="AF1133" s="108"/>
      <c r="AG1133" s="108"/>
      <c r="AH1133" s="108"/>
    </row>
    <row r="1134">
      <c r="A1134" s="108"/>
      <c r="B1134" s="108"/>
      <c r="C1134" s="108"/>
      <c r="D1134" s="115"/>
      <c r="E1134" s="108"/>
      <c r="F1134" s="108"/>
      <c r="G1134" s="108"/>
      <c r="H1134" s="108"/>
      <c r="I1134" s="108"/>
      <c r="J1134" s="108"/>
      <c r="K1134" s="108"/>
      <c r="L1134" s="108"/>
      <c r="M1134" s="111"/>
      <c r="N1134" s="112"/>
      <c r="O1134" s="111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  <c r="AD1134" s="108"/>
      <c r="AE1134" s="108"/>
      <c r="AF1134" s="108"/>
      <c r="AG1134" s="108"/>
      <c r="AH1134" s="108"/>
    </row>
    <row r="1135">
      <c r="A1135" s="108"/>
      <c r="B1135" s="108"/>
      <c r="C1135" s="108"/>
      <c r="D1135" s="115"/>
      <c r="E1135" s="108"/>
      <c r="F1135" s="108"/>
      <c r="G1135" s="108"/>
      <c r="H1135" s="108"/>
      <c r="I1135" s="108"/>
      <c r="J1135" s="108"/>
      <c r="K1135" s="108"/>
      <c r="L1135" s="108"/>
      <c r="M1135" s="111"/>
      <c r="N1135" s="112"/>
      <c r="O1135" s="111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  <c r="AD1135" s="108"/>
      <c r="AE1135" s="108"/>
      <c r="AF1135" s="108"/>
      <c r="AG1135" s="108"/>
      <c r="AH1135" s="108"/>
    </row>
    <row r="1136">
      <c r="A1136" s="108"/>
      <c r="B1136" s="108"/>
      <c r="C1136" s="108"/>
      <c r="D1136" s="115"/>
      <c r="E1136" s="108"/>
      <c r="F1136" s="108"/>
      <c r="G1136" s="108"/>
      <c r="H1136" s="108"/>
      <c r="I1136" s="108"/>
      <c r="J1136" s="108"/>
      <c r="K1136" s="108"/>
      <c r="L1136" s="108"/>
      <c r="M1136" s="111"/>
      <c r="N1136" s="112"/>
      <c r="O1136" s="111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  <c r="AD1136" s="108"/>
      <c r="AE1136" s="108"/>
      <c r="AF1136" s="108"/>
      <c r="AG1136" s="108"/>
      <c r="AH1136" s="108"/>
    </row>
    <row r="1137">
      <c r="A1137" s="108"/>
      <c r="B1137" s="108"/>
      <c r="C1137" s="108"/>
      <c r="D1137" s="115"/>
      <c r="E1137" s="108"/>
      <c r="F1137" s="108"/>
      <c r="G1137" s="108"/>
      <c r="H1137" s="108"/>
      <c r="I1137" s="108"/>
      <c r="J1137" s="108"/>
      <c r="K1137" s="108"/>
      <c r="L1137" s="108"/>
      <c r="M1137" s="111"/>
      <c r="N1137" s="112"/>
      <c r="O1137" s="111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  <c r="AD1137" s="108"/>
      <c r="AE1137" s="108"/>
      <c r="AF1137" s="108"/>
      <c r="AG1137" s="108"/>
      <c r="AH1137" s="108"/>
    </row>
    <row r="1138">
      <c r="A1138" s="108"/>
      <c r="B1138" s="108"/>
      <c r="C1138" s="108"/>
      <c r="D1138" s="115"/>
      <c r="E1138" s="108"/>
      <c r="F1138" s="108"/>
      <c r="G1138" s="108"/>
      <c r="H1138" s="108"/>
      <c r="I1138" s="108"/>
      <c r="J1138" s="108"/>
      <c r="K1138" s="108"/>
      <c r="L1138" s="108"/>
      <c r="M1138" s="111"/>
      <c r="N1138" s="112"/>
      <c r="O1138" s="111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  <c r="AD1138" s="108"/>
      <c r="AE1138" s="108"/>
      <c r="AF1138" s="108"/>
      <c r="AG1138" s="108"/>
      <c r="AH1138" s="108"/>
    </row>
    <row r="1139">
      <c r="A1139" s="108"/>
      <c r="B1139" s="108"/>
      <c r="C1139" s="108"/>
      <c r="D1139" s="115"/>
      <c r="E1139" s="108"/>
      <c r="F1139" s="108"/>
      <c r="G1139" s="108"/>
      <c r="H1139" s="108"/>
      <c r="I1139" s="108"/>
      <c r="J1139" s="108"/>
      <c r="K1139" s="108"/>
      <c r="L1139" s="108"/>
      <c r="M1139" s="111"/>
      <c r="N1139" s="112"/>
      <c r="O1139" s="111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  <c r="AD1139" s="108"/>
      <c r="AE1139" s="108"/>
      <c r="AF1139" s="108"/>
      <c r="AG1139" s="108"/>
      <c r="AH1139" s="108"/>
    </row>
    <row r="1140">
      <c r="A1140" s="108"/>
      <c r="B1140" s="108"/>
      <c r="C1140" s="108"/>
      <c r="D1140" s="115"/>
      <c r="E1140" s="108"/>
      <c r="F1140" s="108"/>
      <c r="G1140" s="108"/>
      <c r="H1140" s="108"/>
      <c r="I1140" s="108"/>
      <c r="J1140" s="108"/>
      <c r="K1140" s="108"/>
      <c r="L1140" s="108"/>
      <c r="M1140" s="111"/>
      <c r="N1140" s="112"/>
      <c r="O1140" s="111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  <c r="AD1140" s="108"/>
      <c r="AE1140" s="108"/>
      <c r="AF1140" s="108"/>
      <c r="AG1140" s="108"/>
      <c r="AH1140" s="108"/>
    </row>
    <row r="1141">
      <c r="A1141" s="108"/>
      <c r="B1141" s="108"/>
      <c r="C1141" s="108"/>
      <c r="D1141" s="115"/>
      <c r="E1141" s="108"/>
      <c r="F1141" s="108"/>
      <c r="G1141" s="108"/>
      <c r="H1141" s="108"/>
      <c r="I1141" s="108"/>
      <c r="J1141" s="108"/>
      <c r="K1141" s="108"/>
      <c r="L1141" s="108"/>
      <c r="M1141" s="111"/>
      <c r="N1141" s="112"/>
      <c r="O1141" s="111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  <c r="AD1141" s="108"/>
      <c r="AE1141" s="108"/>
      <c r="AF1141" s="108"/>
      <c r="AG1141" s="108"/>
      <c r="AH1141" s="108"/>
    </row>
    <row r="1142">
      <c r="A1142" s="108"/>
      <c r="B1142" s="108"/>
      <c r="C1142" s="108"/>
      <c r="D1142" s="115"/>
      <c r="E1142" s="108"/>
      <c r="F1142" s="108"/>
      <c r="G1142" s="108"/>
      <c r="H1142" s="108"/>
      <c r="I1142" s="108"/>
      <c r="J1142" s="108"/>
      <c r="K1142" s="108"/>
      <c r="L1142" s="108"/>
      <c r="M1142" s="111"/>
      <c r="N1142" s="112"/>
      <c r="O1142" s="111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  <c r="AD1142" s="108"/>
      <c r="AE1142" s="108"/>
      <c r="AF1142" s="108"/>
      <c r="AG1142" s="108"/>
      <c r="AH1142" s="108"/>
    </row>
    <row r="1143">
      <c r="A1143" s="108"/>
      <c r="B1143" s="108"/>
      <c r="C1143" s="108"/>
      <c r="D1143" s="115"/>
      <c r="E1143" s="108"/>
      <c r="F1143" s="108"/>
      <c r="G1143" s="108"/>
      <c r="H1143" s="108"/>
      <c r="I1143" s="108"/>
      <c r="J1143" s="108"/>
      <c r="K1143" s="108"/>
      <c r="L1143" s="108"/>
      <c r="M1143" s="111"/>
      <c r="N1143" s="112"/>
      <c r="O1143" s="111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  <c r="AD1143" s="108"/>
      <c r="AE1143" s="108"/>
      <c r="AF1143" s="108"/>
      <c r="AG1143" s="108"/>
      <c r="AH1143" s="108"/>
    </row>
    <row r="1144">
      <c r="A1144" s="108"/>
      <c r="B1144" s="108"/>
      <c r="C1144" s="108"/>
      <c r="D1144" s="115"/>
      <c r="E1144" s="108"/>
      <c r="F1144" s="108"/>
      <c r="G1144" s="108"/>
      <c r="H1144" s="108"/>
      <c r="I1144" s="108"/>
      <c r="J1144" s="108"/>
      <c r="K1144" s="108"/>
      <c r="L1144" s="108"/>
      <c r="M1144" s="111"/>
      <c r="N1144" s="112"/>
      <c r="O1144" s="111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  <c r="AD1144" s="108"/>
      <c r="AE1144" s="108"/>
      <c r="AF1144" s="108"/>
      <c r="AG1144" s="108"/>
      <c r="AH1144" s="108"/>
    </row>
    <row r="1145">
      <c r="A1145" s="108"/>
      <c r="B1145" s="108"/>
      <c r="C1145" s="108"/>
      <c r="D1145" s="115"/>
      <c r="E1145" s="108"/>
      <c r="F1145" s="108"/>
      <c r="G1145" s="108"/>
      <c r="H1145" s="108"/>
      <c r="I1145" s="108"/>
      <c r="J1145" s="108"/>
      <c r="K1145" s="108"/>
      <c r="L1145" s="108"/>
      <c r="M1145" s="111"/>
      <c r="N1145" s="112"/>
      <c r="O1145" s="111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  <c r="AD1145" s="108"/>
      <c r="AE1145" s="108"/>
      <c r="AF1145" s="108"/>
      <c r="AG1145" s="108"/>
      <c r="AH1145" s="108"/>
    </row>
    <row r="1146">
      <c r="A1146" s="108"/>
      <c r="B1146" s="108"/>
      <c r="C1146" s="108"/>
      <c r="D1146" s="115"/>
      <c r="E1146" s="108"/>
      <c r="F1146" s="108"/>
      <c r="G1146" s="108"/>
      <c r="H1146" s="108"/>
      <c r="I1146" s="108"/>
      <c r="J1146" s="108"/>
      <c r="K1146" s="108"/>
      <c r="L1146" s="108"/>
      <c r="M1146" s="111"/>
      <c r="N1146" s="112"/>
      <c r="O1146" s="111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  <c r="AD1146" s="108"/>
      <c r="AE1146" s="108"/>
      <c r="AF1146" s="108"/>
      <c r="AG1146" s="108"/>
      <c r="AH1146" s="108"/>
    </row>
    <row r="1147">
      <c r="A1147" s="108"/>
      <c r="B1147" s="108"/>
      <c r="C1147" s="108"/>
      <c r="D1147" s="115"/>
      <c r="E1147" s="108"/>
      <c r="F1147" s="108"/>
      <c r="G1147" s="108"/>
      <c r="H1147" s="108"/>
      <c r="I1147" s="108"/>
      <c r="J1147" s="108"/>
      <c r="K1147" s="108"/>
      <c r="L1147" s="108"/>
      <c r="M1147" s="111"/>
      <c r="N1147" s="112"/>
      <c r="O1147" s="111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  <c r="AD1147" s="108"/>
      <c r="AE1147" s="108"/>
      <c r="AF1147" s="108"/>
      <c r="AG1147" s="108"/>
      <c r="AH1147" s="108"/>
    </row>
    <row r="1148">
      <c r="A1148" s="108"/>
      <c r="B1148" s="108"/>
      <c r="C1148" s="108"/>
      <c r="D1148" s="115"/>
      <c r="E1148" s="108"/>
      <c r="F1148" s="108"/>
      <c r="G1148" s="108"/>
      <c r="H1148" s="108"/>
      <c r="I1148" s="108"/>
      <c r="J1148" s="108"/>
      <c r="K1148" s="108"/>
      <c r="L1148" s="108"/>
      <c r="M1148" s="111"/>
      <c r="N1148" s="112"/>
      <c r="O1148" s="111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  <c r="AD1148" s="108"/>
      <c r="AE1148" s="108"/>
      <c r="AF1148" s="108"/>
      <c r="AG1148" s="108"/>
      <c r="AH1148" s="108"/>
    </row>
    <row r="1149">
      <c r="A1149" s="108"/>
      <c r="B1149" s="108"/>
      <c r="C1149" s="108"/>
      <c r="D1149" s="115"/>
      <c r="E1149" s="108"/>
      <c r="F1149" s="108"/>
      <c r="G1149" s="108"/>
      <c r="H1149" s="108"/>
      <c r="I1149" s="108"/>
      <c r="J1149" s="108"/>
      <c r="K1149" s="108"/>
      <c r="L1149" s="108"/>
      <c r="M1149" s="111"/>
      <c r="N1149" s="112"/>
      <c r="O1149" s="111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  <c r="AD1149" s="108"/>
      <c r="AE1149" s="108"/>
      <c r="AF1149" s="108"/>
      <c r="AG1149" s="108"/>
      <c r="AH1149" s="108"/>
    </row>
    <row r="1150">
      <c r="A1150" s="108"/>
      <c r="B1150" s="108"/>
      <c r="C1150" s="108"/>
      <c r="D1150" s="115"/>
      <c r="E1150" s="108"/>
      <c r="F1150" s="108"/>
      <c r="G1150" s="108"/>
      <c r="H1150" s="108"/>
      <c r="I1150" s="108"/>
      <c r="J1150" s="108"/>
      <c r="K1150" s="108"/>
      <c r="L1150" s="108"/>
      <c r="M1150" s="111"/>
      <c r="N1150" s="112"/>
      <c r="O1150" s="111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  <c r="AD1150" s="108"/>
      <c r="AE1150" s="108"/>
      <c r="AF1150" s="108"/>
      <c r="AG1150" s="108"/>
      <c r="AH1150" s="108"/>
    </row>
    <row r="1151">
      <c r="A1151" s="108"/>
      <c r="B1151" s="108"/>
      <c r="C1151" s="108"/>
      <c r="D1151" s="115"/>
      <c r="E1151" s="108"/>
      <c r="F1151" s="108"/>
      <c r="G1151" s="108"/>
      <c r="H1151" s="108"/>
      <c r="I1151" s="108"/>
      <c r="J1151" s="108"/>
      <c r="K1151" s="108"/>
      <c r="L1151" s="108"/>
      <c r="M1151" s="111"/>
      <c r="N1151" s="112"/>
      <c r="O1151" s="111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  <c r="AD1151" s="108"/>
      <c r="AE1151" s="108"/>
      <c r="AF1151" s="108"/>
      <c r="AG1151" s="108"/>
      <c r="AH1151" s="108"/>
    </row>
    <row r="1152">
      <c r="A1152" s="108"/>
      <c r="B1152" s="108"/>
      <c r="C1152" s="108"/>
      <c r="D1152" s="115"/>
      <c r="E1152" s="108"/>
      <c r="F1152" s="108"/>
      <c r="G1152" s="108"/>
      <c r="H1152" s="108"/>
      <c r="I1152" s="108"/>
      <c r="J1152" s="108"/>
      <c r="K1152" s="108"/>
      <c r="L1152" s="108"/>
      <c r="M1152" s="111"/>
      <c r="N1152" s="112"/>
      <c r="O1152" s="111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  <c r="AD1152" s="108"/>
      <c r="AE1152" s="108"/>
      <c r="AF1152" s="108"/>
      <c r="AG1152" s="108"/>
      <c r="AH1152" s="108"/>
    </row>
    <row r="1153">
      <c r="A1153" s="108"/>
      <c r="B1153" s="108"/>
      <c r="C1153" s="108"/>
      <c r="D1153" s="115"/>
      <c r="E1153" s="108"/>
      <c r="F1153" s="108"/>
      <c r="G1153" s="108"/>
      <c r="H1153" s="108"/>
      <c r="I1153" s="108"/>
      <c r="J1153" s="108"/>
      <c r="K1153" s="108"/>
      <c r="L1153" s="108"/>
      <c r="M1153" s="111"/>
      <c r="N1153" s="112"/>
      <c r="O1153" s="111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  <c r="AD1153" s="108"/>
      <c r="AE1153" s="108"/>
      <c r="AF1153" s="108"/>
      <c r="AG1153" s="108"/>
      <c r="AH1153" s="108"/>
    </row>
    <row r="1154">
      <c r="A1154" s="108"/>
      <c r="B1154" s="108"/>
      <c r="C1154" s="108"/>
      <c r="D1154" s="115"/>
      <c r="E1154" s="108"/>
      <c r="F1154" s="108"/>
      <c r="G1154" s="108"/>
      <c r="H1154" s="108"/>
      <c r="I1154" s="108"/>
      <c r="J1154" s="108"/>
      <c r="K1154" s="108"/>
      <c r="L1154" s="108"/>
      <c r="M1154" s="111"/>
      <c r="N1154" s="112"/>
      <c r="O1154" s="111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  <c r="AD1154" s="108"/>
      <c r="AE1154" s="108"/>
      <c r="AF1154" s="108"/>
      <c r="AG1154" s="108"/>
      <c r="AH1154" s="108"/>
    </row>
    <row r="1155">
      <c r="A1155" s="108"/>
      <c r="B1155" s="108"/>
      <c r="C1155" s="108"/>
      <c r="D1155" s="115"/>
      <c r="E1155" s="108"/>
      <c r="F1155" s="108"/>
      <c r="G1155" s="108"/>
      <c r="H1155" s="108"/>
      <c r="I1155" s="108"/>
      <c r="J1155" s="108"/>
      <c r="K1155" s="108"/>
      <c r="L1155" s="108"/>
      <c r="M1155" s="111"/>
      <c r="N1155" s="112"/>
      <c r="O1155" s="111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  <c r="AD1155" s="108"/>
      <c r="AE1155" s="108"/>
      <c r="AF1155" s="108"/>
      <c r="AG1155" s="108"/>
      <c r="AH1155" s="108"/>
    </row>
    <row r="1156">
      <c r="A1156" s="108"/>
      <c r="B1156" s="108"/>
      <c r="C1156" s="108"/>
      <c r="D1156" s="115"/>
      <c r="E1156" s="108"/>
      <c r="F1156" s="108"/>
      <c r="G1156" s="108"/>
      <c r="H1156" s="108"/>
      <c r="I1156" s="108"/>
      <c r="J1156" s="108"/>
      <c r="K1156" s="108"/>
      <c r="L1156" s="108"/>
      <c r="M1156" s="111"/>
      <c r="N1156" s="112"/>
      <c r="O1156" s="111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  <c r="AD1156" s="108"/>
      <c r="AE1156" s="108"/>
      <c r="AF1156" s="108"/>
      <c r="AG1156" s="108"/>
      <c r="AH1156" s="108"/>
    </row>
    <row r="1157">
      <c r="A1157" s="108"/>
      <c r="B1157" s="108"/>
      <c r="C1157" s="108"/>
      <c r="D1157" s="115"/>
      <c r="E1157" s="108"/>
      <c r="F1157" s="108"/>
      <c r="G1157" s="108"/>
      <c r="H1157" s="108"/>
      <c r="I1157" s="108"/>
      <c r="J1157" s="108"/>
      <c r="K1157" s="108"/>
      <c r="L1157" s="108"/>
      <c r="M1157" s="111"/>
      <c r="N1157" s="112"/>
      <c r="O1157" s="111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  <c r="AD1157" s="108"/>
      <c r="AE1157" s="108"/>
      <c r="AF1157" s="108"/>
      <c r="AG1157" s="108"/>
      <c r="AH1157" s="108"/>
    </row>
    <row r="1158">
      <c r="A1158" s="108"/>
      <c r="B1158" s="108"/>
      <c r="C1158" s="108"/>
      <c r="D1158" s="115"/>
      <c r="E1158" s="108"/>
      <c r="F1158" s="108"/>
      <c r="G1158" s="108"/>
      <c r="H1158" s="108"/>
      <c r="I1158" s="108"/>
      <c r="J1158" s="108"/>
      <c r="K1158" s="108"/>
      <c r="L1158" s="108"/>
      <c r="M1158" s="111"/>
      <c r="N1158" s="112"/>
      <c r="O1158" s="111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  <c r="AD1158" s="108"/>
      <c r="AE1158" s="108"/>
      <c r="AF1158" s="108"/>
      <c r="AG1158" s="108"/>
      <c r="AH1158" s="108"/>
    </row>
    <row r="1159">
      <c r="A1159" s="108"/>
      <c r="B1159" s="108"/>
      <c r="C1159" s="108"/>
      <c r="D1159" s="115"/>
      <c r="E1159" s="108"/>
      <c r="F1159" s="108"/>
      <c r="G1159" s="108"/>
      <c r="H1159" s="108"/>
      <c r="I1159" s="108"/>
      <c r="J1159" s="108"/>
      <c r="K1159" s="108"/>
      <c r="L1159" s="108"/>
      <c r="M1159" s="111"/>
      <c r="N1159" s="112"/>
      <c r="O1159" s="111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  <c r="AD1159" s="108"/>
      <c r="AE1159" s="108"/>
      <c r="AF1159" s="108"/>
      <c r="AG1159" s="108"/>
      <c r="AH1159" s="108"/>
    </row>
    <row r="1160">
      <c r="A1160" s="108"/>
      <c r="B1160" s="108"/>
      <c r="C1160" s="108"/>
      <c r="D1160" s="115"/>
      <c r="E1160" s="108"/>
      <c r="F1160" s="108"/>
      <c r="G1160" s="108"/>
      <c r="H1160" s="108"/>
      <c r="I1160" s="108"/>
      <c r="J1160" s="108"/>
      <c r="K1160" s="108"/>
      <c r="L1160" s="108"/>
      <c r="M1160" s="111"/>
      <c r="N1160" s="112"/>
      <c r="O1160" s="111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  <c r="AD1160" s="108"/>
      <c r="AE1160" s="108"/>
      <c r="AF1160" s="108"/>
      <c r="AG1160" s="108"/>
      <c r="AH1160" s="108"/>
    </row>
    <row r="1161">
      <c r="A1161" s="108"/>
      <c r="B1161" s="108"/>
      <c r="C1161" s="108"/>
      <c r="D1161" s="115"/>
      <c r="E1161" s="108"/>
      <c r="F1161" s="108"/>
      <c r="G1161" s="108"/>
      <c r="H1161" s="108"/>
      <c r="I1161" s="108"/>
      <c r="J1161" s="108"/>
      <c r="K1161" s="108"/>
      <c r="L1161" s="108"/>
      <c r="M1161" s="111"/>
      <c r="N1161" s="112"/>
      <c r="O1161" s="111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  <c r="AD1161" s="108"/>
      <c r="AE1161" s="108"/>
      <c r="AF1161" s="108"/>
      <c r="AG1161" s="108"/>
      <c r="AH1161" s="108"/>
    </row>
    <row r="1162">
      <c r="A1162" s="108"/>
      <c r="B1162" s="108"/>
      <c r="C1162" s="108"/>
      <c r="D1162" s="115"/>
      <c r="E1162" s="108"/>
      <c r="F1162" s="108"/>
      <c r="G1162" s="108"/>
      <c r="H1162" s="108"/>
      <c r="I1162" s="108"/>
      <c r="J1162" s="108"/>
      <c r="K1162" s="108"/>
      <c r="L1162" s="108"/>
      <c r="M1162" s="111"/>
      <c r="N1162" s="112"/>
      <c r="O1162" s="111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  <c r="AD1162" s="108"/>
      <c r="AE1162" s="108"/>
      <c r="AF1162" s="108"/>
      <c r="AG1162" s="108"/>
      <c r="AH1162" s="108"/>
    </row>
    <row r="1163">
      <c r="A1163" s="108"/>
      <c r="B1163" s="108"/>
      <c r="C1163" s="108"/>
      <c r="D1163" s="115"/>
      <c r="E1163" s="108"/>
      <c r="F1163" s="108"/>
      <c r="G1163" s="108"/>
      <c r="H1163" s="108"/>
      <c r="I1163" s="108"/>
      <c r="J1163" s="108"/>
      <c r="K1163" s="108"/>
      <c r="L1163" s="108"/>
      <c r="M1163" s="111"/>
      <c r="N1163" s="112"/>
      <c r="O1163" s="111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  <c r="AD1163" s="108"/>
      <c r="AE1163" s="108"/>
      <c r="AF1163" s="108"/>
      <c r="AG1163" s="108"/>
      <c r="AH1163" s="108"/>
    </row>
    <row r="1164">
      <c r="A1164" s="108"/>
      <c r="B1164" s="108"/>
      <c r="C1164" s="108"/>
      <c r="D1164" s="115"/>
      <c r="E1164" s="108"/>
      <c r="F1164" s="108"/>
      <c r="G1164" s="108"/>
      <c r="H1164" s="108"/>
      <c r="I1164" s="108"/>
      <c r="J1164" s="108"/>
      <c r="K1164" s="108"/>
      <c r="L1164" s="108"/>
      <c r="M1164" s="111"/>
      <c r="N1164" s="112"/>
      <c r="O1164" s="111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  <c r="AD1164" s="108"/>
      <c r="AE1164" s="108"/>
      <c r="AF1164" s="108"/>
      <c r="AG1164" s="108"/>
      <c r="AH1164" s="108"/>
    </row>
    <row r="1165">
      <c r="A1165" s="108"/>
      <c r="B1165" s="108"/>
      <c r="C1165" s="108"/>
      <c r="D1165" s="115"/>
      <c r="E1165" s="108"/>
      <c r="F1165" s="108"/>
      <c r="G1165" s="108"/>
      <c r="H1165" s="108"/>
      <c r="I1165" s="108"/>
      <c r="J1165" s="108"/>
      <c r="K1165" s="108"/>
      <c r="L1165" s="108"/>
      <c r="M1165" s="111"/>
      <c r="N1165" s="112"/>
      <c r="O1165" s="111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  <c r="AD1165" s="108"/>
      <c r="AE1165" s="108"/>
      <c r="AF1165" s="108"/>
      <c r="AG1165" s="108"/>
      <c r="AH1165" s="108"/>
    </row>
    <row r="1166">
      <c r="A1166" s="108"/>
      <c r="B1166" s="108"/>
      <c r="C1166" s="108"/>
      <c r="D1166" s="115"/>
      <c r="E1166" s="108"/>
      <c r="F1166" s="108"/>
      <c r="G1166" s="108"/>
      <c r="H1166" s="108"/>
      <c r="I1166" s="108"/>
      <c r="J1166" s="108"/>
      <c r="K1166" s="108"/>
      <c r="L1166" s="108"/>
      <c r="M1166" s="111"/>
      <c r="N1166" s="112"/>
      <c r="O1166" s="111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  <c r="AD1166" s="108"/>
      <c r="AE1166" s="108"/>
      <c r="AF1166" s="108"/>
      <c r="AG1166" s="108"/>
      <c r="AH1166" s="108"/>
    </row>
    <row r="1167">
      <c r="A1167" s="108"/>
      <c r="B1167" s="108"/>
      <c r="C1167" s="108"/>
      <c r="D1167" s="115"/>
      <c r="E1167" s="108"/>
      <c r="F1167" s="108"/>
      <c r="G1167" s="108"/>
      <c r="H1167" s="108"/>
      <c r="I1167" s="108"/>
      <c r="J1167" s="108"/>
      <c r="K1167" s="108"/>
      <c r="L1167" s="108"/>
      <c r="M1167" s="111"/>
      <c r="N1167" s="112"/>
      <c r="O1167" s="111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  <c r="AD1167" s="108"/>
      <c r="AE1167" s="108"/>
      <c r="AF1167" s="108"/>
      <c r="AG1167" s="108"/>
      <c r="AH1167" s="108"/>
    </row>
    <row r="1168">
      <c r="A1168" s="108"/>
      <c r="B1168" s="108"/>
      <c r="C1168" s="108"/>
      <c r="D1168" s="115"/>
      <c r="E1168" s="108"/>
      <c r="F1168" s="108"/>
      <c r="G1168" s="108"/>
      <c r="H1168" s="108"/>
      <c r="I1168" s="108"/>
      <c r="J1168" s="108"/>
      <c r="K1168" s="108"/>
      <c r="L1168" s="108"/>
      <c r="M1168" s="111"/>
      <c r="N1168" s="112"/>
      <c r="O1168" s="111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  <c r="AD1168" s="108"/>
      <c r="AE1168" s="108"/>
      <c r="AF1168" s="108"/>
      <c r="AG1168" s="108"/>
      <c r="AH1168" s="108"/>
    </row>
    <row r="1169">
      <c r="A1169" s="108"/>
      <c r="B1169" s="108"/>
      <c r="C1169" s="108"/>
      <c r="D1169" s="115"/>
      <c r="E1169" s="108"/>
      <c r="F1169" s="108"/>
      <c r="G1169" s="108"/>
      <c r="H1169" s="108"/>
      <c r="I1169" s="108"/>
      <c r="J1169" s="108"/>
      <c r="K1169" s="108"/>
      <c r="L1169" s="108"/>
      <c r="M1169" s="111"/>
      <c r="N1169" s="112"/>
      <c r="O1169" s="111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  <c r="AD1169" s="108"/>
      <c r="AE1169" s="108"/>
      <c r="AF1169" s="108"/>
      <c r="AG1169" s="108"/>
      <c r="AH1169" s="108"/>
    </row>
    <row r="1170">
      <c r="A1170" s="108"/>
      <c r="B1170" s="108"/>
      <c r="C1170" s="108"/>
      <c r="D1170" s="115"/>
      <c r="E1170" s="108"/>
      <c r="F1170" s="108"/>
      <c r="G1170" s="108"/>
      <c r="H1170" s="108"/>
      <c r="I1170" s="108"/>
      <c r="J1170" s="108"/>
      <c r="K1170" s="108"/>
      <c r="L1170" s="108"/>
      <c r="M1170" s="111"/>
      <c r="N1170" s="112"/>
      <c r="O1170" s="111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  <c r="AD1170" s="108"/>
      <c r="AE1170" s="108"/>
      <c r="AF1170" s="108"/>
      <c r="AG1170" s="108"/>
      <c r="AH1170" s="108"/>
    </row>
    <row r="1171">
      <c r="A1171" s="108"/>
      <c r="B1171" s="108"/>
      <c r="C1171" s="108"/>
      <c r="D1171" s="115"/>
      <c r="E1171" s="108"/>
      <c r="F1171" s="108"/>
      <c r="G1171" s="108"/>
      <c r="H1171" s="108"/>
      <c r="I1171" s="108"/>
      <c r="J1171" s="108"/>
      <c r="K1171" s="108"/>
      <c r="L1171" s="108"/>
      <c r="M1171" s="111"/>
      <c r="N1171" s="112"/>
      <c r="O1171" s="111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  <c r="AD1171" s="108"/>
      <c r="AE1171" s="108"/>
      <c r="AF1171" s="108"/>
      <c r="AG1171" s="108"/>
      <c r="AH1171" s="108"/>
    </row>
    <row r="1172">
      <c r="A1172" s="108"/>
      <c r="B1172" s="108"/>
      <c r="C1172" s="108"/>
      <c r="D1172" s="115"/>
      <c r="E1172" s="108"/>
      <c r="F1172" s="108"/>
      <c r="G1172" s="108"/>
      <c r="H1172" s="108"/>
      <c r="I1172" s="108"/>
      <c r="J1172" s="108"/>
      <c r="K1172" s="108"/>
      <c r="L1172" s="108"/>
      <c r="M1172" s="111"/>
      <c r="N1172" s="112"/>
      <c r="O1172" s="111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  <c r="AD1172" s="108"/>
      <c r="AE1172" s="108"/>
      <c r="AF1172" s="108"/>
      <c r="AG1172" s="108"/>
      <c r="AH1172" s="108"/>
    </row>
    <row r="1173">
      <c r="A1173" s="108"/>
      <c r="B1173" s="108"/>
      <c r="C1173" s="108"/>
      <c r="D1173" s="115"/>
      <c r="E1173" s="108"/>
      <c r="F1173" s="108"/>
      <c r="G1173" s="108"/>
      <c r="H1173" s="108"/>
      <c r="I1173" s="108"/>
      <c r="J1173" s="108"/>
      <c r="K1173" s="108"/>
      <c r="L1173" s="108"/>
      <c r="M1173" s="111"/>
      <c r="N1173" s="112"/>
      <c r="O1173" s="111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  <c r="AD1173" s="108"/>
      <c r="AE1173" s="108"/>
      <c r="AF1173" s="108"/>
      <c r="AG1173" s="108"/>
      <c r="AH1173" s="108"/>
    </row>
    <row r="1174">
      <c r="A1174" s="108"/>
      <c r="B1174" s="108"/>
      <c r="C1174" s="108"/>
      <c r="D1174" s="115"/>
      <c r="E1174" s="108"/>
      <c r="F1174" s="108"/>
      <c r="G1174" s="108"/>
      <c r="H1174" s="108"/>
      <c r="I1174" s="108"/>
      <c r="J1174" s="108"/>
      <c r="K1174" s="108"/>
      <c r="L1174" s="108"/>
      <c r="M1174" s="111"/>
      <c r="N1174" s="112"/>
      <c r="O1174" s="111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  <c r="AD1174" s="108"/>
      <c r="AE1174" s="108"/>
      <c r="AF1174" s="108"/>
      <c r="AG1174" s="108"/>
      <c r="AH1174" s="108"/>
    </row>
    <row r="1175">
      <c r="A1175" s="108"/>
      <c r="B1175" s="108"/>
      <c r="C1175" s="108"/>
      <c r="D1175" s="115"/>
      <c r="E1175" s="108"/>
      <c r="F1175" s="108"/>
      <c r="G1175" s="108"/>
      <c r="H1175" s="108"/>
      <c r="I1175" s="108"/>
      <c r="J1175" s="108"/>
      <c r="K1175" s="108"/>
      <c r="L1175" s="108"/>
      <c r="M1175" s="111"/>
      <c r="N1175" s="112"/>
      <c r="O1175" s="111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  <c r="AD1175" s="108"/>
      <c r="AE1175" s="108"/>
      <c r="AF1175" s="108"/>
      <c r="AG1175" s="108"/>
      <c r="AH1175" s="108"/>
    </row>
    <row r="1176">
      <c r="A1176" s="108"/>
      <c r="B1176" s="108"/>
      <c r="C1176" s="108"/>
      <c r="D1176" s="115"/>
      <c r="E1176" s="108"/>
      <c r="F1176" s="108"/>
      <c r="G1176" s="108"/>
      <c r="H1176" s="108"/>
      <c r="I1176" s="108"/>
      <c r="J1176" s="108"/>
      <c r="K1176" s="108"/>
      <c r="L1176" s="108"/>
      <c r="M1176" s="111"/>
      <c r="N1176" s="112"/>
      <c r="O1176" s="111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  <c r="AD1176" s="108"/>
      <c r="AE1176" s="108"/>
      <c r="AF1176" s="108"/>
      <c r="AG1176" s="108"/>
      <c r="AH1176" s="108"/>
    </row>
    <row r="1177">
      <c r="A1177" s="108"/>
      <c r="B1177" s="108"/>
      <c r="C1177" s="108"/>
      <c r="D1177" s="115"/>
      <c r="E1177" s="108"/>
      <c r="F1177" s="108"/>
      <c r="G1177" s="108"/>
      <c r="H1177" s="108"/>
      <c r="I1177" s="108"/>
      <c r="J1177" s="108"/>
      <c r="K1177" s="108"/>
      <c r="L1177" s="108"/>
      <c r="M1177" s="111"/>
      <c r="N1177" s="112"/>
      <c r="O1177" s="111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  <c r="AD1177" s="108"/>
      <c r="AE1177" s="108"/>
      <c r="AF1177" s="108"/>
      <c r="AG1177" s="108"/>
      <c r="AH1177" s="108"/>
    </row>
    <row r="1178">
      <c r="A1178" s="108"/>
      <c r="B1178" s="108"/>
      <c r="C1178" s="108"/>
      <c r="D1178" s="115"/>
      <c r="E1178" s="108"/>
      <c r="F1178" s="108"/>
      <c r="G1178" s="108"/>
      <c r="H1178" s="108"/>
      <c r="I1178" s="108"/>
      <c r="J1178" s="108"/>
      <c r="K1178" s="108"/>
      <c r="L1178" s="108"/>
      <c r="M1178" s="111"/>
      <c r="N1178" s="112"/>
      <c r="O1178" s="111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  <c r="AD1178" s="108"/>
      <c r="AE1178" s="108"/>
      <c r="AF1178" s="108"/>
      <c r="AG1178" s="108"/>
      <c r="AH1178" s="108"/>
    </row>
    <row r="1179">
      <c r="A1179" s="108"/>
      <c r="B1179" s="108"/>
      <c r="C1179" s="108"/>
      <c r="D1179" s="115"/>
      <c r="E1179" s="108"/>
      <c r="F1179" s="108"/>
      <c r="G1179" s="108"/>
      <c r="H1179" s="108"/>
      <c r="I1179" s="108"/>
      <c r="J1179" s="108"/>
      <c r="K1179" s="108"/>
      <c r="L1179" s="108"/>
      <c r="M1179" s="111"/>
      <c r="N1179" s="112"/>
      <c r="O1179" s="111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  <c r="AD1179" s="108"/>
      <c r="AE1179" s="108"/>
      <c r="AF1179" s="108"/>
      <c r="AG1179" s="108"/>
      <c r="AH1179" s="108"/>
    </row>
    <row r="1180">
      <c r="A1180" s="108"/>
      <c r="B1180" s="108"/>
      <c r="C1180" s="108"/>
      <c r="D1180" s="115"/>
      <c r="E1180" s="108"/>
      <c r="F1180" s="108"/>
      <c r="G1180" s="108"/>
      <c r="H1180" s="108"/>
      <c r="I1180" s="108"/>
      <c r="J1180" s="108"/>
      <c r="K1180" s="108"/>
      <c r="L1180" s="108"/>
      <c r="M1180" s="111"/>
      <c r="N1180" s="112"/>
      <c r="O1180" s="111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  <c r="AD1180" s="108"/>
      <c r="AE1180" s="108"/>
      <c r="AF1180" s="108"/>
      <c r="AG1180" s="108"/>
      <c r="AH1180" s="108"/>
    </row>
    <row r="1181">
      <c r="A1181" s="108"/>
      <c r="B1181" s="108"/>
      <c r="C1181" s="108"/>
      <c r="D1181" s="115"/>
      <c r="E1181" s="108"/>
      <c r="F1181" s="108"/>
      <c r="G1181" s="108"/>
      <c r="H1181" s="108"/>
      <c r="I1181" s="108"/>
      <c r="J1181" s="108"/>
      <c r="K1181" s="108"/>
      <c r="L1181" s="108"/>
      <c r="M1181" s="111"/>
      <c r="N1181" s="112"/>
      <c r="O1181" s="111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  <c r="AD1181" s="108"/>
      <c r="AE1181" s="108"/>
      <c r="AF1181" s="108"/>
      <c r="AG1181" s="108"/>
      <c r="AH1181" s="108"/>
    </row>
    <row r="1182">
      <c r="A1182" s="108"/>
      <c r="B1182" s="108"/>
      <c r="C1182" s="108"/>
      <c r="D1182" s="115"/>
      <c r="E1182" s="108"/>
      <c r="F1182" s="108"/>
      <c r="G1182" s="108"/>
      <c r="H1182" s="108"/>
      <c r="I1182" s="108"/>
      <c r="J1182" s="108"/>
      <c r="K1182" s="108"/>
      <c r="L1182" s="108"/>
      <c r="M1182" s="111"/>
      <c r="N1182" s="112"/>
      <c r="O1182" s="111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  <c r="AD1182" s="108"/>
      <c r="AE1182" s="108"/>
      <c r="AF1182" s="108"/>
      <c r="AG1182" s="108"/>
      <c r="AH1182" s="108"/>
    </row>
    <row r="1183">
      <c r="A1183" s="108"/>
      <c r="B1183" s="108"/>
      <c r="C1183" s="108"/>
      <c r="D1183" s="115"/>
      <c r="E1183" s="108"/>
      <c r="F1183" s="108"/>
      <c r="G1183" s="108"/>
      <c r="H1183" s="108"/>
      <c r="I1183" s="108"/>
      <c r="J1183" s="108"/>
      <c r="K1183" s="108"/>
      <c r="L1183" s="108"/>
      <c r="M1183" s="111"/>
      <c r="N1183" s="112"/>
      <c r="O1183" s="111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  <c r="AD1183" s="108"/>
      <c r="AE1183" s="108"/>
      <c r="AF1183" s="108"/>
      <c r="AG1183" s="108"/>
      <c r="AH1183" s="108"/>
    </row>
    <row r="1184">
      <c r="A1184" s="108"/>
      <c r="B1184" s="108"/>
      <c r="C1184" s="108"/>
      <c r="D1184" s="115"/>
      <c r="E1184" s="108"/>
      <c r="F1184" s="108"/>
      <c r="G1184" s="108"/>
      <c r="H1184" s="108"/>
      <c r="I1184" s="108"/>
      <c r="J1184" s="108"/>
      <c r="K1184" s="108"/>
      <c r="L1184" s="108"/>
      <c r="M1184" s="111"/>
      <c r="N1184" s="112"/>
      <c r="O1184" s="111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  <c r="AD1184" s="108"/>
      <c r="AE1184" s="108"/>
      <c r="AF1184" s="108"/>
      <c r="AG1184" s="108"/>
      <c r="AH1184" s="108"/>
    </row>
    <row r="1185">
      <c r="A1185" s="108"/>
      <c r="B1185" s="108"/>
      <c r="C1185" s="108"/>
      <c r="D1185" s="115"/>
      <c r="E1185" s="108"/>
      <c r="F1185" s="108"/>
      <c r="G1185" s="108"/>
      <c r="H1185" s="108"/>
      <c r="I1185" s="108"/>
      <c r="J1185" s="108"/>
      <c r="K1185" s="108"/>
      <c r="L1185" s="108"/>
      <c r="M1185" s="111"/>
      <c r="N1185" s="112"/>
      <c r="O1185" s="111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  <c r="AD1185" s="108"/>
      <c r="AE1185" s="108"/>
      <c r="AF1185" s="108"/>
      <c r="AG1185" s="108"/>
      <c r="AH1185" s="108"/>
    </row>
    <row r="1186">
      <c r="A1186" s="108"/>
      <c r="B1186" s="108"/>
      <c r="C1186" s="108"/>
      <c r="D1186" s="115"/>
      <c r="E1186" s="108"/>
      <c r="F1186" s="108"/>
      <c r="G1186" s="108"/>
      <c r="H1186" s="108"/>
      <c r="I1186" s="108"/>
      <c r="J1186" s="108"/>
      <c r="K1186" s="108"/>
      <c r="L1186" s="108"/>
      <c r="M1186" s="111"/>
      <c r="N1186" s="112"/>
      <c r="O1186" s="111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  <c r="AD1186" s="108"/>
      <c r="AE1186" s="108"/>
      <c r="AF1186" s="108"/>
      <c r="AG1186" s="108"/>
      <c r="AH1186" s="108"/>
    </row>
    <row r="1187">
      <c r="A1187" s="108"/>
      <c r="B1187" s="108"/>
      <c r="C1187" s="108"/>
      <c r="D1187" s="115"/>
      <c r="E1187" s="108"/>
      <c r="F1187" s="108"/>
      <c r="G1187" s="108"/>
      <c r="H1187" s="108"/>
      <c r="I1187" s="108"/>
      <c r="J1187" s="108"/>
      <c r="K1187" s="108"/>
      <c r="L1187" s="108"/>
      <c r="M1187" s="111"/>
      <c r="N1187" s="112"/>
      <c r="O1187" s="111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  <c r="AD1187" s="108"/>
      <c r="AE1187" s="108"/>
      <c r="AF1187" s="108"/>
      <c r="AG1187" s="108"/>
      <c r="AH1187" s="108"/>
    </row>
    <row r="1188">
      <c r="A1188" s="108"/>
      <c r="B1188" s="108"/>
      <c r="C1188" s="108"/>
      <c r="D1188" s="115"/>
      <c r="E1188" s="108"/>
      <c r="F1188" s="108"/>
      <c r="G1188" s="108"/>
      <c r="H1188" s="108"/>
      <c r="I1188" s="108"/>
      <c r="J1188" s="108"/>
      <c r="K1188" s="108"/>
      <c r="L1188" s="108"/>
      <c r="M1188" s="111"/>
      <c r="N1188" s="112"/>
      <c r="O1188" s="111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  <c r="AD1188" s="108"/>
      <c r="AE1188" s="108"/>
      <c r="AF1188" s="108"/>
      <c r="AG1188" s="108"/>
      <c r="AH1188" s="108"/>
    </row>
    <row r="1189">
      <c r="A1189" s="108"/>
      <c r="B1189" s="108"/>
      <c r="C1189" s="108"/>
      <c r="D1189" s="115"/>
      <c r="E1189" s="108"/>
      <c r="F1189" s="108"/>
      <c r="G1189" s="108"/>
      <c r="H1189" s="108"/>
      <c r="I1189" s="108"/>
      <c r="J1189" s="108"/>
      <c r="K1189" s="108"/>
      <c r="L1189" s="108"/>
      <c r="M1189" s="111"/>
      <c r="N1189" s="112"/>
      <c r="O1189" s="111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  <c r="AD1189" s="108"/>
      <c r="AE1189" s="108"/>
      <c r="AF1189" s="108"/>
      <c r="AG1189" s="108"/>
      <c r="AH1189" s="108"/>
    </row>
    <row r="1190">
      <c r="A1190" s="108"/>
      <c r="B1190" s="108"/>
      <c r="C1190" s="108"/>
      <c r="D1190" s="115"/>
      <c r="E1190" s="108"/>
      <c r="F1190" s="108"/>
      <c r="G1190" s="108"/>
      <c r="H1190" s="108"/>
      <c r="I1190" s="108"/>
      <c r="J1190" s="108"/>
      <c r="K1190" s="108"/>
      <c r="L1190" s="108"/>
      <c r="M1190" s="111"/>
      <c r="N1190" s="112"/>
      <c r="O1190" s="111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  <c r="AD1190" s="108"/>
      <c r="AE1190" s="108"/>
      <c r="AF1190" s="108"/>
      <c r="AG1190" s="108"/>
      <c r="AH1190" s="108"/>
    </row>
    <row r="1191">
      <c r="A1191" s="108"/>
      <c r="B1191" s="108"/>
      <c r="C1191" s="108"/>
      <c r="D1191" s="115"/>
      <c r="E1191" s="108"/>
      <c r="F1191" s="108"/>
      <c r="G1191" s="108"/>
      <c r="H1191" s="108"/>
      <c r="I1191" s="108"/>
      <c r="J1191" s="108"/>
      <c r="K1191" s="108"/>
      <c r="L1191" s="108"/>
      <c r="M1191" s="111"/>
      <c r="N1191" s="112"/>
      <c r="O1191" s="111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  <c r="AD1191" s="108"/>
      <c r="AE1191" s="108"/>
      <c r="AF1191" s="108"/>
      <c r="AG1191" s="108"/>
      <c r="AH1191" s="108"/>
    </row>
    <row r="1192">
      <c r="A1192" s="108"/>
      <c r="B1192" s="108"/>
      <c r="C1192" s="108"/>
      <c r="D1192" s="115"/>
      <c r="E1192" s="108"/>
      <c r="F1192" s="108"/>
      <c r="G1192" s="108"/>
      <c r="H1192" s="108"/>
      <c r="I1192" s="108"/>
      <c r="J1192" s="108"/>
      <c r="K1192" s="108"/>
      <c r="L1192" s="108"/>
      <c r="M1192" s="111"/>
      <c r="N1192" s="112"/>
      <c r="O1192" s="111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  <c r="AD1192" s="108"/>
      <c r="AE1192" s="108"/>
      <c r="AF1192" s="108"/>
      <c r="AG1192" s="108"/>
      <c r="AH1192" s="108"/>
    </row>
    <row r="1193">
      <c r="A1193" s="108"/>
      <c r="B1193" s="108"/>
      <c r="C1193" s="108"/>
      <c r="D1193" s="115"/>
      <c r="E1193" s="108"/>
      <c r="F1193" s="108"/>
      <c r="G1193" s="108"/>
      <c r="H1193" s="108"/>
      <c r="I1193" s="108"/>
      <c r="J1193" s="108"/>
      <c r="K1193" s="108"/>
      <c r="L1193" s="108"/>
      <c r="M1193" s="111"/>
      <c r="N1193" s="112"/>
      <c r="O1193" s="111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  <c r="AG1193" s="108"/>
      <c r="AH1193" s="108"/>
    </row>
    <row r="1194">
      <c r="A1194" s="108"/>
      <c r="B1194" s="108"/>
      <c r="C1194" s="108"/>
      <c r="D1194" s="115"/>
      <c r="E1194" s="108"/>
      <c r="F1194" s="108"/>
      <c r="G1194" s="108"/>
      <c r="H1194" s="108"/>
      <c r="I1194" s="108"/>
      <c r="J1194" s="108"/>
      <c r="K1194" s="108"/>
      <c r="L1194" s="108"/>
      <c r="M1194" s="111"/>
      <c r="N1194" s="112"/>
      <c r="O1194" s="111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  <c r="AD1194" s="108"/>
      <c r="AE1194" s="108"/>
      <c r="AF1194" s="108"/>
      <c r="AG1194" s="108"/>
      <c r="AH1194" s="108"/>
    </row>
    <row r="1195">
      <c r="A1195" s="108"/>
      <c r="B1195" s="108"/>
      <c r="C1195" s="108"/>
      <c r="D1195" s="115"/>
      <c r="E1195" s="108"/>
      <c r="F1195" s="108"/>
      <c r="G1195" s="108"/>
      <c r="H1195" s="108"/>
      <c r="I1195" s="108"/>
      <c r="J1195" s="108"/>
      <c r="K1195" s="108"/>
      <c r="L1195" s="108"/>
      <c r="M1195" s="111"/>
      <c r="N1195" s="112"/>
      <c r="O1195" s="111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  <c r="AD1195" s="108"/>
      <c r="AE1195" s="108"/>
      <c r="AF1195" s="108"/>
      <c r="AG1195" s="108"/>
      <c r="AH1195" s="108"/>
    </row>
    <row r="1196">
      <c r="A1196" s="108"/>
      <c r="B1196" s="108"/>
      <c r="C1196" s="108"/>
      <c r="D1196" s="115"/>
      <c r="E1196" s="108"/>
      <c r="F1196" s="108"/>
      <c r="G1196" s="108"/>
      <c r="H1196" s="108"/>
      <c r="I1196" s="108"/>
      <c r="J1196" s="108"/>
      <c r="K1196" s="108"/>
      <c r="L1196" s="108"/>
      <c r="M1196" s="111"/>
      <c r="N1196" s="112"/>
      <c r="O1196" s="111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  <c r="AD1196" s="108"/>
      <c r="AE1196" s="108"/>
      <c r="AF1196" s="108"/>
      <c r="AG1196" s="108"/>
      <c r="AH1196" s="108"/>
    </row>
    <row r="1197">
      <c r="A1197" s="108"/>
      <c r="B1197" s="108"/>
      <c r="C1197" s="108"/>
      <c r="D1197" s="115"/>
      <c r="E1197" s="108"/>
      <c r="F1197" s="108"/>
      <c r="G1197" s="108"/>
      <c r="H1197" s="108"/>
      <c r="I1197" s="108"/>
      <c r="J1197" s="108"/>
      <c r="K1197" s="108"/>
      <c r="L1197" s="108"/>
      <c r="M1197" s="111"/>
      <c r="N1197" s="112"/>
      <c r="O1197" s="111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08"/>
      <c r="AE1197" s="108"/>
      <c r="AF1197" s="108"/>
      <c r="AG1197" s="108"/>
      <c r="AH1197" s="108"/>
    </row>
    <row r="1198">
      <c r="A1198" s="108"/>
      <c r="B1198" s="108"/>
      <c r="C1198" s="108"/>
      <c r="D1198" s="115"/>
      <c r="E1198" s="108"/>
      <c r="F1198" s="108"/>
      <c r="G1198" s="108"/>
      <c r="H1198" s="108"/>
      <c r="I1198" s="108"/>
      <c r="J1198" s="108"/>
      <c r="K1198" s="108"/>
      <c r="L1198" s="108"/>
      <c r="M1198" s="111"/>
      <c r="N1198" s="112"/>
      <c r="O1198" s="111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  <c r="AD1198" s="108"/>
      <c r="AE1198" s="108"/>
      <c r="AF1198" s="108"/>
      <c r="AG1198" s="108"/>
      <c r="AH1198" s="108"/>
    </row>
    <row r="1199">
      <c r="A1199" s="108"/>
      <c r="B1199" s="108"/>
      <c r="C1199" s="108"/>
      <c r="D1199" s="115"/>
      <c r="E1199" s="108"/>
      <c r="F1199" s="108"/>
      <c r="G1199" s="108"/>
      <c r="H1199" s="108"/>
      <c r="I1199" s="108"/>
      <c r="J1199" s="108"/>
      <c r="K1199" s="108"/>
      <c r="L1199" s="108"/>
      <c r="M1199" s="111"/>
      <c r="N1199" s="112"/>
      <c r="O1199" s="111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  <c r="AD1199" s="108"/>
      <c r="AE1199" s="108"/>
      <c r="AF1199" s="108"/>
      <c r="AG1199" s="108"/>
      <c r="AH1199" s="108"/>
    </row>
    <row r="1200">
      <c r="A1200" s="108"/>
      <c r="B1200" s="108"/>
      <c r="C1200" s="108"/>
      <c r="D1200" s="115"/>
      <c r="E1200" s="108"/>
      <c r="F1200" s="108"/>
      <c r="G1200" s="108"/>
      <c r="H1200" s="108"/>
      <c r="I1200" s="108"/>
      <c r="J1200" s="108"/>
      <c r="K1200" s="108"/>
      <c r="L1200" s="108"/>
      <c r="M1200" s="111"/>
      <c r="N1200" s="112"/>
      <c r="O1200" s="111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  <c r="AD1200" s="108"/>
      <c r="AE1200" s="108"/>
      <c r="AF1200" s="108"/>
      <c r="AG1200" s="108"/>
      <c r="AH1200" s="108"/>
    </row>
    <row r="1201">
      <c r="A1201" s="108"/>
      <c r="B1201" s="108"/>
      <c r="C1201" s="108"/>
      <c r="D1201" s="115"/>
      <c r="E1201" s="108"/>
      <c r="F1201" s="108"/>
      <c r="G1201" s="108"/>
      <c r="H1201" s="108"/>
      <c r="I1201" s="108"/>
      <c r="J1201" s="108"/>
      <c r="K1201" s="108"/>
      <c r="L1201" s="108"/>
      <c r="M1201" s="111"/>
      <c r="N1201" s="112"/>
      <c r="O1201" s="111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  <c r="AD1201" s="108"/>
      <c r="AE1201" s="108"/>
      <c r="AF1201" s="108"/>
      <c r="AG1201" s="108"/>
      <c r="AH1201" s="108"/>
    </row>
    <row r="1202">
      <c r="A1202" s="108"/>
      <c r="B1202" s="108"/>
      <c r="C1202" s="108"/>
      <c r="D1202" s="115"/>
      <c r="E1202" s="108"/>
      <c r="F1202" s="108"/>
      <c r="G1202" s="108"/>
      <c r="H1202" s="108"/>
      <c r="I1202" s="108"/>
      <c r="J1202" s="108"/>
      <c r="K1202" s="108"/>
      <c r="L1202" s="108"/>
      <c r="M1202" s="111"/>
      <c r="N1202" s="112"/>
      <c r="O1202" s="111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  <c r="AD1202" s="108"/>
      <c r="AE1202" s="108"/>
      <c r="AF1202" s="108"/>
      <c r="AG1202" s="108"/>
      <c r="AH1202" s="108"/>
    </row>
    <row r="1203">
      <c r="A1203" s="108"/>
      <c r="B1203" s="108"/>
      <c r="C1203" s="108"/>
      <c r="D1203" s="115"/>
      <c r="E1203" s="108"/>
      <c r="F1203" s="108"/>
      <c r="G1203" s="108"/>
      <c r="H1203" s="108"/>
      <c r="I1203" s="108"/>
      <c r="J1203" s="108"/>
      <c r="K1203" s="108"/>
      <c r="L1203" s="108"/>
      <c r="M1203" s="111"/>
      <c r="N1203" s="112"/>
      <c r="O1203" s="111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  <c r="AD1203" s="108"/>
      <c r="AE1203" s="108"/>
      <c r="AF1203" s="108"/>
      <c r="AG1203" s="108"/>
      <c r="AH1203" s="108"/>
    </row>
    <row r="1204">
      <c r="A1204" s="108"/>
      <c r="B1204" s="108"/>
      <c r="C1204" s="108"/>
      <c r="D1204" s="115"/>
      <c r="E1204" s="108"/>
      <c r="F1204" s="108"/>
      <c r="G1204" s="108"/>
      <c r="H1204" s="108"/>
      <c r="I1204" s="108"/>
      <c r="J1204" s="108"/>
      <c r="K1204" s="108"/>
      <c r="L1204" s="108"/>
      <c r="M1204" s="111"/>
      <c r="N1204" s="112"/>
      <c r="O1204" s="111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  <c r="AD1204" s="108"/>
      <c r="AE1204" s="108"/>
      <c r="AF1204" s="108"/>
      <c r="AG1204" s="108"/>
      <c r="AH1204" s="108"/>
    </row>
    <row r="1205">
      <c r="A1205" s="108"/>
      <c r="B1205" s="108"/>
      <c r="C1205" s="108"/>
      <c r="D1205" s="115"/>
      <c r="E1205" s="108"/>
      <c r="F1205" s="108"/>
      <c r="G1205" s="108"/>
      <c r="H1205" s="108"/>
      <c r="I1205" s="108"/>
      <c r="J1205" s="108"/>
      <c r="K1205" s="108"/>
      <c r="L1205" s="108"/>
      <c r="M1205" s="111"/>
      <c r="N1205" s="112"/>
      <c r="O1205" s="111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  <c r="AD1205" s="108"/>
      <c r="AE1205" s="108"/>
      <c r="AF1205" s="108"/>
      <c r="AG1205" s="108"/>
      <c r="AH1205" s="108"/>
    </row>
    <row r="1206">
      <c r="A1206" s="108"/>
      <c r="B1206" s="108"/>
      <c r="C1206" s="108"/>
      <c r="D1206" s="115"/>
      <c r="E1206" s="108"/>
      <c r="F1206" s="108"/>
      <c r="G1206" s="108"/>
      <c r="H1206" s="108"/>
      <c r="I1206" s="108"/>
      <c r="J1206" s="108"/>
      <c r="K1206" s="108"/>
      <c r="L1206" s="108"/>
      <c r="M1206" s="111"/>
      <c r="N1206" s="112"/>
      <c r="O1206" s="111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  <c r="AD1206" s="108"/>
      <c r="AE1206" s="108"/>
      <c r="AF1206" s="108"/>
      <c r="AG1206" s="108"/>
      <c r="AH1206" s="108"/>
    </row>
    <row r="1207">
      <c r="A1207" s="108"/>
      <c r="B1207" s="108"/>
      <c r="C1207" s="108"/>
      <c r="D1207" s="115"/>
      <c r="E1207" s="108"/>
      <c r="F1207" s="108"/>
      <c r="G1207" s="108"/>
      <c r="H1207" s="108"/>
      <c r="I1207" s="108"/>
      <c r="J1207" s="108"/>
      <c r="K1207" s="108"/>
      <c r="L1207" s="108"/>
      <c r="M1207" s="111"/>
      <c r="N1207" s="112"/>
      <c r="O1207" s="111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  <c r="AD1207" s="108"/>
      <c r="AE1207" s="108"/>
      <c r="AF1207" s="108"/>
      <c r="AG1207" s="108"/>
      <c r="AH1207" s="108"/>
    </row>
    <row r="1208">
      <c r="A1208" s="108"/>
      <c r="B1208" s="108"/>
      <c r="C1208" s="108"/>
      <c r="D1208" s="115"/>
      <c r="E1208" s="108"/>
      <c r="F1208" s="108"/>
      <c r="G1208" s="108"/>
      <c r="H1208" s="108"/>
      <c r="I1208" s="108"/>
      <c r="J1208" s="108"/>
      <c r="K1208" s="108"/>
      <c r="L1208" s="108"/>
      <c r="M1208" s="111"/>
      <c r="N1208" s="112"/>
      <c r="O1208" s="111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  <c r="AD1208" s="108"/>
      <c r="AE1208" s="108"/>
      <c r="AF1208" s="108"/>
      <c r="AG1208" s="108"/>
      <c r="AH1208" s="108"/>
    </row>
    <row r="1209">
      <c r="A1209" s="108"/>
      <c r="B1209" s="108"/>
      <c r="C1209" s="108"/>
      <c r="D1209" s="115"/>
      <c r="E1209" s="108"/>
      <c r="F1209" s="108"/>
      <c r="G1209" s="108"/>
      <c r="H1209" s="108"/>
      <c r="I1209" s="108"/>
      <c r="J1209" s="108"/>
      <c r="K1209" s="108"/>
      <c r="L1209" s="108"/>
      <c r="M1209" s="111"/>
      <c r="N1209" s="112"/>
      <c r="O1209" s="111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  <c r="AD1209" s="108"/>
      <c r="AE1209" s="108"/>
      <c r="AF1209" s="108"/>
      <c r="AG1209" s="108"/>
      <c r="AH1209" s="108"/>
    </row>
    <row r="1210">
      <c r="A1210" s="108"/>
      <c r="B1210" s="108"/>
      <c r="C1210" s="108"/>
      <c r="D1210" s="115"/>
      <c r="E1210" s="108"/>
      <c r="F1210" s="108"/>
      <c r="G1210" s="108"/>
      <c r="H1210" s="108"/>
      <c r="I1210" s="108"/>
      <c r="J1210" s="108"/>
      <c r="K1210" s="108"/>
      <c r="L1210" s="108"/>
      <c r="M1210" s="111"/>
      <c r="N1210" s="112"/>
      <c r="O1210" s="111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  <c r="AD1210" s="108"/>
      <c r="AE1210" s="108"/>
      <c r="AF1210" s="108"/>
      <c r="AG1210" s="108"/>
      <c r="AH1210" s="108"/>
    </row>
    <row r="1211">
      <c r="A1211" s="108"/>
      <c r="B1211" s="108"/>
      <c r="C1211" s="108"/>
      <c r="D1211" s="115"/>
      <c r="E1211" s="108"/>
      <c r="F1211" s="108"/>
      <c r="G1211" s="108"/>
      <c r="H1211" s="108"/>
      <c r="I1211" s="108"/>
      <c r="J1211" s="108"/>
      <c r="K1211" s="108"/>
      <c r="L1211" s="108"/>
      <c r="M1211" s="111"/>
      <c r="N1211" s="112"/>
      <c r="O1211" s="111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  <c r="AD1211" s="108"/>
      <c r="AE1211" s="108"/>
      <c r="AF1211" s="108"/>
      <c r="AG1211" s="108"/>
      <c r="AH1211" s="108"/>
    </row>
    <row r="1212">
      <c r="A1212" s="108"/>
      <c r="B1212" s="108"/>
      <c r="C1212" s="108"/>
      <c r="D1212" s="115"/>
      <c r="E1212" s="108"/>
      <c r="F1212" s="108"/>
      <c r="G1212" s="108"/>
      <c r="H1212" s="108"/>
      <c r="I1212" s="108"/>
      <c r="J1212" s="108"/>
      <c r="K1212" s="108"/>
      <c r="L1212" s="108"/>
      <c r="M1212" s="111"/>
      <c r="N1212" s="112"/>
      <c r="O1212" s="111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  <c r="AD1212" s="108"/>
      <c r="AE1212" s="108"/>
      <c r="AF1212" s="108"/>
      <c r="AG1212" s="108"/>
      <c r="AH1212" s="108"/>
    </row>
    <row r="1213">
      <c r="A1213" s="108"/>
      <c r="B1213" s="108"/>
      <c r="C1213" s="108"/>
      <c r="D1213" s="115"/>
      <c r="E1213" s="108"/>
      <c r="F1213" s="108"/>
      <c r="G1213" s="108"/>
      <c r="H1213" s="108"/>
      <c r="I1213" s="108"/>
      <c r="J1213" s="108"/>
      <c r="K1213" s="108"/>
      <c r="L1213" s="108"/>
      <c r="M1213" s="111"/>
      <c r="N1213" s="112"/>
      <c r="O1213" s="111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  <c r="AD1213" s="108"/>
      <c r="AE1213" s="108"/>
      <c r="AF1213" s="108"/>
      <c r="AG1213" s="108"/>
      <c r="AH1213" s="108"/>
    </row>
    <row r="1214">
      <c r="A1214" s="108"/>
      <c r="B1214" s="108"/>
      <c r="C1214" s="108"/>
      <c r="D1214" s="115"/>
      <c r="E1214" s="108"/>
      <c r="F1214" s="108"/>
      <c r="G1214" s="108"/>
      <c r="H1214" s="108"/>
      <c r="I1214" s="108"/>
      <c r="J1214" s="108"/>
      <c r="K1214" s="108"/>
      <c r="L1214" s="108"/>
      <c r="M1214" s="111"/>
      <c r="N1214" s="112"/>
      <c r="O1214" s="111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  <c r="AD1214" s="108"/>
      <c r="AE1214" s="108"/>
      <c r="AF1214" s="108"/>
      <c r="AG1214" s="108"/>
      <c r="AH1214" s="108"/>
    </row>
    <row r="1215">
      <c r="A1215" s="108"/>
      <c r="B1215" s="108"/>
      <c r="C1215" s="108"/>
      <c r="D1215" s="115"/>
      <c r="E1215" s="108"/>
      <c r="F1215" s="108"/>
      <c r="G1215" s="108"/>
      <c r="H1215" s="108"/>
      <c r="I1215" s="108"/>
      <c r="J1215" s="108"/>
      <c r="K1215" s="108"/>
      <c r="L1215" s="108"/>
      <c r="M1215" s="111"/>
      <c r="N1215" s="112"/>
      <c r="O1215" s="111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  <c r="AD1215" s="108"/>
      <c r="AE1215" s="108"/>
      <c r="AF1215" s="108"/>
      <c r="AG1215" s="108"/>
      <c r="AH1215" s="108"/>
    </row>
    <row r="1216">
      <c r="A1216" s="108"/>
      <c r="B1216" s="108"/>
      <c r="C1216" s="108"/>
      <c r="D1216" s="115"/>
      <c r="E1216" s="108"/>
      <c r="F1216" s="108"/>
      <c r="G1216" s="108"/>
      <c r="H1216" s="108"/>
      <c r="I1216" s="108"/>
      <c r="J1216" s="108"/>
      <c r="K1216" s="108"/>
      <c r="L1216" s="108"/>
      <c r="M1216" s="111"/>
      <c r="N1216" s="112"/>
      <c r="O1216" s="111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  <c r="AD1216" s="108"/>
      <c r="AE1216" s="108"/>
      <c r="AF1216" s="108"/>
      <c r="AG1216" s="108"/>
      <c r="AH1216" s="108"/>
    </row>
    <row r="1217">
      <c r="A1217" s="108"/>
      <c r="B1217" s="108"/>
      <c r="C1217" s="108"/>
      <c r="D1217" s="115"/>
      <c r="E1217" s="108"/>
      <c r="F1217" s="108"/>
      <c r="G1217" s="108"/>
      <c r="H1217" s="108"/>
      <c r="I1217" s="108"/>
      <c r="J1217" s="108"/>
      <c r="K1217" s="108"/>
      <c r="L1217" s="108"/>
      <c r="M1217" s="111"/>
      <c r="N1217" s="112"/>
      <c r="O1217" s="111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  <c r="AD1217" s="108"/>
      <c r="AE1217" s="108"/>
      <c r="AF1217" s="108"/>
      <c r="AG1217" s="108"/>
      <c r="AH1217" s="108"/>
    </row>
    <row r="1218">
      <c r="A1218" s="108"/>
      <c r="B1218" s="108"/>
      <c r="C1218" s="108"/>
      <c r="D1218" s="115"/>
      <c r="E1218" s="108"/>
      <c r="F1218" s="108"/>
      <c r="G1218" s="108"/>
      <c r="H1218" s="108"/>
      <c r="I1218" s="108"/>
      <c r="J1218" s="108"/>
      <c r="K1218" s="108"/>
      <c r="L1218" s="108"/>
      <c r="M1218" s="111"/>
      <c r="N1218" s="112"/>
      <c r="O1218" s="111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  <c r="AD1218" s="108"/>
      <c r="AE1218" s="108"/>
      <c r="AF1218" s="108"/>
      <c r="AG1218" s="108"/>
      <c r="AH1218" s="108"/>
    </row>
    <row r="1219">
      <c r="A1219" s="108"/>
      <c r="B1219" s="108"/>
      <c r="C1219" s="108"/>
      <c r="D1219" s="115"/>
      <c r="E1219" s="108"/>
      <c r="F1219" s="108"/>
      <c r="G1219" s="108"/>
      <c r="H1219" s="108"/>
      <c r="I1219" s="108"/>
      <c r="J1219" s="108"/>
      <c r="K1219" s="108"/>
      <c r="L1219" s="108"/>
      <c r="M1219" s="111"/>
      <c r="N1219" s="112"/>
      <c r="O1219" s="111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  <c r="AD1219" s="108"/>
      <c r="AE1219" s="108"/>
      <c r="AF1219" s="108"/>
      <c r="AG1219" s="108"/>
      <c r="AH1219" s="108"/>
    </row>
    <row r="1220">
      <c r="A1220" s="108"/>
      <c r="B1220" s="108"/>
      <c r="C1220" s="108"/>
      <c r="D1220" s="115"/>
      <c r="E1220" s="108"/>
      <c r="F1220" s="108"/>
      <c r="G1220" s="108"/>
      <c r="H1220" s="108"/>
      <c r="I1220" s="108"/>
      <c r="J1220" s="108"/>
      <c r="K1220" s="108"/>
      <c r="L1220" s="108"/>
      <c r="M1220" s="111"/>
      <c r="N1220" s="112"/>
      <c r="O1220" s="111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  <c r="AD1220" s="108"/>
      <c r="AE1220" s="108"/>
      <c r="AF1220" s="108"/>
      <c r="AG1220" s="108"/>
      <c r="AH1220" s="108"/>
    </row>
    <row r="1221">
      <c r="A1221" s="108"/>
      <c r="B1221" s="108"/>
      <c r="C1221" s="108"/>
      <c r="D1221" s="115"/>
      <c r="E1221" s="108"/>
      <c r="F1221" s="108"/>
      <c r="G1221" s="108"/>
      <c r="H1221" s="108"/>
      <c r="I1221" s="108"/>
      <c r="J1221" s="108"/>
      <c r="K1221" s="108"/>
      <c r="L1221" s="108"/>
      <c r="M1221" s="111"/>
      <c r="N1221" s="112"/>
      <c r="O1221" s="111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  <c r="AD1221" s="108"/>
      <c r="AE1221" s="108"/>
      <c r="AF1221" s="108"/>
      <c r="AG1221" s="108"/>
      <c r="AH1221" s="108"/>
    </row>
    <row r="1222">
      <c r="A1222" s="108"/>
      <c r="B1222" s="108"/>
      <c r="C1222" s="108"/>
      <c r="D1222" s="115"/>
      <c r="E1222" s="108"/>
      <c r="F1222" s="108"/>
      <c r="G1222" s="108"/>
      <c r="H1222" s="108"/>
      <c r="I1222" s="108"/>
      <c r="J1222" s="108"/>
      <c r="K1222" s="108"/>
      <c r="L1222" s="108"/>
      <c r="M1222" s="111"/>
      <c r="N1222" s="112"/>
      <c r="O1222" s="111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  <c r="AD1222" s="108"/>
      <c r="AE1222" s="108"/>
      <c r="AF1222" s="108"/>
      <c r="AG1222" s="108"/>
      <c r="AH1222" s="108"/>
    </row>
    <row r="1223">
      <c r="A1223" s="108"/>
      <c r="B1223" s="108"/>
      <c r="C1223" s="108"/>
      <c r="D1223" s="115"/>
      <c r="E1223" s="108"/>
      <c r="F1223" s="108"/>
      <c r="G1223" s="108"/>
      <c r="H1223" s="108"/>
      <c r="I1223" s="108"/>
      <c r="J1223" s="108"/>
      <c r="K1223" s="108"/>
      <c r="L1223" s="108"/>
      <c r="M1223" s="111"/>
      <c r="N1223" s="112"/>
      <c r="O1223" s="111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  <c r="AD1223" s="108"/>
      <c r="AE1223" s="108"/>
      <c r="AF1223" s="108"/>
      <c r="AG1223" s="108"/>
      <c r="AH1223" s="108"/>
    </row>
    <row r="1224">
      <c r="A1224" s="108"/>
      <c r="B1224" s="108"/>
      <c r="C1224" s="108"/>
      <c r="D1224" s="115"/>
      <c r="E1224" s="108"/>
      <c r="F1224" s="108"/>
      <c r="G1224" s="108"/>
      <c r="H1224" s="108"/>
      <c r="I1224" s="108"/>
      <c r="J1224" s="108"/>
      <c r="K1224" s="108"/>
      <c r="L1224" s="108"/>
      <c r="M1224" s="111"/>
      <c r="N1224" s="112"/>
      <c r="O1224" s="111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  <c r="AD1224" s="108"/>
      <c r="AE1224" s="108"/>
      <c r="AF1224" s="108"/>
      <c r="AG1224" s="108"/>
      <c r="AH1224" s="108"/>
    </row>
    <row r="1225">
      <c r="A1225" s="108"/>
      <c r="B1225" s="108"/>
      <c r="C1225" s="108"/>
      <c r="D1225" s="115"/>
      <c r="E1225" s="108"/>
      <c r="F1225" s="108"/>
      <c r="G1225" s="108"/>
      <c r="H1225" s="108"/>
      <c r="I1225" s="108"/>
      <c r="J1225" s="108"/>
      <c r="K1225" s="108"/>
      <c r="L1225" s="108"/>
      <c r="M1225" s="111"/>
      <c r="N1225" s="112"/>
      <c r="O1225" s="111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  <c r="AD1225" s="108"/>
      <c r="AE1225" s="108"/>
      <c r="AF1225" s="108"/>
      <c r="AG1225" s="108"/>
      <c r="AH1225" s="108"/>
    </row>
    <row r="1226">
      <c r="A1226" s="108"/>
      <c r="B1226" s="108"/>
      <c r="C1226" s="108"/>
      <c r="D1226" s="115"/>
      <c r="E1226" s="108"/>
      <c r="F1226" s="108"/>
      <c r="G1226" s="108"/>
      <c r="H1226" s="108"/>
      <c r="I1226" s="108"/>
      <c r="J1226" s="108"/>
      <c r="K1226" s="108"/>
      <c r="L1226" s="108"/>
      <c r="M1226" s="111"/>
      <c r="N1226" s="112"/>
      <c r="O1226" s="111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  <c r="AD1226" s="108"/>
      <c r="AE1226" s="108"/>
      <c r="AF1226" s="108"/>
      <c r="AG1226" s="108"/>
      <c r="AH1226" s="108"/>
    </row>
    <row r="1227">
      <c r="A1227" s="108"/>
      <c r="B1227" s="108"/>
      <c r="C1227" s="108"/>
      <c r="D1227" s="115"/>
      <c r="E1227" s="108"/>
      <c r="F1227" s="108"/>
      <c r="G1227" s="108"/>
      <c r="H1227" s="108"/>
      <c r="I1227" s="108"/>
      <c r="J1227" s="108"/>
      <c r="K1227" s="108"/>
      <c r="L1227" s="108"/>
      <c r="M1227" s="111"/>
      <c r="N1227" s="112"/>
      <c r="O1227" s="111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  <c r="AD1227" s="108"/>
      <c r="AE1227" s="108"/>
      <c r="AF1227" s="108"/>
      <c r="AG1227" s="108"/>
      <c r="AH1227" s="108"/>
    </row>
    <row r="1228">
      <c r="A1228" s="108"/>
      <c r="B1228" s="108"/>
      <c r="C1228" s="108"/>
      <c r="D1228" s="115"/>
      <c r="E1228" s="108"/>
      <c r="F1228" s="108"/>
      <c r="G1228" s="108"/>
      <c r="H1228" s="108"/>
      <c r="I1228" s="108"/>
      <c r="J1228" s="108"/>
      <c r="K1228" s="108"/>
      <c r="L1228" s="108"/>
      <c r="M1228" s="111"/>
      <c r="N1228" s="112"/>
      <c r="O1228" s="111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  <c r="AD1228" s="108"/>
      <c r="AE1228" s="108"/>
      <c r="AF1228" s="108"/>
      <c r="AG1228" s="108"/>
      <c r="AH1228" s="108"/>
    </row>
    <row r="1229">
      <c r="A1229" s="108"/>
      <c r="B1229" s="108"/>
      <c r="C1229" s="108"/>
      <c r="D1229" s="115"/>
      <c r="E1229" s="108"/>
      <c r="F1229" s="108"/>
      <c r="G1229" s="108"/>
      <c r="H1229" s="108"/>
      <c r="I1229" s="108"/>
      <c r="J1229" s="108"/>
      <c r="K1229" s="108"/>
      <c r="L1229" s="108"/>
      <c r="M1229" s="111"/>
      <c r="N1229" s="112"/>
      <c r="O1229" s="111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  <c r="AD1229" s="108"/>
      <c r="AE1229" s="108"/>
      <c r="AF1229" s="108"/>
      <c r="AG1229" s="108"/>
      <c r="AH1229" s="108"/>
    </row>
    <row r="1230">
      <c r="A1230" s="108"/>
      <c r="B1230" s="108"/>
      <c r="C1230" s="108"/>
      <c r="D1230" s="115"/>
      <c r="E1230" s="108"/>
      <c r="F1230" s="108"/>
      <c r="G1230" s="108"/>
      <c r="H1230" s="108"/>
      <c r="I1230" s="108"/>
      <c r="J1230" s="108"/>
      <c r="K1230" s="108"/>
      <c r="L1230" s="108"/>
      <c r="M1230" s="111"/>
      <c r="N1230" s="112"/>
      <c r="O1230" s="111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  <c r="AD1230" s="108"/>
      <c r="AE1230" s="108"/>
      <c r="AF1230" s="108"/>
      <c r="AG1230" s="108"/>
      <c r="AH1230" s="108"/>
    </row>
    <row r="1231">
      <c r="A1231" s="108"/>
      <c r="B1231" s="108"/>
      <c r="C1231" s="108"/>
      <c r="D1231" s="115"/>
      <c r="E1231" s="108"/>
      <c r="F1231" s="108"/>
      <c r="G1231" s="108"/>
      <c r="H1231" s="108"/>
      <c r="I1231" s="108"/>
      <c r="J1231" s="108"/>
      <c r="K1231" s="108"/>
      <c r="L1231" s="108"/>
      <c r="M1231" s="111"/>
      <c r="N1231" s="112"/>
      <c r="O1231" s="111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  <c r="AD1231" s="108"/>
      <c r="AE1231" s="108"/>
      <c r="AF1231" s="108"/>
      <c r="AG1231" s="108"/>
      <c r="AH1231" s="108"/>
    </row>
    <row r="1232">
      <c r="A1232" s="108"/>
      <c r="B1232" s="108"/>
      <c r="C1232" s="108"/>
      <c r="D1232" s="115"/>
      <c r="E1232" s="108"/>
      <c r="F1232" s="108"/>
      <c r="G1232" s="108"/>
      <c r="H1232" s="108"/>
      <c r="I1232" s="108"/>
      <c r="J1232" s="108"/>
      <c r="K1232" s="108"/>
      <c r="L1232" s="108"/>
      <c r="M1232" s="111"/>
      <c r="N1232" s="112"/>
      <c r="O1232" s="111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  <c r="AD1232" s="108"/>
      <c r="AE1232" s="108"/>
      <c r="AF1232" s="108"/>
      <c r="AG1232" s="108"/>
      <c r="AH1232" s="108"/>
    </row>
    <row r="1233">
      <c r="A1233" s="108"/>
      <c r="B1233" s="108"/>
      <c r="C1233" s="108"/>
      <c r="D1233" s="115"/>
      <c r="E1233" s="108"/>
      <c r="F1233" s="108"/>
      <c r="G1233" s="108"/>
      <c r="H1233" s="108"/>
      <c r="I1233" s="108"/>
      <c r="J1233" s="108"/>
      <c r="K1233" s="108"/>
      <c r="L1233" s="108"/>
      <c r="M1233" s="111"/>
      <c r="N1233" s="112"/>
      <c r="O1233" s="111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  <c r="AD1233" s="108"/>
      <c r="AE1233" s="108"/>
      <c r="AF1233" s="108"/>
      <c r="AG1233" s="108"/>
      <c r="AH1233" s="108"/>
    </row>
    <row r="1234">
      <c r="A1234" s="108"/>
      <c r="B1234" s="108"/>
      <c r="C1234" s="108"/>
      <c r="D1234" s="115"/>
      <c r="E1234" s="108"/>
      <c r="F1234" s="108"/>
      <c r="G1234" s="108"/>
      <c r="H1234" s="108"/>
      <c r="I1234" s="108"/>
      <c r="J1234" s="108"/>
      <c r="K1234" s="108"/>
      <c r="L1234" s="108"/>
      <c r="M1234" s="111"/>
      <c r="N1234" s="112"/>
      <c r="O1234" s="111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  <c r="AD1234" s="108"/>
      <c r="AE1234" s="108"/>
      <c r="AF1234" s="108"/>
      <c r="AG1234" s="108"/>
      <c r="AH1234" s="108"/>
    </row>
    <row r="1235">
      <c r="A1235" s="108"/>
      <c r="B1235" s="108"/>
      <c r="C1235" s="108"/>
      <c r="D1235" s="115"/>
      <c r="E1235" s="108"/>
      <c r="F1235" s="108"/>
      <c r="G1235" s="108"/>
      <c r="H1235" s="108"/>
      <c r="I1235" s="108"/>
      <c r="J1235" s="108"/>
      <c r="K1235" s="108"/>
      <c r="L1235" s="108"/>
      <c r="M1235" s="111"/>
      <c r="N1235" s="112"/>
      <c r="O1235" s="111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  <c r="AD1235" s="108"/>
      <c r="AE1235" s="108"/>
      <c r="AF1235" s="108"/>
      <c r="AG1235" s="108"/>
      <c r="AH1235" s="108"/>
    </row>
    <row r="1236">
      <c r="A1236" s="108"/>
      <c r="B1236" s="108"/>
      <c r="C1236" s="108"/>
      <c r="D1236" s="115"/>
      <c r="E1236" s="108"/>
      <c r="F1236" s="108"/>
      <c r="G1236" s="108"/>
      <c r="H1236" s="108"/>
      <c r="I1236" s="108"/>
      <c r="J1236" s="108"/>
      <c r="K1236" s="108"/>
      <c r="L1236" s="108"/>
      <c r="M1236" s="111"/>
      <c r="N1236" s="112"/>
      <c r="O1236" s="111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  <c r="AD1236" s="108"/>
      <c r="AE1236" s="108"/>
      <c r="AF1236" s="108"/>
      <c r="AG1236" s="108"/>
      <c r="AH1236" s="108"/>
    </row>
    <row r="1237">
      <c r="A1237" s="108"/>
      <c r="B1237" s="108"/>
      <c r="C1237" s="108"/>
      <c r="D1237" s="115"/>
      <c r="E1237" s="108"/>
      <c r="F1237" s="108"/>
      <c r="G1237" s="108"/>
      <c r="H1237" s="108"/>
      <c r="I1237" s="108"/>
      <c r="J1237" s="108"/>
      <c r="K1237" s="108"/>
      <c r="L1237" s="108"/>
      <c r="M1237" s="111"/>
      <c r="N1237" s="112"/>
      <c r="O1237" s="111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  <c r="AD1237" s="108"/>
      <c r="AE1237" s="108"/>
      <c r="AF1237" s="108"/>
      <c r="AG1237" s="108"/>
      <c r="AH1237" s="108"/>
    </row>
    <row r="1238">
      <c r="A1238" s="108"/>
      <c r="B1238" s="108"/>
      <c r="C1238" s="108"/>
      <c r="D1238" s="115"/>
      <c r="E1238" s="108"/>
      <c r="F1238" s="108"/>
      <c r="G1238" s="108"/>
      <c r="H1238" s="108"/>
      <c r="I1238" s="108"/>
      <c r="J1238" s="108"/>
      <c r="K1238" s="108"/>
      <c r="L1238" s="108"/>
      <c r="M1238" s="111"/>
      <c r="N1238" s="112"/>
      <c r="O1238" s="111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  <c r="AD1238" s="108"/>
      <c r="AE1238" s="108"/>
      <c r="AF1238" s="108"/>
      <c r="AG1238" s="108"/>
      <c r="AH1238" s="108"/>
    </row>
    <row r="1239">
      <c r="A1239" s="108"/>
      <c r="B1239" s="108"/>
      <c r="C1239" s="108"/>
      <c r="D1239" s="115"/>
      <c r="E1239" s="108"/>
      <c r="F1239" s="108"/>
      <c r="G1239" s="108"/>
      <c r="H1239" s="108"/>
      <c r="I1239" s="108"/>
      <c r="J1239" s="108"/>
      <c r="K1239" s="108"/>
      <c r="L1239" s="108"/>
      <c r="M1239" s="111"/>
      <c r="N1239" s="112"/>
      <c r="O1239" s="111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  <c r="AD1239" s="108"/>
      <c r="AE1239" s="108"/>
      <c r="AF1239" s="108"/>
      <c r="AG1239" s="108"/>
      <c r="AH1239" s="108"/>
    </row>
    <row r="1240">
      <c r="A1240" s="108"/>
      <c r="B1240" s="108"/>
      <c r="C1240" s="108"/>
      <c r="D1240" s="115"/>
      <c r="E1240" s="108"/>
      <c r="F1240" s="108"/>
      <c r="G1240" s="108"/>
      <c r="H1240" s="108"/>
      <c r="I1240" s="108"/>
      <c r="J1240" s="108"/>
      <c r="K1240" s="108"/>
      <c r="L1240" s="108"/>
      <c r="M1240" s="111"/>
      <c r="N1240" s="112"/>
      <c r="O1240" s="111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  <c r="AD1240" s="108"/>
      <c r="AE1240" s="108"/>
      <c r="AF1240" s="108"/>
      <c r="AG1240" s="108"/>
      <c r="AH1240" s="108"/>
    </row>
    <row r="1241">
      <c r="A1241" s="108"/>
      <c r="B1241" s="108"/>
      <c r="C1241" s="108"/>
      <c r="D1241" s="115"/>
      <c r="E1241" s="108"/>
      <c r="F1241" s="108"/>
      <c r="G1241" s="108"/>
      <c r="H1241" s="108"/>
      <c r="I1241" s="108"/>
      <c r="J1241" s="108"/>
      <c r="K1241" s="108"/>
      <c r="L1241" s="108"/>
      <c r="M1241" s="111"/>
      <c r="N1241" s="112"/>
      <c r="O1241" s="111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  <c r="AD1241" s="108"/>
      <c r="AE1241" s="108"/>
      <c r="AF1241" s="108"/>
      <c r="AG1241" s="108"/>
      <c r="AH1241" s="108"/>
    </row>
    <row r="1242">
      <c r="A1242" s="108"/>
      <c r="B1242" s="108"/>
      <c r="C1242" s="108"/>
      <c r="D1242" s="115"/>
      <c r="E1242" s="108"/>
      <c r="F1242" s="108"/>
      <c r="G1242" s="108"/>
      <c r="H1242" s="108"/>
      <c r="I1242" s="108"/>
      <c r="J1242" s="108"/>
      <c r="K1242" s="108"/>
      <c r="L1242" s="108"/>
      <c r="M1242" s="111"/>
      <c r="N1242" s="112"/>
      <c r="O1242" s="111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  <c r="AD1242" s="108"/>
      <c r="AE1242" s="108"/>
      <c r="AF1242" s="108"/>
      <c r="AG1242" s="108"/>
      <c r="AH1242" s="108"/>
    </row>
    <row r="1243">
      <c r="A1243" s="108"/>
      <c r="B1243" s="108"/>
      <c r="C1243" s="108"/>
      <c r="D1243" s="115"/>
      <c r="E1243" s="108"/>
      <c r="F1243" s="108"/>
      <c r="G1243" s="108"/>
      <c r="H1243" s="108"/>
      <c r="I1243" s="108"/>
      <c r="J1243" s="108"/>
      <c r="K1243" s="108"/>
      <c r="L1243" s="108"/>
      <c r="M1243" s="111"/>
      <c r="N1243" s="112"/>
      <c r="O1243" s="111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  <c r="AD1243" s="108"/>
      <c r="AE1243" s="108"/>
      <c r="AF1243" s="108"/>
      <c r="AG1243" s="108"/>
      <c r="AH1243" s="108"/>
    </row>
    <row r="1244">
      <c r="A1244" s="108"/>
      <c r="B1244" s="108"/>
      <c r="C1244" s="108"/>
      <c r="D1244" s="115"/>
      <c r="E1244" s="108"/>
      <c r="F1244" s="108"/>
      <c r="G1244" s="108"/>
      <c r="H1244" s="108"/>
      <c r="I1244" s="108"/>
      <c r="J1244" s="108"/>
      <c r="K1244" s="108"/>
      <c r="L1244" s="108"/>
      <c r="M1244" s="111"/>
      <c r="N1244" s="112"/>
      <c r="O1244" s="111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  <c r="AD1244" s="108"/>
      <c r="AE1244" s="108"/>
      <c r="AF1244" s="108"/>
      <c r="AG1244" s="108"/>
      <c r="AH1244" s="108"/>
    </row>
    <row r="1245">
      <c r="A1245" s="108"/>
      <c r="B1245" s="108"/>
      <c r="C1245" s="108"/>
      <c r="D1245" s="115"/>
      <c r="E1245" s="108"/>
      <c r="F1245" s="108"/>
      <c r="G1245" s="108"/>
      <c r="H1245" s="108"/>
      <c r="I1245" s="108"/>
      <c r="J1245" s="108"/>
      <c r="K1245" s="108"/>
      <c r="L1245" s="108"/>
      <c r="M1245" s="111"/>
      <c r="N1245" s="112"/>
      <c r="O1245" s="111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  <c r="AD1245" s="108"/>
      <c r="AE1245" s="108"/>
      <c r="AF1245" s="108"/>
      <c r="AG1245" s="108"/>
      <c r="AH1245" s="108"/>
    </row>
    <row r="1246">
      <c r="A1246" s="108"/>
      <c r="B1246" s="108"/>
      <c r="C1246" s="108"/>
      <c r="D1246" s="115"/>
      <c r="E1246" s="108"/>
      <c r="F1246" s="108"/>
      <c r="G1246" s="108"/>
      <c r="H1246" s="108"/>
      <c r="I1246" s="108"/>
      <c r="J1246" s="108"/>
      <c r="K1246" s="108"/>
      <c r="L1246" s="108"/>
      <c r="M1246" s="111"/>
      <c r="N1246" s="112"/>
      <c r="O1246" s="111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  <c r="AD1246" s="108"/>
      <c r="AE1246" s="108"/>
      <c r="AF1246" s="108"/>
      <c r="AG1246" s="108"/>
      <c r="AH1246" s="108"/>
    </row>
    <row r="1247">
      <c r="A1247" s="108"/>
      <c r="B1247" s="108"/>
      <c r="C1247" s="108"/>
      <c r="D1247" s="115"/>
      <c r="E1247" s="108"/>
      <c r="F1247" s="108"/>
      <c r="G1247" s="108"/>
      <c r="H1247" s="108"/>
      <c r="I1247" s="108"/>
      <c r="J1247" s="108"/>
      <c r="K1247" s="108"/>
      <c r="L1247" s="108"/>
      <c r="M1247" s="111"/>
      <c r="N1247" s="112"/>
      <c r="O1247" s="111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  <c r="AD1247" s="108"/>
      <c r="AE1247" s="108"/>
      <c r="AF1247" s="108"/>
      <c r="AG1247" s="108"/>
      <c r="AH1247" s="108"/>
    </row>
    <row r="1248">
      <c r="A1248" s="108"/>
      <c r="B1248" s="108"/>
      <c r="C1248" s="108"/>
      <c r="D1248" s="115"/>
      <c r="E1248" s="108"/>
      <c r="F1248" s="108"/>
      <c r="G1248" s="108"/>
      <c r="H1248" s="108"/>
      <c r="I1248" s="108"/>
      <c r="J1248" s="108"/>
      <c r="K1248" s="108"/>
      <c r="L1248" s="108"/>
      <c r="M1248" s="111"/>
      <c r="N1248" s="112"/>
      <c r="O1248" s="111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  <c r="AD1248" s="108"/>
      <c r="AE1248" s="108"/>
      <c r="AF1248" s="108"/>
      <c r="AG1248" s="108"/>
      <c r="AH1248" s="108"/>
    </row>
    <row r="1249">
      <c r="A1249" s="108"/>
      <c r="B1249" s="108"/>
      <c r="C1249" s="108"/>
      <c r="D1249" s="115"/>
      <c r="E1249" s="108"/>
      <c r="F1249" s="108"/>
      <c r="G1249" s="108"/>
      <c r="H1249" s="108"/>
      <c r="I1249" s="108"/>
      <c r="J1249" s="108"/>
      <c r="K1249" s="108"/>
      <c r="L1249" s="108"/>
      <c r="M1249" s="111"/>
      <c r="N1249" s="112"/>
      <c r="O1249" s="111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  <c r="AD1249" s="108"/>
      <c r="AE1249" s="108"/>
      <c r="AF1249" s="108"/>
      <c r="AG1249" s="108"/>
      <c r="AH1249" s="108"/>
    </row>
    <row r="1250">
      <c r="A1250" s="108"/>
      <c r="B1250" s="108"/>
      <c r="C1250" s="108"/>
      <c r="D1250" s="115"/>
      <c r="E1250" s="108"/>
      <c r="F1250" s="108"/>
      <c r="G1250" s="108"/>
      <c r="H1250" s="108"/>
      <c r="I1250" s="108"/>
      <c r="J1250" s="108"/>
      <c r="K1250" s="108"/>
      <c r="L1250" s="108"/>
      <c r="M1250" s="111"/>
      <c r="N1250" s="112"/>
      <c r="O1250" s="111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  <c r="AD1250" s="108"/>
      <c r="AE1250" s="108"/>
      <c r="AF1250" s="108"/>
      <c r="AG1250" s="108"/>
      <c r="AH1250" s="108"/>
    </row>
    <row r="1251">
      <c r="A1251" s="108"/>
      <c r="B1251" s="108"/>
      <c r="C1251" s="108"/>
      <c r="D1251" s="115"/>
      <c r="E1251" s="108"/>
      <c r="F1251" s="108"/>
      <c r="G1251" s="108"/>
      <c r="H1251" s="108"/>
      <c r="I1251" s="108"/>
      <c r="J1251" s="108"/>
      <c r="K1251" s="108"/>
      <c r="L1251" s="108"/>
      <c r="M1251" s="111"/>
      <c r="N1251" s="112"/>
      <c r="O1251" s="111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  <c r="AD1251" s="108"/>
      <c r="AE1251" s="108"/>
      <c r="AF1251" s="108"/>
      <c r="AG1251" s="108"/>
      <c r="AH1251" s="108"/>
    </row>
    <row r="1252">
      <c r="A1252" s="108"/>
      <c r="B1252" s="108"/>
      <c r="C1252" s="108"/>
      <c r="D1252" s="115"/>
      <c r="E1252" s="108"/>
      <c r="F1252" s="108"/>
      <c r="G1252" s="108"/>
      <c r="H1252" s="108"/>
      <c r="I1252" s="108"/>
      <c r="J1252" s="108"/>
      <c r="K1252" s="108"/>
      <c r="L1252" s="108"/>
      <c r="M1252" s="111"/>
      <c r="N1252" s="112"/>
      <c r="O1252" s="111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  <c r="AD1252" s="108"/>
      <c r="AE1252" s="108"/>
      <c r="AF1252" s="108"/>
      <c r="AG1252" s="108"/>
      <c r="AH1252" s="108"/>
    </row>
    <row r="1253">
      <c r="A1253" s="108"/>
      <c r="B1253" s="108"/>
      <c r="C1253" s="108"/>
      <c r="D1253" s="115"/>
      <c r="E1253" s="108"/>
      <c r="F1253" s="108"/>
      <c r="G1253" s="108"/>
      <c r="H1253" s="108"/>
      <c r="I1253" s="108"/>
      <c r="J1253" s="108"/>
      <c r="K1253" s="108"/>
      <c r="L1253" s="108"/>
      <c r="M1253" s="111"/>
      <c r="N1253" s="112"/>
      <c r="O1253" s="111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  <c r="AD1253" s="108"/>
      <c r="AE1253" s="108"/>
      <c r="AF1253" s="108"/>
      <c r="AG1253" s="108"/>
      <c r="AH1253" s="108"/>
    </row>
    <row r="1254">
      <c r="A1254" s="108"/>
      <c r="B1254" s="108"/>
      <c r="C1254" s="108"/>
      <c r="D1254" s="115"/>
      <c r="E1254" s="108"/>
      <c r="F1254" s="108"/>
      <c r="G1254" s="108"/>
      <c r="H1254" s="108"/>
      <c r="I1254" s="108"/>
      <c r="J1254" s="108"/>
      <c r="K1254" s="108"/>
      <c r="L1254" s="108"/>
      <c r="M1254" s="111"/>
      <c r="N1254" s="112"/>
      <c r="O1254" s="111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  <c r="AD1254" s="108"/>
      <c r="AE1254" s="108"/>
      <c r="AF1254" s="108"/>
      <c r="AG1254" s="108"/>
      <c r="AH1254" s="108"/>
    </row>
    <row r="1255">
      <c r="A1255" s="108"/>
      <c r="B1255" s="108"/>
      <c r="C1255" s="108"/>
      <c r="D1255" s="115"/>
      <c r="E1255" s="108"/>
      <c r="F1255" s="108"/>
      <c r="G1255" s="108"/>
      <c r="H1255" s="108"/>
      <c r="I1255" s="108"/>
      <c r="J1255" s="108"/>
      <c r="K1255" s="108"/>
      <c r="L1255" s="108"/>
      <c r="M1255" s="111"/>
      <c r="N1255" s="112"/>
      <c r="O1255" s="111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  <c r="AD1255" s="108"/>
      <c r="AE1255" s="108"/>
      <c r="AF1255" s="108"/>
      <c r="AG1255" s="108"/>
      <c r="AH1255" s="108"/>
    </row>
    <row r="1256">
      <c r="A1256" s="108"/>
      <c r="B1256" s="108"/>
      <c r="C1256" s="108"/>
      <c r="D1256" s="115"/>
      <c r="E1256" s="108"/>
      <c r="F1256" s="108"/>
      <c r="G1256" s="108"/>
      <c r="H1256" s="108"/>
      <c r="I1256" s="108"/>
      <c r="J1256" s="108"/>
      <c r="K1256" s="108"/>
      <c r="L1256" s="108"/>
      <c r="M1256" s="111"/>
      <c r="N1256" s="112"/>
      <c r="O1256" s="111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  <c r="AD1256" s="108"/>
      <c r="AE1256" s="108"/>
      <c r="AF1256" s="108"/>
      <c r="AG1256" s="108"/>
      <c r="AH1256" s="108"/>
    </row>
    <row r="1257">
      <c r="A1257" s="108"/>
      <c r="B1257" s="108"/>
      <c r="C1257" s="108"/>
      <c r="D1257" s="115"/>
      <c r="E1257" s="108"/>
      <c r="F1257" s="108"/>
      <c r="G1257" s="108"/>
      <c r="H1257" s="108"/>
      <c r="I1257" s="108"/>
      <c r="J1257" s="108"/>
      <c r="K1257" s="108"/>
      <c r="L1257" s="108"/>
      <c r="M1257" s="111"/>
      <c r="N1257" s="112"/>
      <c r="O1257" s="111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  <c r="AD1257" s="108"/>
      <c r="AE1257" s="108"/>
      <c r="AF1257" s="108"/>
      <c r="AG1257" s="108"/>
      <c r="AH1257" s="108"/>
    </row>
    <row r="1258">
      <c r="A1258" s="108"/>
      <c r="B1258" s="108"/>
      <c r="C1258" s="108"/>
      <c r="D1258" s="115"/>
      <c r="E1258" s="108"/>
      <c r="F1258" s="108"/>
      <c r="G1258" s="108"/>
      <c r="H1258" s="108"/>
      <c r="I1258" s="108"/>
      <c r="J1258" s="108"/>
      <c r="K1258" s="108"/>
      <c r="L1258" s="108"/>
      <c r="M1258" s="111"/>
      <c r="N1258" s="112"/>
      <c r="O1258" s="111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  <c r="AD1258" s="108"/>
      <c r="AE1258" s="108"/>
      <c r="AF1258" s="108"/>
      <c r="AG1258" s="108"/>
      <c r="AH1258" s="108"/>
    </row>
    <row r="1259">
      <c r="A1259" s="108"/>
      <c r="B1259" s="108"/>
      <c r="C1259" s="108"/>
      <c r="D1259" s="115"/>
      <c r="E1259" s="108"/>
      <c r="F1259" s="108"/>
      <c r="G1259" s="108"/>
      <c r="H1259" s="108"/>
      <c r="I1259" s="108"/>
      <c r="J1259" s="108"/>
      <c r="K1259" s="108"/>
      <c r="L1259" s="108"/>
      <c r="M1259" s="111"/>
      <c r="N1259" s="112"/>
      <c r="O1259" s="111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  <c r="AD1259" s="108"/>
      <c r="AE1259" s="108"/>
      <c r="AF1259" s="108"/>
      <c r="AG1259" s="108"/>
      <c r="AH1259" s="108"/>
    </row>
    <row r="1260">
      <c r="A1260" s="108"/>
      <c r="B1260" s="108"/>
      <c r="C1260" s="108"/>
      <c r="D1260" s="115"/>
      <c r="E1260" s="108"/>
      <c r="F1260" s="108"/>
      <c r="G1260" s="108"/>
      <c r="H1260" s="108"/>
      <c r="I1260" s="108"/>
      <c r="J1260" s="108"/>
      <c r="K1260" s="108"/>
      <c r="L1260" s="108"/>
      <c r="M1260" s="111"/>
      <c r="N1260" s="112"/>
      <c r="O1260" s="111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  <c r="AD1260" s="108"/>
      <c r="AE1260" s="108"/>
      <c r="AF1260" s="108"/>
      <c r="AG1260" s="108"/>
      <c r="AH1260" s="108"/>
    </row>
    <row r="1261">
      <c r="A1261" s="108"/>
      <c r="B1261" s="108"/>
      <c r="C1261" s="108"/>
      <c r="D1261" s="115"/>
      <c r="E1261" s="108"/>
      <c r="F1261" s="108"/>
      <c r="G1261" s="108"/>
      <c r="H1261" s="108"/>
      <c r="I1261" s="108"/>
      <c r="J1261" s="108"/>
      <c r="K1261" s="108"/>
      <c r="L1261" s="108"/>
      <c r="M1261" s="111"/>
      <c r="N1261" s="112"/>
      <c r="O1261" s="111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  <c r="AD1261" s="108"/>
      <c r="AE1261" s="108"/>
      <c r="AF1261" s="108"/>
      <c r="AG1261" s="108"/>
      <c r="AH1261" s="108"/>
    </row>
    <row r="1262">
      <c r="A1262" s="108"/>
      <c r="B1262" s="108"/>
      <c r="C1262" s="108"/>
      <c r="D1262" s="115"/>
      <c r="E1262" s="108"/>
      <c r="F1262" s="108"/>
      <c r="G1262" s="108"/>
      <c r="H1262" s="108"/>
      <c r="I1262" s="108"/>
      <c r="J1262" s="108"/>
      <c r="K1262" s="108"/>
      <c r="L1262" s="108"/>
      <c r="M1262" s="111"/>
      <c r="N1262" s="112"/>
      <c r="O1262" s="111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  <c r="AD1262" s="108"/>
      <c r="AE1262" s="108"/>
      <c r="AF1262" s="108"/>
      <c r="AG1262" s="108"/>
      <c r="AH1262" s="108"/>
    </row>
    <row r="1263">
      <c r="A1263" s="108"/>
      <c r="B1263" s="108"/>
      <c r="C1263" s="108"/>
      <c r="D1263" s="115"/>
      <c r="E1263" s="108"/>
      <c r="F1263" s="108"/>
      <c r="G1263" s="108"/>
      <c r="H1263" s="108"/>
      <c r="I1263" s="108"/>
      <c r="J1263" s="108"/>
      <c r="K1263" s="108"/>
      <c r="L1263" s="108"/>
      <c r="M1263" s="111"/>
      <c r="N1263" s="112"/>
      <c r="O1263" s="111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  <c r="AD1263" s="108"/>
      <c r="AE1263" s="108"/>
      <c r="AF1263" s="108"/>
      <c r="AG1263" s="108"/>
      <c r="AH1263" s="108"/>
    </row>
    <row r="1264">
      <c r="A1264" s="108"/>
      <c r="B1264" s="108"/>
      <c r="C1264" s="108"/>
      <c r="D1264" s="115"/>
      <c r="E1264" s="108"/>
      <c r="F1264" s="108"/>
      <c r="G1264" s="108"/>
      <c r="H1264" s="108"/>
      <c r="I1264" s="108"/>
      <c r="J1264" s="108"/>
      <c r="K1264" s="108"/>
      <c r="L1264" s="108"/>
      <c r="M1264" s="111"/>
      <c r="N1264" s="112"/>
      <c r="O1264" s="111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  <c r="AD1264" s="108"/>
      <c r="AE1264" s="108"/>
      <c r="AF1264" s="108"/>
      <c r="AG1264" s="108"/>
      <c r="AH1264" s="108"/>
    </row>
    <row r="1265">
      <c r="A1265" s="108"/>
      <c r="B1265" s="108"/>
      <c r="C1265" s="108"/>
      <c r="D1265" s="115"/>
      <c r="E1265" s="108"/>
      <c r="F1265" s="108"/>
      <c r="G1265" s="108"/>
      <c r="H1265" s="108"/>
      <c r="I1265" s="108"/>
      <c r="J1265" s="108"/>
      <c r="K1265" s="108"/>
      <c r="L1265" s="108"/>
      <c r="M1265" s="111"/>
      <c r="N1265" s="112"/>
      <c r="O1265" s="111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  <c r="AD1265" s="108"/>
      <c r="AE1265" s="108"/>
      <c r="AF1265" s="108"/>
      <c r="AG1265" s="108"/>
      <c r="AH1265" s="108"/>
    </row>
    <row r="1266">
      <c r="A1266" s="108"/>
      <c r="B1266" s="108"/>
      <c r="C1266" s="108"/>
      <c r="D1266" s="115"/>
      <c r="E1266" s="108"/>
      <c r="F1266" s="108"/>
      <c r="G1266" s="108"/>
      <c r="H1266" s="108"/>
      <c r="I1266" s="108"/>
      <c r="J1266" s="108"/>
      <c r="K1266" s="108"/>
      <c r="L1266" s="108"/>
      <c r="M1266" s="111"/>
      <c r="N1266" s="112"/>
      <c r="O1266" s="111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  <c r="AD1266" s="108"/>
      <c r="AE1266" s="108"/>
      <c r="AF1266" s="108"/>
      <c r="AG1266" s="108"/>
      <c r="AH1266" s="108"/>
    </row>
    <row r="1267">
      <c r="A1267" s="108"/>
      <c r="B1267" s="108"/>
      <c r="C1267" s="108"/>
      <c r="D1267" s="115"/>
      <c r="E1267" s="108"/>
      <c r="F1267" s="108"/>
      <c r="G1267" s="108"/>
      <c r="H1267" s="108"/>
      <c r="I1267" s="108"/>
      <c r="J1267" s="108"/>
      <c r="K1267" s="108"/>
      <c r="L1267" s="108"/>
      <c r="M1267" s="111"/>
      <c r="N1267" s="112"/>
      <c r="O1267" s="111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  <c r="AD1267" s="108"/>
      <c r="AE1267" s="108"/>
      <c r="AF1267" s="108"/>
      <c r="AG1267" s="108"/>
      <c r="AH1267" s="108"/>
    </row>
    <row r="1268">
      <c r="A1268" s="108"/>
      <c r="B1268" s="108"/>
      <c r="C1268" s="108"/>
      <c r="D1268" s="115"/>
      <c r="E1268" s="108"/>
      <c r="F1268" s="108"/>
      <c r="G1268" s="108"/>
      <c r="H1268" s="108"/>
      <c r="I1268" s="108"/>
      <c r="J1268" s="108"/>
      <c r="K1268" s="108"/>
      <c r="L1268" s="108"/>
      <c r="M1268" s="111"/>
      <c r="N1268" s="112"/>
      <c r="O1268" s="111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  <c r="AD1268" s="108"/>
      <c r="AE1268" s="108"/>
      <c r="AF1268" s="108"/>
      <c r="AG1268" s="108"/>
      <c r="AH1268" s="108"/>
    </row>
    <row r="1269">
      <c r="A1269" s="108"/>
      <c r="B1269" s="108"/>
      <c r="C1269" s="108"/>
      <c r="D1269" s="115"/>
      <c r="E1269" s="108"/>
      <c r="F1269" s="108"/>
      <c r="G1269" s="108"/>
      <c r="H1269" s="108"/>
      <c r="I1269" s="108"/>
      <c r="J1269" s="108"/>
      <c r="K1269" s="108"/>
      <c r="L1269" s="108"/>
      <c r="M1269" s="111"/>
      <c r="N1269" s="112"/>
      <c r="O1269" s="111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  <c r="AD1269" s="108"/>
      <c r="AE1269" s="108"/>
      <c r="AF1269" s="108"/>
      <c r="AG1269" s="108"/>
      <c r="AH1269" s="108"/>
    </row>
    <row r="1270">
      <c r="A1270" s="108"/>
      <c r="B1270" s="108"/>
      <c r="C1270" s="108"/>
      <c r="D1270" s="115"/>
      <c r="E1270" s="108"/>
      <c r="F1270" s="108"/>
      <c r="G1270" s="108"/>
      <c r="H1270" s="108"/>
      <c r="I1270" s="108"/>
      <c r="J1270" s="108"/>
      <c r="K1270" s="108"/>
      <c r="L1270" s="108"/>
      <c r="M1270" s="111"/>
      <c r="N1270" s="112"/>
      <c r="O1270" s="111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  <c r="AD1270" s="108"/>
      <c r="AE1270" s="108"/>
      <c r="AF1270" s="108"/>
      <c r="AG1270" s="108"/>
      <c r="AH1270" s="108"/>
    </row>
    <row r="1271">
      <c r="A1271" s="108"/>
      <c r="B1271" s="108"/>
      <c r="C1271" s="108"/>
      <c r="D1271" s="115"/>
      <c r="E1271" s="108"/>
      <c r="F1271" s="108"/>
      <c r="G1271" s="108"/>
      <c r="H1271" s="108"/>
      <c r="I1271" s="108"/>
      <c r="J1271" s="108"/>
      <c r="K1271" s="108"/>
      <c r="L1271" s="108"/>
      <c r="M1271" s="111"/>
      <c r="N1271" s="112"/>
      <c r="O1271" s="111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  <c r="AD1271" s="108"/>
      <c r="AE1271" s="108"/>
      <c r="AF1271" s="108"/>
      <c r="AG1271" s="108"/>
      <c r="AH1271" s="108"/>
    </row>
    <row r="1272">
      <c r="A1272" s="108"/>
      <c r="B1272" s="108"/>
      <c r="C1272" s="108"/>
      <c r="D1272" s="115"/>
      <c r="E1272" s="108"/>
      <c r="F1272" s="108"/>
      <c r="G1272" s="108"/>
      <c r="H1272" s="108"/>
      <c r="I1272" s="108"/>
      <c r="J1272" s="108"/>
      <c r="K1272" s="108"/>
      <c r="L1272" s="108"/>
      <c r="M1272" s="111"/>
      <c r="N1272" s="112"/>
      <c r="O1272" s="111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  <c r="AD1272" s="108"/>
      <c r="AE1272" s="108"/>
      <c r="AF1272" s="108"/>
      <c r="AG1272" s="108"/>
      <c r="AH1272" s="108"/>
    </row>
    <row r="1273">
      <c r="A1273" s="108"/>
      <c r="B1273" s="108"/>
      <c r="C1273" s="108"/>
      <c r="D1273" s="115"/>
      <c r="E1273" s="108"/>
      <c r="F1273" s="108"/>
      <c r="G1273" s="108"/>
      <c r="H1273" s="108"/>
      <c r="I1273" s="108"/>
      <c r="J1273" s="108"/>
      <c r="K1273" s="108"/>
      <c r="L1273" s="108"/>
      <c r="M1273" s="111"/>
      <c r="N1273" s="112"/>
      <c r="O1273" s="111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  <c r="AD1273" s="108"/>
      <c r="AE1273" s="108"/>
      <c r="AF1273" s="108"/>
      <c r="AG1273" s="108"/>
      <c r="AH1273" s="108"/>
    </row>
    <row r="1274">
      <c r="A1274" s="108"/>
      <c r="B1274" s="108"/>
      <c r="C1274" s="108"/>
      <c r="D1274" s="115"/>
      <c r="E1274" s="108"/>
      <c r="F1274" s="108"/>
      <c r="G1274" s="108"/>
      <c r="H1274" s="108"/>
      <c r="I1274" s="108"/>
      <c r="J1274" s="108"/>
      <c r="K1274" s="108"/>
      <c r="L1274" s="108"/>
      <c r="M1274" s="111"/>
      <c r="N1274" s="112"/>
      <c r="O1274" s="111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  <c r="AD1274" s="108"/>
      <c r="AE1274" s="108"/>
      <c r="AF1274" s="108"/>
      <c r="AG1274" s="108"/>
      <c r="AH1274" s="108"/>
    </row>
    <row r="1275">
      <c r="A1275" s="108"/>
      <c r="B1275" s="108"/>
      <c r="C1275" s="108"/>
      <c r="D1275" s="115"/>
      <c r="E1275" s="108"/>
      <c r="F1275" s="108"/>
      <c r="G1275" s="108"/>
      <c r="H1275" s="108"/>
      <c r="I1275" s="108"/>
      <c r="J1275" s="108"/>
      <c r="K1275" s="108"/>
      <c r="L1275" s="108"/>
      <c r="M1275" s="111"/>
      <c r="N1275" s="112"/>
      <c r="O1275" s="111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  <c r="AD1275" s="108"/>
      <c r="AE1275" s="108"/>
      <c r="AF1275" s="108"/>
      <c r="AG1275" s="108"/>
      <c r="AH1275" s="108"/>
    </row>
    <row r="1276">
      <c r="A1276" s="108"/>
      <c r="B1276" s="108"/>
      <c r="C1276" s="108"/>
      <c r="D1276" s="115"/>
      <c r="E1276" s="108"/>
      <c r="F1276" s="108"/>
      <c r="G1276" s="108"/>
      <c r="H1276" s="108"/>
      <c r="I1276" s="108"/>
      <c r="J1276" s="108"/>
      <c r="K1276" s="108"/>
      <c r="L1276" s="108"/>
      <c r="M1276" s="111"/>
      <c r="N1276" s="112"/>
      <c r="O1276" s="111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  <c r="AD1276" s="108"/>
      <c r="AE1276" s="108"/>
      <c r="AF1276" s="108"/>
      <c r="AG1276" s="108"/>
      <c r="AH1276" s="108"/>
    </row>
    <row r="1277">
      <c r="A1277" s="108"/>
      <c r="B1277" s="108"/>
      <c r="C1277" s="108"/>
      <c r="D1277" s="115"/>
      <c r="E1277" s="108"/>
      <c r="F1277" s="108"/>
      <c r="G1277" s="108"/>
      <c r="H1277" s="108"/>
      <c r="I1277" s="108"/>
      <c r="J1277" s="108"/>
      <c r="K1277" s="108"/>
      <c r="L1277" s="108"/>
      <c r="M1277" s="111"/>
      <c r="N1277" s="112"/>
      <c r="O1277" s="111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  <c r="AD1277" s="108"/>
      <c r="AE1277" s="108"/>
      <c r="AF1277" s="108"/>
      <c r="AG1277" s="108"/>
      <c r="AH1277" s="108"/>
    </row>
    <row r="1278">
      <c r="A1278" s="108"/>
      <c r="B1278" s="108"/>
      <c r="C1278" s="108"/>
      <c r="D1278" s="115"/>
      <c r="E1278" s="108"/>
      <c r="F1278" s="108"/>
      <c r="G1278" s="108"/>
      <c r="H1278" s="108"/>
      <c r="I1278" s="108"/>
      <c r="J1278" s="108"/>
      <c r="K1278" s="108"/>
      <c r="L1278" s="108"/>
      <c r="M1278" s="111"/>
      <c r="N1278" s="112"/>
      <c r="O1278" s="111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  <c r="AD1278" s="108"/>
      <c r="AE1278" s="108"/>
      <c r="AF1278" s="108"/>
      <c r="AG1278" s="108"/>
      <c r="AH1278" s="108"/>
    </row>
    <row r="1279">
      <c r="A1279" s="108"/>
      <c r="B1279" s="108"/>
      <c r="C1279" s="108"/>
      <c r="D1279" s="115"/>
      <c r="E1279" s="108"/>
      <c r="F1279" s="108"/>
      <c r="G1279" s="108"/>
      <c r="H1279" s="108"/>
      <c r="I1279" s="108"/>
      <c r="J1279" s="108"/>
      <c r="K1279" s="108"/>
      <c r="L1279" s="108"/>
      <c r="M1279" s="111"/>
      <c r="N1279" s="112"/>
      <c r="O1279" s="111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  <c r="AD1279" s="108"/>
      <c r="AE1279" s="108"/>
      <c r="AF1279" s="108"/>
      <c r="AG1279" s="108"/>
      <c r="AH1279" s="108"/>
    </row>
    <row r="1280">
      <c r="A1280" s="108"/>
      <c r="B1280" s="108"/>
      <c r="C1280" s="108"/>
      <c r="D1280" s="115"/>
      <c r="E1280" s="108"/>
      <c r="F1280" s="108"/>
      <c r="G1280" s="108"/>
      <c r="H1280" s="108"/>
      <c r="I1280" s="108"/>
      <c r="J1280" s="108"/>
      <c r="K1280" s="108"/>
      <c r="L1280" s="108"/>
      <c r="M1280" s="111"/>
      <c r="N1280" s="112"/>
      <c r="O1280" s="111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  <c r="AD1280" s="108"/>
      <c r="AE1280" s="108"/>
      <c r="AF1280" s="108"/>
      <c r="AG1280" s="108"/>
      <c r="AH1280" s="108"/>
    </row>
    <row r="1281">
      <c r="A1281" s="108"/>
      <c r="B1281" s="108"/>
      <c r="C1281" s="108"/>
      <c r="D1281" s="115"/>
      <c r="E1281" s="108"/>
      <c r="F1281" s="108"/>
      <c r="G1281" s="108"/>
      <c r="H1281" s="108"/>
      <c r="I1281" s="108"/>
      <c r="J1281" s="108"/>
      <c r="K1281" s="108"/>
      <c r="L1281" s="108"/>
      <c r="M1281" s="111"/>
      <c r="N1281" s="112"/>
      <c r="O1281" s="111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  <c r="AG1281" s="108"/>
      <c r="AH1281" s="108"/>
    </row>
    <row r="1282">
      <c r="A1282" s="108"/>
      <c r="B1282" s="108"/>
      <c r="C1282" s="108"/>
      <c r="D1282" s="115"/>
      <c r="E1282" s="108"/>
      <c r="F1282" s="108"/>
      <c r="G1282" s="108"/>
      <c r="H1282" s="108"/>
      <c r="I1282" s="108"/>
      <c r="J1282" s="108"/>
      <c r="K1282" s="108"/>
      <c r="L1282" s="108"/>
      <c r="M1282" s="111"/>
      <c r="N1282" s="112"/>
      <c r="O1282" s="111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  <c r="AD1282" s="108"/>
      <c r="AE1282" s="108"/>
      <c r="AF1282" s="108"/>
      <c r="AG1282" s="108"/>
      <c r="AH1282" s="108"/>
    </row>
    <row r="1283">
      <c r="A1283" s="108"/>
      <c r="B1283" s="108"/>
      <c r="C1283" s="108"/>
      <c r="D1283" s="115"/>
      <c r="E1283" s="108"/>
      <c r="F1283" s="108"/>
      <c r="G1283" s="108"/>
      <c r="H1283" s="108"/>
      <c r="I1283" s="108"/>
      <c r="J1283" s="108"/>
      <c r="K1283" s="108"/>
      <c r="L1283" s="108"/>
      <c r="M1283" s="111"/>
      <c r="N1283" s="112"/>
      <c r="O1283" s="111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  <c r="AE1283" s="108"/>
      <c r="AF1283" s="108"/>
      <c r="AG1283" s="108"/>
      <c r="AH1283" s="108"/>
    </row>
    <row r="1284">
      <c r="A1284" s="108"/>
      <c r="B1284" s="108"/>
      <c r="C1284" s="108"/>
      <c r="D1284" s="115"/>
      <c r="E1284" s="108"/>
      <c r="F1284" s="108"/>
      <c r="G1284" s="108"/>
      <c r="H1284" s="108"/>
      <c r="I1284" s="108"/>
      <c r="J1284" s="108"/>
      <c r="K1284" s="108"/>
      <c r="L1284" s="108"/>
      <c r="M1284" s="111"/>
      <c r="N1284" s="112"/>
      <c r="O1284" s="111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  <c r="AD1284" s="108"/>
      <c r="AE1284" s="108"/>
      <c r="AF1284" s="108"/>
      <c r="AG1284" s="108"/>
      <c r="AH1284" s="108"/>
    </row>
    <row r="1285">
      <c r="A1285" s="108"/>
      <c r="B1285" s="108"/>
      <c r="C1285" s="108"/>
      <c r="D1285" s="115"/>
      <c r="E1285" s="108"/>
      <c r="F1285" s="108"/>
      <c r="G1285" s="108"/>
      <c r="H1285" s="108"/>
      <c r="I1285" s="108"/>
      <c r="J1285" s="108"/>
      <c r="K1285" s="108"/>
      <c r="L1285" s="108"/>
      <c r="M1285" s="111"/>
      <c r="N1285" s="112"/>
      <c r="O1285" s="111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  <c r="AD1285" s="108"/>
      <c r="AE1285" s="108"/>
      <c r="AF1285" s="108"/>
      <c r="AG1285" s="108"/>
      <c r="AH1285" s="108"/>
    </row>
    <row r="1286">
      <c r="A1286" s="108"/>
      <c r="B1286" s="108"/>
      <c r="C1286" s="108"/>
      <c r="D1286" s="115"/>
      <c r="E1286" s="108"/>
      <c r="F1286" s="108"/>
      <c r="G1286" s="108"/>
      <c r="H1286" s="108"/>
      <c r="I1286" s="108"/>
      <c r="J1286" s="108"/>
      <c r="K1286" s="108"/>
      <c r="L1286" s="108"/>
      <c r="M1286" s="111"/>
      <c r="N1286" s="112"/>
      <c r="O1286" s="111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  <c r="AD1286" s="108"/>
      <c r="AE1286" s="108"/>
      <c r="AF1286" s="108"/>
      <c r="AG1286" s="108"/>
      <c r="AH1286" s="108"/>
    </row>
    <row r="1287">
      <c r="A1287" s="108"/>
      <c r="B1287" s="108"/>
      <c r="C1287" s="108"/>
      <c r="D1287" s="115"/>
      <c r="E1287" s="108"/>
      <c r="F1287" s="108"/>
      <c r="G1287" s="108"/>
      <c r="H1287" s="108"/>
      <c r="I1287" s="108"/>
      <c r="J1287" s="108"/>
      <c r="K1287" s="108"/>
      <c r="L1287" s="108"/>
      <c r="M1287" s="111"/>
      <c r="N1287" s="112"/>
      <c r="O1287" s="111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  <c r="AD1287" s="108"/>
      <c r="AE1287" s="108"/>
      <c r="AF1287" s="108"/>
      <c r="AG1287" s="108"/>
      <c r="AH1287" s="108"/>
    </row>
    <row r="1288">
      <c r="A1288" s="108"/>
      <c r="B1288" s="108"/>
      <c r="C1288" s="108"/>
      <c r="D1288" s="115"/>
      <c r="E1288" s="108"/>
      <c r="F1288" s="108"/>
      <c r="G1288" s="108"/>
      <c r="H1288" s="108"/>
      <c r="I1288" s="108"/>
      <c r="J1288" s="108"/>
      <c r="K1288" s="108"/>
      <c r="L1288" s="108"/>
      <c r="M1288" s="111"/>
      <c r="N1288" s="112"/>
      <c r="O1288" s="111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  <c r="AD1288" s="108"/>
      <c r="AE1288" s="108"/>
      <c r="AF1288" s="108"/>
      <c r="AG1288" s="108"/>
      <c r="AH1288" s="108"/>
    </row>
    <row r="1289">
      <c r="A1289" s="108"/>
      <c r="B1289" s="108"/>
      <c r="C1289" s="108"/>
      <c r="D1289" s="115"/>
      <c r="E1289" s="108"/>
      <c r="F1289" s="108"/>
      <c r="G1289" s="108"/>
      <c r="H1289" s="108"/>
      <c r="I1289" s="108"/>
      <c r="J1289" s="108"/>
      <c r="K1289" s="108"/>
      <c r="L1289" s="108"/>
      <c r="M1289" s="111"/>
      <c r="N1289" s="112"/>
      <c r="O1289" s="111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  <c r="AD1289" s="108"/>
      <c r="AE1289" s="108"/>
      <c r="AF1289" s="108"/>
      <c r="AG1289" s="108"/>
      <c r="AH1289" s="108"/>
    </row>
    <row r="1290">
      <c r="A1290" s="108"/>
      <c r="B1290" s="108"/>
      <c r="C1290" s="108"/>
      <c r="D1290" s="115"/>
      <c r="E1290" s="108"/>
      <c r="F1290" s="108"/>
      <c r="G1290" s="108"/>
      <c r="H1290" s="108"/>
      <c r="I1290" s="108"/>
      <c r="J1290" s="108"/>
      <c r="K1290" s="108"/>
      <c r="L1290" s="108"/>
      <c r="M1290" s="111"/>
      <c r="N1290" s="112"/>
      <c r="O1290" s="111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  <c r="AD1290" s="108"/>
      <c r="AE1290" s="108"/>
      <c r="AF1290" s="108"/>
      <c r="AG1290" s="108"/>
      <c r="AH1290" s="108"/>
    </row>
    <row r="1291">
      <c r="A1291" s="108"/>
      <c r="B1291" s="108"/>
      <c r="C1291" s="108"/>
      <c r="D1291" s="115"/>
      <c r="E1291" s="108"/>
      <c r="F1291" s="108"/>
      <c r="G1291" s="108"/>
      <c r="H1291" s="108"/>
      <c r="I1291" s="108"/>
      <c r="J1291" s="108"/>
      <c r="K1291" s="108"/>
      <c r="L1291" s="108"/>
      <c r="M1291" s="111"/>
      <c r="N1291" s="112"/>
      <c r="O1291" s="111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  <c r="AD1291" s="108"/>
      <c r="AE1291" s="108"/>
      <c r="AF1291" s="108"/>
      <c r="AG1291" s="108"/>
      <c r="AH1291" s="108"/>
    </row>
    <row r="1292">
      <c r="A1292" s="108"/>
      <c r="B1292" s="108"/>
      <c r="C1292" s="108"/>
      <c r="D1292" s="115"/>
      <c r="E1292" s="108"/>
      <c r="F1292" s="108"/>
      <c r="G1292" s="108"/>
      <c r="H1292" s="108"/>
      <c r="I1292" s="108"/>
      <c r="J1292" s="108"/>
      <c r="K1292" s="108"/>
      <c r="L1292" s="108"/>
      <c r="M1292" s="111"/>
      <c r="N1292" s="112"/>
      <c r="O1292" s="111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  <c r="AD1292" s="108"/>
      <c r="AE1292" s="108"/>
      <c r="AF1292" s="108"/>
      <c r="AG1292" s="108"/>
      <c r="AH1292" s="108"/>
    </row>
    <row r="1293">
      <c r="A1293" s="108"/>
      <c r="B1293" s="108"/>
      <c r="C1293" s="108"/>
      <c r="D1293" s="115"/>
      <c r="E1293" s="108"/>
      <c r="F1293" s="108"/>
      <c r="G1293" s="108"/>
      <c r="H1293" s="108"/>
      <c r="I1293" s="108"/>
      <c r="J1293" s="108"/>
      <c r="K1293" s="108"/>
      <c r="L1293" s="108"/>
      <c r="M1293" s="111"/>
      <c r="N1293" s="112"/>
      <c r="O1293" s="111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  <c r="AG1293" s="108"/>
      <c r="AH1293" s="108"/>
    </row>
    <row r="1294">
      <c r="A1294" s="108"/>
      <c r="B1294" s="108"/>
      <c r="C1294" s="108"/>
      <c r="D1294" s="115"/>
      <c r="E1294" s="108"/>
      <c r="F1294" s="108"/>
      <c r="G1294" s="108"/>
      <c r="H1294" s="108"/>
      <c r="I1294" s="108"/>
      <c r="J1294" s="108"/>
      <c r="K1294" s="108"/>
      <c r="L1294" s="108"/>
      <c r="M1294" s="111"/>
      <c r="N1294" s="112"/>
      <c r="O1294" s="111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  <c r="AD1294" s="108"/>
      <c r="AE1294" s="108"/>
      <c r="AF1294" s="108"/>
      <c r="AG1294" s="108"/>
      <c r="AH1294" s="108"/>
    </row>
    <row r="1295">
      <c r="A1295" s="108"/>
      <c r="B1295" s="108"/>
      <c r="C1295" s="108"/>
      <c r="D1295" s="115"/>
      <c r="E1295" s="108"/>
      <c r="F1295" s="108"/>
      <c r="G1295" s="108"/>
      <c r="H1295" s="108"/>
      <c r="I1295" s="108"/>
      <c r="J1295" s="108"/>
      <c r="K1295" s="108"/>
      <c r="L1295" s="108"/>
      <c r="M1295" s="111"/>
      <c r="N1295" s="112"/>
      <c r="O1295" s="111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  <c r="AD1295" s="108"/>
      <c r="AE1295" s="108"/>
      <c r="AF1295" s="108"/>
      <c r="AG1295" s="108"/>
      <c r="AH1295" s="108"/>
    </row>
    <row r="1296">
      <c r="A1296" s="108"/>
      <c r="B1296" s="108"/>
      <c r="C1296" s="108"/>
      <c r="D1296" s="115"/>
      <c r="E1296" s="108"/>
      <c r="F1296" s="108"/>
      <c r="G1296" s="108"/>
      <c r="H1296" s="108"/>
      <c r="I1296" s="108"/>
      <c r="J1296" s="108"/>
      <c r="K1296" s="108"/>
      <c r="L1296" s="108"/>
      <c r="M1296" s="111"/>
      <c r="N1296" s="112"/>
      <c r="O1296" s="111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  <c r="AD1296" s="108"/>
      <c r="AE1296" s="108"/>
      <c r="AF1296" s="108"/>
      <c r="AG1296" s="108"/>
      <c r="AH1296" s="108"/>
    </row>
    <row r="1297">
      <c r="A1297" s="108"/>
      <c r="B1297" s="108"/>
      <c r="C1297" s="108"/>
      <c r="D1297" s="115"/>
      <c r="E1297" s="108"/>
      <c r="F1297" s="108"/>
      <c r="G1297" s="108"/>
      <c r="H1297" s="108"/>
      <c r="I1297" s="108"/>
      <c r="J1297" s="108"/>
      <c r="K1297" s="108"/>
      <c r="L1297" s="108"/>
      <c r="M1297" s="111"/>
      <c r="N1297" s="112"/>
      <c r="O1297" s="111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  <c r="AD1297" s="108"/>
      <c r="AE1297" s="108"/>
      <c r="AF1297" s="108"/>
      <c r="AG1297" s="108"/>
      <c r="AH1297" s="108"/>
    </row>
    <row r="1298">
      <c r="A1298" s="108"/>
      <c r="B1298" s="108"/>
      <c r="C1298" s="108"/>
      <c r="D1298" s="115"/>
      <c r="E1298" s="108"/>
      <c r="F1298" s="108"/>
      <c r="G1298" s="108"/>
      <c r="H1298" s="108"/>
      <c r="I1298" s="108"/>
      <c r="J1298" s="108"/>
      <c r="K1298" s="108"/>
      <c r="L1298" s="108"/>
      <c r="M1298" s="111"/>
      <c r="N1298" s="112"/>
      <c r="O1298" s="111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  <c r="AD1298" s="108"/>
      <c r="AE1298" s="108"/>
      <c r="AF1298" s="108"/>
      <c r="AG1298" s="108"/>
      <c r="AH1298" s="108"/>
    </row>
    <row r="1299">
      <c r="A1299" s="108"/>
      <c r="B1299" s="108"/>
      <c r="C1299" s="108"/>
      <c r="D1299" s="115"/>
      <c r="E1299" s="108"/>
      <c r="F1299" s="108"/>
      <c r="G1299" s="108"/>
      <c r="H1299" s="108"/>
      <c r="I1299" s="108"/>
      <c r="J1299" s="108"/>
      <c r="K1299" s="108"/>
      <c r="L1299" s="108"/>
      <c r="M1299" s="111"/>
      <c r="N1299" s="112"/>
      <c r="O1299" s="111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  <c r="AD1299" s="108"/>
      <c r="AE1299" s="108"/>
      <c r="AF1299" s="108"/>
      <c r="AG1299" s="108"/>
      <c r="AH1299" s="108"/>
    </row>
    <row r="1300">
      <c r="A1300" s="108"/>
      <c r="B1300" s="108"/>
      <c r="C1300" s="108"/>
      <c r="D1300" s="115"/>
      <c r="E1300" s="108"/>
      <c r="F1300" s="108"/>
      <c r="G1300" s="108"/>
      <c r="H1300" s="108"/>
      <c r="I1300" s="108"/>
      <c r="J1300" s="108"/>
      <c r="K1300" s="108"/>
      <c r="L1300" s="108"/>
      <c r="M1300" s="111"/>
      <c r="N1300" s="112"/>
      <c r="O1300" s="111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  <c r="AD1300" s="108"/>
      <c r="AE1300" s="108"/>
      <c r="AF1300" s="108"/>
      <c r="AG1300" s="108"/>
      <c r="AH1300" s="108"/>
    </row>
    <row r="1301">
      <c r="A1301" s="108"/>
      <c r="B1301" s="108"/>
      <c r="C1301" s="108"/>
      <c r="D1301" s="115"/>
      <c r="E1301" s="108"/>
      <c r="F1301" s="108"/>
      <c r="G1301" s="108"/>
      <c r="H1301" s="108"/>
      <c r="I1301" s="108"/>
      <c r="J1301" s="108"/>
      <c r="K1301" s="108"/>
      <c r="L1301" s="108"/>
      <c r="M1301" s="111"/>
      <c r="N1301" s="112"/>
      <c r="O1301" s="111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  <c r="AD1301" s="108"/>
      <c r="AE1301" s="108"/>
      <c r="AF1301" s="108"/>
      <c r="AG1301" s="108"/>
      <c r="AH1301" s="108"/>
    </row>
    <row r="1302">
      <c r="A1302" s="108"/>
      <c r="B1302" s="108"/>
      <c r="C1302" s="108"/>
      <c r="D1302" s="115"/>
      <c r="E1302" s="108"/>
      <c r="F1302" s="108"/>
      <c r="G1302" s="108"/>
      <c r="H1302" s="108"/>
      <c r="I1302" s="108"/>
      <c r="J1302" s="108"/>
      <c r="K1302" s="108"/>
      <c r="L1302" s="108"/>
      <c r="M1302" s="111"/>
      <c r="N1302" s="112"/>
      <c r="O1302" s="111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  <c r="AD1302" s="108"/>
      <c r="AE1302" s="108"/>
      <c r="AF1302" s="108"/>
      <c r="AG1302" s="108"/>
      <c r="AH1302" s="108"/>
    </row>
    <row r="1303">
      <c r="A1303" s="108"/>
      <c r="B1303" s="108"/>
      <c r="C1303" s="108"/>
      <c r="D1303" s="115"/>
      <c r="E1303" s="108"/>
      <c r="F1303" s="108"/>
      <c r="G1303" s="108"/>
      <c r="H1303" s="108"/>
      <c r="I1303" s="108"/>
      <c r="J1303" s="108"/>
      <c r="K1303" s="108"/>
      <c r="L1303" s="108"/>
      <c r="M1303" s="111"/>
      <c r="N1303" s="112"/>
      <c r="O1303" s="111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  <c r="AD1303" s="108"/>
      <c r="AE1303" s="108"/>
      <c r="AF1303" s="108"/>
      <c r="AG1303" s="108"/>
      <c r="AH1303" s="108"/>
    </row>
    <row r="1304">
      <c r="A1304" s="108"/>
      <c r="B1304" s="108"/>
      <c r="C1304" s="108"/>
      <c r="D1304" s="115"/>
      <c r="E1304" s="108"/>
      <c r="F1304" s="108"/>
      <c r="G1304" s="108"/>
      <c r="H1304" s="108"/>
      <c r="I1304" s="108"/>
      <c r="J1304" s="108"/>
      <c r="K1304" s="108"/>
      <c r="L1304" s="108"/>
      <c r="M1304" s="111"/>
      <c r="N1304" s="112"/>
      <c r="O1304" s="111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  <c r="AD1304" s="108"/>
      <c r="AE1304" s="108"/>
      <c r="AF1304" s="108"/>
      <c r="AG1304" s="108"/>
      <c r="AH1304" s="108"/>
    </row>
    <row r="1305">
      <c r="A1305" s="108"/>
      <c r="B1305" s="108"/>
      <c r="C1305" s="108"/>
      <c r="D1305" s="115"/>
      <c r="E1305" s="108"/>
      <c r="F1305" s="108"/>
      <c r="G1305" s="108"/>
      <c r="H1305" s="108"/>
      <c r="I1305" s="108"/>
      <c r="J1305" s="108"/>
      <c r="K1305" s="108"/>
      <c r="L1305" s="108"/>
      <c r="M1305" s="111"/>
      <c r="N1305" s="112"/>
      <c r="O1305" s="111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  <c r="AD1305" s="108"/>
      <c r="AE1305" s="108"/>
      <c r="AF1305" s="108"/>
      <c r="AG1305" s="108"/>
      <c r="AH1305" s="108"/>
    </row>
    <row r="1306">
      <c r="A1306" s="108"/>
      <c r="B1306" s="108"/>
      <c r="C1306" s="108"/>
      <c r="D1306" s="115"/>
      <c r="E1306" s="108"/>
      <c r="F1306" s="108"/>
      <c r="G1306" s="108"/>
      <c r="H1306" s="108"/>
      <c r="I1306" s="108"/>
      <c r="J1306" s="108"/>
      <c r="K1306" s="108"/>
      <c r="L1306" s="108"/>
      <c r="M1306" s="111"/>
      <c r="N1306" s="112"/>
      <c r="O1306" s="111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  <c r="AE1306" s="108"/>
      <c r="AF1306" s="108"/>
      <c r="AG1306" s="108"/>
      <c r="AH1306" s="108"/>
    </row>
    <row r="1307">
      <c r="A1307" s="108"/>
      <c r="B1307" s="108"/>
      <c r="C1307" s="108"/>
      <c r="D1307" s="115"/>
      <c r="E1307" s="108"/>
      <c r="F1307" s="108"/>
      <c r="G1307" s="108"/>
      <c r="H1307" s="108"/>
      <c r="I1307" s="108"/>
      <c r="J1307" s="108"/>
      <c r="K1307" s="108"/>
      <c r="L1307" s="108"/>
      <c r="M1307" s="111"/>
      <c r="N1307" s="112"/>
      <c r="O1307" s="111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  <c r="AE1307" s="108"/>
      <c r="AF1307" s="108"/>
      <c r="AG1307" s="108"/>
      <c r="AH1307" s="108"/>
    </row>
    <row r="1308">
      <c r="A1308" s="108"/>
      <c r="B1308" s="108"/>
      <c r="C1308" s="108"/>
      <c r="D1308" s="115"/>
      <c r="E1308" s="108"/>
      <c r="F1308" s="108"/>
      <c r="G1308" s="108"/>
      <c r="H1308" s="108"/>
      <c r="I1308" s="108"/>
      <c r="J1308" s="108"/>
      <c r="K1308" s="108"/>
      <c r="L1308" s="108"/>
      <c r="M1308" s="111"/>
      <c r="N1308" s="112"/>
      <c r="O1308" s="111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  <c r="AE1308" s="108"/>
      <c r="AF1308" s="108"/>
      <c r="AG1308" s="108"/>
      <c r="AH1308" s="108"/>
    </row>
    <row r="1309">
      <c r="A1309" s="108"/>
      <c r="B1309" s="108"/>
      <c r="C1309" s="108"/>
      <c r="D1309" s="115"/>
      <c r="E1309" s="108"/>
      <c r="F1309" s="108"/>
      <c r="G1309" s="108"/>
      <c r="H1309" s="108"/>
      <c r="I1309" s="108"/>
      <c r="J1309" s="108"/>
      <c r="K1309" s="108"/>
      <c r="L1309" s="108"/>
      <c r="M1309" s="111"/>
      <c r="N1309" s="112"/>
      <c r="O1309" s="111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  <c r="AE1309" s="108"/>
      <c r="AF1309" s="108"/>
      <c r="AG1309" s="108"/>
      <c r="AH1309" s="108"/>
    </row>
    <row r="1310">
      <c r="A1310" s="108"/>
      <c r="B1310" s="108"/>
      <c r="C1310" s="108"/>
      <c r="D1310" s="115"/>
      <c r="E1310" s="108"/>
      <c r="F1310" s="108"/>
      <c r="G1310" s="108"/>
      <c r="H1310" s="108"/>
      <c r="I1310" s="108"/>
      <c r="J1310" s="108"/>
      <c r="K1310" s="108"/>
      <c r="L1310" s="108"/>
      <c r="M1310" s="111"/>
      <c r="N1310" s="112"/>
      <c r="O1310" s="111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  <c r="AE1310" s="108"/>
      <c r="AF1310" s="108"/>
      <c r="AG1310" s="108"/>
      <c r="AH1310" s="108"/>
    </row>
    <row r="1311">
      <c r="A1311" s="108"/>
      <c r="B1311" s="108"/>
      <c r="C1311" s="108"/>
      <c r="D1311" s="115"/>
      <c r="E1311" s="108"/>
      <c r="F1311" s="108"/>
      <c r="G1311" s="108"/>
      <c r="H1311" s="108"/>
      <c r="I1311" s="108"/>
      <c r="J1311" s="108"/>
      <c r="K1311" s="108"/>
      <c r="L1311" s="108"/>
      <c r="M1311" s="111"/>
      <c r="N1311" s="112"/>
      <c r="O1311" s="111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  <c r="AE1311" s="108"/>
      <c r="AF1311" s="108"/>
      <c r="AG1311" s="108"/>
      <c r="AH1311" s="108"/>
    </row>
    <row r="1312">
      <c r="A1312" s="108"/>
      <c r="B1312" s="108"/>
      <c r="C1312" s="108"/>
      <c r="D1312" s="115"/>
      <c r="E1312" s="108"/>
      <c r="F1312" s="108"/>
      <c r="G1312" s="108"/>
      <c r="H1312" s="108"/>
      <c r="I1312" s="108"/>
      <c r="J1312" s="108"/>
      <c r="K1312" s="108"/>
      <c r="L1312" s="108"/>
      <c r="M1312" s="111"/>
      <c r="N1312" s="112"/>
      <c r="O1312" s="111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  <c r="AE1312" s="108"/>
      <c r="AF1312" s="108"/>
      <c r="AG1312" s="108"/>
      <c r="AH1312" s="108"/>
    </row>
    <row r="1313">
      <c r="A1313" s="108"/>
      <c r="B1313" s="108"/>
      <c r="C1313" s="108"/>
      <c r="D1313" s="115"/>
      <c r="E1313" s="108"/>
      <c r="F1313" s="108"/>
      <c r="G1313" s="108"/>
      <c r="H1313" s="108"/>
      <c r="I1313" s="108"/>
      <c r="J1313" s="108"/>
      <c r="K1313" s="108"/>
      <c r="L1313" s="108"/>
      <c r="M1313" s="111"/>
      <c r="N1313" s="112"/>
      <c r="O1313" s="111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  <c r="AE1313" s="108"/>
      <c r="AF1313" s="108"/>
      <c r="AG1313" s="108"/>
      <c r="AH1313" s="108"/>
    </row>
    <row r="1314">
      <c r="A1314" s="108"/>
      <c r="B1314" s="108"/>
      <c r="C1314" s="108"/>
      <c r="D1314" s="115"/>
      <c r="E1314" s="108"/>
      <c r="F1314" s="108"/>
      <c r="G1314" s="108"/>
      <c r="H1314" s="108"/>
      <c r="I1314" s="108"/>
      <c r="J1314" s="108"/>
      <c r="K1314" s="108"/>
      <c r="L1314" s="108"/>
      <c r="M1314" s="111"/>
      <c r="N1314" s="112"/>
      <c r="O1314" s="111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  <c r="AE1314" s="108"/>
      <c r="AF1314" s="108"/>
      <c r="AG1314" s="108"/>
      <c r="AH1314" s="108"/>
    </row>
    <row r="1315">
      <c r="A1315" s="108"/>
      <c r="B1315" s="108"/>
      <c r="C1315" s="108"/>
      <c r="D1315" s="115"/>
      <c r="E1315" s="108"/>
      <c r="F1315" s="108"/>
      <c r="G1315" s="108"/>
      <c r="H1315" s="108"/>
      <c r="I1315" s="108"/>
      <c r="J1315" s="108"/>
      <c r="K1315" s="108"/>
      <c r="L1315" s="108"/>
      <c r="M1315" s="111"/>
      <c r="N1315" s="112"/>
      <c r="O1315" s="111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  <c r="AD1315" s="108"/>
      <c r="AE1315" s="108"/>
      <c r="AF1315" s="108"/>
      <c r="AG1315" s="108"/>
      <c r="AH1315" s="108"/>
    </row>
    <row r="1316">
      <c r="A1316" s="108"/>
      <c r="B1316" s="108"/>
      <c r="C1316" s="108"/>
      <c r="D1316" s="115"/>
      <c r="E1316" s="108"/>
      <c r="F1316" s="108"/>
      <c r="G1316" s="108"/>
      <c r="H1316" s="108"/>
      <c r="I1316" s="108"/>
      <c r="J1316" s="108"/>
      <c r="K1316" s="108"/>
      <c r="L1316" s="108"/>
      <c r="M1316" s="111"/>
      <c r="N1316" s="112"/>
      <c r="O1316" s="111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  <c r="AD1316" s="108"/>
      <c r="AE1316" s="108"/>
      <c r="AF1316" s="108"/>
      <c r="AG1316" s="108"/>
      <c r="AH1316" s="108"/>
    </row>
    <row r="1317">
      <c r="A1317" s="108"/>
      <c r="B1317" s="108"/>
      <c r="C1317" s="108"/>
      <c r="D1317" s="115"/>
      <c r="E1317" s="108"/>
      <c r="F1317" s="108"/>
      <c r="G1317" s="108"/>
      <c r="H1317" s="108"/>
      <c r="I1317" s="108"/>
      <c r="J1317" s="108"/>
      <c r="K1317" s="108"/>
      <c r="L1317" s="108"/>
      <c r="M1317" s="111"/>
      <c r="N1317" s="112"/>
      <c r="O1317" s="111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  <c r="AD1317" s="108"/>
      <c r="AE1317" s="108"/>
      <c r="AF1317" s="108"/>
      <c r="AG1317" s="108"/>
      <c r="AH1317" s="108"/>
    </row>
    <row r="1318">
      <c r="A1318" s="108"/>
      <c r="B1318" s="108"/>
      <c r="C1318" s="108"/>
      <c r="D1318" s="115"/>
      <c r="E1318" s="108"/>
      <c r="F1318" s="108"/>
      <c r="G1318" s="108"/>
      <c r="H1318" s="108"/>
      <c r="I1318" s="108"/>
      <c r="J1318" s="108"/>
      <c r="K1318" s="108"/>
      <c r="L1318" s="108"/>
      <c r="M1318" s="111"/>
      <c r="N1318" s="112"/>
      <c r="O1318" s="111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  <c r="AD1318" s="108"/>
      <c r="AE1318" s="108"/>
      <c r="AF1318" s="108"/>
      <c r="AG1318" s="108"/>
      <c r="AH1318" s="108"/>
    </row>
    <row r="1319">
      <c r="A1319" s="108"/>
      <c r="B1319" s="108"/>
      <c r="C1319" s="108"/>
      <c r="D1319" s="115"/>
      <c r="E1319" s="108"/>
      <c r="F1319" s="108"/>
      <c r="G1319" s="108"/>
      <c r="H1319" s="108"/>
      <c r="I1319" s="108"/>
      <c r="J1319" s="108"/>
      <c r="K1319" s="108"/>
      <c r="L1319" s="108"/>
      <c r="M1319" s="111"/>
      <c r="N1319" s="112"/>
      <c r="O1319" s="111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  <c r="AD1319" s="108"/>
      <c r="AE1319" s="108"/>
      <c r="AF1319" s="108"/>
      <c r="AG1319" s="108"/>
      <c r="AH1319" s="108"/>
    </row>
    <row r="1320">
      <c r="A1320" s="108"/>
      <c r="B1320" s="108"/>
      <c r="C1320" s="108"/>
      <c r="D1320" s="115"/>
      <c r="E1320" s="108"/>
      <c r="F1320" s="108"/>
      <c r="G1320" s="108"/>
      <c r="H1320" s="108"/>
      <c r="I1320" s="108"/>
      <c r="J1320" s="108"/>
      <c r="K1320" s="108"/>
      <c r="L1320" s="108"/>
      <c r="M1320" s="111"/>
      <c r="N1320" s="112"/>
      <c r="O1320" s="111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  <c r="AD1320" s="108"/>
      <c r="AE1320" s="108"/>
      <c r="AF1320" s="108"/>
      <c r="AG1320" s="108"/>
      <c r="AH1320" s="108"/>
    </row>
    <row r="1321">
      <c r="A1321" s="108"/>
      <c r="B1321" s="108"/>
      <c r="C1321" s="108"/>
      <c r="D1321" s="115"/>
      <c r="E1321" s="108"/>
      <c r="F1321" s="108"/>
      <c r="G1321" s="108"/>
      <c r="H1321" s="108"/>
      <c r="I1321" s="108"/>
      <c r="J1321" s="108"/>
      <c r="K1321" s="108"/>
      <c r="L1321" s="108"/>
      <c r="M1321" s="111"/>
      <c r="N1321" s="112"/>
      <c r="O1321" s="111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  <c r="AD1321" s="108"/>
      <c r="AE1321" s="108"/>
      <c r="AF1321" s="108"/>
      <c r="AG1321" s="108"/>
      <c r="AH1321" s="108"/>
    </row>
    <row r="1322">
      <c r="A1322" s="108"/>
      <c r="B1322" s="108"/>
      <c r="C1322" s="108"/>
      <c r="D1322" s="115"/>
      <c r="E1322" s="108"/>
      <c r="F1322" s="108"/>
      <c r="G1322" s="108"/>
      <c r="H1322" s="108"/>
      <c r="I1322" s="108"/>
      <c r="J1322" s="108"/>
      <c r="K1322" s="108"/>
      <c r="L1322" s="108"/>
      <c r="M1322" s="111"/>
      <c r="N1322" s="112"/>
      <c r="O1322" s="111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  <c r="AD1322" s="108"/>
      <c r="AE1322" s="108"/>
      <c r="AF1322" s="108"/>
      <c r="AG1322" s="108"/>
      <c r="AH1322" s="108"/>
    </row>
    <row r="1323">
      <c r="A1323" s="108"/>
      <c r="B1323" s="108"/>
      <c r="C1323" s="108"/>
      <c r="D1323" s="115"/>
      <c r="E1323" s="108"/>
      <c r="F1323" s="108"/>
      <c r="G1323" s="108"/>
      <c r="H1323" s="108"/>
      <c r="I1323" s="108"/>
      <c r="J1323" s="108"/>
      <c r="K1323" s="108"/>
      <c r="L1323" s="108"/>
      <c r="M1323" s="111"/>
      <c r="N1323" s="112"/>
      <c r="O1323" s="111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  <c r="AD1323" s="108"/>
      <c r="AE1323" s="108"/>
      <c r="AF1323" s="108"/>
      <c r="AG1323" s="108"/>
      <c r="AH1323" s="108"/>
    </row>
    <row r="1324">
      <c r="A1324" s="108"/>
      <c r="B1324" s="108"/>
      <c r="C1324" s="108"/>
      <c r="D1324" s="115"/>
      <c r="E1324" s="108"/>
      <c r="F1324" s="108"/>
      <c r="G1324" s="108"/>
      <c r="H1324" s="108"/>
      <c r="I1324" s="108"/>
      <c r="J1324" s="108"/>
      <c r="K1324" s="108"/>
      <c r="L1324" s="108"/>
      <c r="M1324" s="111"/>
      <c r="N1324" s="112"/>
      <c r="O1324" s="111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  <c r="AD1324" s="108"/>
      <c r="AE1324" s="108"/>
      <c r="AF1324" s="108"/>
      <c r="AG1324" s="108"/>
      <c r="AH1324" s="108"/>
    </row>
    <row r="1325">
      <c r="A1325" s="108"/>
      <c r="B1325" s="108"/>
      <c r="C1325" s="108"/>
      <c r="D1325" s="115"/>
      <c r="E1325" s="108"/>
      <c r="F1325" s="108"/>
      <c r="G1325" s="108"/>
      <c r="H1325" s="108"/>
      <c r="I1325" s="108"/>
      <c r="J1325" s="108"/>
      <c r="K1325" s="108"/>
      <c r="L1325" s="108"/>
      <c r="M1325" s="111"/>
      <c r="N1325" s="112"/>
      <c r="O1325" s="111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  <c r="AD1325" s="108"/>
      <c r="AE1325" s="108"/>
      <c r="AF1325" s="108"/>
      <c r="AG1325" s="108"/>
      <c r="AH1325" s="108"/>
    </row>
    <row r="1326">
      <c r="A1326" s="108"/>
      <c r="B1326" s="108"/>
      <c r="C1326" s="108"/>
      <c r="D1326" s="115"/>
      <c r="E1326" s="108"/>
      <c r="F1326" s="108"/>
      <c r="G1326" s="108"/>
      <c r="H1326" s="108"/>
      <c r="I1326" s="108"/>
      <c r="J1326" s="108"/>
      <c r="K1326" s="108"/>
      <c r="L1326" s="108"/>
      <c r="M1326" s="111"/>
      <c r="N1326" s="112"/>
      <c r="O1326" s="111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  <c r="AD1326" s="108"/>
      <c r="AE1326" s="108"/>
      <c r="AF1326" s="108"/>
      <c r="AG1326" s="108"/>
      <c r="AH1326" s="108"/>
    </row>
    <row r="1327">
      <c r="A1327" s="108"/>
      <c r="B1327" s="108"/>
      <c r="C1327" s="108"/>
      <c r="D1327" s="115"/>
      <c r="E1327" s="108"/>
      <c r="F1327" s="108"/>
      <c r="G1327" s="108"/>
      <c r="H1327" s="108"/>
      <c r="I1327" s="108"/>
      <c r="J1327" s="108"/>
      <c r="K1327" s="108"/>
      <c r="L1327" s="108"/>
      <c r="M1327" s="111"/>
      <c r="N1327" s="112"/>
      <c r="O1327" s="111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  <c r="AD1327" s="108"/>
      <c r="AE1327" s="108"/>
      <c r="AF1327" s="108"/>
      <c r="AG1327" s="108"/>
      <c r="AH1327" s="108"/>
    </row>
    <row r="1328">
      <c r="A1328" s="108"/>
      <c r="B1328" s="108"/>
      <c r="C1328" s="108"/>
      <c r="D1328" s="115"/>
      <c r="E1328" s="108"/>
      <c r="F1328" s="108"/>
      <c r="G1328" s="108"/>
      <c r="H1328" s="108"/>
      <c r="I1328" s="108"/>
      <c r="J1328" s="108"/>
      <c r="K1328" s="108"/>
      <c r="L1328" s="108"/>
      <c r="M1328" s="111"/>
      <c r="N1328" s="112"/>
      <c r="O1328" s="111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  <c r="AD1328" s="108"/>
      <c r="AE1328" s="108"/>
      <c r="AF1328" s="108"/>
      <c r="AG1328" s="108"/>
      <c r="AH1328" s="108"/>
    </row>
    <row r="1329">
      <c r="A1329" s="108"/>
      <c r="B1329" s="108"/>
      <c r="C1329" s="108"/>
      <c r="D1329" s="115"/>
      <c r="E1329" s="108"/>
      <c r="F1329" s="108"/>
      <c r="G1329" s="108"/>
      <c r="H1329" s="108"/>
      <c r="I1329" s="108"/>
      <c r="J1329" s="108"/>
      <c r="K1329" s="108"/>
      <c r="L1329" s="108"/>
      <c r="M1329" s="111"/>
      <c r="N1329" s="112"/>
      <c r="O1329" s="111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  <c r="AD1329" s="108"/>
      <c r="AE1329" s="108"/>
      <c r="AF1329" s="108"/>
      <c r="AG1329" s="108"/>
      <c r="AH1329" s="108"/>
    </row>
    <row r="1330">
      <c r="A1330" s="108"/>
      <c r="B1330" s="108"/>
      <c r="C1330" s="108"/>
      <c r="D1330" s="115"/>
      <c r="E1330" s="108"/>
      <c r="F1330" s="108"/>
      <c r="G1330" s="108"/>
      <c r="H1330" s="108"/>
      <c r="I1330" s="108"/>
      <c r="J1330" s="108"/>
      <c r="K1330" s="108"/>
      <c r="L1330" s="108"/>
      <c r="M1330" s="111"/>
      <c r="N1330" s="112"/>
      <c r="O1330" s="111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  <c r="AD1330" s="108"/>
      <c r="AE1330" s="108"/>
      <c r="AF1330" s="108"/>
      <c r="AG1330" s="108"/>
      <c r="AH1330" s="108"/>
    </row>
    <row r="1331">
      <c r="A1331" s="108"/>
      <c r="B1331" s="108"/>
      <c r="C1331" s="108"/>
      <c r="D1331" s="115"/>
      <c r="E1331" s="108"/>
      <c r="F1331" s="108"/>
      <c r="G1331" s="108"/>
      <c r="H1331" s="108"/>
      <c r="I1331" s="108"/>
      <c r="J1331" s="108"/>
      <c r="K1331" s="108"/>
      <c r="L1331" s="108"/>
      <c r="M1331" s="111"/>
      <c r="N1331" s="112"/>
      <c r="O1331" s="111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  <c r="AD1331" s="108"/>
      <c r="AE1331" s="108"/>
      <c r="AF1331" s="108"/>
      <c r="AG1331" s="108"/>
      <c r="AH1331" s="108"/>
    </row>
    <row r="1332">
      <c r="A1332" s="108"/>
      <c r="B1332" s="108"/>
      <c r="C1332" s="108"/>
      <c r="D1332" s="115"/>
      <c r="E1332" s="108"/>
      <c r="F1332" s="108"/>
      <c r="G1332" s="108"/>
      <c r="H1332" s="108"/>
      <c r="I1332" s="108"/>
      <c r="J1332" s="108"/>
      <c r="K1332" s="108"/>
      <c r="L1332" s="108"/>
      <c r="M1332" s="111"/>
      <c r="N1332" s="112"/>
      <c r="O1332" s="111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  <c r="AD1332" s="108"/>
      <c r="AE1332" s="108"/>
      <c r="AF1332" s="108"/>
      <c r="AG1332" s="108"/>
      <c r="AH1332" s="108"/>
    </row>
    <row r="1333">
      <c r="A1333" s="108"/>
      <c r="B1333" s="108"/>
      <c r="C1333" s="108"/>
      <c r="D1333" s="115"/>
      <c r="E1333" s="108"/>
      <c r="F1333" s="108"/>
      <c r="G1333" s="108"/>
      <c r="H1333" s="108"/>
      <c r="I1333" s="108"/>
      <c r="J1333" s="108"/>
      <c r="K1333" s="108"/>
      <c r="L1333" s="108"/>
      <c r="M1333" s="111"/>
      <c r="N1333" s="112"/>
      <c r="O1333" s="111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  <c r="AD1333" s="108"/>
      <c r="AE1333" s="108"/>
      <c r="AF1333" s="108"/>
      <c r="AG1333" s="108"/>
      <c r="AH1333" s="108"/>
    </row>
    <row r="1334">
      <c r="A1334" s="108"/>
      <c r="B1334" s="108"/>
      <c r="C1334" s="108"/>
      <c r="D1334" s="115"/>
      <c r="E1334" s="108"/>
      <c r="F1334" s="108"/>
      <c r="G1334" s="108"/>
      <c r="H1334" s="108"/>
      <c r="I1334" s="108"/>
      <c r="J1334" s="108"/>
      <c r="K1334" s="108"/>
      <c r="L1334" s="108"/>
      <c r="M1334" s="111"/>
      <c r="N1334" s="112"/>
      <c r="O1334" s="111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  <c r="AD1334" s="108"/>
      <c r="AE1334" s="108"/>
      <c r="AF1334" s="108"/>
      <c r="AG1334" s="108"/>
      <c r="AH1334" s="108"/>
    </row>
    <row r="1335">
      <c r="A1335" s="108"/>
      <c r="B1335" s="108"/>
      <c r="C1335" s="108"/>
      <c r="D1335" s="115"/>
      <c r="E1335" s="108"/>
      <c r="F1335" s="108"/>
      <c r="G1335" s="108"/>
      <c r="H1335" s="108"/>
      <c r="I1335" s="108"/>
      <c r="J1335" s="108"/>
      <c r="K1335" s="108"/>
      <c r="L1335" s="108"/>
      <c r="M1335" s="111"/>
      <c r="N1335" s="112"/>
      <c r="O1335" s="111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  <c r="AD1335" s="108"/>
      <c r="AE1335" s="108"/>
      <c r="AF1335" s="108"/>
      <c r="AG1335" s="108"/>
      <c r="AH1335" s="108"/>
    </row>
    <row r="1336">
      <c r="A1336" s="108"/>
      <c r="B1336" s="108"/>
      <c r="C1336" s="108"/>
      <c r="D1336" s="115"/>
      <c r="E1336" s="108"/>
      <c r="F1336" s="108"/>
      <c r="G1336" s="108"/>
      <c r="H1336" s="108"/>
      <c r="I1336" s="108"/>
      <c r="J1336" s="108"/>
      <c r="K1336" s="108"/>
      <c r="L1336" s="108"/>
      <c r="M1336" s="111"/>
      <c r="N1336" s="112"/>
      <c r="O1336" s="111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  <c r="AD1336" s="108"/>
      <c r="AE1336" s="108"/>
      <c r="AF1336" s="108"/>
      <c r="AG1336" s="108"/>
      <c r="AH1336" s="108"/>
    </row>
    <row r="1337">
      <c r="A1337" s="108"/>
      <c r="B1337" s="108"/>
      <c r="C1337" s="108"/>
      <c r="D1337" s="115"/>
      <c r="E1337" s="108"/>
      <c r="F1337" s="108"/>
      <c r="G1337" s="108"/>
      <c r="H1337" s="108"/>
      <c r="I1337" s="108"/>
      <c r="J1337" s="108"/>
      <c r="K1337" s="108"/>
      <c r="L1337" s="108"/>
      <c r="M1337" s="111"/>
      <c r="N1337" s="112"/>
      <c r="O1337" s="111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  <c r="AD1337" s="108"/>
      <c r="AE1337" s="108"/>
      <c r="AF1337" s="108"/>
      <c r="AG1337" s="108"/>
      <c r="AH1337" s="108"/>
    </row>
    <row r="1338">
      <c r="A1338" s="108"/>
      <c r="B1338" s="108"/>
      <c r="C1338" s="108"/>
      <c r="D1338" s="115"/>
      <c r="E1338" s="108"/>
      <c r="F1338" s="108"/>
      <c r="G1338" s="108"/>
      <c r="H1338" s="108"/>
      <c r="I1338" s="108"/>
      <c r="J1338" s="108"/>
      <c r="K1338" s="108"/>
      <c r="L1338" s="108"/>
      <c r="M1338" s="111"/>
      <c r="N1338" s="112"/>
      <c r="O1338" s="111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  <c r="AD1338" s="108"/>
      <c r="AE1338" s="108"/>
      <c r="AF1338" s="108"/>
      <c r="AG1338" s="108"/>
      <c r="AH1338" s="108"/>
    </row>
    <row r="1339">
      <c r="A1339" s="108"/>
      <c r="B1339" s="108"/>
      <c r="C1339" s="108"/>
      <c r="D1339" s="115"/>
      <c r="E1339" s="108"/>
      <c r="F1339" s="108"/>
      <c r="G1339" s="108"/>
      <c r="H1339" s="108"/>
      <c r="I1339" s="108"/>
      <c r="J1339" s="108"/>
      <c r="K1339" s="108"/>
      <c r="L1339" s="108"/>
      <c r="M1339" s="111"/>
      <c r="N1339" s="112"/>
      <c r="O1339" s="111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  <c r="AD1339" s="108"/>
      <c r="AE1339" s="108"/>
      <c r="AF1339" s="108"/>
      <c r="AG1339" s="108"/>
      <c r="AH1339" s="108"/>
    </row>
    <row r="1340">
      <c r="A1340" s="108"/>
      <c r="B1340" s="108"/>
      <c r="C1340" s="108"/>
      <c r="D1340" s="115"/>
      <c r="E1340" s="108"/>
      <c r="F1340" s="108"/>
      <c r="G1340" s="108"/>
      <c r="H1340" s="108"/>
      <c r="I1340" s="108"/>
      <c r="J1340" s="108"/>
      <c r="K1340" s="108"/>
      <c r="L1340" s="108"/>
      <c r="M1340" s="111"/>
      <c r="N1340" s="112"/>
      <c r="O1340" s="111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  <c r="AE1340" s="108"/>
      <c r="AF1340" s="108"/>
      <c r="AG1340" s="108"/>
      <c r="AH1340" s="108"/>
    </row>
    <row r="1341">
      <c r="A1341" s="108"/>
      <c r="B1341" s="108"/>
      <c r="C1341" s="108"/>
      <c r="D1341" s="115"/>
      <c r="E1341" s="108"/>
      <c r="F1341" s="108"/>
      <c r="G1341" s="108"/>
      <c r="H1341" s="108"/>
      <c r="I1341" s="108"/>
      <c r="J1341" s="108"/>
      <c r="K1341" s="108"/>
      <c r="L1341" s="108"/>
      <c r="M1341" s="111"/>
      <c r="N1341" s="112"/>
      <c r="O1341" s="111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  <c r="AD1341" s="108"/>
      <c r="AE1341" s="108"/>
      <c r="AF1341" s="108"/>
      <c r="AG1341" s="108"/>
      <c r="AH1341" s="108"/>
    </row>
    <row r="1342">
      <c r="A1342" s="108"/>
      <c r="B1342" s="108"/>
      <c r="C1342" s="108"/>
      <c r="D1342" s="115"/>
      <c r="E1342" s="108"/>
      <c r="F1342" s="108"/>
      <c r="G1342" s="108"/>
      <c r="H1342" s="108"/>
      <c r="I1342" s="108"/>
      <c r="J1342" s="108"/>
      <c r="K1342" s="108"/>
      <c r="L1342" s="108"/>
      <c r="M1342" s="111"/>
      <c r="N1342" s="112"/>
      <c r="O1342" s="111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  <c r="AE1342" s="108"/>
      <c r="AF1342" s="108"/>
      <c r="AG1342" s="108"/>
      <c r="AH1342" s="108"/>
    </row>
    <row r="1343">
      <c r="A1343" s="108"/>
      <c r="B1343" s="108"/>
      <c r="C1343" s="108"/>
      <c r="D1343" s="115"/>
      <c r="E1343" s="108"/>
      <c r="F1343" s="108"/>
      <c r="G1343" s="108"/>
      <c r="H1343" s="108"/>
      <c r="I1343" s="108"/>
      <c r="J1343" s="108"/>
      <c r="K1343" s="108"/>
      <c r="L1343" s="108"/>
      <c r="M1343" s="111"/>
      <c r="N1343" s="112"/>
      <c r="O1343" s="111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  <c r="AE1343" s="108"/>
      <c r="AF1343" s="108"/>
      <c r="AG1343" s="108"/>
      <c r="AH1343" s="108"/>
    </row>
    <row r="1344">
      <c r="A1344" s="108"/>
      <c r="B1344" s="108"/>
      <c r="C1344" s="108"/>
      <c r="D1344" s="115"/>
      <c r="E1344" s="108"/>
      <c r="F1344" s="108"/>
      <c r="G1344" s="108"/>
      <c r="H1344" s="108"/>
      <c r="I1344" s="108"/>
      <c r="J1344" s="108"/>
      <c r="K1344" s="108"/>
      <c r="L1344" s="108"/>
      <c r="M1344" s="111"/>
      <c r="N1344" s="112"/>
      <c r="O1344" s="111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  <c r="AE1344" s="108"/>
      <c r="AF1344" s="108"/>
      <c r="AG1344" s="108"/>
      <c r="AH1344" s="108"/>
    </row>
    <row r="1345">
      <c r="A1345" s="108"/>
      <c r="B1345" s="108"/>
      <c r="C1345" s="108"/>
      <c r="D1345" s="115"/>
      <c r="E1345" s="108"/>
      <c r="F1345" s="108"/>
      <c r="G1345" s="108"/>
      <c r="H1345" s="108"/>
      <c r="I1345" s="108"/>
      <c r="J1345" s="108"/>
      <c r="K1345" s="108"/>
      <c r="L1345" s="108"/>
      <c r="M1345" s="111"/>
      <c r="N1345" s="112"/>
      <c r="O1345" s="111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  <c r="AE1345" s="108"/>
      <c r="AF1345" s="108"/>
      <c r="AG1345" s="108"/>
      <c r="AH1345" s="108"/>
    </row>
    <row r="1346">
      <c r="A1346" s="108"/>
      <c r="B1346" s="108"/>
      <c r="C1346" s="108"/>
      <c r="D1346" s="115"/>
      <c r="E1346" s="108"/>
      <c r="F1346" s="108"/>
      <c r="G1346" s="108"/>
      <c r="H1346" s="108"/>
      <c r="I1346" s="108"/>
      <c r="J1346" s="108"/>
      <c r="K1346" s="108"/>
      <c r="L1346" s="108"/>
      <c r="M1346" s="111"/>
      <c r="N1346" s="112"/>
      <c r="O1346" s="111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  <c r="AE1346" s="108"/>
      <c r="AF1346" s="108"/>
      <c r="AG1346" s="108"/>
      <c r="AH1346" s="108"/>
    </row>
    <row r="1347">
      <c r="A1347" s="108"/>
      <c r="B1347" s="108"/>
      <c r="C1347" s="108"/>
      <c r="D1347" s="115"/>
      <c r="E1347" s="108"/>
      <c r="F1347" s="108"/>
      <c r="G1347" s="108"/>
      <c r="H1347" s="108"/>
      <c r="I1347" s="108"/>
      <c r="J1347" s="108"/>
      <c r="K1347" s="108"/>
      <c r="L1347" s="108"/>
      <c r="M1347" s="111"/>
      <c r="N1347" s="112"/>
      <c r="O1347" s="111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  <c r="AE1347" s="108"/>
      <c r="AF1347" s="108"/>
      <c r="AG1347" s="108"/>
      <c r="AH1347" s="108"/>
    </row>
    <row r="1348">
      <c r="A1348" s="108"/>
      <c r="B1348" s="108"/>
      <c r="C1348" s="108"/>
      <c r="D1348" s="115"/>
      <c r="E1348" s="108"/>
      <c r="F1348" s="108"/>
      <c r="G1348" s="108"/>
      <c r="H1348" s="108"/>
      <c r="I1348" s="108"/>
      <c r="J1348" s="108"/>
      <c r="K1348" s="108"/>
      <c r="L1348" s="108"/>
      <c r="M1348" s="111"/>
      <c r="N1348" s="112"/>
      <c r="O1348" s="111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  <c r="AE1348" s="108"/>
      <c r="AF1348" s="108"/>
      <c r="AG1348" s="108"/>
      <c r="AH1348" s="108"/>
    </row>
    <row r="1349">
      <c r="A1349" s="108"/>
      <c r="B1349" s="108"/>
      <c r="C1349" s="108"/>
      <c r="D1349" s="115"/>
      <c r="E1349" s="108"/>
      <c r="F1349" s="108"/>
      <c r="G1349" s="108"/>
      <c r="H1349" s="108"/>
      <c r="I1349" s="108"/>
      <c r="J1349" s="108"/>
      <c r="K1349" s="108"/>
      <c r="L1349" s="108"/>
      <c r="M1349" s="111"/>
      <c r="N1349" s="112"/>
      <c r="O1349" s="111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  <c r="AE1349" s="108"/>
      <c r="AF1349" s="108"/>
      <c r="AG1349" s="108"/>
      <c r="AH1349" s="108"/>
    </row>
    <row r="1350">
      <c r="A1350" s="108"/>
      <c r="B1350" s="108"/>
      <c r="C1350" s="108"/>
      <c r="D1350" s="115"/>
      <c r="E1350" s="108"/>
      <c r="F1350" s="108"/>
      <c r="G1350" s="108"/>
      <c r="H1350" s="108"/>
      <c r="I1350" s="108"/>
      <c r="J1350" s="108"/>
      <c r="K1350" s="108"/>
      <c r="L1350" s="108"/>
      <c r="M1350" s="111"/>
      <c r="N1350" s="112"/>
      <c r="O1350" s="111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  <c r="AE1350" s="108"/>
      <c r="AF1350" s="108"/>
      <c r="AG1350" s="108"/>
      <c r="AH1350" s="108"/>
    </row>
    <row r="1351">
      <c r="A1351" s="108"/>
      <c r="B1351" s="108"/>
      <c r="C1351" s="108"/>
      <c r="D1351" s="115"/>
      <c r="E1351" s="108"/>
      <c r="F1351" s="108"/>
      <c r="G1351" s="108"/>
      <c r="H1351" s="108"/>
      <c r="I1351" s="108"/>
      <c r="J1351" s="108"/>
      <c r="K1351" s="108"/>
      <c r="L1351" s="108"/>
      <c r="M1351" s="111"/>
      <c r="N1351" s="112"/>
      <c r="O1351" s="111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  <c r="AE1351" s="108"/>
      <c r="AF1351" s="108"/>
      <c r="AG1351" s="108"/>
      <c r="AH1351" s="108"/>
    </row>
    <row r="1352">
      <c r="A1352" s="108"/>
      <c r="B1352" s="108"/>
      <c r="C1352" s="108"/>
      <c r="D1352" s="115"/>
      <c r="E1352" s="108"/>
      <c r="F1352" s="108"/>
      <c r="G1352" s="108"/>
      <c r="H1352" s="108"/>
      <c r="I1352" s="108"/>
      <c r="J1352" s="108"/>
      <c r="K1352" s="108"/>
      <c r="L1352" s="108"/>
      <c r="M1352" s="111"/>
      <c r="N1352" s="112"/>
      <c r="O1352" s="111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  <c r="AE1352" s="108"/>
      <c r="AF1352" s="108"/>
      <c r="AG1352" s="108"/>
      <c r="AH1352" s="108"/>
    </row>
    <row r="1353">
      <c r="A1353" s="108"/>
      <c r="B1353" s="108"/>
      <c r="C1353" s="108"/>
      <c r="D1353" s="115"/>
      <c r="E1353" s="108"/>
      <c r="F1353" s="108"/>
      <c r="G1353" s="108"/>
      <c r="H1353" s="108"/>
      <c r="I1353" s="108"/>
      <c r="J1353" s="108"/>
      <c r="K1353" s="108"/>
      <c r="L1353" s="108"/>
      <c r="M1353" s="111"/>
      <c r="N1353" s="112"/>
      <c r="O1353" s="111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  <c r="AE1353" s="108"/>
      <c r="AF1353" s="108"/>
      <c r="AG1353" s="108"/>
      <c r="AH1353" s="108"/>
    </row>
    <row r="1354">
      <c r="A1354" s="108"/>
      <c r="B1354" s="108"/>
      <c r="C1354" s="108"/>
      <c r="D1354" s="115"/>
      <c r="E1354" s="108"/>
      <c r="F1354" s="108"/>
      <c r="G1354" s="108"/>
      <c r="H1354" s="108"/>
      <c r="I1354" s="108"/>
      <c r="J1354" s="108"/>
      <c r="K1354" s="108"/>
      <c r="L1354" s="108"/>
      <c r="M1354" s="111"/>
      <c r="N1354" s="112"/>
      <c r="O1354" s="111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  <c r="AD1354" s="108"/>
      <c r="AE1354" s="108"/>
      <c r="AF1354" s="108"/>
      <c r="AG1354" s="108"/>
      <c r="AH1354" s="108"/>
    </row>
    <row r="1355">
      <c r="A1355" s="108"/>
      <c r="B1355" s="108"/>
      <c r="C1355" s="108"/>
      <c r="D1355" s="115"/>
      <c r="E1355" s="108"/>
      <c r="F1355" s="108"/>
      <c r="G1355" s="108"/>
      <c r="H1355" s="108"/>
      <c r="I1355" s="108"/>
      <c r="J1355" s="108"/>
      <c r="K1355" s="108"/>
      <c r="L1355" s="108"/>
      <c r="M1355" s="111"/>
      <c r="N1355" s="112"/>
      <c r="O1355" s="111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  <c r="AD1355" s="108"/>
      <c r="AE1355" s="108"/>
      <c r="AF1355" s="108"/>
      <c r="AG1355" s="108"/>
      <c r="AH1355" s="108"/>
    </row>
    <row r="1356">
      <c r="A1356" s="108"/>
      <c r="B1356" s="108"/>
      <c r="C1356" s="108"/>
      <c r="D1356" s="115"/>
      <c r="E1356" s="108"/>
      <c r="F1356" s="108"/>
      <c r="G1356" s="108"/>
      <c r="H1356" s="108"/>
      <c r="I1356" s="108"/>
      <c r="J1356" s="108"/>
      <c r="K1356" s="108"/>
      <c r="L1356" s="108"/>
      <c r="M1356" s="111"/>
      <c r="N1356" s="112"/>
      <c r="O1356" s="111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  <c r="AD1356" s="108"/>
      <c r="AE1356" s="108"/>
      <c r="AF1356" s="108"/>
      <c r="AG1356" s="108"/>
      <c r="AH1356" s="108"/>
    </row>
    <row r="1357">
      <c r="A1357" s="108"/>
      <c r="B1357" s="108"/>
      <c r="C1357" s="108"/>
      <c r="D1357" s="115"/>
      <c r="E1357" s="108"/>
      <c r="F1357" s="108"/>
      <c r="G1357" s="108"/>
      <c r="H1357" s="108"/>
      <c r="I1357" s="108"/>
      <c r="J1357" s="108"/>
      <c r="K1357" s="108"/>
      <c r="L1357" s="108"/>
      <c r="M1357" s="111"/>
      <c r="N1357" s="112"/>
      <c r="O1357" s="111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  <c r="AD1357" s="108"/>
      <c r="AE1357" s="108"/>
      <c r="AF1357" s="108"/>
      <c r="AG1357" s="108"/>
      <c r="AH1357" s="108"/>
    </row>
    <row r="1358">
      <c r="A1358" s="108"/>
      <c r="B1358" s="108"/>
      <c r="C1358" s="108"/>
      <c r="D1358" s="115"/>
      <c r="E1358" s="108"/>
      <c r="F1358" s="108"/>
      <c r="G1358" s="108"/>
      <c r="H1358" s="108"/>
      <c r="I1358" s="108"/>
      <c r="J1358" s="108"/>
      <c r="K1358" s="108"/>
      <c r="L1358" s="108"/>
      <c r="M1358" s="111"/>
      <c r="N1358" s="112"/>
      <c r="O1358" s="111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  <c r="AD1358" s="108"/>
      <c r="AE1358" s="108"/>
      <c r="AF1358" s="108"/>
      <c r="AG1358" s="108"/>
      <c r="AH1358" s="108"/>
    </row>
    <row r="1359">
      <c r="A1359" s="108"/>
      <c r="B1359" s="108"/>
      <c r="C1359" s="108"/>
      <c r="D1359" s="115"/>
      <c r="E1359" s="108"/>
      <c r="F1359" s="108"/>
      <c r="G1359" s="108"/>
      <c r="H1359" s="108"/>
      <c r="I1359" s="108"/>
      <c r="J1359" s="108"/>
      <c r="K1359" s="108"/>
      <c r="L1359" s="108"/>
      <c r="M1359" s="111"/>
      <c r="N1359" s="112"/>
      <c r="O1359" s="111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  <c r="AD1359" s="108"/>
      <c r="AE1359" s="108"/>
      <c r="AF1359" s="108"/>
      <c r="AG1359" s="108"/>
      <c r="AH1359" s="108"/>
    </row>
    <row r="1360">
      <c r="A1360" s="108"/>
      <c r="B1360" s="108"/>
      <c r="C1360" s="108"/>
      <c r="D1360" s="115"/>
      <c r="E1360" s="108"/>
      <c r="F1360" s="108"/>
      <c r="G1360" s="108"/>
      <c r="H1360" s="108"/>
      <c r="I1360" s="108"/>
      <c r="J1360" s="108"/>
      <c r="K1360" s="108"/>
      <c r="L1360" s="108"/>
      <c r="M1360" s="111"/>
      <c r="N1360" s="112"/>
      <c r="O1360" s="111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  <c r="AD1360" s="108"/>
      <c r="AE1360" s="108"/>
      <c r="AF1360" s="108"/>
      <c r="AG1360" s="108"/>
      <c r="AH1360" s="108"/>
    </row>
    <row r="1361">
      <c r="A1361" s="108"/>
      <c r="B1361" s="108"/>
      <c r="C1361" s="108"/>
      <c r="D1361" s="115"/>
      <c r="E1361" s="108"/>
      <c r="F1361" s="108"/>
      <c r="G1361" s="108"/>
      <c r="H1361" s="108"/>
      <c r="I1361" s="108"/>
      <c r="J1361" s="108"/>
      <c r="K1361" s="108"/>
      <c r="L1361" s="108"/>
      <c r="M1361" s="111"/>
      <c r="N1361" s="112"/>
      <c r="O1361" s="111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  <c r="AD1361" s="108"/>
      <c r="AE1361" s="108"/>
      <c r="AF1361" s="108"/>
      <c r="AG1361" s="108"/>
      <c r="AH1361" s="108"/>
    </row>
    <row r="1362">
      <c r="A1362" s="108"/>
      <c r="B1362" s="108"/>
      <c r="C1362" s="108"/>
      <c r="D1362" s="115"/>
      <c r="E1362" s="108"/>
      <c r="F1362" s="108"/>
      <c r="G1362" s="108"/>
      <c r="H1362" s="108"/>
      <c r="I1362" s="108"/>
      <c r="J1362" s="108"/>
      <c r="K1362" s="108"/>
      <c r="L1362" s="108"/>
      <c r="M1362" s="111"/>
      <c r="N1362" s="112"/>
      <c r="O1362" s="111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  <c r="AD1362" s="108"/>
      <c r="AE1362" s="108"/>
      <c r="AF1362" s="108"/>
      <c r="AG1362" s="108"/>
      <c r="AH1362" s="108"/>
    </row>
    <row r="1363">
      <c r="A1363" s="108"/>
      <c r="B1363" s="108"/>
      <c r="C1363" s="108"/>
      <c r="D1363" s="115"/>
      <c r="E1363" s="108"/>
      <c r="F1363" s="108"/>
      <c r="G1363" s="108"/>
      <c r="H1363" s="108"/>
      <c r="I1363" s="108"/>
      <c r="J1363" s="108"/>
      <c r="K1363" s="108"/>
      <c r="L1363" s="108"/>
      <c r="M1363" s="111"/>
      <c r="N1363" s="112"/>
      <c r="O1363" s="111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  <c r="AD1363" s="108"/>
      <c r="AE1363" s="108"/>
      <c r="AF1363" s="108"/>
      <c r="AG1363" s="108"/>
      <c r="AH1363" s="108"/>
    </row>
    <row r="1364">
      <c r="A1364" s="108"/>
      <c r="B1364" s="108"/>
      <c r="C1364" s="108"/>
      <c r="D1364" s="115"/>
      <c r="E1364" s="108"/>
      <c r="F1364" s="108"/>
      <c r="G1364" s="108"/>
      <c r="H1364" s="108"/>
      <c r="I1364" s="108"/>
      <c r="J1364" s="108"/>
      <c r="K1364" s="108"/>
      <c r="L1364" s="108"/>
      <c r="M1364" s="111"/>
      <c r="N1364" s="112"/>
      <c r="O1364" s="111"/>
      <c r="P1364" s="108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08"/>
      <c r="AC1364" s="108"/>
      <c r="AD1364" s="108"/>
      <c r="AE1364" s="108"/>
      <c r="AF1364" s="108"/>
      <c r="AG1364" s="108"/>
      <c r="AH1364" s="108"/>
    </row>
    <row r="1365">
      <c r="A1365" s="108"/>
      <c r="B1365" s="108"/>
      <c r="C1365" s="108"/>
      <c r="D1365" s="115"/>
      <c r="E1365" s="108"/>
      <c r="F1365" s="108"/>
      <c r="G1365" s="108"/>
      <c r="H1365" s="108"/>
      <c r="I1365" s="108"/>
      <c r="J1365" s="108"/>
      <c r="K1365" s="108"/>
      <c r="L1365" s="108"/>
      <c r="M1365" s="111"/>
      <c r="N1365" s="112"/>
      <c r="O1365" s="111"/>
      <c r="P1365" s="108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08"/>
      <c r="AC1365" s="108"/>
      <c r="AD1365" s="108"/>
      <c r="AE1365" s="108"/>
      <c r="AF1365" s="108"/>
      <c r="AG1365" s="108"/>
      <c r="AH1365" s="108"/>
    </row>
    <row r="1366">
      <c r="A1366" s="108"/>
      <c r="B1366" s="108"/>
      <c r="C1366" s="108"/>
      <c r="D1366" s="115"/>
      <c r="E1366" s="108"/>
      <c r="F1366" s="108"/>
      <c r="G1366" s="108"/>
      <c r="H1366" s="108"/>
      <c r="I1366" s="108"/>
      <c r="J1366" s="108"/>
      <c r="K1366" s="108"/>
      <c r="L1366" s="108"/>
      <c r="M1366" s="111"/>
      <c r="N1366" s="112"/>
      <c r="O1366" s="111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/>
      <c r="AC1366" s="108"/>
      <c r="AD1366" s="108"/>
      <c r="AE1366" s="108"/>
      <c r="AF1366" s="108"/>
      <c r="AG1366" s="108"/>
      <c r="AH1366" s="108"/>
    </row>
    <row r="1367">
      <c r="A1367" s="108"/>
      <c r="B1367" s="108"/>
      <c r="C1367" s="108"/>
      <c r="D1367" s="115"/>
      <c r="E1367" s="108"/>
      <c r="F1367" s="108"/>
      <c r="G1367" s="108"/>
      <c r="H1367" s="108"/>
      <c r="I1367" s="108"/>
      <c r="J1367" s="108"/>
      <c r="K1367" s="108"/>
      <c r="L1367" s="108"/>
      <c r="M1367" s="111"/>
      <c r="N1367" s="112"/>
      <c r="O1367" s="111"/>
      <c r="P1367" s="108"/>
      <c r="Q1367" s="108"/>
      <c r="R1367" s="108"/>
      <c r="S1367" s="108"/>
      <c r="T1367" s="108"/>
      <c r="U1367" s="108"/>
      <c r="V1367" s="108"/>
      <c r="W1367" s="108"/>
      <c r="X1367" s="108"/>
      <c r="Y1367" s="108"/>
      <c r="Z1367" s="108"/>
      <c r="AA1367" s="108"/>
      <c r="AB1367" s="108"/>
      <c r="AC1367" s="108"/>
      <c r="AD1367" s="108"/>
      <c r="AE1367" s="108"/>
      <c r="AF1367" s="108"/>
      <c r="AG1367" s="108"/>
      <c r="AH1367" s="108"/>
    </row>
    <row r="1368">
      <c r="A1368" s="108"/>
      <c r="B1368" s="108"/>
      <c r="C1368" s="108"/>
      <c r="D1368" s="115"/>
      <c r="E1368" s="108"/>
      <c r="F1368" s="108"/>
      <c r="G1368" s="108"/>
      <c r="H1368" s="108"/>
      <c r="I1368" s="108"/>
      <c r="J1368" s="108"/>
      <c r="K1368" s="108"/>
      <c r="L1368" s="108"/>
      <c r="M1368" s="111"/>
      <c r="N1368" s="112"/>
      <c r="O1368" s="111"/>
      <c r="P1368" s="108"/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08"/>
      <c r="AC1368" s="108"/>
      <c r="AD1368" s="108"/>
      <c r="AE1368" s="108"/>
      <c r="AF1368" s="108"/>
      <c r="AG1368" s="108"/>
      <c r="AH1368" s="108"/>
    </row>
    <row r="1369">
      <c r="A1369" s="108"/>
      <c r="B1369" s="108"/>
      <c r="C1369" s="108"/>
      <c r="D1369" s="115"/>
      <c r="E1369" s="108"/>
      <c r="F1369" s="108"/>
      <c r="G1369" s="108"/>
      <c r="H1369" s="108"/>
      <c r="I1369" s="108"/>
      <c r="J1369" s="108"/>
      <c r="K1369" s="108"/>
      <c r="L1369" s="108"/>
      <c r="M1369" s="111"/>
      <c r="N1369" s="112"/>
      <c r="O1369" s="111"/>
      <c r="P1369" s="108"/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08"/>
      <c r="AC1369" s="108"/>
      <c r="AD1369" s="108"/>
      <c r="AE1369" s="108"/>
      <c r="AF1369" s="108"/>
      <c r="AG1369" s="108"/>
      <c r="AH1369" s="108"/>
    </row>
    <row r="1370">
      <c r="A1370" s="108"/>
      <c r="B1370" s="108"/>
      <c r="C1370" s="108"/>
      <c r="D1370" s="115"/>
      <c r="E1370" s="108"/>
      <c r="F1370" s="108"/>
      <c r="G1370" s="108"/>
      <c r="H1370" s="108"/>
      <c r="I1370" s="108"/>
      <c r="J1370" s="108"/>
      <c r="K1370" s="108"/>
      <c r="L1370" s="108"/>
      <c r="M1370" s="111"/>
      <c r="N1370" s="112"/>
      <c r="O1370" s="111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/>
      <c r="AC1370" s="108"/>
      <c r="AD1370" s="108"/>
      <c r="AE1370" s="108"/>
      <c r="AF1370" s="108"/>
      <c r="AG1370" s="108"/>
      <c r="AH1370" s="108"/>
    </row>
    <row r="1371">
      <c r="A1371" s="108"/>
      <c r="B1371" s="108"/>
      <c r="C1371" s="108"/>
      <c r="D1371" s="115"/>
      <c r="E1371" s="108"/>
      <c r="F1371" s="108"/>
      <c r="G1371" s="108"/>
      <c r="H1371" s="108"/>
      <c r="I1371" s="108"/>
      <c r="J1371" s="108"/>
      <c r="K1371" s="108"/>
      <c r="L1371" s="108"/>
      <c r="M1371" s="111"/>
      <c r="N1371" s="112"/>
      <c r="O1371" s="111"/>
      <c r="P1371" s="108"/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08"/>
      <c r="AC1371" s="108"/>
      <c r="AD1371" s="108"/>
      <c r="AE1371" s="108"/>
      <c r="AF1371" s="108"/>
      <c r="AG1371" s="108"/>
      <c r="AH1371" s="108"/>
    </row>
    <row r="1372">
      <c r="A1372" s="108"/>
      <c r="B1372" s="108"/>
      <c r="C1372" s="108"/>
      <c r="D1372" s="115"/>
      <c r="E1372" s="108"/>
      <c r="F1372" s="108"/>
      <c r="G1372" s="108"/>
      <c r="H1372" s="108"/>
      <c r="I1372" s="108"/>
      <c r="J1372" s="108"/>
      <c r="K1372" s="108"/>
      <c r="L1372" s="108"/>
      <c r="M1372" s="111"/>
      <c r="N1372" s="112"/>
      <c r="O1372" s="111"/>
      <c r="P1372" s="108"/>
      <c r="Q1372" s="108"/>
      <c r="R1372" s="108"/>
      <c r="S1372" s="108"/>
      <c r="T1372" s="108"/>
      <c r="U1372" s="108"/>
      <c r="V1372" s="108"/>
      <c r="W1372" s="108"/>
      <c r="X1372" s="108"/>
      <c r="Y1372" s="108"/>
      <c r="Z1372" s="108"/>
      <c r="AA1372" s="108"/>
      <c r="AB1372" s="108"/>
      <c r="AC1372" s="108"/>
      <c r="AD1372" s="108"/>
      <c r="AE1372" s="108"/>
      <c r="AF1372" s="108"/>
      <c r="AG1372" s="108"/>
      <c r="AH1372" s="108"/>
    </row>
    <row r="1373">
      <c r="A1373" s="108"/>
      <c r="B1373" s="108"/>
      <c r="C1373" s="108"/>
      <c r="D1373" s="115"/>
      <c r="E1373" s="108"/>
      <c r="F1373" s="108"/>
      <c r="G1373" s="108"/>
      <c r="H1373" s="108"/>
      <c r="I1373" s="108"/>
      <c r="J1373" s="108"/>
      <c r="K1373" s="108"/>
      <c r="L1373" s="108"/>
      <c r="M1373" s="111"/>
      <c r="N1373" s="112"/>
      <c r="O1373" s="111"/>
      <c r="P1373" s="108"/>
      <c r="Q1373" s="108"/>
      <c r="R1373" s="108"/>
      <c r="S1373" s="108"/>
      <c r="T1373" s="108"/>
      <c r="U1373" s="108"/>
      <c r="V1373" s="108"/>
      <c r="W1373" s="108"/>
      <c r="X1373" s="108"/>
      <c r="Y1373" s="108"/>
      <c r="Z1373" s="108"/>
      <c r="AA1373" s="108"/>
      <c r="AB1373" s="108"/>
      <c r="AC1373" s="108"/>
      <c r="AD1373" s="108"/>
      <c r="AE1373" s="108"/>
      <c r="AF1373" s="108"/>
      <c r="AG1373" s="108"/>
      <c r="AH1373" s="108"/>
    </row>
    <row r="1374">
      <c r="A1374" s="108"/>
      <c r="B1374" s="108"/>
      <c r="C1374" s="108"/>
      <c r="D1374" s="115"/>
      <c r="E1374" s="108"/>
      <c r="F1374" s="108"/>
      <c r="G1374" s="108"/>
      <c r="H1374" s="108"/>
      <c r="I1374" s="108"/>
      <c r="J1374" s="108"/>
      <c r="K1374" s="108"/>
      <c r="L1374" s="108"/>
      <c r="M1374" s="111"/>
      <c r="N1374" s="112"/>
      <c r="O1374" s="111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/>
      <c r="AB1374" s="108"/>
      <c r="AC1374" s="108"/>
      <c r="AD1374" s="108"/>
      <c r="AE1374" s="108"/>
      <c r="AF1374" s="108"/>
      <c r="AG1374" s="108"/>
      <c r="AH1374" s="108"/>
    </row>
    <row r="1375">
      <c r="A1375" s="108"/>
      <c r="B1375" s="108"/>
      <c r="C1375" s="108"/>
      <c r="D1375" s="115"/>
      <c r="E1375" s="108"/>
      <c r="F1375" s="108"/>
      <c r="G1375" s="108"/>
      <c r="H1375" s="108"/>
      <c r="I1375" s="108"/>
      <c r="J1375" s="108"/>
      <c r="K1375" s="108"/>
      <c r="L1375" s="108"/>
      <c r="M1375" s="111"/>
      <c r="N1375" s="112"/>
      <c r="O1375" s="111"/>
      <c r="P1375" s="108"/>
      <c r="Q1375" s="108"/>
      <c r="R1375" s="108"/>
      <c r="S1375" s="108"/>
      <c r="T1375" s="108"/>
      <c r="U1375" s="108"/>
      <c r="V1375" s="108"/>
      <c r="W1375" s="108"/>
      <c r="X1375" s="108"/>
      <c r="Y1375" s="108"/>
      <c r="Z1375" s="108"/>
      <c r="AA1375" s="108"/>
      <c r="AB1375" s="108"/>
      <c r="AC1375" s="108"/>
      <c r="AD1375" s="108"/>
      <c r="AE1375" s="108"/>
      <c r="AF1375" s="108"/>
      <c r="AG1375" s="108"/>
      <c r="AH1375" s="108"/>
    </row>
    <row r="1376">
      <c r="A1376" s="108"/>
      <c r="B1376" s="108"/>
      <c r="C1376" s="108"/>
      <c r="D1376" s="115"/>
      <c r="E1376" s="108"/>
      <c r="F1376" s="108"/>
      <c r="G1376" s="108"/>
      <c r="H1376" s="108"/>
      <c r="I1376" s="108"/>
      <c r="J1376" s="108"/>
      <c r="K1376" s="108"/>
      <c r="L1376" s="108"/>
      <c r="M1376" s="111"/>
      <c r="N1376" s="112"/>
      <c r="O1376" s="111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/>
      <c r="AC1376" s="108"/>
      <c r="AD1376" s="108"/>
      <c r="AE1376" s="108"/>
      <c r="AF1376" s="108"/>
      <c r="AG1376" s="108"/>
      <c r="AH1376" s="108"/>
    </row>
    <row r="1377">
      <c r="A1377" s="108"/>
      <c r="B1377" s="108"/>
      <c r="C1377" s="108"/>
      <c r="D1377" s="115"/>
      <c r="E1377" s="108"/>
      <c r="F1377" s="108"/>
      <c r="G1377" s="108"/>
      <c r="H1377" s="108"/>
      <c r="I1377" s="108"/>
      <c r="J1377" s="108"/>
      <c r="K1377" s="108"/>
      <c r="L1377" s="108"/>
      <c r="M1377" s="111"/>
      <c r="N1377" s="112"/>
      <c r="O1377" s="111"/>
      <c r="P1377" s="108"/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08"/>
      <c r="AC1377" s="108"/>
      <c r="AD1377" s="108"/>
      <c r="AE1377" s="108"/>
      <c r="AF1377" s="108"/>
      <c r="AG1377" s="108"/>
      <c r="AH1377" s="108"/>
    </row>
    <row r="1378">
      <c r="A1378" s="108"/>
      <c r="B1378" s="108"/>
      <c r="C1378" s="108"/>
      <c r="D1378" s="115"/>
      <c r="E1378" s="108"/>
      <c r="F1378" s="108"/>
      <c r="G1378" s="108"/>
      <c r="H1378" s="108"/>
      <c r="I1378" s="108"/>
      <c r="J1378" s="108"/>
      <c r="K1378" s="108"/>
      <c r="L1378" s="108"/>
      <c r="M1378" s="111"/>
      <c r="N1378" s="112"/>
      <c r="O1378" s="111"/>
      <c r="P1378" s="108"/>
      <c r="Q1378" s="108"/>
      <c r="R1378" s="108"/>
      <c r="S1378" s="108"/>
      <c r="T1378" s="108"/>
      <c r="U1378" s="108"/>
      <c r="V1378" s="108"/>
      <c r="W1378" s="108"/>
      <c r="X1378" s="108"/>
      <c r="Y1378" s="108"/>
      <c r="Z1378" s="108"/>
      <c r="AA1378" s="108"/>
      <c r="AB1378" s="108"/>
      <c r="AC1378" s="108"/>
      <c r="AD1378" s="108"/>
      <c r="AE1378" s="108"/>
      <c r="AF1378" s="108"/>
      <c r="AG1378" s="108"/>
      <c r="AH1378" s="108"/>
    </row>
    <row r="1379">
      <c r="A1379" s="108"/>
      <c r="B1379" s="108"/>
      <c r="C1379" s="108"/>
      <c r="D1379" s="115"/>
      <c r="E1379" s="108"/>
      <c r="F1379" s="108"/>
      <c r="G1379" s="108"/>
      <c r="H1379" s="108"/>
      <c r="I1379" s="108"/>
      <c r="J1379" s="108"/>
      <c r="K1379" s="108"/>
      <c r="L1379" s="108"/>
      <c r="M1379" s="111"/>
      <c r="N1379" s="112"/>
      <c r="O1379" s="111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108"/>
      <c r="AG1379" s="108"/>
      <c r="AH1379" s="108"/>
    </row>
    <row r="1380">
      <c r="A1380" s="108"/>
      <c r="B1380" s="108"/>
      <c r="C1380" s="108"/>
      <c r="D1380" s="115"/>
      <c r="E1380" s="108"/>
      <c r="F1380" s="108"/>
      <c r="G1380" s="108"/>
      <c r="H1380" s="108"/>
      <c r="I1380" s="108"/>
      <c r="J1380" s="108"/>
      <c r="K1380" s="108"/>
      <c r="L1380" s="108"/>
      <c r="M1380" s="111"/>
      <c r="N1380" s="112"/>
      <c r="O1380" s="111"/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  <c r="AE1380" s="108"/>
      <c r="AF1380" s="108"/>
      <c r="AG1380" s="108"/>
      <c r="AH1380" s="108"/>
    </row>
    <row r="1381">
      <c r="A1381" s="108"/>
      <c r="B1381" s="108"/>
      <c r="C1381" s="108"/>
      <c r="D1381" s="115"/>
      <c r="E1381" s="108"/>
      <c r="F1381" s="108"/>
      <c r="G1381" s="108"/>
      <c r="H1381" s="108"/>
      <c r="I1381" s="108"/>
      <c r="J1381" s="108"/>
      <c r="K1381" s="108"/>
      <c r="L1381" s="108"/>
      <c r="M1381" s="111"/>
      <c r="N1381" s="112"/>
      <c r="O1381" s="111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  <c r="AE1381" s="108"/>
      <c r="AF1381" s="108"/>
      <c r="AG1381" s="108"/>
      <c r="AH1381" s="108"/>
    </row>
    <row r="1382">
      <c r="A1382" s="108"/>
      <c r="B1382" s="108"/>
      <c r="C1382" s="108"/>
      <c r="D1382" s="115"/>
      <c r="E1382" s="108"/>
      <c r="F1382" s="108"/>
      <c r="G1382" s="108"/>
      <c r="H1382" s="108"/>
      <c r="I1382" s="108"/>
      <c r="J1382" s="108"/>
      <c r="K1382" s="108"/>
      <c r="L1382" s="108"/>
      <c r="M1382" s="111"/>
      <c r="N1382" s="112"/>
      <c r="O1382" s="111"/>
      <c r="P1382" s="108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  <c r="AE1382" s="108"/>
      <c r="AF1382" s="108"/>
      <c r="AG1382" s="108"/>
      <c r="AH1382" s="108"/>
    </row>
    <row r="1383">
      <c r="A1383" s="108"/>
      <c r="B1383" s="108"/>
      <c r="C1383" s="108"/>
      <c r="D1383" s="115"/>
      <c r="E1383" s="108"/>
      <c r="F1383" s="108"/>
      <c r="G1383" s="108"/>
      <c r="H1383" s="108"/>
      <c r="I1383" s="108"/>
      <c r="J1383" s="108"/>
      <c r="K1383" s="108"/>
      <c r="L1383" s="108"/>
      <c r="M1383" s="111"/>
      <c r="N1383" s="112"/>
      <c r="O1383" s="111"/>
      <c r="P1383" s="108"/>
      <c r="Q1383" s="108"/>
      <c r="R1383" s="108"/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  <c r="AE1383" s="108"/>
      <c r="AF1383" s="108"/>
      <c r="AG1383" s="108"/>
      <c r="AH1383" s="108"/>
    </row>
    <row r="1384">
      <c r="A1384" s="108"/>
      <c r="B1384" s="108"/>
      <c r="C1384" s="108"/>
      <c r="D1384" s="115"/>
      <c r="E1384" s="108"/>
      <c r="F1384" s="108"/>
      <c r="G1384" s="108"/>
      <c r="H1384" s="108"/>
      <c r="I1384" s="108"/>
      <c r="J1384" s="108"/>
      <c r="K1384" s="108"/>
      <c r="L1384" s="108"/>
      <c r="M1384" s="111"/>
      <c r="N1384" s="112"/>
      <c r="O1384" s="111"/>
      <c r="P1384" s="108"/>
      <c r="Q1384" s="108"/>
      <c r="R1384" s="108"/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  <c r="AE1384" s="108"/>
      <c r="AF1384" s="108"/>
      <c r="AG1384" s="108"/>
      <c r="AH1384" s="108"/>
    </row>
    <row r="1385">
      <c r="A1385" s="108"/>
      <c r="B1385" s="108"/>
      <c r="C1385" s="108"/>
      <c r="D1385" s="115"/>
      <c r="E1385" s="108"/>
      <c r="F1385" s="108"/>
      <c r="G1385" s="108"/>
      <c r="H1385" s="108"/>
      <c r="I1385" s="108"/>
      <c r="J1385" s="108"/>
      <c r="K1385" s="108"/>
      <c r="L1385" s="108"/>
      <c r="M1385" s="111"/>
      <c r="N1385" s="112"/>
      <c r="O1385" s="111"/>
      <c r="P1385" s="108"/>
      <c r="Q1385" s="108"/>
      <c r="R1385" s="108"/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  <c r="AE1385" s="108"/>
      <c r="AF1385" s="108"/>
      <c r="AG1385" s="108"/>
      <c r="AH1385" s="108"/>
    </row>
    <row r="1386">
      <c r="A1386" s="108"/>
      <c r="B1386" s="108"/>
      <c r="C1386" s="108"/>
      <c r="D1386" s="115"/>
      <c r="E1386" s="108"/>
      <c r="F1386" s="108"/>
      <c r="G1386" s="108"/>
      <c r="H1386" s="108"/>
      <c r="I1386" s="108"/>
      <c r="J1386" s="108"/>
      <c r="K1386" s="108"/>
      <c r="L1386" s="108"/>
      <c r="M1386" s="111"/>
      <c r="N1386" s="112"/>
      <c r="O1386" s="111"/>
      <c r="P1386" s="108"/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  <c r="AE1386" s="108"/>
      <c r="AF1386" s="108"/>
      <c r="AG1386" s="108"/>
      <c r="AH1386" s="108"/>
    </row>
    <row r="1387">
      <c r="A1387" s="108"/>
      <c r="B1387" s="108"/>
      <c r="C1387" s="108"/>
      <c r="D1387" s="115"/>
      <c r="E1387" s="108"/>
      <c r="F1387" s="108"/>
      <c r="G1387" s="108"/>
      <c r="H1387" s="108"/>
      <c r="I1387" s="108"/>
      <c r="J1387" s="108"/>
      <c r="K1387" s="108"/>
      <c r="L1387" s="108"/>
      <c r="M1387" s="111"/>
      <c r="N1387" s="112"/>
      <c r="O1387" s="111"/>
      <c r="P1387" s="108"/>
      <c r="Q1387" s="108"/>
      <c r="R1387" s="108"/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  <c r="AE1387" s="108"/>
      <c r="AF1387" s="108"/>
      <c r="AG1387" s="108"/>
      <c r="AH1387" s="108"/>
    </row>
    <row r="1388">
      <c r="A1388" s="108"/>
      <c r="B1388" s="108"/>
      <c r="C1388" s="108"/>
      <c r="D1388" s="115"/>
      <c r="E1388" s="108"/>
      <c r="F1388" s="108"/>
      <c r="G1388" s="108"/>
      <c r="H1388" s="108"/>
      <c r="I1388" s="108"/>
      <c r="J1388" s="108"/>
      <c r="K1388" s="108"/>
      <c r="L1388" s="108"/>
      <c r="M1388" s="111"/>
      <c r="N1388" s="112"/>
      <c r="O1388" s="111"/>
      <c r="P1388" s="108"/>
      <c r="Q1388" s="108"/>
      <c r="R1388" s="108"/>
      <c r="S1388" s="108"/>
      <c r="T1388" s="108"/>
      <c r="U1388" s="108"/>
      <c r="V1388" s="108"/>
      <c r="W1388" s="108"/>
      <c r="X1388" s="108"/>
      <c r="Y1388" s="108"/>
      <c r="Z1388" s="108"/>
      <c r="AA1388" s="108"/>
      <c r="AB1388" s="108"/>
      <c r="AC1388" s="108"/>
      <c r="AD1388" s="108"/>
      <c r="AE1388" s="108"/>
      <c r="AF1388" s="108"/>
      <c r="AG1388" s="108"/>
      <c r="AH1388" s="108"/>
    </row>
    <row r="1389">
      <c r="A1389" s="108"/>
      <c r="B1389" s="108"/>
      <c r="C1389" s="108"/>
      <c r="D1389" s="115"/>
      <c r="E1389" s="108"/>
      <c r="F1389" s="108"/>
      <c r="G1389" s="108"/>
      <c r="H1389" s="108"/>
      <c r="I1389" s="108"/>
      <c r="J1389" s="108"/>
      <c r="K1389" s="108"/>
      <c r="L1389" s="108"/>
      <c r="M1389" s="111"/>
      <c r="N1389" s="112"/>
      <c r="O1389" s="111"/>
      <c r="P1389" s="108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08"/>
      <c r="AC1389" s="108"/>
      <c r="AD1389" s="108"/>
      <c r="AE1389" s="108"/>
      <c r="AF1389" s="108"/>
      <c r="AG1389" s="108"/>
      <c r="AH1389" s="108"/>
    </row>
    <row r="1390">
      <c r="A1390" s="108"/>
      <c r="B1390" s="108"/>
      <c r="C1390" s="108"/>
      <c r="D1390" s="115"/>
      <c r="E1390" s="108"/>
      <c r="F1390" s="108"/>
      <c r="G1390" s="108"/>
      <c r="H1390" s="108"/>
      <c r="I1390" s="108"/>
      <c r="J1390" s="108"/>
      <c r="K1390" s="108"/>
      <c r="L1390" s="108"/>
      <c r="M1390" s="111"/>
      <c r="N1390" s="112"/>
      <c r="O1390" s="111"/>
      <c r="P1390" s="108"/>
      <c r="Q1390" s="108"/>
      <c r="R1390" s="108"/>
      <c r="S1390" s="108"/>
      <c r="T1390" s="108"/>
      <c r="U1390" s="108"/>
      <c r="V1390" s="108"/>
      <c r="W1390" s="108"/>
      <c r="X1390" s="108"/>
      <c r="Y1390" s="108"/>
      <c r="Z1390" s="108"/>
      <c r="AA1390" s="108"/>
      <c r="AB1390" s="108"/>
      <c r="AC1390" s="108"/>
      <c r="AD1390" s="108"/>
      <c r="AE1390" s="108"/>
      <c r="AF1390" s="108"/>
      <c r="AG1390" s="108"/>
      <c r="AH1390" s="108"/>
    </row>
    <row r="1391">
      <c r="A1391" s="108"/>
      <c r="B1391" s="108"/>
      <c r="C1391" s="108"/>
      <c r="D1391" s="115"/>
      <c r="E1391" s="108"/>
      <c r="F1391" s="108"/>
      <c r="G1391" s="108"/>
      <c r="H1391" s="108"/>
      <c r="I1391" s="108"/>
      <c r="J1391" s="108"/>
      <c r="K1391" s="108"/>
      <c r="L1391" s="108"/>
      <c r="M1391" s="111"/>
      <c r="N1391" s="112"/>
      <c r="O1391" s="111"/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/>
      <c r="AB1391" s="108"/>
      <c r="AC1391" s="108"/>
      <c r="AD1391" s="108"/>
      <c r="AE1391" s="108"/>
      <c r="AF1391" s="108"/>
      <c r="AG1391" s="108"/>
      <c r="AH1391" s="108"/>
    </row>
    <row r="1392">
      <c r="A1392" s="108"/>
      <c r="B1392" s="108"/>
      <c r="C1392" s="108"/>
      <c r="D1392" s="115"/>
      <c r="E1392" s="108"/>
      <c r="F1392" s="108"/>
      <c r="G1392" s="108"/>
      <c r="H1392" s="108"/>
      <c r="I1392" s="108"/>
      <c r="J1392" s="108"/>
      <c r="K1392" s="108"/>
      <c r="L1392" s="108"/>
      <c r="M1392" s="111"/>
      <c r="N1392" s="112"/>
      <c r="O1392" s="111"/>
      <c r="P1392" s="108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08"/>
      <c r="AC1392" s="108"/>
      <c r="AD1392" s="108"/>
      <c r="AE1392" s="108"/>
      <c r="AF1392" s="108"/>
      <c r="AG1392" s="108"/>
      <c r="AH1392" s="108"/>
    </row>
    <row r="1393">
      <c r="A1393" s="108"/>
      <c r="B1393" s="108"/>
      <c r="C1393" s="108"/>
      <c r="D1393" s="115"/>
      <c r="E1393" s="108"/>
      <c r="F1393" s="108"/>
      <c r="G1393" s="108"/>
      <c r="H1393" s="108"/>
      <c r="I1393" s="108"/>
      <c r="J1393" s="108"/>
      <c r="K1393" s="108"/>
      <c r="L1393" s="108"/>
      <c r="M1393" s="111"/>
      <c r="N1393" s="112"/>
      <c r="O1393" s="111"/>
      <c r="P1393" s="108"/>
      <c r="Q1393" s="108"/>
      <c r="R1393" s="108"/>
      <c r="S1393" s="108"/>
      <c r="T1393" s="108"/>
      <c r="U1393" s="108"/>
      <c r="V1393" s="108"/>
      <c r="W1393" s="108"/>
      <c r="X1393" s="108"/>
      <c r="Y1393" s="108"/>
      <c r="Z1393" s="108"/>
      <c r="AA1393" s="108"/>
      <c r="AB1393" s="108"/>
      <c r="AC1393" s="108"/>
      <c r="AD1393" s="108"/>
      <c r="AE1393" s="108"/>
      <c r="AF1393" s="108"/>
      <c r="AG1393" s="108"/>
      <c r="AH1393" s="108"/>
    </row>
    <row r="1394">
      <c r="A1394" s="108"/>
      <c r="B1394" s="108"/>
      <c r="C1394" s="108"/>
      <c r="D1394" s="115"/>
      <c r="E1394" s="108"/>
      <c r="F1394" s="108"/>
      <c r="G1394" s="108"/>
      <c r="H1394" s="108"/>
      <c r="I1394" s="108"/>
      <c r="J1394" s="108"/>
      <c r="K1394" s="108"/>
      <c r="L1394" s="108"/>
      <c r="M1394" s="111"/>
      <c r="N1394" s="112"/>
      <c r="O1394" s="111"/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/>
      <c r="AB1394" s="108"/>
      <c r="AC1394" s="108"/>
      <c r="AD1394" s="108"/>
      <c r="AE1394" s="108"/>
      <c r="AF1394" s="108"/>
      <c r="AG1394" s="108"/>
      <c r="AH1394" s="108"/>
    </row>
    <row r="1395">
      <c r="A1395" s="108"/>
      <c r="B1395" s="108"/>
      <c r="C1395" s="108"/>
      <c r="D1395" s="115"/>
      <c r="E1395" s="108"/>
      <c r="F1395" s="108"/>
      <c r="G1395" s="108"/>
      <c r="H1395" s="108"/>
      <c r="I1395" s="108"/>
      <c r="J1395" s="108"/>
      <c r="K1395" s="108"/>
      <c r="L1395" s="108"/>
      <c r="M1395" s="111"/>
      <c r="N1395" s="112"/>
      <c r="O1395" s="111"/>
      <c r="P1395" s="108"/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08"/>
      <c r="AC1395" s="108"/>
      <c r="AD1395" s="108"/>
      <c r="AE1395" s="108"/>
      <c r="AF1395" s="108"/>
      <c r="AG1395" s="108"/>
      <c r="AH1395" s="108"/>
    </row>
    <row r="1396">
      <c r="A1396" s="108"/>
      <c r="B1396" s="108"/>
      <c r="C1396" s="108"/>
      <c r="D1396" s="115"/>
      <c r="E1396" s="108"/>
      <c r="F1396" s="108"/>
      <c r="G1396" s="108"/>
      <c r="H1396" s="108"/>
      <c r="I1396" s="108"/>
      <c r="J1396" s="108"/>
      <c r="K1396" s="108"/>
      <c r="L1396" s="108"/>
      <c r="M1396" s="111"/>
      <c r="N1396" s="112"/>
      <c r="O1396" s="111"/>
      <c r="P1396" s="108"/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08"/>
      <c r="AC1396" s="108"/>
      <c r="AD1396" s="108"/>
      <c r="AE1396" s="108"/>
      <c r="AF1396" s="108"/>
      <c r="AG1396" s="108"/>
      <c r="AH1396" s="108"/>
    </row>
    <row r="1397">
      <c r="A1397" s="108"/>
      <c r="B1397" s="108"/>
      <c r="C1397" s="108"/>
      <c r="D1397" s="115"/>
      <c r="E1397" s="108"/>
      <c r="F1397" s="108"/>
      <c r="G1397" s="108"/>
      <c r="H1397" s="108"/>
      <c r="I1397" s="108"/>
      <c r="J1397" s="108"/>
      <c r="K1397" s="108"/>
      <c r="L1397" s="108"/>
      <c r="M1397" s="111"/>
      <c r="N1397" s="112"/>
      <c r="O1397" s="111"/>
      <c r="P1397" s="108"/>
      <c r="Q1397" s="108"/>
      <c r="R1397" s="108"/>
      <c r="S1397" s="108"/>
      <c r="T1397" s="108"/>
      <c r="U1397" s="108"/>
      <c r="V1397" s="108"/>
      <c r="W1397" s="108"/>
      <c r="X1397" s="108"/>
      <c r="Y1397" s="108"/>
      <c r="Z1397" s="108"/>
      <c r="AA1397" s="108"/>
      <c r="AB1397" s="108"/>
      <c r="AC1397" s="108"/>
      <c r="AD1397" s="108"/>
      <c r="AE1397" s="108"/>
      <c r="AF1397" s="108"/>
      <c r="AG1397" s="108"/>
      <c r="AH1397" s="108"/>
    </row>
    <row r="1398">
      <c r="A1398" s="108"/>
      <c r="B1398" s="108"/>
      <c r="C1398" s="108"/>
      <c r="D1398" s="115"/>
      <c r="E1398" s="108"/>
      <c r="F1398" s="108"/>
      <c r="G1398" s="108"/>
      <c r="H1398" s="108"/>
      <c r="I1398" s="108"/>
      <c r="J1398" s="108"/>
      <c r="K1398" s="108"/>
      <c r="L1398" s="108"/>
      <c r="M1398" s="111"/>
      <c r="N1398" s="112"/>
      <c r="O1398" s="111"/>
      <c r="P1398" s="108"/>
      <c r="Q1398" s="108"/>
      <c r="R1398" s="108"/>
      <c r="S1398" s="108"/>
      <c r="T1398" s="108"/>
      <c r="U1398" s="108"/>
      <c r="V1398" s="108"/>
      <c r="W1398" s="108"/>
      <c r="X1398" s="108"/>
      <c r="Y1398" s="108"/>
      <c r="Z1398" s="108"/>
      <c r="AA1398" s="108"/>
      <c r="AB1398" s="108"/>
      <c r="AC1398" s="108"/>
      <c r="AD1398" s="108"/>
      <c r="AE1398" s="108"/>
      <c r="AF1398" s="108"/>
      <c r="AG1398" s="108"/>
      <c r="AH1398" s="108"/>
    </row>
    <row r="1399">
      <c r="A1399" s="108"/>
      <c r="B1399" s="108"/>
      <c r="C1399" s="108"/>
      <c r="D1399" s="115"/>
      <c r="E1399" s="108"/>
      <c r="F1399" s="108"/>
      <c r="G1399" s="108"/>
      <c r="H1399" s="108"/>
      <c r="I1399" s="108"/>
      <c r="J1399" s="108"/>
      <c r="K1399" s="108"/>
      <c r="L1399" s="108"/>
      <c r="M1399" s="111"/>
      <c r="N1399" s="112"/>
      <c r="O1399" s="111"/>
      <c r="P1399" s="108"/>
      <c r="Q1399" s="108"/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08"/>
      <c r="AC1399" s="108"/>
      <c r="AD1399" s="108"/>
      <c r="AE1399" s="108"/>
      <c r="AF1399" s="108"/>
      <c r="AG1399" s="108"/>
      <c r="AH1399" s="108"/>
    </row>
    <row r="1400">
      <c r="A1400" s="108"/>
      <c r="B1400" s="108"/>
      <c r="C1400" s="108"/>
      <c r="D1400" s="115"/>
      <c r="E1400" s="108"/>
      <c r="F1400" s="108"/>
      <c r="G1400" s="108"/>
      <c r="H1400" s="108"/>
      <c r="I1400" s="108"/>
      <c r="J1400" s="108"/>
      <c r="K1400" s="108"/>
      <c r="L1400" s="108"/>
      <c r="M1400" s="111"/>
      <c r="N1400" s="112"/>
      <c r="O1400" s="111"/>
      <c r="P1400" s="108"/>
      <c r="Q1400" s="108"/>
      <c r="R1400" s="108"/>
      <c r="S1400" s="108"/>
      <c r="T1400" s="108"/>
      <c r="U1400" s="108"/>
      <c r="V1400" s="108"/>
      <c r="W1400" s="108"/>
      <c r="X1400" s="108"/>
      <c r="Y1400" s="108"/>
      <c r="Z1400" s="108"/>
      <c r="AA1400" s="108"/>
      <c r="AB1400" s="108"/>
      <c r="AC1400" s="108"/>
      <c r="AD1400" s="108"/>
      <c r="AE1400" s="108"/>
      <c r="AF1400" s="108"/>
      <c r="AG1400" s="108"/>
      <c r="AH1400" s="108"/>
    </row>
    <row r="1401">
      <c r="A1401" s="108"/>
      <c r="B1401" s="108"/>
      <c r="C1401" s="108"/>
      <c r="D1401" s="115"/>
      <c r="E1401" s="108"/>
      <c r="F1401" s="108"/>
      <c r="G1401" s="108"/>
      <c r="H1401" s="108"/>
      <c r="I1401" s="108"/>
      <c r="J1401" s="108"/>
      <c r="K1401" s="108"/>
      <c r="L1401" s="108"/>
      <c r="M1401" s="111"/>
      <c r="N1401" s="112"/>
      <c r="O1401" s="111"/>
      <c r="P1401" s="108"/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08"/>
      <c r="AC1401" s="108"/>
      <c r="AD1401" s="108"/>
      <c r="AE1401" s="108"/>
      <c r="AF1401" s="108"/>
      <c r="AG1401" s="108"/>
      <c r="AH1401" s="108"/>
    </row>
    <row r="1402">
      <c r="A1402" s="108"/>
      <c r="B1402" s="108"/>
      <c r="C1402" s="108"/>
      <c r="D1402" s="115"/>
      <c r="E1402" s="108"/>
      <c r="F1402" s="108"/>
      <c r="G1402" s="108"/>
      <c r="H1402" s="108"/>
      <c r="I1402" s="108"/>
      <c r="J1402" s="108"/>
      <c r="K1402" s="108"/>
      <c r="L1402" s="108"/>
      <c r="M1402" s="111"/>
      <c r="N1402" s="112"/>
      <c r="O1402" s="111"/>
      <c r="P1402" s="108"/>
      <c r="Q1402" s="108"/>
      <c r="R1402" s="108"/>
      <c r="S1402" s="108"/>
      <c r="T1402" s="108"/>
      <c r="U1402" s="108"/>
      <c r="V1402" s="108"/>
      <c r="W1402" s="108"/>
      <c r="X1402" s="108"/>
      <c r="Y1402" s="108"/>
      <c r="Z1402" s="108"/>
      <c r="AA1402" s="108"/>
      <c r="AB1402" s="108"/>
      <c r="AC1402" s="108"/>
      <c r="AD1402" s="108"/>
      <c r="AE1402" s="108"/>
      <c r="AF1402" s="108"/>
      <c r="AG1402" s="108"/>
      <c r="AH1402" s="108"/>
    </row>
    <row r="1403">
      <c r="A1403" s="108"/>
      <c r="B1403" s="108"/>
      <c r="C1403" s="108"/>
      <c r="D1403" s="115"/>
      <c r="E1403" s="108"/>
      <c r="F1403" s="108"/>
      <c r="G1403" s="108"/>
      <c r="H1403" s="108"/>
      <c r="I1403" s="108"/>
      <c r="J1403" s="108"/>
      <c r="K1403" s="108"/>
      <c r="L1403" s="108"/>
      <c r="M1403" s="111"/>
      <c r="N1403" s="112"/>
      <c r="O1403" s="111"/>
      <c r="P1403" s="108"/>
      <c r="Q1403" s="108"/>
      <c r="R1403" s="108"/>
      <c r="S1403" s="108"/>
      <c r="T1403" s="108"/>
      <c r="U1403" s="108"/>
      <c r="V1403" s="108"/>
      <c r="W1403" s="108"/>
      <c r="X1403" s="108"/>
      <c r="Y1403" s="108"/>
      <c r="Z1403" s="108"/>
      <c r="AA1403" s="108"/>
      <c r="AB1403" s="108"/>
      <c r="AC1403" s="108"/>
      <c r="AD1403" s="108"/>
      <c r="AE1403" s="108"/>
      <c r="AF1403" s="108"/>
      <c r="AG1403" s="108"/>
      <c r="AH1403" s="108"/>
    </row>
    <row r="1404">
      <c r="A1404" s="108"/>
      <c r="B1404" s="108"/>
      <c r="C1404" s="108"/>
      <c r="D1404" s="115"/>
      <c r="E1404" s="108"/>
      <c r="F1404" s="108"/>
      <c r="G1404" s="108"/>
      <c r="H1404" s="108"/>
      <c r="I1404" s="108"/>
      <c r="J1404" s="108"/>
      <c r="K1404" s="108"/>
      <c r="L1404" s="108"/>
      <c r="M1404" s="111"/>
      <c r="N1404" s="112"/>
      <c r="O1404" s="111"/>
      <c r="P1404" s="108"/>
      <c r="Q1404" s="108"/>
      <c r="R1404" s="108"/>
      <c r="S1404" s="108"/>
      <c r="T1404" s="108"/>
      <c r="U1404" s="108"/>
      <c r="V1404" s="108"/>
      <c r="W1404" s="108"/>
      <c r="X1404" s="108"/>
      <c r="Y1404" s="108"/>
      <c r="Z1404" s="108"/>
      <c r="AA1404" s="108"/>
      <c r="AB1404" s="108"/>
      <c r="AC1404" s="108"/>
      <c r="AD1404" s="108"/>
      <c r="AE1404" s="108"/>
      <c r="AF1404" s="108"/>
      <c r="AG1404" s="108"/>
      <c r="AH1404" s="108"/>
    </row>
    <row r="1405">
      <c r="A1405" s="108"/>
      <c r="B1405" s="108"/>
      <c r="C1405" s="108"/>
      <c r="D1405" s="115"/>
      <c r="E1405" s="108"/>
      <c r="F1405" s="108"/>
      <c r="G1405" s="108"/>
      <c r="H1405" s="108"/>
      <c r="I1405" s="108"/>
      <c r="J1405" s="108"/>
      <c r="K1405" s="108"/>
      <c r="L1405" s="108"/>
      <c r="M1405" s="111"/>
      <c r="N1405" s="112"/>
      <c r="O1405" s="111"/>
      <c r="P1405" s="108"/>
      <c r="Q1405" s="108"/>
      <c r="R1405" s="108"/>
      <c r="S1405" s="108"/>
      <c r="T1405" s="108"/>
      <c r="U1405" s="108"/>
      <c r="V1405" s="108"/>
      <c r="W1405" s="108"/>
      <c r="X1405" s="108"/>
      <c r="Y1405" s="108"/>
      <c r="Z1405" s="108"/>
      <c r="AA1405" s="108"/>
      <c r="AB1405" s="108"/>
      <c r="AC1405" s="108"/>
      <c r="AD1405" s="108"/>
      <c r="AE1405" s="108"/>
      <c r="AF1405" s="108"/>
      <c r="AG1405" s="108"/>
      <c r="AH1405" s="108"/>
    </row>
    <row r="1406">
      <c r="A1406" s="108"/>
      <c r="B1406" s="108"/>
      <c r="C1406" s="108"/>
      <c r="D1406" s="115"/>
      <c r="E1406" s="108"/>
      <c r="F1406" s="108"/>
      <c r="G1406" s="108"/>
      <c r="H1406" s="108"/>
      <c r="I1406" s="108"/>
      <c r="J1406" s="108"/>
      <c r="K1406" s="108"/>
      <c r="L1406" s="108"/>
      <c r="M1406" s="111"/>
      <c r="N1406" s="112"/>
      <c r="O1406" s="111"/>
      <c r="P1406" s="108"/>
      <c r="Q1406" s="108"/>
      <c r="R1406" s="108"/>
      <c r="S1406" s="108"/>
      <c r="T1406" s="108"/>
      <c r="U1406" s="108"/>
      <c r="V1406" s="108"/>
      <c r="W1406" s="108"/>
      <c r="X1406" s="108"/>
      <c r="Y1406" s="108"/>
      <c r="Z1406" s="108"/>
      <c r="AA1406" s="108"/>
      <c r="AB1406" s="108"/>
      <c r="AC1406" s="108"/>
      <c r="AD1406" s="108"/>
      <c r="AE1406" s="108"/>
      <c r="AF1406" s="108"/>
      <c r="AG1406" s="108"/>
      <c r="AH1406" s="108"/>
    </row>
    <row r="1407">
      <c r="A1407" s="108"/>
      <c r="B1407" s="108"/>
      <c r="C1407" s="108"/>
      <c r="D1407" s="115"/>
      <c r="E1407" s="108"/>
      <c r="F1407" s="108"/>
      <c r="G1407" s="108"/>
      <c r="H1407" s="108"/>
      <c r="I1407" s="108"/>
      <c r="J1407" s="108"/>
      <c r="K1407" s="108"/>
      <c r="L1407" s="108"/>
      <c r="M1407" s="111"/>
      <c r="N1407" s="112"/>
      <c r="O1407" s="111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/>
      <c r="AB1407" s="108"/>
      <c r="AC1407" s="108"/>
      <c r="AD1407" s="108"/>
      <c r="AE1407" s="108"/>
      <c r="AF1407" s="108"/>
      <c r="AG1407" s="108"/>
      <c r="AH1407" s="108"/>
    </row>
    <row r="1408">
      <c r="A1408" s="108"/>
      <c r="B1408" s="108"/>
      <c r="C1408" s="108"/>
      <c r="D1408" s="115"/>
      <c r="E1408" s="108"/>
      <c r="F1408" s="108"/>
      <c r="G1408" s="108"/>
      <c r="H1408" s="108"/>
      <c r="I1408" s="108"/>
      <c r="J1408" s="108"/>
      <c r="K1408" s="108"/>
      <c r="L1408" s="108"/>
      <c r="M1408" s="111"/>
      <c r="N1408" s="112"/>
      <c r="O1408" s="111"/>
      <c r="P1408" s="108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08"/>
      <c r="AC1408" s="108"/>
      <c r="AD1408" s="108"/>
      <c r="AE1408" s="108"/>
      <c r="AF1408" s="108"/>
      <c r="AG1408" s="108"/>
      <c r="AH1408" s="108"/>
    </row>
    <row r="1409">
      <c r="A1409" s="108"/>
      <c r="B1409" s="108"/>
      <c r="C1409" s="108"/>
      <c r="D1409" s="115"/>
      <c r="E1409" s="108"/>
      <c r="F1409" s="108"/>
      <c r="G1409" s="108"/>
      <c r="H1409" s="108"/>
      <c r="I1409" s="108"/>
      <c r="J1409" s="108"/>
      <c r="K1409" s="108"/>
      <c r="L1409" s="108"/>
      <c r="M1409" s="111"/>
      <c r="N1409" s="112"/>
      <c r="O1409" s="111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08"/>
      <c r="AC1409" s="108"/>
      <c r="AD1409" s="108"/>
      <c r="AE1409" s="108"/>
      <c r="AF1409" s="108"/>
      <c r="AG1409" s="108"/>
      <c r="AH1409" s="108"/>
    </row>
    <row r="1410">
      <c r="A1410" s="108"/>
      <c r="B1410" s="108"/>
      <c r="C1410" s="108"/>
      <c r="D1410" s="115"/>
      <c r="E1410" s="108"/>
      <c r="F1410" s="108"/>
      <c r="G1410" s="108"/>
      <c r="H1410" s="108"/>
      <c r="I1410" s="108"/>
      <c r="J1410" s="108"/>
      <c r="K1410" s="108"/>
      <c r="L1410" s="108"/>
      <c r="M1410" s="111"/>
      <c r="N1410" s="112"/>
      <c r="O1410" s="111"/>
      <c r="P1410" s="108"/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08"/>
      <c r="AC1410" s="108"/>
      <c r="AD1410" s="108"/>
      <c r="AE1410" s="108"/>
      <c r="AF1410" s="108"/>
      <c r="AG1410" s="108"/>
      <c r="AH1410" s="108"/>
    </row>
    <row r="1411">
      <c r="A1411" s="108"/>
      <c r="B1411" s="108"/>
      <c r="C1411" s="108"/>
      <c r="D1411" s="115"/>
      <c r="E1411" s="108"/>
      <c r="F1411" s="108"/>
      <c r="G1411" s="108"/>
      <c r="H1411" s="108"/>
      <c r="I1411" s="108"/>
      <c r="J1411" s="108"/>
      <c r="K1411" s="108"/>
      <c r="L1411" s="108"/>
      <c r="M1411" s="111"/>
      <c r="N1411" s="112"/>
      <c r="O1411" s="111"/>
      <c r="P1411" s="108"/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08"/>
      <c r="AC1411" s="108"/>
      <c r="AD1411" s="108"/>
      <c r="AE1411" s="108"/>
      <c r="AF1411" s="108"/>
      <c r="AG1411" s="108"/>
      <c r="AH1411" s="108"/>
    </row>
    <row r="1412">
      <c r="A1412" s="108"/>
      <c r="B1412" s="108"/>
      <c r="C1412" s="108"/>
      <c r="D1412" s="115"/>
      <c r="E1412" s="108"/>
      <c r="F1412" s="108"/>
      <c r="G1412" s="108"/>
      <c r="H1412" s="108"/>
      <c r="I1412" s="108"/>
      <c r="J1412" s="108"/>
      <c r="K1412" s="108"/>
      <c r="L1412" s="108"/>
      <c r="M1412" s="111"/>
      <c r="N1412" s="112"/>
      <c r="O1412" s="111"/>
      <c r="P1412" s="108"/>
      <c r="Q1412" s="108"/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08"/>
      <c r="AC1412" s="108"/>
      <c r="AD1412" s="108"/>
      <c r="AE1412" s="108"/>
      <c r="AF1412" s="108"/>
      <c r="AG1412" s="108"/>
      <c r="AH1412" s="108"/>
    </row>
    <row r="1413">
      <c r="A1413" s="108"/>
      <c r="B1413" s="108"/>
      <c r="C1413" s="108"/>
      <c r="D1413" s="115"/>
      <c r="E1413" s="108"/>
      <c r="F1413" s="108"/>
      <c r="G1413" s="108"/>
      <c r="H1413" s="108"/>
      <c r="I1413" s="108"/>
      <c r="J1413" s="108"/>
      <c r="K1413" s="108"/>
      <c r="L1413" s="108"/>
      <c r="M1413" s="111"/>
      <c r="N1413" s="112"/>
      <c r="O1413" s="111"/>
      <c r="P1413" s="108"/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08"/>
      <c r="AC1413" s="108"/>
      <c r="AD1413" s="108"/>
      <c r="AE1413" s="108"/>
      <c r="AF1413" s="108"/>
      <c r="AG1413" s="108"/>
      <c r="AH1413" s="108"/>
    </row>
    <row r="1414">
      <c r="A1414" s="108"/>
      <c r="B1414" s="108"/>
      <c r="C1414" s="108"/>
      <c r="D1414" s="115"/>
      <c r="E1414" s="108"/>
      <c r="F1414" s="108"/>
      <c r="G1414" s="108"/>
      <c r="H1414" s="108"/>
      <c r="I1414" s="108"/>
      <c r="J1414" s="108"/>
      <c r="K1414" s="108"/>
      <c r="L1414" s="108"/>
      <c r="M1414" s="111"/>
      <c r="N1414" s="112"/>
      <c r="O1414" s="111"/>
      <c r="P1414" s="108"/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08"/>
      <c r="AC1414" s="108"/>
      <c r="AD1414" s="108"/>
      <c r="AE1414" s="108"/>
      <c r="AF1414" s="108"/>
      <c r="AG1414" s="108"/>
      <c r="AH1414" s="108"/>
    </row>
    <row r="1415">
      <c r="A1415" s="108"/>
      <c r="B1415" s="108"/>
      <c r="C1415" s="108"/>
      <c r="D1415" s="115"/>
      <c r="E1415" s="108"/>
      <c r="F1415" s="108"/>
      <c r="G1415" s="108"/>
      <c r="H1415" s="108"/>
      <c r="I1415" s="108"/>
      <c r="J1415" s="108"/>
      <c r="K1415" s="108"/>
      <c r="L1415" s="108"/>
      <c r="M1415" s="111"/>
      <c r="N1415" s="112"/>
      <c r="O1415" s="111"/>
      <c r="P1415" s="108"/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08"/>
      <c r="AC1415" s="108"/>
      <c r="AD1415" s="108"/>
      <c r="AE1415" s="108"/>
      <c r="AF1415" s="108"/>
      <c r="AG1415" s="108"/>
      <c r="AH1415" s="108"/>
    </row>
    <row r="1416">
      <c r="A1416" s="108"/>
      <c r="B1416" s="108"/>
      <c r="C1416" s="108"/>
      <c r="D1416" s="115"/>
      <c r="E1416" s="108"/>
      <c r="F1416" s="108"/>
      <c r="G1416" s="108"/>
      <c r="H1416" s="108"/>
      <c r="I1416" s="108"/>
      <c r="J1416" s="108"/>
      <c r="K1416" s="108"/>
      <c r="L1416" s="108"/>
      <c r="M1416" s="111"/>
      <c r="N1416" s="112"/>
      <c r="O1416" s="111"/>
      <c r="P1416" s="108"/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  <c r="AE1416" s="108"/>
      <c r="AF1416" s="108"/>
      <c r="AG1416" s="108"/>
      <c r="AH1416" s="108"/>
    </row>
    <row r="1417">
      <c r="A1417" s="108"/>
      <c r="B1417" s="108"/>
      <c r="C1417" s="108"/>
      <c r="D1417" s="115"/>
      <c r="E1417" s="108"/>
      <c r="F1417" s="108"/>
      <c r="G1417" s="108"/>
      <c r="H1417" s="108"/>
      <c r="I1417" s="108"/>
      <c r="J1417" s="108"/>
      <c r="K1417" s="108"/>
      <c r="L1417" s="108"/>
      <c r="M1417" s="111"/>
      <c r="N1417" s="112"/>
      <c r="O1417" s="111"/>
      <c r="P1417" s="108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08"/>
      <c r="AC1417" s="108"/>
      <c r="AD1417" s="108"/>
      <c r="AE1417" s="108"/>
      <c r="AF1417" s="108"/>
      <c r="AG1417" s="108"/>
      <c r="AH1417" s="108"/>
    </row>
    <row r="1418">
      <c r="A1418" s="108"/>
      <c r="B1418" s="108"/>
      <c r="C1418" s="108"/>
      <c r="D1418" s="115"/>
      <c r="E1418" s="108"/>
      <c r="F1418" s="108"/>
      <c r="G1418" s="108"/>
      <c r="H1418" s="108"/>
      <c r="I1418" s="108"/>
      <c r="J1418" s="108"/>
      <c r="K1418" s="108"/>
      <c r="L1418" s="108"/>
      <c r="M1418" s="111"/>
      <c r="N1418" s="112"/>
      <c r="O1418" s="111"/>
      <c r="P1418" s="108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08"/>
      <c r="AC1418" s="108"/>
      <c r="AD1418" s="108"/>
      <c r="AE1418" s="108"/>
      <c r="AF1418" s="108"/>
      <c r="AG1418" s="108"/>
      <c r="AH1418" s="108"/>
    </row>
    <row r="1419">
      <c r="A1419" s="108"/>
      <c r="B1419" s="108"/>
      <c r="C1419" s="108"/>
      <c r="D1419" s="115"/>
      <c r="E1419" s="108"/>
      <c r="F1419" s="108"/>
      <c r="G1419" s="108"/>
      <c r="H1419" s="108"/>
      <c r="I1419" s="108"/>
      <c r="J1419" s="108"/>
      <c r="K1419" s="108"/>
      <c r="L1419" s="108"/>
      <c r="M1419" s="111"/>
      <c r="N1419" s="112"/>
      <c r="O1419" s="111"/>
      <c r="P1419" s="108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08"/>
      <c r="AC1419" s="108"/>
      <c r="AD1419" s="108"/>
      <c r="AE1419" s="108"/>
      <c r="AF1419" s="108"/>
      <c r="AG1419" s="108"/>
      <c r="AH1419" s="108"/>
    </row>
    <row r="1420">
      <c r="A1420" s="108"/>
      <c r="B1420" s="108"/>
      <c r="C1420" s="108"/>
      <c r="D1420" s="115"/>
      <c r="E1420" s="108"/>
      <c r="F1420" s="108"/>
      <c r="G1420" s="108"/>
      <c r="H1420" s="108"/>
      <c r="I1420" s="108"/>
      <c r="J1420" s="108"/>
      <c r="K1420" s="108"/>
      <c r="L1420" s="108"/>
      <c r="M1420" s="111"/>
      <c r="N1420" s="112"/>
      <c r="O1420" s="111"/>
      <c r="P1420" s="108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08"/>
      <c r="AC1420" s="108"/>
      <c r="AD1420" s="108"/>
      <c r="AE1420" s="108"/>
      <c r="AF1420" s="108"/>
      <c r="AG1420" s="108"/>
      <c r="AH1420" s="108"/>
    </row>
    <row r="1421">
      <c r="A1421" s="108"/>
      <c r="B1421" s="108"/>
      <c r="C1421" s="108"/>
      <c r="D1421" s="115"/>
      <c r="E1421" s="108"/>
      <c r="F1421" s="108"/>
      <c r="G1421" s="108"/>
      <c r="H1421" s="108"/>
      <c r="I1421" s="108"/>
      <c r="J1421" s="108"/>
      <c r="K1421" s="108"/>
      <c r="L1421" s="108"/>
      <c r="M1421" s="111"/>
      <c r="N1421" s="112"/>
      <c r="O1421" s="111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/>
      <c r="AC1421" s="108"/>
      <c r="AD1421" s="108"/>
      <c r="AE1421" s="108"/>
      <c r="AF1421" s="108"/>
      <c r="AG1421" s="108"/>
      <c r="AH1421" s="108"/>
    </row>
    <row r="1422">
      <c r="A1422" s="108"/>
      <c r="B1422" s="108"/>
      <c r="C1422" s="108"/>
      <c r="D1422" s="115"/>
      <c r="E1422" s="108"/>
      <c r="F1422" s="108"/>
      <c r="G1422" s="108"/>
      <c r="H1422" s="108"/>
      <c r="I1422" s="108"/>
      <c r="J1422" s="108"/>
      <c r="K1422" s="108"/>
      <c r="L1422" s="108"/>
      <c r="M1422" s="111"/>
      <c r="N1422" s="112"/>
      <c r="O1422" s="111"/>
      <c r="P1422" s="108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08"/>
      <c r="AC1422" s="108"/>
      <c r="AD1422" s="108"/>
      <c r="AE1422" s="108"/>
      <c r="AF1422" s="108"/>
      <c r="AG1422" s="108"/>
      <c r="AH1422" s="108"/>
    </row>
    <row r="1423">
      <c r="A1423" s="108"/>
      <c r="B1423" s="108"/>
      <c r="C1423" s="108"/>
      <c r="D1423" s="115"/>
      <c r="E1423" s="108"/>
      <c r="F1423" s="108"/>
      <c r="G1423" s="108"/>
      <c r="H1423" s="108"/>
      <c r="I1423" s="108"/>
      <c r="J1423" s="108"/>
      <c r="K1423" s="108"/>
      <c r="L1423" s="108"/>
      <c r="M1423" s="111"/>
      <c r="N1423" s="112"/>
      <c r="O1423" s="111"/>
      <c r="P1423" s="108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08"/>
      <c r="AC1423" s="108"/>
      <c r="AD1423" s="108"/>
      <c r="AE1423" s="108"/>
      <c r="AF1423" s="108"/>
      <c r="AG1423" s="108"/>
      <c r="AH1423" s="108"/>
    </row>
    <row r="1424">
      <c r="A1424" s="108"/>
      <c r="B1424" s="108"/>
      <c r="C1424" s="108"/>
      <c r="D1424" s="115"/>
      <c r="E1424" s="108"/>
      <c r="F1424" s="108"/>
      <c r="G1424" s="108"/>
      <c r="H1424" s="108"/>
      <c r="I1424" s="108"/>
      <c r="J1424" s="108"/>
      <c r="K1424" s="108"/>
      <c r="L1424" s="108"/>
      <c r="M1424" s="111"/>
      <c r="N1424" s="112"/>
      <c r="O1424" s="111"/>
      <c r="P1424" s="108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08"/>
      <c r="AC1424" s="108"/>
      <c r="AD1424" s="108"/>
      <c r="AE1424" s="108"/>
      <c r="AF1424" s="108"/>
      <c r="AG1424" s="108"/>
      <c r="AH1424" s="108"/>
    </row>
    <row r="1425">
      <c r="A1425" s="108"/>
      <c r="B1425" s="108"/>
      <c r="C1425" s="108"/>
      <c r="D1425" s="115"/>
      <c r="E1425" s="108"/>
      <c r="F1425" s="108"/>
      <c r="G1425" s="108"/>
      <c r="H1425" s="108"/>
      <c r="I1425" s="108"/>
      <c r="J1425" s="108"/>
      <c r="K1425" s="108"/>
      <c r="L1425" s="108"/>
      <c r="M1425" s="111"/>
      <c r="N1425" s="112"/>
      <c r="O1425" s="111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08"/>
      <c r="AC1425" s="108"/>
      <c r="AD1425" s="108"/>
      <c r="AE1425" s="108"/>
      <c r="AF1425" s="108"/>
      <c r="AG1425" s="108"/>
      <c r="AH1425" s="108"/>
    </row>
    <row r="1426">
      <c r="A1426" s="108"/>
      <c r="B1426" s="108"/>
      <c r="C1426" s="108"/>
      <c r="D1426" s="115"/>
      <c r="E1426" s="108"/>
      <c r="F1426" s="108"/>
      <c r="G1426" s="108"/>
      <c r="H1426" s="108"/>
      <c r="I1426" s="108"/>
      <c r="J1426" s="108"/>
      <c r="K1426" s="108"/>
      <c r="L1426" s="108"/>
      <c r="M1426" s="111"/>
      <c r="N1426" s="112"/>
      <c r="O1426" s="111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  <c r="AE1426" s="108"/>
      <c r="AF1426" s="108"/>
      <c r="AG1426" s="108"/>
      <c r="AH1426" s="108"/>
    </row>
    <row r="1427">
      <c r="A1427" s="108"/>
      <c r="B1427" s="108"/>
      <c r="C1427" s="108"/>
      <c r="D1427" s="115"/>
      <c r="E1427" s="108"/>
      <c r="F1427" s="108"/>
      <c r="G1427" s="108"/>
      <c r="H1427" s="108"/>
      <c r="I1427" s="108"/>
      <c r="J1427" s="108"/>
      <c r="K1427" s="108"/>
      <c r="L1427" s="108"/>
      <c r="M1427" s="111"/>
      <c r="N1427" s="112"/>
      <c r="O1427" s="111"/>
      <c r="P1427" s="108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08"/>
      <c r="AC1427" s="108"/>
      <c r="AD1427" s="108"/>
      <c r="AE1427" s="108"/>
      <c r="AF1427" s="108"/>
      <c r="AG1427" s="108"/>
      <c r="AH1427" s="108"/>
    </row>
    <row r="1428">
      <c r="A1428" s="108"/>
      <c r="B1428" s="108"/>
      <c r="C1428" s="108"/>
      <c r="D1428" s="115"/>
      <c r="E1428" s="108"/>
      <c r="F1428" s="108"/>
      <c r="G1428" s="108"/>
      <c r="H1428" s="108"/>
      <c r="I1428" s="108"/>
      <c r="J1428" s="108"/>
      <c r="K1428" s="108"/>
      <c r="L1428" s="108"/>
      <c r="M1428" s="111"/>
      <c r="N1428" s="112"/>
      <c r="O1428" s="111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08"/>
      <c r="AC1428" s="108"/>
      <c r="AD1428" s="108"/>
      <c r="AE1428" s="108"/>
      <c r="AF1428" s="108"/>
      <c r="AG1428" s="108"/>
      <c r="AH1428" s="108"/>
    </row>
    <row r="1429">
      <c r="A1429" s="108"/>
      <c r="B1429" s="108"/>
      <c r="C1429" s="108"/>
      <c r="D1429" s="115"/>
      <c r="E1429" s="108"/>
      <c r="F1429" s="108"/>
      <c r="G1429" s="108"/>
      <c r="H1429" s="108"/>
      <c r="I1429" s="108"/>
      <c r="J1429" s="108"/>
      <c r="K1429" s="108"/>
      <c r="L1429" s="108"/>
      <c r="M1429" s="111"/>
      <c r="N1429" s="112"/>
      <c r="O1429" s="111"/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08"/>
      <c r="AC1429" s="108"/>
      <c r="AD1429" s="108"/>
      <c r="AE1429" s="108"/>
      <c r="AF1429" s="108"/>
      <c r="AG1429" s="108"/>
      <c r="AH1429" s="108"/>
    </row>
    <row r="1430">
      <c r="A1430" s="108"/>
      <c r="B1430" s="108"/>
      <c r="C1430" s="108"/>
      <c r="D1430" s="115"/>
      <c r="E1430" s="108"/>
      <c r="F1430" s="108"/>
      <c r="G1430" s="108"/>
      <c r="H1430" s="108"/>
      <c r="I1430" s="108"/>
      <c r="J1430" s="108"/>
      <c r="K1430" s="108"/>
      <c r="L1430" s="108"/>
      <c r="M1430" s="111"/>
      <c r="N1430" s="112"/>
      <c r="O1430" s="111"/>
      <c r="P1430" s="108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08"/>
      <c r="AC1430" s="108"/>
      <c r="AD1430" s="108"/>
      <c r="AE1430" s="108"/>
      <c r="AF1430" s="108"/>
      <c r="AG1430" s="108"/>
      <c r="AH1430" s="108"/>
    </row>
    <row r="1431">
      <c r="A1431" s="108"/>
      <c r="B1431" s="108"/>
      <c r="C1431" s="108"/>
      <c r="D1431" s="115"/>
      <c r="E1431" s="108"/>
      <c r="F1431" s="108"/>
      <c r="G1431" s="108"/>
      <c r="H1431" s="108"/>
      <c r="I1431" s="108"/>
      <c r="J1431" s="108"/>
      <c r="K1431" s="108"/>
      <c r="L1431" s="108"/>
      <c r="M1431" s="111"/>
      <c r="N1431" s="112"/>
      <c r="O1431" s="111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08"/>
      <c r="AC1431" s="108"/>
      <c r="AD1431" s="108"/>
      <c r="AE1431" s="108"/>
      <c r="AF1431" s="108"/>
      <c r="AG1431" s="108"/>
      <c r="AH1431" s="108"/>
    </row>
    <row r="1432">
      <c r="A1432" s="108"/>
      <c r="B1432" s="108"/>
      <c r="C1432" s="108"/>
      <c r="D1432" s="115"/>
      <c r="E1432" s="108"/>
      <c r="F1432" s="108"/>
      <c r="G1432" s="108"/>
      <c r="H1432" s="108"/>
      <c r="I1432" s="108"/>
      <c r="J1432" s="108"/>
      <c r="K1432" s="108"/>
      <c r="L1432" s="108"/>
      <c r="M1432" s="111"/>
      <c r="N1432" s="112"/>
      <c r="O1432" s="111"/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08"/>
      <c r="AC1432" s="108"/>
      <c r="AD1432" s="108"/>
      <c r="AE1432" s="108"/>
      <c r="AF1432" s="108"/>
      <c r="AG1432" s="108"/>
      <c r="AH1432" s="108"/>
    </row>
    <row r="1433">
      <c r="A1433" s="108"/>
      <c r="B1433" s="108"/>
      <c r="C1433" s="108"/>
      <c r="D1433" s="115"/>
      <c r="E1433" s="108"/>
      <c r="F1433" s="108"/>
      <c r="G1433" s="108"/>
      <c r="H1433" s="108"/>
      <c r="I1433" s="108"/>
      <c r="J1433" s="108"/>
      <c r="K1433" s="108"/>
      <c r="L1433" s="108"/>
      <c r="M1433" s="111"/>
      <c r="N1433" s="112"/>
      <c r="O1433" s="111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08"/>
      <c r="AC1433" s="108"/>
      <c r="AD1433" s="108"/>
      <c r="AE1433" s="108"/>
      <c r="AF1433" s="108"/>
      <c r="AG1433" s="108"/>
      <c r="AH1433" s="108"/>
    </row>
    <row r="1434">
      <c r="A1434" s="108"/>
      <c r="B1434" s="108"/>
      <c r="C1434" s="108"/>
      <c r="D1434" s="115"/>
      <c r="E1434" s="108"/>
      <c r="F1434" s="108"/>
      <c r="G1434" s="108"/>
      <c r="H1434" s="108"/>
      <c r="I1434" s="108"/>
      <c r="J1434" s="108"/>
      <c r="K1434" s="108"/>
      <c r="L1434" s="108"/>
      <c r="M1434" s="111"/>
      <c r="N1434" s="112"/>
      <c r="O1434" s="111"/>
      <c r="P1434" s="108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08"/>
      <c r="AC1434" s="108"/>
      <c r="AD1434" s="108"/>
      <c r="AE1434" s="108"/>
      <c r="AF1434" s="108"/>
      <c r="AG1434" s="108"/>
      <c r="AH1434" s="108"/>
    </row>
    <row r="1435">
      <c r="A1435" s="108"/>
      <c r="B1435" s="108"/>
      <c r="C1435" s="108"/>
      <c r="D1435" s="115"/>
      <c r="E1435" s="108"/>
      <c r="F1435" s="108"/>
      <c r="G1435" s="108"/>
      <c r="H1435" s="108"/>
      <c r="I1435" s="108"/>
      <c r="J1435" s="108"/>
      <c r="K1435" s="108"/>
      <c r="L1435" s="108"/>
      <c r="M1435" s="111"/>
      <c r="N1435" s="112"/>
      <c r="O1435" s="111"/>
      <c r="P1435" s="108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08"/>
      <c r="AC1435" s="108"/>
      <c r="AD1435" s="108"/>
      <c r="AE1435" s="108"/>
      <c r="AF1435" s="108"/>
      <c r="AG1435" s="108"/>
      <c r="AH1435" s="108"/>
    </row>
    <row r="1436">
      <c r="A1436" s="108"/>
      <c r="B1436" s="108"/>
      <c r="C1436" s="108"/>
      <c r="D1436" s="115"/>
      <c r="E1436" s="108"/>
      <c r="F1436" s="108"/>
      <c r="G1436" s="108"/>
      <c r="H1436" s="108"/>
      <c r="I1436" s="108"/>
      <c r="J1436" s="108"/>
      <c r="K1436" s="108"/>
      <c r="L1436" s="108"/>
      <c r="M1436" s="111"/>
      <c r="N1436" s="112"/>
      <c r="O1436" s="111"/>
      <c r="P1436" s="108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08"/>
      <c r="AC1436" s="108"/>
      <c r="AD1436" s="108"/>
      <c r="AE1436" s="108"/>
      <c r="AF1436" s="108"/>
      <c r="AG1436" s="108"/>
      <c r="AH1436" s="108"/>
    </row>
    <row r="1437">
      <c r="A1437" s="108"/>
      <c r="B1437" s="108"/>
      <c r="C1437" s="108"/>
      <c r="D1437" s="115"/>
      <c r="E1437" s="108"/>
      <c r="F1437" s="108"/>
      <c r="G1437" s="108"/>
      <c r="H1437" s="108"/>
      <c r="I1437" s="108"/>
      <c r="J1437" s="108"/>
      <c r="K1437" s="108"/>
      <c r="L1437" s="108"/>
      <c r="M1437" s="111"/>
      <c r="N1437" s="112"/>
      <c r="O1437" s="111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08"/>
      <c r="AC1437" s="108"/>
      <c r="AD1437" s="108"/>
      <c r="AE1437" s="108"/>
      <c r="AF1437" s="108"/>
      <c r="AG1437" s="108"/>
      <c r="AH1437" s="108"/>
    </row>
    <row r="1438">
      <c r="A1438" s="108"/>
      <c r="B1438" s="108"/>
      <c r="C1438" s="108"/>
      <c r="D1438" s="115"/>
      <c r="E1438" s="108"/>
      <c r="F1438" s="108"/>
      <c r="G1438" s="108"/>
      <c r="H1438" s="108"/>
      <c r="I1438" s="108"/>
      <c r="J1438" s="108"/>
      <c r="K1438" s="108"/>
      <c r="L1438" s="108"/>
      <c r="M1438" s="111"/>
      <c r="N1438" s="112"/>
      <c r="O1438" s="111"/>
      <c r="P1438" s="108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08"/>
      <c r="AC1438" s="108"/>
      <c r="AD1438" s="108"/>
      <c r="AE1438" s="108"/>
      <c r="AF1438" s="108"/>
      <c r="AG1438" s="108"/>
      <c r="AH1438" s="108"/>
    </row>
    <row r="1439">
      <c r="A1439" s="108"/>
      <c r="B1439" s="108"/>
      <c r="C1439" s="108"/>
      <c r="D1439" s="115"/>
      <c r="E1439" s="108"/>
      <c r="F1439" s="108"/>
      <c r="G1439" s="108"/>
      <c r="H1439" s="108"/>
      <c r="I1439" s="108"/>
      <c r="J1439" s="108"/>
      <c r="K1439" s="108"/>
      <c r="L1439" s="108"/>
      <c r="M1439" s="111"/>
      <c r="N1439" s="112"/>
      <c r="O1439" s="111"/>
      <c r="P1439" s="108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08"/>
      <c r="AC1439" s="108"/>
      <c r="AD1439" s="108"/>
      <c r="AE1439" s="108"/>
      <c r="AF1439" s="108"/>
      <c r="AG1439" s="108"/>
      <c r="AH1439" s="108"/>
    </row>
    <row r="1440">
      <c r="A1440" s="108"/>
      <c r="B1440" s="108"/>
      <c r="C1440" s="108"/>
      <c r="D1440" s="115"/>
      <c r="E1440" s="108"/>
      <c r="F1440" s="108"/>
      <c r="G1440" s="108"/>
      <c r="H1440" s="108"/>
      <c r="I1440" s="108"/>
      <c r="J1440" s="108"/>
      <c r="K1440" s="108"/>
      <c r="L1440" s="108"/>
      <c r="M1440" s="111"/>
      <c r="N1440" s="112"/>
      <c r="O1440" s="111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  <c r="AE1440" s="108"/>
      <c r="AF1440" s="108"/>
      <c r="AG1440" s="108"/>
      <c r="AH1440" s="108"/>
    </row>
    <row r="1441">
      <c r="A1441" s="108"/>
      <c r="B1441" s="108"/>
      <c r="C1441" s="108"/>
      <c r="D1441" s="115"/>
      <c r="E1441" s="108"/>
      <c r="F1441" s="108"/>
      <c r="G1441" s="108"/>
      <c r="H1441" s="108"/>
      <c r="I1441" s="108"/>
      <c r="J1441" s="108"/>
      <c r="K1441" s="108"/>
      <c r="L1441" s="108"/>
      <c r="M1441" s="111"/>
      <c r="N1441" s="112"/>
      <c r="O1441" s="111"/>
      <c r="P1441" s="108"/>
      <c r="Q1441" s="108"/>
      <c r="R1441" s="108"/>
      <c r="S1441" s="108"/>
      <c r="T1441" s="108"/>
      <c r="U1441" s="108"/>
      <c r="V1441" s="108"/>
      <c r="W1441" s="108"/>
      <c r="X1441" s="108"/>
      <c r="Y1441" s="108"/>
      <c r="Z1441" s="108"/>
      <c r="AA1441" s="108"/>
      <c r="AB1441" s="108"/>
      <c r="AC1441" s="108"/>
      <c r="AD1441" s="108"/>
      <c r="AE1441" s="108"/>
      <c r="AF1441" s="108"/>
      <c r="AG1441" s="108"/>
      <c r="AH1441" s="108"/>
    </row>
    <row r="1442">
      <c r="A1442" s="108"/>
      <c r="B1442" s="108"/>
      <c r="C1442" s="108"/>
      <c r="D1442" s="115"/>
      <c r="E1442" s="108"/>
      <c r="F1442" s="108"/>
      <c r="G1442" s="108"/>
      <c r="H1442" s="108"/>
      <c r="I1442" s="108"/>
      <c r="J1442" s="108"/>
      <c r="K1442" s="108"/>
      <c r="L1442" s="108"/>
      <c r="M1442" s="111"/>
      <c r="N1442" s="112"/>
      <c r="O1442" s="111"/>
      <c r="P1442" s="108"/>
      <c r="Q1442" s="108"/>
      <c r="R1442" s="108"/>
      <c r="S1442" s="108"/>
      <c r="T1442" s="108"/>
      <c r="U1442" s="108"/>
      <c r="V1442" s="108"/>
      <c r="W1442" s="108"/>
      <c r="X1442" s="108"/>
      <c r="Y1442" s="108"/>
      <c r="Z1442" s="108"/>
      <c r="AA1442" s="108"/>
      <c r="AB1442" s="108"/>
      <c r="AC1442" s="108"/>
      <c r="AD1442" s="108"/>
      <c r="AE1442" s="108"/>
      <c r="AF1442" s="108"/>
      <c r="AG1442" s="108"/>
      <c r="AH1442" s="108"/>
    </row>
    <row r="1443">
      <c r="A1443" s="108"/>
      <c r="B1443" s="108"/>
      <c r="C1443" s="108"/>
      <c r="D1443" s="115"/>
      <c r="E1443" s="108"/>
      <c r="F1443" s="108"/>
      <c r="G1443" s="108"/>
      <c r="H1443" s="108"/>
      <c r="I1443" s="108"/>
      <c r="J1443" s="108"/>
      <c r="K1443" s="108"/>
      <c r="L1443" s="108"/>
      <c r="M1443" s="111"/>
      <c r="N1443" s="112"/>
      <c r="O1443" s="111"/>
      <c r="P1443" s="108"/>
      <c r="Q1443" s="108"/>
      <c r="R1443" s="108"/>
      <c r="S1443" s="108"/>
      <c r="T1443" s="108"/>
      <c r="U1443" s="108"/>
      <c r="V1443" s="108"/>
      <c r="W1443" s="108"/>
      <c r="X1443" s="108"/>
      <c r="Y1443" s="108"/>
      <c r="Z1443" s="108"/>
      <c r="AA1443" s="108"/>
      <c r="AB1443" s="108"/>
      <c r="AC1443" s="108"/>
      <c r="AD1443" s="108"/>
      <c r="AE1443" s="108"/>
      <c r="AF1443" s="108"/>
      <c r="AG1443" s="108"/>
      <c r="AH1443" s="108"/>
    </row>
    <row r="1444">
      <c r="A1444" s="108"/>
      <c r="B1444" s="108"/>
      <c r="C1444" s="108"/>
      <c r="D1444" s="115"/>
      <c r="E1444" s="108"/>
      <c r="F1444" s="108"/>
      <c r="G1444" s="108"/>
      <c r="H1444" s="108"/>
      <c r="I1444" s="108"/>
      <c r="J1444" s="108"/>
      <c r="K1444" s="108"/>
      <c r="L1444" s="108"/>
      <c r="M1444" s="111"/>
      <c r="N1444" s="112"/>
      <c r="O1444" s="111"/>
      <c r="P1444" s="108"/>
      <c r="Q1444" s="108"/>
      <c r="R1444" s="108"/>
      <c r="S1444" s="108"/>
      <c r="T1444" s="108"/>
      <c r="U1444" s="108"/>
      <c r="V1444" s="108"/>
      <c r="W1444" s="108"/>
      <c r="X1444" s="108"/>
      <c r="Y1444" s="108"/>
      <c r="Z1444" s="108"/>
      <c r="AA1444" s="108"/>
      <c r="AB1444" s="108"/>
      <c r="AC1444" s="108"/>
      <c r="AD1444" s="108"/>
      <c r="AE1444" s="108"/>
      <c r="AF1444" s="108"/>
      <c r="AG1444" s="108"/>
      <c r="AH1444" s="108"/>
    </row>
    <row r="1445">
      <c r="A1445" s="108"/>
      <c r="B1445" s="108"/>
      <c r="C1445" s="108"/>
      <c r="D1445" s="115"/>
      <c r="E1445" s="108"/>
      <c r="F1445" s="108"/>
      <c r="G1445" s="108"/>
      <c r="H1445" s="108"/>
      <c r="I1445" s="108"/>
      <c r="J1445" s="108"/>
      <c r="K1445" s="108"/>
      <c r="L1445" s="108"/>
      <c r="M1445" s="111"/>
      <c r="N1445" s="112"/>
      <c r="O1445" s="111"/>
      <c r="P1445" s="108"/>
      <c r="Q1445" s="108"/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/>
      <c r="AD1445" s="108"/>
      <c r="AE1445" s="108"/>
      <c r="AF1445" s="108"/>
      <c r="AG1445" s="108"/>
      <c r="AH1445" s="108"/>
    </row>
    <row r="1446">
      <c r="A1446" s="108"/>
      <c r="B1446" s="108"/>
      <c r="C1446" s="108"/>
      <c r="D1446" s="115"/>
      <c r="E1446" s="108"/>
      <c r="F1446" s="108"/>
      <c r="G1446" s="108"/>
      <c r="H1446" s="108"/>
      <c r="I1446" s="108"/>
      <c r="J1446" s="108"/>
      <c r="K1446" s="108"/>
      <c r="L1446" s="108"/>
      <c r="M1446" s="111"/>
      <c r="N1446" s="112"/>
      <c r="O1446" s="111"/>
      <c r="P1446" s="108"/>
      <c r="Q1446" s="108"/>
      <c r="R1446" s="108"/>
      <c r="S1446" s="108"/>
      <c r="T1446" s="108"/>
      <c r="U1446" s="108"/>
      <c r="V1446" s="108"/>
      <c r="W1446" s="108"/>
      <c r="X1446" s="108"/>
      <c r="Y1446" s="108"/>
      <c r="Z1446" s="108"/>
      <c r="AA1446" s="108"/>
      <c r="AB1446" s="108"/>
      <c r="AC1446" s="108"/>
      <c r="AD1446" s="108"/>
      <c r="AE1446" s="108"/>
      <c r="AF1446" s="108"/>
      <c r="AG1446" s="108"/>
      <c r="AH1446" s="108"/>
    </row>
    <row r="1447">
      <c r="A1447" s="108"/>
      <c r="B1447" s="108"/>
      <c r="C1447" s="108"/>
      <c r="D1447" s="115"/>
      <c r="E1447" s="108"/>
      <c r="F1447" s="108"/>
      <c r="G1447" s="108"/>
      <c r="H1447" s="108"/>
      <c r="I1447" s="108"/>
      <c r="J1447" s="108"/>
      <c r="K1447" s="108"/>
      <c r="L1447" s="108"/>
      <c r="M1447" s="111"/>
      <c r="N1447" s="112"/>
      <c r="O1447" s="111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  <c r="AE1447" s="108"/>
      <c r="AF1447" s="108"/>
      <c r="AG1447" s="108"/>
      <c r="AH1447" s="108"/>
    </row>
    <row r="1448">
      <c r="A1448" s="108"/>
      <c r="B1448" s="108"/>
      <c r="C1448" s="108"/>
      <c r="D1448" s="115"/>
      <c r="E1448" s="108"/>
      <c r="F1448" s="108"/>
      <c r="G1448" s="108"/>
      <c r="H1448" s="108"/>
      <c r="I1448" s="108"/>
      <c r="J1448" s="108"/>
      <c r="K1448" s="108"/>
      <c r="L1448" s="108"/>
      <c r="M1448" s="111"/>
      <c r="N1448" s="112"/>
      <c r="O1448" s="111"/>
      <c r="P1448" s="108"/>
      <c r="Q1448" s="108"/>
      <c r="R1448" s="108"/>
      <c r="S1448" s="108"/>
      <c r="T1448" s="108"/>
      <c r="U1448" s="108"/>
      <c r="V1448" s="108"/>
      <c r="W1448" s="108"/>
      <c r="X1448" s="108"/>
      <c r="Y1448" s="108"/>
      <c r="Z1448" s="108"/>
      <c r="AA1448" s="108"/>
      <c r="AB1448" s="108"/>
      <c r="AC1448" s="108"/>
      <c r="AD1448" s="108"/>
      <c r="AE1448" s="108"/>
      <c r="AF1448" s="108"/>
      <c r="AG1448" s="108"/>
      <c r="AH1448" s="108"/>
    </row>
    <row r="1449">
      <c r="A1449" s="108"/>
      <c r="B1449" s="108"/>
      <c r="C1449" s="108"/>
      <c r="D1449" s="115"/>
      <c r="E1449" s="108"/>
      <c r="F1449" s="108"/>
      <c r="G1449" s="108"/>
      <c r="H1449" s="108"/>
      <c r="I1449" s="108"/>
      <c r="J1449" s="108"/>
      <c r="K1449" s="108"/>
      <c r="L1449" s="108"/>
      <c r="M1449" s="111"/>
      <c r="N1449" s="112"/>
      <c r="O1449" s="111"/>
      <c r="P1449" s="108"/>
      <c r="Q1449" s="108"/>
      <c r="R1449" s="108"/>
      <c r="S1449" s="108"/>
      <c r="T1449" s="108"/>
      <c r="U1449" s="108"/>
      <c r="V1449" s="108"/>
      <c r="W1449" s="108"/>
      <c r="X1449" s="108"/>
      <c r="Y1449" s="108"/>
      <c r="Z1449" s="108"/>
      <c r="AA1449" s="108"/>
      <c r="AB1449" s="108"/>
      <c r="AC1449" s="108"/>
      <c r="AD1449" s="108"/>
      <c r="AE1449" s="108"/>
      <c r="AF1449" s="108"/>
      <c r="AG1449" s="108"/>
      <c r="AH1449" s="108"/>
    </row>
    <row r="1450">
      <c r="A1450" s="108"/>
      <c r="B1450" s="108"/>
      <c r="C1450" s="108"/>
      <c r="D1450" s="115"/>
      <c r="E1450" s="108"/>
      <c r="F1450" s="108"/>
      <c r="G1450" s="108"/>
      <c r="H1450" s="108"/>
      <c r="I1450" s="108"/>
      <c r="J1450" s="108"/>
      <c r="K1450" s="108"/>
      <c r="L1450" s="108"/>
      <c r="M1450" s="111"/>
      <c r="N1450" s="112"/>
      <c r="O1450" s="111"/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/>
      <c r="AB1450" s="108"/>
      <c r="AC1450" s="108"/>
      <c r="AD1450" s="108"/>
      <c r="AE1450" s="108"/>
      <c r="AF1450" s="108"/>
      <c r="AG1450" s="108"/>
      <c r="AH1450" s="108"/>
    </row>
    <row r="1451">
      <c r="A1451" s="108"/>
      <c r="B1451" s="108"/>
      <c r="C1451" s="108"/>
      <c r="D1451" s="115"/>
      <c r="E1451" s="108"/>
      <c r="F1451" s="108"/>
      <c r="G1451" s="108"/>
      <c r="H1451" s="108"/>
      <c r="I1451" s="108"/>
      <c r="J1451" s="108"/>
      <c r="K1451" s="108"/>
      <c r="L1451" s="108"/>
      <c r="M1451" s="111"/>
      <c r="N1451" s="112"/>
      <c r="O1451" s="111"/>
      <c r="P1451" s="108"/>
      <c r="Q1451" s="108"/>
      <c r="R1451" s="108"/>
      <c r="S1451" s="108"/>
      <c r="T1451" s="108"/>
      <c r="U1451" s="108"/>
      <c r="V1451" s="108"/>
      <c r="W1451" s="108"/>
      <c r="X1451" s="108"/>
      <c r="Y1451" s="108"/>
      <c r="Z1451" s="108"/>
      <c r="AA1451" s="108"/>
      <c r="AB1451" s="108"/>
      <c r="AC1451" s="108"/>
      <c r="AD1451" s="108"/>
      <c r="AE1451" s="108"/>
      <c r="AF1451" s="108"/>
      <c r="AG1451" s="108"/>
      <c r="AH1451" s="108"/>
    </row>
    <row r="1452">
      <c r="A1452" s="108"/>
      <c r="B1452" s="108"/>
      <c r="C1452" s="108"/>
      <c r="D1452" s="115"/>
      <c r="E1452" s="108"/>
      <c r="F1452" s="108"/>
      <c r="G1452" s="108"/>
      <c r="H1452" s="108"/>
      <c r="I1452" s="108"/>
      <c r="J1452" s="108"/>
      <c r="K1452" s="108"/>
      <c r="L1452" s="108"/>
      <c r="M1452" s="111"/>
      <c r="N1452" s="112"/>
      <c r="O1452" s="111"/>
      <c r="P1452" s="108"/>
      <c r="Q1452" s="108"/>
      <c r="R1452" s="108"/>
      <c r="S1452" s="108"/>
      <c r="T1452" s="108"/>
      <c r="U1452" s="108"/>
      <c r="V1452" s="108"/>
      <c r="W1452" s="108"/>
      <c r="X1452" s="108"/>
      <c r="Y1452" s="108"/>
      <c r="Z1452" s="108"/>
      <c r="AA1452" s="108"/>
      <c r="AB1452" s="108"/>
      <c r="AC1452" s="108"/>
      <c r="AD1452" s="108"/>
      <c r="AE1452" s="108"/>
      <c r="AF1452" s="108"/>
      <c r="AG1452" s="108"/>
      <c r="AH1452" s="108"/>
    </row>
    <row r="1453">
      <c r="A1453" s="108"/>
      <c r="B1453" s="108"/>
      <c r="C1453" s="108"/>
      <c r="D1453" s="115"/>
      <c r="E1453" s="108"/>
      <c r="F1453" s="108"/>
      <c r="G1453" s="108"/>
      <c r="H1453" s="108"/>
      <c r="I1453" s="108"/>
      <c r="J1453" s="108"/>
      <c r="K1453" s="108"/>
      <c r="L1453" s="108"/>
      <c r="M1453" s="111"/>
      <c r="N1453" s="112"/>
      <c r="O1453" s="111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  <c r="AE1453" s="108"/>
      <c r="AF1453" s="108"/>
      <c r="AG1453" s="108"/>
      <c r="AH1453" s="108"/>
    </row>
    <row r="1454">
      <c r="A1454" s="108"/>
      <c r="B1454" s="108"/>
      <c r="C1454" s="108"/>
      <c r="D1454" s="115"/>
      <c r="E1454" s="108"/>
      <c r="F1454" s="108"/>
      <c r="G1454" s="108"/>
      <c r="H1454" s="108"/>
      <c r="I1454" s="108"/>
      <c r="J1454" s="108"/>
      <c r="K1454" s="108"/>
      <c r="L1454" s="108"/>
      <c r="M1454" s="111"/>
      <c r="N1454" s="112"/>
      <c r="O1454" s="111"/>
      <c r="P1454" s="108"/>
      <c r="Q1454" s="108"/>
      <c r="R1454" s="108"/>
      <c r="S1454" s="108"/>
      <c r="T1454" s="108"/>
      <c r="U1454" s="108"/>
      <c r="V1454" s="108"/>
      <c r="W1454" s="108"/>
      <c r="X1454" s="108"/>
      <c r="Y1454" s="108"/>
      <c r="Z1454" s="108"/>
      <c r="AA1454" s="108"/>
      <c r="AB1454" s="108"/>
      <c r="AC1454" s="108"/>
      <c r="AD1454" s="108"/>
      <c r="AE1454" s="108"/>
      <c r="AF1454" s="108"/>
      <c r="AG1454" s="108"/>
      <c r="AH1454" s="108"/>
    </row>
    <row r="1455">
      <c r="A1455" s="108"/>
      <c r="B1455" s="108"/>
      <c r="C1455" s="108"/>
      <c r="D1455" s="115"/>
      <c r="E1455" s="108"/>
      <c r="F1455" s="108"/>
      <c r="G1455" s="108"/>
      <c r="H1455" s="108"/>
      <c r="I1455" s="108"/>
      <c r="J1455" s="108"/>
      <c r="K1455" s="108"/>
      <c r="L1455" s="108"/>
      <c r="M1455" s="111"/>
      <c r="N1455" s="112"/>
      <c r="O1455" s="111"/>
      <c r="P1455" s="108"/>
      <c r="Q1455" s="108"/>
      <c r="R1455" s="108"/>
      <c r="S1455" s="108"/>
      <c r="T1455" s="108"/>
      <c r="U1455" s="108"/>
      <c r="V1455" s="108"/>
      <c r="W1455" s="108"/>
      <c r="X1455" s="108"/>
      <c r="Y1455" s="108"/>
      <c r="Z1455" s="108"/>
      <c r="AA1455" s="108"/>
      <c r="AB1455" s="108"/>
      <c r="AC1455" s="108"/>
      <c r="AD1455" s="108"/>
      <c r="AE1455" s="108"/>
      <c r="AF1455" s="108"/>
      <c r="AG1455" s="108"/>
      <c r="AH1455" s="108"/>
    </row>
    <row r="1456">
      <c r="A1456" s="108"/>
      <c r="B1456" s="108"/>
      <c r="C1456" s="108"/>
      <c r="D1456" s="115"/>
      <c r="E1456" s="108"/>
      <c r="F1456" s="108"/>
      <c r="G1456" s="108"/>
      <c r="H1456" s="108"/>
      <c r="I1456" s="108"/>
      <c r="J1456" s="108"/>
      <c r="K1456" s="108"/>
      <c r="L1456" s="108"/>
      <c r="M1456" s="111"/>
      <c r="N1456" s="112"/>
      <c r="O1456" s="111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/>
      <c r="AB1456" s="108"/>
      <c r="AC1456" s="108"/>
      <c r="AD1456" s="108"/>
      <c r="AE1456" s="108"/>
      <c r="AF1456" s="108"/>
      <c r="AG1456" s="108"/>
      <c r="AH1456" s="108"/>
    </row>
    <row r="1457">
      <c r="A1457" s="108"/>
      <c r="B1457" s="108"/>
      <c r="C1457" s="108"/>
      <c r="D1457" s="115"/>
      <c r="E1457" s="108"/>
      <c r="F1457" s="108"/>
      <c r="G1457" s="108"/>
      <c r="H1457" s="108"/>
      <c r="I1457" s="108"/>
      <c r="J1457" s="108"/>
      <c r="K1457" s="108"/>
      <c r="L1457" s="108"/>
      <c r="M1457" s="111"/>
      <c r="N1457" s="112"/>
      <c r="O1457" s="111"/>
      <c r="P1457" s="108"/>
      <c r="Q1457" s="108"/>
      <c r="R1457" s="108"/>
      <c r="S1457" s="108"/>
      <c r="T1457" s="108"/>
      <c r="U1457" s="108"/>
      <c r="V1457" s="108"/>
      <c r="W1457" s="108"/>
      <c r="X1457" s="108"/>
      <c r="Y1457" s="108"/>
      <c r="Z1457" s="108"/>
      <c r="AA1457" s="108"/>
      <c r="AB1457" s="108"/>
      <c r="AC1457" s="108"/>
      <c r="AD1457" s="108"/>
      <c r="AE1457" s="108"/>
      <c r="AF1457" s="108"/>
      <c r="AG1457" s="108"/>
      <c r="AH1457" s="108"/>
    </row>
    <row r="1458">
      <c r="A1458" s="108"/>
      <c r="B1458" s="108"/>
      <c r="C1458" s="108"/>
      <c r="D1458" s="115"/>
      <c r="E1458" s="108"/>
      <c r="F1458" s="108"/>
      <c r="G1458" s="108"/>
      <c r="H1458" s="108"/>
      <c r="I1458" s="108"/>
      <c r="J1458" s="108"/>
      <c r="K1458" s="108"/>
      <c r="L1458" s="108"/>
      <c r="M1458" s="111"/>
      <c r="N1458" s="112"/>
      <c r="O1458" s="111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/>
      <c r="AB1458" s="108"/>
      <c r="AC1458" s="108"/>
      <c r="AD1458" s="108"/>
      <c r="AE1458" s="108"/>
      <c r="AF1458" s="108"/>
      <c r="AG1458" s="108"/>
      <c r="AH1458" s="108"/>
    </row>
    <row r="1459">
      <c r="A1459" s="108"/>
      <c r="B1459" s="108"/>
      <c r="C1459" s="108"/>
      <c r="D1459" s="115"/>
      <c r="E1459" s="108"/>
      <c r="F1459" s="108"/>
      <c r="G1459" s="108"/>
      <c r="H1459" s="108"/>
      <c r="I1459" s="108"/>
      <c r="J1459" s="108"/>
      <c r="K1459" s="108"/>
      <c r="L1459" s="108"/>
      <c r="M1459" s="111"/>
      <c r="N1459" s="112"/>
      <c r="O1459" s="111"/>
      <c r="P1459" s="108"/>
      <c r="Q1459" s="108"/>
      <c r="R1459" s="108"/>
      <c r="S1459" s="108"/>
      <c r="T1459" s="108"/>
      <c r="U1459" s="108"/>
      <c r="V1459" s="108"/>
      <c r="W1459" s="108"/>
      <c r="X1459" s="108"/>
      <c r="Y1459" s="108"/>
      <c r="Z1459" s="108"/>
      <c r="AA1459" s="108"/>
      <c r="AB1459" s="108"/>
      <c r="AC1459" s="108"/>
      <c r="AD1459" s="108"/>
      <c r="AE1459" s="108"/>
      <c r="AF1459" s="108"/>
      <c r="AG1459" s="108"/>
      <c r="AH1459" s="108"/>
    </row>
    <row r="1460">
      <c r="A1460" s="108"/>
      <c r="B1460" s="108"/>
      <c r="C1460" s="108"/>
      <c r="D1460" s="115"/>
      <c r="E1460" s="108"/>
      <c r="F1460" s="108"/>
      <c r="G1460" s="108"/>
      <c r="H1460" s="108"/>
      <c r="I1460" s="108"/>
      <c r="J1460" s="108"/>
      <c r="K1460" s="108"/>
      <c r="L1460" s="108"/>
      <c r="M1460" s="111"/>
      <c r="N1460" s="112"/>
      <c r="O1460" s="111"/>
      <c r="P1460" s="108"/>
      <c r="Q1460" s="108"/>
      <c r="R1460" s="108"/>
      <c r="S1460" s="108"/>
      <c r="T1460" s="108"/>
      <c r="U1460" s="108"/>
      <c r="V1460" s="108"/>
      <c r="W1460" s="108"/>
      <c r="X1460" s="108"/>
      <c r="Y1460" s="108"/>
      <c r="Z1460" s="108"/>
      <c r="AA1460" s="108"/>
      <c r="AB1460" s="108"/>
      <c r="AC1460" s="108"/>
      <c r="AD1460" s="108"/>
      <c r="AE1460" s="108"/>
      <c r="AF1460" s="108"/>
      <c r="AG1460" s="108"/>
      <c r="AH1460" s="108"/>
    </row>
    <row r="1461">
      <c r="A1461" s="108"/>
      <c r="B1461" s="108"/>
      <c r="C1461" s="108"/>
      <c r="D1461" s="115"/>
      <c r="E1461" s="108"/>
      <c r="F1461" s="108"/>
      <c r="G1461" s="108"/>
      <c r="H1461" s="108"/>
      <c r="I1461" s="108"/>
      <c r="J1461" s="108"/>
      <c r="K1461" s="108"/>
      <c r="L1461" s="108"/>
      <c r="M1461" s="111"/>
      <c r="N1461" s="112"/>
      <c r="O1461" s="111"/>
      <c r="P1461" s="108"/>
      <c r="Q1461" s="108"/>
      <c r="R1461" s="108"/>
      <c r="S1461" s="108"/>
      <c r="T1461" s="108"/>
      <c r="U1461" s="108"/>
      <c r="V1461" s="108"/>
      <c r="W1461" s="108"/>
      <c r="X1461" s="108"/>
      <c r="Y1461" s="108"/>
      <c r="Z1461" s="108"/>
      <c r="AA1461" s="108"/>
      <c r="AB1461" s="108"/>
      <c r="AC1461" s="108"/>
      <c r="AD1461" s="108"/>
      <c r="AE1461" s="108"/>
      <c r="AF1461" s="108"/>
      <c r="AG1461" s="108"/>
      <c r="AH1461" s="108"/>
    </row>
    <row r="1462">
      <c r="A1462" s="108"/>
      <c r="B1462" s="108"/>
      <c r="C1462" s="108"/>
      <c r="D1462" s="115"/>
      <c r="E1462" s="108"/>
      <c r="F1462" s="108"/>
      <c r="G1462" s="108"/>
      <c r="H1462" s="108"/>
      <c r="I1462" s="108"/>
      <c r="J1462" s="108"/>
      <c r="K1462" s="108"/>
      <c r="L1462" s="108"/>
      <c r="M1462" s="111"/>
      <c r="N1462" s="112"/>
      <c r="O1462" s="111"/>
      <c r="P1462" s="108"/>
      <c r="Q1462" s="108"/>
      <c r="R1462" s="108"/>
      <c r="S1462" s="108"/>
      <c r="T1462" s="108"/>
      <c r="U1462" s="108"/>
      <c r="V1462" s="108"/>
      <c r="W1462" s="108"/>
      <c r="X1462" s="108"/>
      <c r="Y1462" s="108"/>
      <c r="Z1462" s="108"/>
      <c r="AA1462" s="108"/>
      <c r="AB1462" s="108"/>
      <c r="AC1462" s="108"/>
      <c r="AD1462" s="108"/>
      <c r="AE1462" s="108"/>
      <c r="AF1462" s="108"/>
      <c r="AG1462" s="108"/>
      <c r="AH1462" s="108"/>
    </row>
    <row r="1463">
      <c r="A1463" s="108"/>
      <c r="B1463" s="108"/>
      <c r="C1463" s="108"/>
      <c r="D1463" s="115"/>
      <c r="E1463" s="108"/>
      <c r="F1463" s="108"/>
      <c r="G1463" s="108"/>
      <c r="H1463" s="108"/>
      <c r="I1463" s="108"/>
      <c r="J1463" s="108"/>
      <c r="K1463" s="108"/>
      <c r="L1463" s="108"/>
      <c r="M1463" s="111"/>
      <c r="N1463" s="112"/>
      <c r="O1463" s="111"/>
      <c r="P1463" s="108"/>
      <c r="Q1463" s="108"/>
      <c r="R1463" s="108"/>
      <c r="S1463" s="108"/>
      <c r="T1463" s="108"/>
      <c r="U1463" s="108"/>
      <c r="V1463" s="108"/>
      <c r="W1463" s="108"/>
      <c r="X1463" s="108"/>
      <c r="Y1463" s="108"/>
      <c r="Z1463" s="108"/>
      <c r="AA1463" s="108"/>
      <c r="AB1463" s="108"/>
      <c r="AC1463" s="108"/>
      <c r="AD1463" s="108"/>
      <c r="AE1463" s="108"/>
      <c r="AF1463" s="108"/>
      <c r="AG1463" s="108"/>
      <c r="AH1463" s="108"/>
    </row>
    <row r="1464">
      <c r="A1464" s="108"/>
      <c r="B1464" s="108"/>
      <c r="C1464" s="108"/>
      <c r="D1464" s="115"/>
      <c r="E1464" s="108"/>
      <c r="F1464" s="108"/>
      <c r="G1464" s="108"/>
      <c r="H1464" s="108"/>
      <c r="I1464" s="108"/>
      <c r="J1464" s="108"/>
      <c r="K1464" s="108"/>
      <c r="L1464" s="108"/>
      <c r="M1464" s="111"/>
      <c r="N1464" s="112"/>
      <c r="O1464" s="111"/>
      <c r="P1464" s="108"/>
      <c r="Q1464" s="108"/>
      <c r="R1464" s="108"/>
      <c r="S1464" s="108"/>
      <c r="T1464" s="108"/>
      <c r="U1464" s="108"/>
      <c r="V1464" s="108"/>
      <c r="W1464" s="108"/>
      <c r="X1464" s="108"/>
      <c r="Y1464" s="108"/>
      <c r="Z1464" s="108"/>
      <c r="AA1464" s="108"/>
      <c r="AB1464" s="108"/>
      <c r="AC1464" s="108"/>
      <c r="AD1464" s="108"/>
      <c r="AE1464" s="108"/>
      <c r="AF1464" s="108"/>
      <c r="AG1464" s="108"/>
      <c r="AH1464" s="108"/>
    </row>
    <row r="1465">
      <c r="A1465" s="108"/>
      <c r="B1465" s="108"/>
      <c r="C1465" s="108"/>
      <c r="D1465" s="115"/>
      <c r="E1465" s="108"/>
      <c r="F1465" s="108"/>
      <c r="G1465" s="108"/>
      <c r="H1465" s="108"/>
      <c r="I1465" s="108"/>
      <c r="J1465" s="108"/>
      <c r="K1465" s="108"/>
      <c r="L1465" s="108"/>
      <c r="M1465" s="111"/>
      <c r="N1465" s="112"/>
      <c r="O1465" s="111"/>
      <c r="P1465" s="108"/>
      <c r="Q1465" s="108"/>
      <c r="R1465" s="108"/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/>
      <c r="AC1465" s="108"/>
      <c r="AD1465" s="108"/>
      <c r="AE1465" s="108"/>
      <c r="AF1465" s="108"/>
      <c r="AG1465" s="108"/>
      <c r="AH1465" s="108"/>
    </row>
    <row r="1466">
      <c r="A1466" s="108"/>
      <c r="B1466" s="108"/>
      <c r="C1466" s="108"/>
      <c r="D1466" s="115"/>
      <c r="E1466" s="108"/>
      <c r="F1466" s="108"/>
      <c r="G1466" s="108"/>
      <c r="H1466" s="108"/>
      <c r="I1466" s="108"/>
      <c r="J1466" s="108"/>
      <c r="K1466" s="108"/>
      <c r="L1466" s="108"/>
      <c r="M1466" s="111"/>
      <c r="N1466" s="112"/>
      <c r="O1466" s="111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/>
      <c r="AB1466" s="108"/>
      <c r="AC1466" s="108"/>
      <c r="AD1466" s="108"/>
      <c r="AE1466" s="108"/>
      <c r="AF1466" s="108"/>
      <c r="AG1466" s="108"/>
      <c r="AH1466" s="108"/>
    </row>
    <row r="1467">
      <c r="A1467" s="108"/>
      <c r="B1467" s="108"/>
      <c r="C1467" s="108"/>
      <c r="D1467" s="115"/>
      <c r="E1467" s="108"/>
      <c r="F1467" s="108"/>
      <c r="G1467" s="108"/>
      <c r="H1467" s="108"/>
      <c r="I1467" s="108"/>
      <c r="J1467" s="108"/>
      <c r="K1467" s="108"/>
      <c r="L1467" s="108"/>
      <c r="M1467" s="111"/>
      <c r="N1467" s="112"/>
      <c r="O1467" s="111"/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/>
      <c r="AB1467" s="108"/>
      <c r="AC1467" s="108"/>
      <c r="AD1467" s="108"/>
      <c r="AE1467" s="108"/>
      <c r="AF1467" s="108"/>
      <c r="AG1467" s="108"/>
      <c r="AH1467" s="108"/>
    </row>
    <row r="1468">
      <c r="A1468" s="108"/>
      <c r="B1468" s="108"/>
      <c r="C1468" s="108"/>
      <c r="D1468" s="115"/>
      <c r="E1468" s="108"/>
      <c r="F1468" s="108"/>
      <c r="G1468" s="108"/>
      <c r="H1468" s="108"/>
      <c r="I1468" s="108"/>
      <c r="J1468" s="108"/>
      <c r="K1468" s="108"/>
      <c r="L1468" s="108"/>
      <c r="M1468" s="111"/>
      <c r="N1468" s="112"/>
      <c r="O1468" s="111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  <c r="AE1468" s="108"/>
      <c r="AF1468" s="108"/>
      <c r="AG1468" s="108"/>
      <c r="AH1468" s="108"/>
    </row>
    <row r="1469">
      <c r="A1469" s="108"/>
      <c r="B1469" s="108"/>
      <c r="C1469" s="108"/>
      <c r="D1469" s="115"/>
      <c r="E1469" s="108"/>
      <c r="F1469" s="108"/>
      <c r="G1469" s="108"/>
      <c r="H1469" s="108"/>
      <c r="I1469" s="108"/>
      <c r="J1469" s="108"/>
      <c r="K1469" s="108"/>
      <c r="L1469" s="108"/>
      <c r="M1469" s="111"/>
      <c r="N1469" s="112"/>
      <c r="O1469" s="111"/>
      <c r="P1469" s="108"/>
      <c r="Q1469" s="108"/>
      <c r="R1469" s="108"/>
      <c r="S1469" s="108"/>
      <c r="T1469" s="108"/>
      <c r="U1469" s="108"/>
      <c r="V1469" s="108"/>
      <c r="W1469" s="108"/>
      <c r="X1469" s="108"/>
      <c r="Y1469" s="108"/>
      <c r="Z1469" s="108"/>
      <c r="AA1469" s="108"/>
      <c r="AB1469" s="108"/>
      <c r="AC1469" s="108"/>
      <c r="AD1469" s="108"/>
      <c r="AE1469" s="108"/>
      <c r="AF1469" s="108"/>
      <c r="AG1469" s="108"/>
      <c r="AH1469" s="108"/>
    </row>
    <row r="1470">
      <c r="A1470" s="108"/>
      <c r="B1470" s="108"/>
      <c r="C1470" s="108"/>
      <c r="D1470" s="115"/>
      <c r="E1470" s="108"/>
      <c r="F1470" s="108"/>
      <c r="G1470" s="108"/>
      <c r="H1470" s="108"/>
      <c r="I1470" s="108"/>
      <c r="J1470" s="108"/>
      <c r="K1470" s="108"/>
      <c r="L1470" s="108"/>
      <c r="M1470" s="111"/>
      <c r="N1470" s="112"/>
      <c r="O1470" s="111"/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/>
      <c r="AB1470" s="108"/>
      <c r="AC1470" s="108"/>
      <c r="AD1470" s="108"/>
      <c r="AE1470" s="108"/>
      <c r="AF1470" s="108"/>
      <c r="AG1470" s="108"/>
      <c r="AH1470" s="108"/>
    </row>
    <row r="1471">
      <c r="A1471" s="108"/>
      <c r="B1471" s="108"/>
      <c r="C1471" s="108"/>
      <c r="D1471" s="115"/>
      <c r="E1471" s="108"/>
      <c r="F1471" s="108"/>
      <c r="G1471" s="108"/>
      <c r="H1471" s="108"/>
      <c r="I1471" s="108"/>
      <c r="J1471" s="108"/>
      <c r="K1471" s="108"/>
      <c r="L1471" s="108"/>
      <c r="M1471" s="111"/>
      <c r="N1471" s="112"/>
      <c r="O1471" s="111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  <c r="AE1471" s="108"/>
      <c r="AF1471" s="108"/>
      <c r="AG1471" s="108"/>
      <c r="AH1471" s="108"/>
    </row>
    <row r="1472">
      <c r="A1472" s="108"/>
      <c r="B1472" s="108"/>
      <c r="C1472" s="108"/>
      <c r="D1472" s="115"/>
      <c r="E1472" s="108"/>
      <c r="F1472" s="108"/>
      <c r="G1472" s="108"/>
      <c r="H1472" s="108"/>
      <c r="I1472" s="108"/>
      <c r="J1472" s="108"/>
      <c r="K1472" s="108"/>
      <c r="L1472" s="108"/>
      <c r="M1472" s="111"/>
      <c r="N1472" s="112"/>
      <c r="O1472" s="111"/>
      <c r="P1472" s="108"/>
      <c r="Q1472" s="108"/>
      <c r="R1472" s="108"/>
      <c r="S1472" s="108"/>
      <c r="T1472" s="108"/>
      <c r="U1472" s="108"/>
      <c r="V1472" s="108"/>
      <c r="W1472" s="108"/>
      <c r="X1472" s="108"/>
      <c r="Y1472" s="108"/>
      <c r="Z1472" s="108"/>
      <c r="AA1472" s="108"/>
      <c r="AB1472" s="108"/>
      <c r="AC1472" s="108"/>
      <c r="AD1472" s="108"/>
      <c r="AE1472" s="108"/>
      <c r="AF1472" s="108"/>
      <c r="AG1472" s="108"/>
      <c r="AH1472" s="108"/>
    </row>
    <row r="1473">
      <c r="A1473" s="108"/>
      <c r="B1473" s="108"/>
      <c r="C1473" s="108"/>
      <c r="D1473" s="115"/>
      <c r="E1473" s="108"/>
      <c r="F1473" s="108"/>
      <c r="G1473" s="108"/>
      <c r="H1473" s="108"/>
      <c r="I1473" s="108"/>
      <c r="J1473" s="108"/>
      <c r="K1473" s="108"/>
      <c r="L1473" s="108"/>
      <c r="M1473" s="111"/>
      <c r="N1473" s="112"/>
      <c r="O1473" s="111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/>
      <c r="AC1473" s="108"/>
      <c r="AD1473" s="108"/>
      <c r="AE1473" s="108"/>
      <c r="AF1473" s="108"/>
      <c r="AG1473" s="108"/>
      <c r="AH1473" s="108"/>
    </row>
    <row r="1474">
      <c r="A1474" s="108"/>
      <c r="B1474" s="108"/>
      <c r="C1474" s="108"/>
      <c r="D1474" s="115"/>
      <c r="E1474" s="108"/>
      <c r="F1474" s="108"/>
      <c r="G1474" s="108"/>
      <c r="H1474" s="108"/>
      <c r="I1474" s="108"/>
      <c r="J1474" s="108"/>
      <c r="K1474" s="108"/>
      <c r="L1474" s="108"/>
      <c r="M1474" s="111"/>
      <c r="N1474" s="112"/>
      <c r="O1474" s="111"/>
      <c r="P1474" s="108"/>
      <c r="Q1474" s="108"/>
      <c r="R1474" s="108"/>
      <c r="S1474" s="108"/>
      <c r="T1474" s="108"/>
      <c r="U1474" s="108"/>
      <c r="V1474" s="108"/>
      <c r="W1474" s="108"/>
      <c r="X1474" s="108"/>
      <c r="Y1474" s="108"/>
      <c r="Z1474" s="108"/>
      <c r="AA1474" s="108"/>
      <c r="AB1474" s="108"/>
      <c r="AC1474" s="108"/>
      <c r="AD1474" s="108"/>
      <c r="AE1474" s="108"/>
      <c r="AF1474" s="108"/>
      <c r="AG1474" s="108"/>
      <c r="AH1474" s="108"/>
    </row>
    <row r="1475">
      <c r="A1475" s="108"/>
      <c r="B1475" s="108"/>
      <c r="C1475" s="108"/>
      <c r="D1475" s="115"/>
      <c r="E1475" s="108"/>
      <c r="F1475" s="108"/>
      <c r="G1475" s="108"/>
      <c r="H1475" s="108"/>
      <c r="I1475" s="108"/>
      <c r="J1475" s="108"/>
      <c r="K1475" s="108"/>
      <c r="L1475" s="108"/>
      <c r="M1475" s="111"/>
      <c r="N1475" s="112"/>
      <c r="O1475" s="111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/>
      <c r="AC1475" s="108"/>
      <c r="AD1475" s="108"/>
      <c r="AE1475" s="108"/>
      <c r="AF1475" s="108"/>
      <c r="AG1475" s="108"/>
      <c r="AH1475" s="108"/>
    </row>
    <row r="1476">
      <c r="A1476" s="108"/>
      <c r="B1476" s="108"/>
      <c r="C1476" s="108"/>
      <c r="D1476" s="115"/>
      <c r="E1476" s="108"/>
      <c r="F1476" s="108"/>
      <c r="G1476" s="108"/>
      <c r="H1476" s="108"/>
      <c r="I1476" s="108"/>
      <c r="J1476" s="108"/>
      <c r="K1476" s="108"/>
      <c r="L1476" s="108"/>
      <c r="M1476" s="111"/>
      <c r="N1476" s="112"/>
      <c r="O1476" s="111"/>
      <c r="P1476" s="108"/>
      <c r="Q1476" s="108"/>
      <c r="R1476" s="108"/>
      <c r="S1476" s="108"/>
      <c r="T1476" s="108"/>
      <c r="U1476" s="108"/>
      <c r="V1476" s="108"/>
      <c r="W1476" s="108"/>
      <c r="X1476" s="108"/>
      <c r="Y1476" s="108"/>
      <c r="Z1476" s="108"/>
      <c r="AA1476" s="108"/>
      <c r="AB1476" s="108"/>
      <c r="AC1476" s="108"/>
      <c r="AD1476" s="108"/>
      <c r="AE1476" s="108"/>
      <c r="AF1476" s="108"/>
      <c r="AG1476" s="108"/>
      <c r="AH1476" s="108"/>
    </row>
    <row r="1477">
      <c r="A1477" s="108"/>
      <c r="B1477" s="108"/>
      <c r="C1477" s="108"/>
      <c r="D1477" s="115"/>
      <c r="E1477" s="108"/>
      <c r="F1477" s="108"/>
      <c r="G1477" s="108"/>
      <c r="H1477" s="108"/>
      <c r="I1477" s="108"/>
      <c r="J1477" s="108"/>
      <c r="K1477" s="108"/>
      <c r="L1477" s="108"/>
      <c r="M1477" s="111"/>
      <c r="N1477" s="112"/>
      <c r="O1477" s="111"/>
      <c r="P1477" s="108"/>
      <c r="Q1477" s="108"/>
      <c r="R1477" s="108"/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/>
      <c r="AC1477" s="108"/>
      <c r="AD1477" s="108"/>
      <c r="AE1477" s="108"/>
      <c r="AF1477" s="108"/>
      <c r="AG1477" s="108"/>
      <c r="AH1477" s="108"/>
    </row>
    <row r="1478">
      <c r="A1478" s="108"/>
      <c r="B1478" s="108"/>
      <c r="C1478" s="108"/>
      <c r="D1478" s="115"/>
      <c r="E1478" s="108"/>
      <c r="F1478" s="108"/>
      <c r="G1478" s="108"/>
      <c r="H1478" s="108"/>
      <c r="I1478" s="108"/>
      <c r="J1478" s="108"/>
      <c r="K1478" s="108"/>
      <c r="L1478" s="108"/>
      <c r="M1478" s="111"/>
      <c r="N1478" s="112"/>
      <c r="O1478" s="111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08"/>
      <c r="AE1478" s="108"/>
      <c r="AF1478" s="108"/>
      <c r="AG1478" s="108"/>
      <c r="AH1478" s="108"/>
    </row>
    <row r="1479">
      <c r="A1479" s="108"/>
      <c r="B1479" s="108"/>
      <c r="C1479" s="108"/>
      <c r="D1479" s="115"/>
      <c r="E1479" s="108"/>
      <c r="F1479" s="108"/>
      <c r="G1479" s="108"/>
      <c r="H1479" s="108"/>
      <c r="I1479" s="108"/>
      <c r="J1479" s="108"/>
      <c r="K1479" s="108"/>
      <c r="L1479" s="108"/>
      <c r="M1479" s="111"/>
      <c r="N1479" s="112"/>
      <c r="O1479" s="111"/>
      <c r="P1479" s="108"/>
      <c r="Q1479" s="108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08"/>
      <c r="AE1479" s="108"/>
      <c r="AF1479" s="108"/>
      <c r="AG1479" s="108"/>
      <c r="AH1479" s="108"/>
    </row>
    <row r="1480">
      <c r="A1480" s="108"/>
      <c r="B1480" s="108"/>
      <c r="C1480" s="108"/>
      <c r="D1480" s="115"/>
      <c r="E1480" s="108"/>
      <c r="F1480" s="108"/>
      <c r="G1480" s="108"/>
      <c r="H1480" s="108"/>
      <c r="I1480" s="108"/>
      <c r="J1480" s="108"/>
      <c r="K1480" s="108"/>
      <c r="L1480" s="108"/>
      <c r="M1480" s="111"/>
      <c r="N1480" s="112"/>
      <c r="O1480" s="111"/>
      <c r="P1480" s="108"/>
      <c r="Q1480" s="108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08"/>
      <c r="AE1480" s="108"/>
      <c r="AF1480" s="108"/>
      <c r="AG1480" s="108"/>
      <c r="AH1480" s="108"/>
    </row>
    <row r="1481">
      <c r="A1481" s="108"/>
      <c r="B1481" s="108"/>
      <c r="C1481" s="108"/>
      <c r="D1481" s="115"/>
      <c r="E1481" s="108"/>
      <c r="F1481" s="108"/>
      <c r="G1481" s="108"/>
      <c r="H1481" s="108"/>
      <c r="I1481" s="108"/>
      <c r="J1481" s="108"/>
      <c r="K1481" s="108"/>
      <c r="L1481" s="108"/>
      <c r="M1481" s="111"/>
      <c r="N1481" s="112"/>
      <c r="O1481" s="111"/>
      <c r="P1481" s="108"/>
      <c r="Q1481" s="108"/>
      <c r="R1481" s="108"/>
      <c r="S1481" s="108"/>
      <c r="T1481" s="108"/>
      <c r="U1481" s="108"/>
      <c r="V1481" s="108"/>
      <c r="W1481" s="108"/>
      <c r="X1481" s="108"/>
      <c r="Y1481" s="108"/>
      <c r="Z1481" s="108"/>
      <c r="AA1481" s="108"/>
      <c r="AB1481" s="108"/>
      <c r="AC1481" s="108"/>
      <c r="AD1481" s="108"/>
      <c r="AE1481" s="108"/>
      <c r="AF1481" s="108"/>
      <c r="AG1481" s="108"/>
      <c r="AH1481" s="108"/>
    </row>
    <row r="1482">
      <c r="A1482" s="108"/>
      <c r="B1482" s="108"/>
      <c r="C1482" s="108"/>
      <c r="D1482" s="115"/>
      <c r="E1482" s="108"/>
      <c r="F1482" s="108"/>
      <c r="G1482" s="108"/>
      <c r="H1482" s="108"/>
      <c r="I1482" s="108"/>
      <c r="J1482" s="108"/>
      <c r="K1482" s="108"/>
      <c r="L1482" s="108"/>
      <c r="M1482" s="111"/>
      <c r="N1482" s="112"/>
      <c r="O1482" s="111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/>
      <c r="AB1482" s="108"/>
      <c r="AC1482" s="108"/>
      <c r="AD1482" s="108"/>
      <c r="AE1482" s="108"/>
      <c r="AF1482" s="108"/>
      <c r="AG1482" s="108"/>
      <c r="AH1482" s="108"/>
    </row>
    <row r="1483">
      <c r="A1483" s="108"/>
      <c r="B1483" s="108"/>
      <c r="C1483" s="108"/>
      <c r="D1483" s="115"/>
      <c r="E1483" s="108"/>
      <c r="F1483" s="108"/>
      <c r="G1483" s="108"/>
      <c r="H1483" s="108"/>
      <c r="I1483" s="108"/>
      <c r="J1483" s="108"/>
      <c r="K1483" s="108"/>
      <c r="L1483" s="108"/>
      <c r="M1483" s="111"/>
      <c r="N1483" s="112"/>
      <c r="O1483" s="111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/>
      <c r="AC1483" s="108"/>
      <c r="AD1483" s="108"/>
      <c r="AE1483" s="108"/>
      <c r="AF1483" s="108"/>
      <c r="AG1483" s="108"/>
      <c r="AH1483" s="108"/>
    </row>
    <row r="1484">
      <c r="A1484" s="108"/>
      <c r="B1484" s="108"/>
      <c r="C1484" s="108"/>
      <c r="D1484" s="115"/>
      <c r="E1484" s="108"/>
      <c r="F1484" s="108"/>
      <c r="G1484" s="108"/>
      <c r="H1484" s="108"/>
      <c r="I1484" s="108"/>
      <c r="J1484" s="108"/>
      <c r="K1484" s="108"/>
      <c r="L1484" s="108"/>
      <c r="M1484" s="111"/>
      <c r="N1484" s="112"/>
      <c r="O1484" s="111"/>
      <c r="P1484" s="108"/>
      <c r="Q1484" s="108"/>
      <c r="R1484" s="108"/>
      <c r="S1484" s="108"/>
      <c r="T1484" s="108"/>
      <c r="U1484" s="108"/>
      <c r="V1484" s="108"/>
      <c r="W1484" s="108"/>
      <c r="X1484" s="108"/>
      <c r="Y1484" s="108"/>
      <c r="Z1484" s="108"/>
      <c r="AA1484" s="108"/>
      <c r="AB1484" s="108"/>
      <c r="AC1484" s="108"/>
      <c r="AD1484" s="108"/>
      <c r="AE1484" s="108"/>
      <c r="AF1484" s="108"/>
      <c r="AG1484" s="108"/>
      <c r="AH1484" s="108"/>
    </row>
    <row r="1485">
      <c r="A1485" s="108"/>
      <c r="B1485" s="108"/>
      <c r="C1485" s="108"/>
      <c r="D1485" s="115"/>
      <c r="E1485" s="108"/>
      <c r="F1485" s="108"/>
      <c r="G1485" s="108"/>
      <c r="H1485" s="108"/>
      <c r="I1485" s="108"/>
      <c r="J1485" s="108"/>
      <c r="K1485" s="108"/>
      <c r="L1485" s="108"/>
      <c r="M1485" s="111"/>
      <c r="N1485" s="112"/>
      <c r="O1485" s="111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/>
      <c r="AB1485" s="108"/>
      <c r="AC1485" s="108"/>
      <c r="AD1485" s="108"/>
      <c r="AE1485" s="108"/>
      <c r="AF1485" s="108"/>
      <c r="AG1485" s="108"/>
      <c r="AH1485" s="108"/>
    </row>
    <row r="1486">
      <c r="A1486" s="108"/>
      <c r="B1486" s="108"/>
      <c r="C1486" s="108"/>
      <c r="D1486" s="115"/>
      <c r="E1486" s="108"/>
      <c r="F1486" s="108"/>
      <c r="G1486" s="108"/>
      <c r="H1486" s="108"/>
      <c r="I1486" s="108"/>
      <c r="J1486" s="108"/>
      <c r="K1486" s="108"/>
      <c r="L1486" s="108"/>
      <c r="M1486" s="111"/>
      <c r="N1486" s="112"/>
      <c r="O1486" s="111"/>
      <c r="P1486" s="108"/>
      <c r="Q1486" s="108"/>
      <c r="R1486" s="108"/>
      <c r="S1486" s="108"/>
      <c r="T1486" s="108"/>
      <c r="U1486" s="108"/>
      <c r="V1486" s="108"/>
      <c r="W1486" s="108"/>
      <c r="X1486" s="108"/>
      <c r="Y1486" s="108"/>
      <c r="Z1486" s="108"/>
      <c r="AA1486" s="108"/>
      <c r="AB1486" s="108"/>
      <c r="AC1486" s="108"/>
      <c r="AD1486" s="108"/>
      <c r="AE1486" s="108"/>
      <c r="AF1486" s="108"/>
      <c r="AG1486" s="108"/>
      <c r="AH1486" s="108"/>
    </row>
    <row r="1487">
      <c r="A1487" s="108"/>
      <c r="B1487" s="108"/>
      <c r="C1487" s="108"/>
      <c r="D1487" s="115"/>
      <c r="E1487" s="108"/>
      <c r="F1487" s="108"/>
      <c r="G1487" s="108"/>
      <c r="H1487" s="108"/>
      <c r="I1487" s="108"/>
      <c r="J1487" s="108"/>
      <c r="K1487" s="108"/>
      <c r="L1487" s="108"/>
      <c r="M1487" s="111"/>
      <c r="N1487" s="112"/>
      <c r="O1487" s="111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/>
      <c r="AC1487" s="108"/>
      <c r="AD1487" s="108"/>
      <c r="AE1487" s="108"/>
      <c r="AF1487" s="108"/>
      <c r="AG1487" s="108"/>
      <c r="AH1487" s="108"/>
    </row>
    <row r="1488">
      <c r="A1488" s="108"/>
      <c r="B1488" s="108"/>
      <c r="C1488" s="108"/>
      <c r="D1488" s="115"/>
      <c r="E1488" s="108"/>
      <c r="F1488" s="108"/>
      <c r="G1488" s="108"/>
      <c r="H1488" s="108"/>
      <c r="I1488" s="108"/>
      <c r="J1488" s="108"/>
      <c r="K1488" s="108"/>
      <c r="L1488" s="108"/>
      <c r="M1488" s="111"/>
      <c r="N1488" s="112"/>
      <c r="O1488" s="111"/>
      <c r="P1488" s="108"/>
      <c r="Q1488" s="108"/>
      <c r="R1488" s="108"/>
      <c r="S1488" s="108"/>
      <c r="T1488" s="108"/>
      <c r="U1488" s="108"/>
      <c r="V1488" s="108"/>
      <c r="W1488" s="108"/>
      <c r="X1488" s="108"/>
      <c r="Y1488" s="108"/>
      <c r="Z1488" s="108"/>
      <c r="AA1488" s="108"/>
      <c r="AB1488" s="108"/>
      <c r="AC1488" s="108"/>
      <c r="AD1488" s="108"/>
      <c r="AE1488" s="108"/>
      <c r="AF1488" s="108"/>
      <c r="AG1488" s="108"/>
      <c r="AH1488" s="108"/>
    </row>
    <row r="1489">
      <c r="A1489" s="108"/>
      <c r="B1489" s="108"/>
      <c r="C1489" s="108"/>
      <c r="D1489" s="115"/>
      <c r="E1489" s="108"/>
      <c r="F1489" s="108"/>
      <c r="G1489" s="108"/>
      <c r="H1489" s="108"/>
      <c r="I1489" s="108"/>
      <c r="J1489" s="108"/>
      <c r="K1489" s="108"/>
      <c r="L1489" s="108"/>
      <c r="M1489" s="111"/>
      <c r="N1489" s="112"/>
      <c r="O1489" s="111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/>
      <c r="AC1489" s="108"/>
      <c r="AD1489" s="108"/>
      <c r="AE1489" s="108"/>
      <c r="AF1489" s="108"/>
      <c r="AG1489" s="108"/>
      <c r="AH1489" s="108"/>
    </row>
    <row r="1490">
      <c r="A1490" s="108"/>
      <c r="B1490" s="108"/>
      <c r="C1490" s="108"/>
      <c r="D1490" s="115"/>
      <c r="E1490" s="108"/>
      <c r="F1490" s="108"/>
      <c r="G1490" s="108"/>
      <c r="H1490" s="108"/>
      <c r="I1490" s="108"/>
      <c r="J1490" s="108"/>
      <c r="K1490" s="108"/>
      <c r="L1490" s="108"/>
      <c r="M1490" s="111"/>
      <c r="N1490" s="112"/>
      <c r="O1490" s="111"/>
      <c r="P1490" s="108"/>
      <c r="Q1490" s="108"/>
      <c r="R1490" s="108"/>
      <c r="S1490" s="108"/>
      <c r="T1490" s="108"/>
      <c r="U1490" s="108"/>
      <c r="V1490" s="108"/>
      <c r="W1490" s="108"/>
      <c r="X1490" s="108"/>
      <c r="Y1490" s="108"/>
      <c r="Z1490" s="108"/>
      <c r="AA1490" s="108"/>
      <c r="AB1490" s="108"/>
      <c r="AC1490" s="108"/>
      <c r="AD1490" s="108"/>
      <c r="AE1490" s="108"/>
      <c r="AF1490" s="108"/>
      <c r="AG1490" s="108"/>
      <c r="AH1490" s="108"/>
    </row>
    <row r="1491">
      <c r="A1491" s="108"/>
      <c r="B1491" s="108"/>
      <c r="C1491" s="108"/>
      <c r="D1491" s="115"/>
      <c r="E1491" s="108"/>
      <c r="F1491" s="108"/>
      <c r="G1491" s="108"/>
      <c r="H1491" s="108"/>
      <c r="I1491" s="108"/>
      <c r="J1491" s="108"/>
      <c r="K1491" s="108"/>
      <c r="L1491" s="108"/>
      <c r="M1491" s="111"/>
      <c r="N1491" s="112"/>
      <c r="O1491" s="111"/>
      <c r="P1491" s="108"/>
      <c r="Q1491" s="108"/>
      <c r="R1491" s="108"/>
      <c r="S1491" s="108"/>
      <c r="T1491" s="108"/>
      <c r="U1491" s="108"/>
      <c r="V1491" s="108"/>
      <c r="W1491" s="108"/>
      <c r="X1491" s="108"/>
      <c r="Y1491" s="108"/>
      <c r="Z1491" s="108"/>
      <c r="AA1491" s="108"/>
      <c r="AB1491" s="108"/>
      <c r="AC1491" s="108"/>
      <c r="AD1491" s="108"/>
      <c r="AE1491" s="108"/>
      <c r="AF1491" s="108"/>
      <c r="AG1491" s="108"/>
      <c r="AH1491" s="108"/>
    </row>
    <row r="1492">
      <c r="A1492" s="108"/>
      <c r="B1492" s="108"/>
      <c r="C1492" s="108"/>
      <c r="D1492" s="115"/>
      <c r="E1492" s="108"/>
      <c r="F1492" s="108"/>
      <c r="G1492" s="108"/>
      <c r="H1492" s="108"/>
      <c r="I1492" s="108"/>
      <c r="J1492" s="108"/>
      <c r="K1492" s="108"/>
      <c r="L1492" s="108"/>
      <c r="M1492" s="111"/>
      <c r="N1492" s="112"/>
      <c r="O1492" s="111"/>
      <c r="P1492" s="108"/>
      <c r="Q1492" s="108"/>
      <c r="R1492" s="108"/>
      <c r="S1492" s="108"/>
      <c r="T1492" s="108"/>
      <c r="U1492" s="108"/>
      <c r="V1492" s="108"/>
      <c r="W1492" s="108"/>
      <c r="X1492" s="108"/>
      <c r="Y1492" s="108"/>
      <c r="Z1492" s="108"/>
      <c r="AA1492" s="108"/>
      <c r="AB1492" s="108"/>
      <c r="AC1492" s="108"/>
      <c r="AD1492" s="108"/>
      <c r="AE1492" s="108"/>
      <c r="AF1492" s="108"/>
      <c r="AG1492" s="108"/>
      <c r="AH1492" s="108"/>
    </row>
    <row r="1493">
      <c r="A1493" s="108"/>
      <c r="B1493" s="108"/>
      <c r="C1493" s="108"/>
      <c r="D1493" s="115"/>
      <c r="E1493" s="108"/>
      <c r="F1493" s="108"/>
      <c r="G1493" s="108"/>
      <c r="H1493" s="108"/>
      <c r="I1493" s="108"/>
      <c r="J1493" s="108"/>
      <c r="K1493" s="108"/>
      <c r="L1493" s="108"/>
      <c r="M1493" s="111"/>
      <c r="N1493" s="112"/>
      <c r="O1493" s="111"/>
      <c r="P1493" s="108"/>
      <c r="Q1493" s="108"/>
      <c r="R1493" s="108"/>
      <c r="S1493" s="108"/>
      <c r="T1493" s="108"/>
      <c r="U1493" s="108"/>
      <c r="V1493" s="108"/>
      <c r="W1493" s="108"/>
      <c r="X1493" s="108"/>
      <c r="Y1493" s="108"/>
      <c r="Z1493" s="108"/>
      <c r="AA1493" s="108"/>
      <c r="AB1493" s="108"/>
      <c r="AC1493" s="108"/>
      <c r="AD1493" s="108"/>
      <c r="AE1493" s="108"/>
      <c r="AF1493" s="108"/>
      <c r="AG1493" s="108"/>
      <c r="AH1493" s="108"/>
    </row>
    <row r="1494">
      <c r="A1494" s="108"/>
      <c r="B1494" s="108"/>
      <c r="C1494" s="108"/>
      <c r="D1494" s="115"/>
      <c r="E1494" s="108"/>
      <c r="F1494" s="108"/>
      <c r="G1494" s="108"/>
      <c r="H1494" s="108"/>
      <c r="I1494" s="108"/>
      <c r="J1494" s="108"/>
      <c r="K1494" s="108"/>
      <c r="L1494" s="108"/>
      <c r="M1494" s="111"/>
      <c r="N1494" s="112"/>
      <c r="O1494" s="111"/>
      <c r="P1494" s="108"/>
      <c r="Q1494" s="108"/>
      <c r="R1494" s="108"/>
      <c r="S1494" s="108"/>
      <c r="T1494" s="108"/>
      <c r="U1494" s="108"/>
      <c r="V1494" s="108"/>
      <c r="W1494" s="108"/>
      <c r="X1494" s="108"/>
      <c r="Y1494" s="108"/>
      <c r="Z1494" s="108"/>
      <c r="AA1494" s="108"/>
      <c r="AB1494" s="108"/>
      <c r="AC1494" s="108"/>
      <c r="AD1494" s="108"/>
      <c r="AE1494" s="108"/>
      <c r="AF1494" s="108"/>
      <c r="AG1494" s="108"/>
      <c r="AH1494" s="108"/>
    </row>
    <row r="1495">
      <c r="A1495" s="108"/>
      <c r="B1495" s="108"/>
      <c r="C1495" s="108"/>
      <c r="D1495" s="115"/>
      <c r="E1495" s="108"/>
      <c r="F1495" s="108"/>
      <c r="G1495" s="108"/>
      <c r="H1495" s="108"/>
      <c r="I1495" s="108"/>
      <c r="J1495" s="108"/>
      <c r="K1495" s="108"/>
      <c r="L1495" s="108"/>
      <c r="M1495" s="111"/>
      <c r="N1495" s="112"/>
      <c r="O1495" s="111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/>
      <c r="AB1495" s="108"/>
      <c r="AC1495" s="108"/>
      <c r="AD1495" s="108"/>
      <c r="AE1495" s="108"/>
      <c r="AF1495" s="108"/>
      <c r="AG1495" s="108"/>
      <c r="AH1495" s="108"/>
    </row>
    <row r="1496">
      <c r="A1496" s="108"/>
      <c r="B1496" s="108"/>
      <c r="C1496" s="108"/>
      <c r="D1496" s="115"/>
      <c r="E1496" s="108"/>
      <c r="F1496" s="108"/>
      <c r="G1496" s="108"/>
      <c r="H1496" s="108"/>
      <c r="I1496" s="108"/>
      <c r="J1496" s="108"/>
      <c r="K1496" s="108"/>
      <c r="L1496" s="108"/>
      <c r="M1496" s="111"/>
      <c r="N1496" s="112"/>
      <c r="O1496" s="111"/>
      <c r="P1496" s="108"/>
      <c r="Q1496" s="108"/>
      <c r="R1496" s="108"/>
      <c r="S1496" s="108"/>
      <c r="T1496" s="108"/>
      <c r="U1496" s="108"/>
      <c r="V1496" s="108"/>
      <c r="W1496" s="108"/>
      <c r="X1496" s="108"/>
      <c r="Y1496" s="108"/>
      <c r="Z1496" s="108"/>
      <c r="AA1496" s="108"/>
      <c r="AB1496" s="108"/>
      <c r="AC1496" s="108"/>
      <c r="AD1496" s="108"/>
      <c r="AE1496" s="108"/>
      <c r="AF1496" s="108"/>
      <c r="AG1496" s="108"/>
      <c r="AH1496" s="108"/>
    </row>
    <row r="1497">
      <c r="A1497" s="108"/>
      <c r="B1497" s="108"/>
      <c r="C1497" s="108"/>
      <c r="D1497" s="115"/>
      <c r="E1497" s="108"/>
      <c r="F1497" s="108"/>
      <c r="G1497" s="108"/>
      <c r="H1497" s="108"/>
      <c r="I1497" s="108"/>
      <c r="J1497" s="108"/>
      <c r="K1497" s="108"/>
      <c r="L1497" s="108"/>
      <c r="M1497" s="111"/>
      <c r="N1497" s="112"/>
      <c r="O1497" s="111"/>
      <c r="P1497" s="108"/>
      <c r="Q1497" s="108"/>
      <c r="R1497" s="108"/>
      <c r="S1497" s="108"/>
      <c r="T1497" s="108"/>
      <c r="U1497" s="108"/>
      <c r="V1497" s="108"/>
      <c r="W1497" s="108"/>
      <c r="X1497" s="108"/>
      <c r="Y1497" s="108"/>
      <c r="Z1497" s="108"/>
      <c r="AA1497" s="108"/>
      <c r="AB1497" s="108"/>
      <c r="AC1497" s="108"/>
      <c r="AD1497" s="108"/>
      <c r="AE1497" s="108"/>
      <c r="AF1497" s="108"/>
      <c r="AG1497" s="108"/>
      <c r="AH1497" s="108"/>
    </row>
    <row r="1498">
      <c r="A1498" s="108"/>
      <c r="B1498" s="108"/>
      <c r="C1498" s="108"/>
      <c r="D1498" s="115"/>
      <c r="E1498" s="108"/>
      <c r="F1498" s="108"/>
      <c r="G1498" s="108"/>
      <c r="H1498" s="108"/>
      <c r="I1498" s="108"/>
      <c r="J1498" s="108"/>
      <c r="K1498" s="108"/>
      <c r="L1498" s="108"/>
      <c r="M1498" s="111"/>
      <c r="N1498" s="112"/>
      <c r="O1498" s="111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/>
      <c r="AB1498" s="108"/>
      <c r="AC1498" s="108"/>
      <c r="AD1498" s="108"/>
      <c r="AE1498" s="108"/>
      <c r="AF1498" s="108"/>
      <c r="AG1498" s="108"/>
      <c r="AH1498" s="108"/>
    </row>
    <row r="1499">
      <c r="A1499" s="108"/>
      <c r="B1499" s="108"/>
      <c r="C1499" s="108"/>
      <c r="D1499" s="115"/>
      <c r="E1499" s="108"/>
      <c r="F1499" s="108"/>
      <c r="G1499" s="108"/>
      <c r="H1499" s="108"/>
      <c r="I1499" s="108"/>
      <c r="J1499" s="108"/>
      <c r="K1499" s="108"/>
      <c r="L1499" s="108"/>
      <c r="M1499" s="111"/>
      <c r="N1499" s="112"/>
      <c r="O1499" s="111"/>
      <c r="P1499" s="108"/>
      <c r="Q1499" s="108"/>
      <c r="R1499" s="108"/>
      <c r="S1499" s="108"/>
      <c r="T1499" s="108"/>
      <c r="U1499" s="108"/>
      <c r="V1499" s="108"/>
      <c r="W1499" s="108"/>
      <c r="X1499" s="108"/>
      <c r="Y1499" s="108"/>
      <c r="Z1499" s="108"/>
      <c r="AA1499" s="108"/>
      <c r="AB1499" s="108"/>
      <c r="AC1499" s="108"/>
      <c r="AD1499" s="108"/>
      <c r="AE1499" s="108"/>
      <c r="AF1499" s="108"/>
      <c r="AG1499" s="108"/>
      <c r="AH1499" s="108"/>
    </row>
    <row r="1500">
      <c r="A1500" s="108"/>
      <c r="B1500" s="108"/>
      <c r="C1500" s="108"/>
      <c r="D1500" s="115"/>
      <c r="E1500" s="108"/>
      <c r="F1500" s="108"/>
      <c r="G1500" s="108"/>
      <c r="H1500" s="108"/>
      <c r="I1500" s="108"/>
      <c r="J1500" s="108"/>
      <c r="K1500" s="108"/>
      <c r="L1500" s="108"/>
      <c r="M1500" s="111"/>
      <c r="N1500" s="112"/>
      <c r="O1500" s="111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/>
      <c r="AC1500" s="108"/>
      <c r="AD1500" s="108"/>
      <c r="AE1500" s="108"/>
      <c r="AF1500" s="108"/>
      <c r="AG1500" s="108"/>
      <c r="AH1500" s="108"/>
    </row>
    <row r="1501">
      <c r="A1501" s="108"/>
      <c r="B1501" s="108"/>
      <c r="C1501" s="108"/>
      <c r="D1501" s="115"/>
      <c r="E1501" s="108"/>
      <c r="F1501" s="108"/>
      <c r="G1501" s="108"/>
      <c r="H1501" s="108"/>
      <c r="I1501" s="108"/>
      <c r="J1501" s="108"/>
      <c r="K1501" s="108"/>
      <c r="L1501" s="108"/>
      <c r="M1501" s="111"/>
      <c r="N1501" s="112"/>
      <c r="O1501" s="111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/>
      <c r="AB1501" s="108"/>
      <c r="AC1501" s="108"/>
      <c r="AD1501" s="108"/>
      <c r="AE1501" s="108"/>
      <c r="AF1501" s="108"/>
      <c r="AG1501" s="108"/>
      <c r="AH1501" s="108"/>
    </row>
    <row r="1502">
      <c r="A1502" s="108"/>
      <c r="B1502" s="108"/>
      <c r="C1502" s="108"/>
      <c r="D1502" s="115"/>
      <c r="E1502" s="108"/>
      <c r="F1502" s="108"/>
      <c r="G1502" s="108"/>
      <c r="H1502" s="108"/>
      <c r="I1502" s="108"/>
      <c r="J1502" s="108"/>
      <c r="K1502" s="108"/>
      <c r="L1502" s="108"/>
      <c r="M1502" s="111"/>
      <c r="N1502" s="112"/>
      <c r="O1502" s="111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/>
      <c r="AC1502" s="108"/>
      <c r="AD1502" s="108"/>
      <c r="AE1502" s="108"/>
      <c r="AF1502" s="108"/>
      <c r="AG1502" s="108"/>
      <c r="AH1502" s="108"/>
    </row>
    <row r="1503">
      <c r="A1503" s="108"/>
      <c r="B1503" s="108"/>
      <c r="C1503" s="108"/>
      <c r="D1503" s="115"/>
      <c r="E1503" s="108"/>
      <c r="F1503" s="108"/>
      <c r="G1503" s="108"/>
      <c r="H1503" s="108"/>
      <c r="I1503" s="108"/>
      <c r="J1503" s="108"/>
      <c r="K1503" s="108"/>
      <c r="L1503" s="108"/>
      <c r="M1503" s="111"/>
      <c r="N1503" s="112"/>
      <c r="O1503" s="111"/>
      <c r="P1503" s="108"/>
      <c r="Q1503" s="108"/>
      <c r="R1503" s="108"/>
      <c r="S1503" s="108"/>
      <c r="T1503" s="108"/>
      <c r="U1503" s="108"/>
      <c r="V1503" s="108"/>
      <c r="W1503" s="108"/>
      <c r="X1503" s="108"/>
      <c r="Y1503" s="108"/>
      <c r="Z1503" s="108"/>
      <c r="AA1503" s="108"/>
      <c r="AB1503" s="108"/>
      <c r="AC1503" s="108"/>
      <c r="AD1503" s="108"/>
      <c r="AE1503" s="108"/>
      <c r="AF1503" s="108"/>
      <c r="AG1503" s="108"/>
      <c r="AH1503" s="108"/>
    </row>
    <row r="1504">
      <c r="A1504" s="108"/>
      <c r="B1504" s="108"/>
      <c r="C1504" s="108"/>
      <c r="D1504" s="115"/>
      <c r="E1504" s="108"/>
      <c r="F1504" s="108"/>
      <c r="G1504" s="108"/>
      <c r="H1504" s="108"/>
      <c r="I1504" s="108"/>
      <c r="J1504" s="108"/>
      <c r="K1504" s="108"/>
      <c r="L1504" s="108"/>
      <c r="M1504" s="111"/>
      <c r="N1504" s="112"/>
      <c r="O1504" s="111"/>
      <c r="P1504" s="108"/>
      <c r="Q1504" s="108"/>
      <c r="R1504" s="108"/>
      <c r="S1504" s="108"/>
      <c r="T1504" s="108"/>
      <c r="U1504" s="108"/>
      <c r="V1504" s="108"/>
      <c r="W1504" s="108"/>
      <c r="X1504" s="108"/>
      <c r="Y1504" s="108"/>
      <c r="Z1504" s="108"/>
      <c r="AA1504" s="108"/>
      <c r="AB1504" s="108"/>
      <c r="AC1504" s="108"/>
      <c r="AD1504" s="108"/>
      <c r="AE1504" s="108"/>
      <c r="AF1504" s="108"/>
      <c r="AG1504" s="108"/>
      <c r="AH1504" s="108"/>
    </row>
    <row r="1505">
      <c r="A1505" s="108"/>
      <c r="B1505" s="108"/>
      <c r="C1505" s="108"/>
      <c r="D1505" s="115"/>
      <c r="E1505" s="108"/>
      <c r="F1505" s="108"/>
      <c r="G1505" s="108"/>
      <c r="H1505" s="108"/>
      <c r="I1505" s="108"/>
      <c r="J1505" s="108"/>
      <c r="K1505" s="108"/>
      <c r="L1505" s="108"/>
      <c r="M1505" s="111"/>
      <c r="N1505" s="112"/>
      <c r="O1505" s="111"/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/>
      <c r="AB1505" s="108"/>
      <c r="AC1505" s="108"/>
      <c r="AD1505" s="108"/>
      <c r="AE1505" s="108"/>
      <c r="AF1505" s="108"/>
      <c r="AG1505" s="108"/>
      <c r="AH1505" s="108"/>
    </row>
    <row r="1506">
      <c r="A1506" s="108"/>
      <c r="B1506" s="108"/>
      <c r="C1506" s="108"/>
      <c r="D1506" s="115"/>
      <c r="E1506" s="108"/>
      <c r="F1506" s="108"/>
      <c r="G1506" s="108"/>
      <c r="H1506" s="108"/>
      <c r="I1506" s="108"/>
      <c r="J1506" s="108"/>
      <c r="K1506" s="108"/>
      <c r="L1506" s="108"/>
      <c r="M1506" s="111"/>
      <c r="N1506" s="112"/>
      <c r="O1506" s="111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/>
      <c r="AC1506" s="108"/>
      <c r="AD1506" s="108"/>
      <c r="AE1506" s="108"/>
      <c r="AF1506" s="108"/>
      <c r="AG1506" s="108"/>
      <c r="AH1506" s="108"/>
    </row>
    <row r="1507">
      <c r="A1507" s="108"/>
      <c r="B1507" s="108"/>
      <c r="C1507" s="108"/>
      <c r="D1507" s="115"/>
      <c r="E1507" s="108"/>
      <c r="F1507" s="108"/>
      <c r="G1507" s="108"/>
      <c r="H1507" s="108"/>
      <c r="I1507" s="108"/>
      <c r="J1507" s="108"/>
      <c r="K1507" s="108"/>
      <c r="L1507" s="108"/>
      <c r="M1507" s="111"/>
      <c r="N1507" s="112"/>
      <c r="O1507" s="111"/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/>
      <c r="AB1507" s="108"/>
      <c r="AC1507" s="108"/>
      <c r="AD1507" s="108"/>
      <c r="AE1507" s="108"/>
      <c r="AF1507" s="108"/>
      <c r="AG1507" s="108"/>
      <c r="AH1507" s="108"/>
    </row>
    <row r="1508">
      <c r="A1508" s="108"/>
      <c r="B1508" s="108"/>
      <c r="C1508" s="108"/>
      <c r="D1508" s="115"/>
      <c r="E1508" s="108"/>
      <c r="F1508" s="108"/>
      <c r="G1508" s="108"/>
      <c r="H1508" s="108"/>
      <c r="I1508" s="108"/>
      <c r="J1508" s="108"/>
      <c r="K1508" s="108"/>
      <c r="L1508" s="108"/>
      <c r="M1508" s="111"/>
      <c r="N1508" s="112"/>
      <c r="O1508" s="111"/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/>
      <c r="AB1508" s="108"/>
      <c r="AC1508" s="108"/>
      <c r="AD1508" s="108"/>
      <c r="AE1508" s="108"/>
      <c r="AF1508" s="108"/>
      <c r="AG1508" s="108"/>
      <c r="AH1508" s="108"/>
    </row>
    <row r="1509">
      <c r="A1509" s="108"/>
      <c r="B1509" s="108"/>
      <c r="C1509" s="108"/>
      <c r="D1509" s="115"/>
      <c r="E1509" s="108"/>
      <c r="F1509" s="108"/>
      <c r="G1509" s="108"/>
      <c r="H1509" s="108"/>
      <c r="I1509" s="108"/>
      <c r="J1509" s="108"/>
      <c r="K1509" s="108"/>
      <c r="L1509" s="108"/>
      <c r="M1509" s="111"/>
      <c r="N1509" s="112"/>
      <c r="O1509" s="111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/>
      <c r="AB1509" s="108"/>
      <c r="AC1509" s="108"/>
      <c r="AD1509" s="108"/>
      <c r="AE1509" s="108"/>
      <c r="AF1509" s="108"/>
      <c r="AG1509" s="108"/>
      <c r="AH1509" s="108"/>
    </row>
    <row r="1510">
      <c r="A1510" s="108"/>
      <c r="B1510" s="108"/>
      <c r="C1510" s="108"/>
      <c r="D1510" s="115"/>
      <c r="E1510" s="108"/>
      <c r="F1510" s="108"/>
      <c r="G1510" s="108"/>
      <c r="H1510" s="108"/>
      <c r="I1510" s="108"/>
      <c r="J1510" s="108"/>
      <c r="K1510" s="108"/>
      <c r="L1510" s="108"/>
      <c r="M1510" s="111"/>
      <c r="N1510" s="112"/>
      <c r="O1510" s="111"/>
      <c r="P1510" s="108"/>
      <c r="Q1510" s="108"/>
      <c r="R1510" s="108"/>
      <c r="S1510" s="108"/>
      <c r="T1510" s="108"/>
      <c r="U1510" s="108"/>
      <c r="V1510" s="108"/>
      <c r="W1510" s="108"/>
      <c r="X1510" s="108"/>
      <c r="Y1510" s="108"/>
      <c r="Z1510" s="108"/>
      <c r="AA1510" s="108"/>
      <c r="AB1510" s="108"/>
      <c r="AC1510" s="108"/>
      <c r="AD1510" s="108"/>
      <c r="AE1510" s="108"/>
      <c r="AF1510" s="108"/>
      <c r="AG1510" s="108"/>
      <c r="AH1510" s="108"/>
    </row>
    <row r="1511">
      <c r="A1511" s="108"/>
      <c r="B1511" s="108"/>
      <c r="C1511" s="108"/>
      <c r="D1511" s="115"/>
      <c r="E1511" s="108"/>
      <c r="F1511" s="108"/>
      <c r="G1511" s="108"/>
      <c r="H1511" s="108"/>
      <c r="I1511" s="108"/>
      <c r="J1511" s="108"/>
      <c r="K1511" s="108"/>
      <c r="L1511" s="108"/>
      <c r="M1511" s="111"/>
      <c r="N1511" s="112"/>
      <c r="O1511" s="111"/>
      <c r="P1511" s="108"/>
      <c r="Q1511" s="108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  <c r="AE1511" s="108"/>
      <c r="AF1511" s="108"/>
      <c r="AG1511" s="108"/>
      <c r="AH1511" s="108"/>
    </row>
    <row r="1512">
      <c r="A1512" s="108"/>
      <c r="B1512" s="108"/>
      <c r="C1512" s="108"/>
      <c r="D1512" s="115"/>
      <c r="E1512" s="108"/>
      <c r="F1512" s="108"/>
      <c r="G1512" s="108"/>
      <c r="H1512" s="108"/>
      <c r="I1512" s="108"/>
      <c r="J1512" s="108"/>
      <c r="K1512" s="108"/>
      <c r="L1512" s="108"/>
      <c r="M1512" s="111"/>
      <c r="N1512" s="112"/>
      <c r="O1512" s="111"/>
      <c r="P1512" s="108"/>
      <c r="Q1512" s="108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08"/>
      <c r="AE1512" s="108"/>
      <c r="AF1512" s="108"/>
      <c r="AG1512" s="108"/>
      <c r="AH1512" s="108"/>
    </row>
    <row r="1513">
      <c r="A1513" s="108"/>
      <c r="B1513" s="108"/>
      <c r="C1513" s="108"/>
      <c r="D1513" s="115"/>
      <c r="E1513" s="108"/>
      <c r="F1513" s="108"/>
      <c r="G1513" s="108"/>
      <c r="H1513" s="108"/>
      <c r="I1513" s="108"/>
      <c r="J1513" s="108"/>
      <c r="K1513" s="108"/>
      <c r="L1513" s="108"/>
      <c r="M1513" s="111"/>
      <c r="N1513" s="112"/>
      <c r="O1513" s="111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  <c r="AE1513" s="108"/>
      <c r="AF1513" s="108"/>
      <c r="AG1513" s="108"/>
      <c r="AH1513" s="108"/>
    </row>
    <row r="1514">
      <c r="A1514" s="108"/>
      <c r="B1514" s="108"/>
      <c r="C1514" s="108"/>
      <c r="D1514" s="115"/>
      <c r="E1514" s="108"/>
      <c r="F1514" s="108"/>
      <c r="G1514" s="108"/>
      <c r="H1514" s="108"/>
      <c r="I1514" s="108"/>
      <c r="J1514" s="108"/>
      <c r="K1514" s="108"/>
      <c r="L1514" s="108"/>
      <c r="M1514" s="111"/>
      <c r="N1514" s="112"/>
      <c r="O1514" s="111"/>
      <c r="P1514" s="108"/>
      <c r="Q1514" s="108"/>
      <c r="R1514" s="108"/>
      <c r="S1514" s="108"/>
      <c r="T1514" s="108"/>
      <c r="U1514" s="108"/>
      <c r="V1514" s="108"/>
      <c r="W1514" s="108"/>
      <c r="X1514" s="108"/>
      <c r="Y1514" s="108"/>
      <c r="Z1514" s="108"/>
      <c r="AA1514" s="108"/>
      <c r="AB1514" s="108"/>
      <c r="AC1514" s="108"/>
      <c r="AD1514" s="108"/>
      <c r="AE1514" s="108"/>
      <c r="AF1514" s="108"/>
      <c r="AG1514" s="108"/>
      <c r="AH1514" s="108"/>
    </row>
    <row r="1515">
      <c r="A1515" s="108"/>
      <c r="B1515" s="108"/>
      <c r="C1515" s="108"/>
      <c r="D1515" s="115"/>
      <c r="E1515" s="108"/>
      <c r="F1515" s="108"/>
      <c r="G1515" s="108"/>
      <c r="H1515" s="108"/>
      <c r="I1515" s="108"/>
      <c r="J1515" s="108"/>
      <c r="K1515" s="108"/>
      <c r="L1515" s="108"/>
      <c r="M1515" s="111"/>
      <c r="N1515" s="112"/>
      <c r="O1515" s="111"/>
      <c r="P1515" s="108"/>
      <c r="Q1515" s="108"/>
      <c r="R1515" s="108"/>
      <c r="S1515" s="108"/>
      <c r="T1515" s="108"/>
      <c r="U1515" s="108"/>
      <c r="V1515" s="108"/>
      <c r="W1515" s="108"/>
      <c r="X1515" s="108"/>
      <c r="Y1515" s="108"/>
      <c r="Z1515" s="108"/>
      <c r="AA1515" s="108"/>
      <c r="AB1515" s="108"/>
      <c r="AC1515" s="108"/>
      <c r="AD1515" s="108"/>
      <c r="AE1515" s="108"/>
      <c r="AF1515" s="108"/>
      <c r="AG1515" s="108"/>
      <c r="AH1515" s="108"/>
    </row>
    <row r="1516">
      <c r="A1516" s="108"/>
      <c r="B1516" s="108"/>
      <c r="C1516" s="108"/>
      <c r="D1516" s="115"/>
      <c r="E1516" s="108"/>
      <c r="F1516" s="108"/>
      <c r="G1516" s="108"/>
      <c r="H1516" s="108"/>
      <c r="I1516" s="108"/>
      <c r="J1516" s="108"/>
      <c r="K1516" s="108"/>
      <c r="L1516" s="108"/>
      <c r="M1516" s="111"/>
      <c r="N1516" s="112"/>
      <c r="O1516" s="111"/>
      <c r="P1516" s="108"/>
      <c r="Q1516" s="108"/>
      <c r="R1516" s="108"/>
      <c r="S1516" s="108"/>
      <c r="T1516" s="108"/>
      <c r="U1516" s="108"/>
      <c r="V1516" s="108"/>
      <c r="W1516" s="108"/>
      <c r="X1516" s="108"/>
      <c r="Y1516" s="108"/>
      <c r="Z1516" s="108"/>
      <c r="AA1516" s="108"/>
      <c r="AB1516" s="108"/>
      <c r="AC1516" s="108"/>
      <c r="AD1516" s="108"/>
      <c r="AE1516" s="108"/>
      <c r="AF1516" s="108"/>
      <c r="AG1516" s="108"/>
      <c r="AH1516" s="108"/>
    </row>
    <row r="1517">
      <c r="A1517" s="108"/>
      <c r="B1517" s="108"/>
      <c r="C1517" s="108"/>
      <c r="D1517" s="115"/>
      <c r="E1517" s="108"/>
      <c r="F1517" s="108"/>
      <c r="G1517" s="108"/>
      <c r="H1517" s="108"/>
      <c r="I1517" s="108"/>
      <c r="J1517" s="108"/>
      <c r="K1517" s="108"/>
      <c r="L1517" s="108"/>
      <c r="M1517" s="111"/>
      <c r="N1517" s="112"/>
      <c r="O1517" s="111"/>
      <c r="P1517" s="108"/>
      <c r="Q1517" s="108"/>
      <c r="R1517" s="108"/>
      <c r="S1517" s="108"/>
      <c r="T1517" s="108"/>
      <c r="U1517" s="108"/>
      <c r="V1517" s="108"/>
      <c r="W1517" s="108"/>
      <c r="X1517" s="108"/>
      <c r="Y1517" s="108"/>
      <c r="Z1517" s="108"/>
      <c r="AA1517" s="108"/>
      <c r="AB1517" s="108"/>
      <c r="AC1517" s="108"/>
      <c r="AD1517" s="108"/>
      <c r="AE1517" s="108"/>
      <c r="AF1517" s="108"/>
      <c r="AG1517" s="108"/>
      <c r="AH1517" s="108"/>
    </row>
    <row r="1518">
      <c r="A1518" s="108"/>
      <c r="B1518" s="108"/>
      <c r="C1518" s="108"/>
      <c r="D1518" s="115"/>
      <c r="E1518" s="108"/>
      <c r="F1518" s="108"/>
      <c r="G1518" s="108"/>
      <c r="H1518" s="108"/>
      <c r="I1518" s="108"/>
      <c r="J1518" s="108"/>
      <c r="K1518" s="108"/>
      <c r="L1518" s="108"/>
      <c r="M1518" s="111"/>
      <c r="N1518" s="112"/>
      <c r="O1518" s="111"/>
      <c r="P1518" s="108"/>
      <c r="Q1518" s="108"/>
      <c r="R1518" s="108"/>
      <c r="S1518" s="108"/>
      <c r="T1518" s="108"/>
      <c r="U1518" s="108"/>
      <c r="V1518" s="108"/>
      <c r="W1518" s="108"/>
      <c r="X1518" s="108"/>
      <c r="Y1518" s="108"/>
      <c r="Z1518" s="108"/>
      <c r="AA1518" s="108"/>
      <c r="AB1518" s="108"/>
      <c r="AC1518" s="108"/>
      <c r="AD1518" s="108"/>
      <c r="AE1518" s="108"/>
      <c r="AF1518" s="108"/>
      <c r="AG1518" s="108"/>
      <c r="AH1518" s="108"/>
    </row>
    <row r="1519">
      <c r="A1519" s="108"/>
      <c r="B1519" s="108"/>
      <c r="C1519" s="108"/>
      <c r="D1519" s="115"/>
      <c r="E1519" s="108"/>
      <c r="F1519" s="108"/>
      <c r="G1519" s="108"/>
      <c r="H1519" s="108"/>
      <c r="I1519" s="108"/>
      <c r="J1519" s="108"/>
      <c r="K1519" s="108"/>
      <c r="L1519" s="108"/>
      <c r="M1519" s="111"/>
      <c r="N1519" s="112"/>
      <c r="O1519" s="111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/>
      <c r="AB1519" s="108"/>
      <c r="AC1519" s="108"/>
      <c r="AD1519" s="108"/>
      <c r="AE1519" s="108"/>
      <c r="AF1519" s="108"/>
      <c r="AG1519" s="108"/>
      <c r="AH1519" s="108"/>
    </row>
    <row r="1520">
      <c r="A1520" s="108"/>
      <c r="B1520" s="108"/>
      <c r="C1520" s="108"/>
      <c r="D1520" s="115"/>
      <c r="E1520" s="108"/>
      <c r="F1520" s="108"/>
      <c r="G1520" s="108"/>
      <c r="H1520" s="108"/>
      <c r="I1520" s="108"/>
      <c r="J1520" s="108"/>
      <c r="K1520" s="108"/>
      <c r="L1520" s="108"/>
      <c r="M1520" s="111"/>
      <c r="N1520" s="112"/>
      <c r="O1520" s="111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/>
      <c r="AC1520" s="108"/>
      <c r="AD1520" s="108"/>
      <c r="AE1520" s="108"/>
      <c r="AF1520" s="108"/>
      <c r="AG1520" s="108"/>
      <c r="AH1520" s="108"/>
    </row>
    <row r="1521">
      <c r="A1521" s="108"/>
      <c r="B1521" s="108"/>
      <c r="C1521" s="108"/>
      <c r="D1521" s="115"/>
      <c r="E1521" s="108"/>
      <c r="F1521" s="108"/>
      <c r="G1521" s="108"/>
      <c r="H1521" s="108"/>
      <c r="I1521" s="108"/>
      <c r="J1521" s="108"/>
      <c r="K1521" s="108"/>
      <c r="L1521" s="108"/>
      <c r="M1521" s="111"/>
      <c r="N1521" s="112"/>
      <c r="O1521" s="111"/>
      <c r="P1521" s="108"/>
      <c r="Q1521" s="108"/>
      <c r="R1521" s="108"/>
      <c r="S1521" s="108"/>
      <c r="T1521" s="108"/>
      <c r="U1521" s="108"/>
      <c r="V1521" s="108"/>
      <c r="W1521" s="108"/>
      <c r="X1521" s="108"/>
      <c r="Y1521" s="108"/>
      <c r="Z1521" s="108"/>
      <c r="AA1521" s="108"/>
      <c r="AB1521" s="108"/>
      <c r="AC1521" s="108"/>
      <c r="AD1521" s="108"/>
      <c r="AE1521" s="108"/>
      <c r="AF1521" s="108"/>
      <c r="AG1521" s="108"/>
      <c r="AH1521" s="108"/>
    </row>
    <row r="1522">
      <c r="A1522" s="108"/>
      <c r="B1522" s="108"/>
      <c r="C1522" s="108"/>
      <c r="D1522" s="115"/>
      <c r="E1522" s="108"/>
      <c r="F1522" s="108"/>
      <c r="G1522" s="108"/>
      <c r="H1522" s="108"/>
      <c r="I1522" s="108"/>
      <c r="J1522" s="108"/>
      <c r="K1522" s="108"/>
      <c r="L1522" s="108"/>
      <c r="M1522" s="111"/>
      <c r="N1522" s="112"/>
      <c r="O1522" s="111"/>
      <c r="P1522" s="108"/>
      <c r="Q1522" s="108"/>
      <c r="R1522" s="108"/>
      <c r="S1522" s="108"/>
      <c r="T1522" s="108"/>
      <c r="U1522" s="108"/>
      <c r="V1522" s="108"/>
      <c r="W1522" s="108"/>
      <c r="X1522" s="108"/>
      <c r="Y1522" s="108"/>
      <c r="Z1522" s="108"/>
      <c r="AA1522" s="108"/>
      <c r="AB1522" s="108"/>
      <c r="AC1522" s="108"/>
      <c r="AD1522" s="108"/>
      <c r="AE1522" s="108"/>
      <c r="AF1522" s="108"/>
      <c r="AG1522" s="108"/>
      <c r="AH1522" s="108"/>
    </row>
    <row r="1523">
      <c r="A1523" s="108"/>
      <c r="B1523" s="108"/>
      <c r="C1523" s="108"/>
      <c r="D1523" s="115"/>
      <c r="E1523" s="108"/>
      <c r="F1523" s="108"/>
      <c r="G1523" s="108"/>
      <c r="H1523" s="108"/>
      <c r="I1523" s="108"/>
      <c r="J1523" s="108"/>
      <c r="K1523" s="108"/>
      <c r="L1523" s="108"/>
      <c r="M1523" s="111"/>
      <c r="N1523" s="112"/>
      <c r="O1523" s="111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/>
      <c r="AB1523" s="108"/>
      <c r="AC1523" s="108"/>
      <c r="AD1523" s="108"/>
      <c r="AE1523" s="108"/>
      <c r="AF1523" s="108"/>
      <c r="AG1523" s="108"/>
      <c r="AH1523" s="108"/>
    </row>
    <row r="1524">
      <c r="A1524" s="108"/>
      <c r="B1524" s="108"/>
      <c r="C1524" s="108"/>
      <c r="D1524" s="115"/>
      <c r="E1524" s="108"/>
      <c r="F1524" s="108"/>
      <c r="G1524" s="108"/>
      <c r="H1524" s="108"/>
      <c r="I1524" s="108"/>
      <c r="J1524" s="108"/>
      <c r="K1524" s="108"/>
      <c r="L1524" s="108"/>
      <c r="M1524" s="111"/>
      <c r="N1524" s="112"/>
      <c r="O1524" s="111"/>
      <c r="P1524" s="108"/>
      <c r="Q1524" s="108"/>
      <c r="R1524" s="108"/>
      <c r="S1524" s="108"/>
      <c r="T1524" s="108"/>
      <c r="U1524" s="108"/>
      <c r="V1524" s="108"/>
      <c r="W1524" s="108"/>
      <c r="X1524" s="108"/>
      <c r="Y1524" s="108"/>
      <c r="Z1524" s="108"/>
      <c r="AA1524" s="108"/>
      <c r="AB1524" s="108"/>
      <c r="AC1524" s="108"/>
      <c r="AD1524" s="108"/>
      <c r="AE1524" s="108"/>
      <c r="AF1524" s="108"/>
      <c r="AG1524" s="108"/>
      <c r="AH1524" s="108"/>
    </row>
    <row r="1525">
      <c r="A1525" s="108"/>
      <c r="B1525" s="108"/>
      <c r="C1525" s="108"/>
      <c r="D1525" s="115"/>
      <c r="E1525" s="108"/>
      <c r="F1525" s="108"/>
      <c r="G1525" s="108"/>
      <c r="H1525" s="108"/>
      <c r="I1525" s="108"/>
      <c r="J1525" s="108"/>
      <c r="K1525" s="108"/>
      <c r="L1525" s="108"/>
      <c r="M1525" s="111"/>
      <c r="N1525" s="112"/>
      <c r="O1525" s="111"/>
      <c r="P1525" s="108"/>
      <c r="Q1525" s="108"/>
      <c r="R1525" s="108"/>
      <c r="S1525" s="108"/>
      <c r="T1525" s="108"/>
      <c r="U1525" s="108"/>
      <c r="V1525" s="108"/>
      <c r="W1525" s="108"/>
      <c r="X1525" s="108"/>
      <c r="Y1525" s="108"/>
      <c r="Z1525" s="108"/>
      <c r="AA1525" s="108"/>
      <c r="AB1525" s="108"/>
      <c r="AC1525" s="108"/>
      <c r="AD1525" s="108"/>
      <c r="AE1525" s="108"/>
      <c r="AF1525" s="108"/>
      <c r="AG1525" s="108"/>
      <c r="AH1525" s="108"/>
    </row>
    <row r="1526">
      <c r="A1526" s="108"/>
      <c r="B1526" s="108"/>
      <c r="C1526" s="108"/>
      <c r="D1526" s="115"/>
      <c r="E1526" s="108"/>
      <c r="F1526" s="108"/>
      <c r="G1526" s="108"/>
      <c r="H1526" s="108"/>
      <c r="I1526" s="108"/>
      <c r="J1526" s="108"/>
      <c r="K1526" s="108"/>
      <c r="L1526" s="108"/>
      <c r="M1526" s="111"/>
      <c r="N1526" s="112"/>
      <c r="O1526" s="111"/>
      <c r="P1526" s="108"/>
      <c r="Q1526" s="108"/>
      <c r="R1526" s="108"/>
      <c r="S1526" s="108"/>
      <c r="T1526" s="108"/>
      <c r="U1526" s="108"/>
      <c r="V1526" s="108"/>
      <c r="W1526" s="108"/>
      <c r="X1526" s="108"/>
      <c r="Y1526" s="108"/>
      <c r="Z1526" s="108"/>
      <c r="AA1526" s="108"/>
      <c r="AB1526" s="108"/>
      <c r="AC1526" s="108"/>
      <c r="AD1526" s="108"/>
      <c r="AE1526" s="108"/>
      <c r="AF1526" s="108"/>
      <c r="AG1526" s="108"/>
      <c r="AH1526" s="108"/>
    </row>
    <row r="1527">
      <c r="A1527" s="108"/>
      <c r="B1527" s="108"/>
      <c r="C1527" s="108"/>
      <c r="D1527" s="115"/>
      <c r="E1527" s="108"/>
      <c r="F1527" s="108"/>
      <c r="G1527" s="108"/>
      <c r="H1527" s="108"/>
      <c r="I1527" s="108"/>
      <c r="J1527" s="108"/>
      <c r="K1527" s="108"/>
      <c r="L1527" s="108"/>
      <c r="M1527" s="111"/>
      <c r="N1527" s="112"/>
      <c r="O1527" s="111"/>
      <c r="P1527" s="108"/>
      <c r="Q1527" s="108"/>
      <c r="R1527" s="108"/>
      <c r="S1527" s="108"/>
      <c r="T1527" s="108"/>
      <c r="U1527" s="108"/>
      <c r="V1527" s="108"/>
      <c r="W1527" s="108"/>
      <c r="X1527" s="108"/>
      <c r="Y1527" s="108"/>
      <c r="Z1527" s="108"/>
      <c r="AA1527" s="108"/>
      <c r="AB1527" s="108"/>
      <c r="AC1527" s="108"/>
      <c r="AD1527" s="108"/>
      <c r="AE1527" s="108"/>
      <c r="AF1527" s="108"/>
      <c r="AG1527" s="108"/>
      <c r="AH1527" s="108"/>
    </row>
    <row r="1528">
      <c r="A1528" s="108"/>
      <c r="B1528" s="108"/>
      <c r="C1528" s="108"/>
      <c r="D1528" s="115"/>
      <c r="E1528" s="108"/>
      <c r="F1528" s="108"/>
      <c r="G1528" s="108"/>
      <c r="H1528" s="108"/>
      <c r="I1528" s="108"/>
      <c r="J1528" s="108"/>
      <c r="K1528" s="108"/>
      <c r="L1528" s="108"/>
      <c r="M1528" s="111"/>
      <c r="N1528" s="112"/>
      <c r="O1528" s="111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/>
      <c r="AC1528" s="108"/>
      <c r="AD1528" s="108"/>
      <c r="AE1528" s="108"/>
      <c r="AF1528" s="108"/>
      <c r="AG1528" s="108"/>
      <c r="AH1528" s="108"/>
    </row>
    <row r="1529">
      <c r="A1529" s="108"/>
      <c r="B1529" s="108"/>
      <c r="C1529" s="108"/>
      <c r="D1529" s="115"/>
      <c r="E1529" s="108"/>
      <c r="F1529" s="108"/>
      <c r="G1529" s="108"/>
      <c r="H1529" s="108"/>
      <c r="I1529" s="108"/>
      <c r="J1529" s="108"/>
      <c r="K1529" s="108"/>
      <c r="L1529" s="108"/>
      <c r="M1529" s="111"/>
      <c r="N1529" s="112"/>
      <c r="O1529" s="111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/>
      <c r="AB1529" s="108"/>
      <c r="AC1529" s="108"/>
      <c r="AD1529" s="108"/>
      <c r="AE1529" s="108"/>
      <c r="AF1529" s="108"/>
      <c r="AG1529" s="108"/>
      <c r="AH1529" s="108"/>
    </row>
    <row r="1530">
      <c r="A1530" s="108"/>
      <c r="B1530" s="108"/>
      <c r="C1530" s="108"/>
      <c r="D1530" s="115"/>
      <c r="E1530" s="108"/>
      <c r="F1530" s="108"/>
      <c r="G1530" s="108"/>
      <c r="H1530" s="108"/>
      <c r="I1530" s="108"/>
      <c r="J1530" s="108"/>
      <c r="K1530" s="108"/>
      <c r="L1530" s="108"/>
      <c r="M1530" s="111"/>
      <c r="N1530" s="112"/>
      <c r="O1530" s="111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/>
      <c r="AB1530" s="108"/>
      <c r="AC1530" s="108"/>
      <c r="AD1530" s="108"/>
      <c r="AE1530" s="108"/>
      <c r="AF1530" s="108"/>
      <c r="AG1530" s="108"/>
      <c r="AH1530" s="108"/>
    </row>
    <row r="1531">
      <c r="A1531" s="108"/>
      <c r="B1531" s="108"/>
      <c r="C1531" s="108"/>
      <c r="D1531" s="115"/>
      <c r="E1531" s="108"/>
      <c r="F1531" s="108"/>
      <c r="G1531" s="108"/>
      <c r="H1531" s="108"/>
      <c r="I1531" s="108"/>
      <c r="J1531" s="108"/>
      <c r="K1531" s="108"/>
      <c r="L1531" s="108"/>
      <c r="M1531" s="111"/>
      <c r="N1531" s="112"/>
      <c r="O1531" s="111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  <c r="AE1531" s="108"/>
      <c r="AF1531" s="108"/>
      <c r="AG1531" s="108"/>
      <c r="AH1531" s="108"/>
    </row>
    <row r="1532">
      <c r="A1532" s="108"/>
      <c r="B1532" s="108"/>
      <c r="C1532" s="108"/>
      <c r="D1532" s="115"/>
      <c r="E1532" s="108"/>
      <c r="F1532" s="108"/>
      <c r="G1532" s="108"/>
      <c r="H1532" s="108"/>
      <c r="I1532" s="108"/>
      <c r="J1532" s="108"/>
      <c r="K1532" s="108"/>
      <c r="L1532" s="108"/>
      <c r="M1532" s="111"/>
      <c r="N1532" s="112"/>
      <c r="O1532" s="111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/>
      <c r="AC1532" s="108"/>
      <c r="AD1532" s="108"/>
      <c r="AE1532" s="108"/>
      <c r="AF1532" s="108"/>
      <c r="AG1532" s="108"/>
      <c r="AH1532" s="108"/>
    </row>
    <row r="1533">
      <c r="A1533" s="108"/>
      <c r="B1533" s="108"/>
      <c r="C1533" s="108"/>
      <c r="D1533" s="115"/>
      <c r="E1533" s="108"/>
      <c r="F1533" s="108"/>
      <c r="G1533" s="108"/>
      <c r="H1533" s="108"/>
      <c r="I1533" s="108"/>
      <c r="J1533" s="108"/>
      <c r="K1533" s="108"/>
      <c r="L1533" s="108"/>
      <c r="M1533" s="111"/>
      <c r="N1533" s="112"/>
      <c r="O1533" s="111"/>
      <c r="P1533" s="108"/>
      <c r="Q1533" s="108"/>
      <c r="R1533" s="108"/>
      <c r="S1533" s="108"/>
      <c r="T1533" s="108"/>
      <c r="U1533" s="108"/>
      <c r="V1533" s="108"/>
      <c r="W1533" s="108"/>
      <c r="X1533" s="108"/>
      <c r="Y1533" s="108"/>
      <c r="Z1533" s="108"/>
      <c r="AA1533" s="108"/>
      <c r="AB1533" s="108"/>
      <c r="AC1533" s="108"/>
      <c r="AD1533" s="108"/>
      <c r="AE1533" s="108"/>
      <c r="AF1533" s="108"/>
      <c r="AG1533" s="108"/>
      <c r="AH1533" s="108"/>
    </row>
    <row r="1534">
      <c r="A1534" s="108"/>
      <c r="B1534" s="108"/>
      <c r="C1534" s="108"/>
      <c r="D1534" s="115"/>
      <c r="E1534" s="108"/>
      <c r="F1534" s="108"/>
      <c r="G1534" s="108"/>
      <c r="H1534" s="108"/>
      <c r="I1534" s="108"/>
      <c r="J1534" s="108"/>
      <c r="K1534" s="108"/>
      <c r="L1534" s="108"/>
      <c r="M1534" s="111"/>
      <c r="N1534" s="112"/>
      <c r="O1534" s="111"/>
      <c r="P1534" s="108"/>
      <c r="Q1534" s="108"/>
      <c r="R1534" s="108"/>
      <c r="S1534" s="108"/>
      <c r="T1534" s="108"/>
      <c r="U1534" s="108"/>
      <c r="V1534" s="108"/>
      <c r="W1534" s="108"/>
      <c r="X1534" s="108"/>
      <c r="Y1534" s="108"/>
      <c r="Z1534" s="108"/>
      <c r="AA1534" s="108"/>
      <c r="AB1534" s="108"/>
      <c r="AC1534" s="108"/>
      <c r="AD1534" s="108"/>
      <c r="AE1534" s="108"/>
      <c r="AF1534" s="108"/>
      <c r="AG1534" s="108"/>
      <c r="AH1534" s="108"/>
    </row>
    <row r="1535">
      <c r="A1535" s="108"/>
      <c r="B1535" s="108"/>
      <c r="C1535" s="108"/>
      <c r="D1535" s="115"/>
      <c r="E1535" s="108"/>
      <c r="F1535" s="108"/>
      <c r="G1535" s="108"/>
      <c r="H1535" s="108"/>
      <c r="I1535" s="108"/>
      <c r="J1535" s="108"/>
      <c r="K1535" s="108"/>
      <c r="L1535" s="108"/>
      <c r="M1535" s="111"/>
      <c r="N1535" s="112"/>
      <c r="O1535" s="111"/>
      <c r="P1535" s="108"/>
      <c r="Q1535" s="108"/>
      <c r="R1535" s="108"/>
      <c r="S1535" s="108"/>
      <c r="T1535" s="108"/>
      <c r="U1535" s="108"/>
      <c r="V1535" s="108"/>
      <c r="W1535" s="108"/>
      <c r="X1535" s="108"/>
      <c r="Y1535" s="108"/>
      <c r="Z1535" s="108"/>
      <c r="AA1535" s="108"/>
      <c r="AB1535" s="108"/>
      <c r="AC1535" s="108"/>
      <c r="AD1535" s="108"/>
      <c r="AE1535" s="108"/>
      <c r="AF1535" s="108"/>
      <c r="AG1535" s="108"/>
      <c r="AH1535" s="108"/>
    </row>
    <row r="1536">
      <c r="A1536" s="108"/>
      <c r="B1536" s="108"/>
      <c r="C1536" s="108"/>
      <c r="D1536" s="115"/>
      <c r="E1536" s="108"/>
      <c r="F1536" s="108"/>
      <c r="G1536" s="108"/>
      <c r="H1536" s="108"/>
      <c r="I1536" s="108"/>
      <c r="J1536" s="108"/>
      <c r="K1536" s="108"/>
      <c r="L1536" s="108"/>
      <c r="M1536" s="111"/>
      <c r="N1536" s="112"/>
      <c r="O1536" s="111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  <c r="AE1536" s="108"/>
      <c r="AF1536" s="108"/>
      <c r="AG1536" s="108"/>
      <c r="AH1536" s="108"/>
    </row>
    <row r="1537">
      <c r="A1537" s="108"/>
      <c r="B1537" s="108"/>
      <c r="C1537" s="108"/>
      <c r="D1537" s="115"/>
      <c r="E1537" s="108"/>
      <c r="F1537" s="108"/>
      <c r="G1537" s="108"/>
      <c r="H1537" s="108"/>
      <c r="I1537" s="108"/>
      <c r="J1537" s="108"/>
      <c r="K1537" s="108"/>
      <c r="L1537" s="108"/>
      <c r="M1537" s="111"/>
      <c r="N1537" s="112"/>
      <c r="O1537" s="111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/>
      <c r="AB1537" s="108"/>
      <c r="AC1537" s="108"/>
      <c r="AD1537" s="108"/>
      <c r="AE1537" s="108"/>
      <c r="AF1537" s="108"/>
      <c r="AG1537" s="108"/>
      <c r="AH1537" s="108"/>
    </row>
    <row r="1538">
      <c r="A1538" s="108"/>
      <c r="B1538" s="108"/>
      <c r="C1538" s="108"/>
      <c r="D1538" s="115"/>
      <c r="E1538" s="108"/>
      <c r="F1538" s="108"/>
      <c r="G1538" s="108"/>
      <c r="H1538" s="108"/>
      <c r="I1538" s="108"/>
      <c r="J1538" s="108"/>
      <c r="K1538" s="108"/>
      <c r="L1538" s="108"/>
      <c r="M1538" s="111"/>
      <c r="N1538" s="112"/>
      <c r="O1538" s="111"/>
      <c r="P1538" s="108"/>
      <c r="Q1538" s="108"/>
      <c r="R1538" s="108"/>
      <c r="S1538" s="108"/>
      <c r="T1538" s="108"/>
      <c r="U1538" s="108"/>
      <c r="V1538" s="108"/>
      <c r="W1538" s="108"/>
      <c r="X1538" s="108"/>
      <c r="Y1538" s="108"/>
      <c r="Z1538" s="108"/>
      <c r="AA1538" s="108"/>
      <c r="AB1538" s="108"/>
      <c r="AC1538" s="108"/>
      <c r="AD1538" s="108"/>
      <c r="AE1538" s="108"/>
      <c r="AF1538" s="108"/>
      <c r="AG1538" s="108"/>
      <c r="AH1538" s="108"/>
    </row>
    <row r="1539">
      <c r="A1539" s="108"/>
      <c r="B1539" s="108"/>
      <c r="C1539" s="108"/>
      <c r="D1539" s="115"/>
      <c r="E1539" s="108"/>
      <c r="F1539" s="108"/>
      <c r="G1539" s="108"/>
      <c r="H1539" s="108"/>
      <c r="I1539" s="108"/>
      <c r="J1539" s="108"/>
      <c r="K1539" s="108"/>
      <c r="L1539" s="108"/>
      <c r="M1539" s="111"/>
      <c r="N1539" s="112"/>
      <c r="O1539" s="111"/>
      <c r="P1539" s="108"/>
      <c r="Q1539" s="108"/>
      <c r="R1539" s="108"/>
      <c r="S1539" s="108"/>
      <c r="T1539" s="108"/>
      <c r="U1539" s="108"/>
      <c r="V1539" s="108"/>
      <c r="W1539" s="108"/>
      <c r="X1539" s="108"/>
      <c r="Y1539" s="108"/>
      <c r="Z1539" s="108"/>
      <c r="AA1539" s="108"/>
      <c r="AB1539" s="108"/>
      <c r="AC1539" s="108"/>
      <c r="AD1539" s="108"/>
      <c r="AE1539" s="108"/>
      <c r="AF1539" s="108"/>
      <c r="AG1539" s="108"/>
      <c r="AH1539" s="108"/>
    </row>
    <row r="1540">
      <c r="A1540" s="108"/>
      <c r="B1540" s="108"/>
      <c r="C1540" s="108"/>
      <c r="D1540" s="115"/>
      <c r="E1540" s="108"/>
      <c r="F1540" s="108"/>
      <c r="G1540" s="108"/>
      <c r="H1540" s="108"/>
      <c r="I1540" s="108"/>
      <c r="J1540" s="108"/>
      <c r="K1540" s="108"/>
      <c r="L1540" s="108"/>
      <c r="M1540" s="111"/>
      <c r="N1540" s="112"/>
      <c r="O1540" s="111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  <c r="AE1540" s="108"/>
      <c r="AF1540" s="108"/>
      <c r="AG1540" s="108"/>
      <c r="AH1540" s="108"/>
    </row>
    <row r="1541">
      <c r="A1541" s="108"/>
      <c r="B1541" s="108"/>
      <c r="C1541" s="108"/>
      <c r="D1541" s="115"/>
      <c r="E1541" s="108"/>
      <c r="F1541" s="108"/>
      <c r="G1541" s="108"/>
      <c r="H1541" s="108"/>
      <c r="I1541" s="108"/>
      <c r="J1541" s="108"/>
      <c r="K1541" s="108"/>
      <c r="L1541" s="108"/>
      <c r="M1541" s="111"/>
      <c r="N1541" s="112"/>
      <c r="O1541" s="111"/>
      <c r="P1541" s="108"/>
      <c r="Q1541" s="108"/>
      <c r="R1541" s="108"/>
      <c r="S1541" s="108"/>
      <c r="T1541" s="108"/>
      <c r="U1541" s="108"/>
      <c r="V1541" s="108"/>
      <c r="W1541" s="108"/>
      <c r="X1541" s="108"/>
      <c r="Y1541" s="108"/>
      <c r="Z1541" s="108"/>
      <c r="AA1541" s="108"/>
      <c r="AB1541" s="108"/>
      <c r="AC1541" s="108"/>
      <c r="AD1541" s="108"/>
      <c r="AE1541" s="108"/>
      <c r="AF1541" s="108"/>
      <c r="AG1541" s="108"/>
      <c r="AH1541" s="108"/>
    </row>
    <row r="1542">
      <c r="A1542" s="108"/>
      <c r="B1542" s="108"/>
      <c r="C1542" s="108"/>
      <c r="D1542" s="115"/>
      <c r="E1542" s="108"/>
      <c r="F1542" s="108"/>
      <c r="G1542" s="108"/>
      <c r="H1542" s="108"/>
      <c r="I1542" s="108"/>
      <c r="J1542" s="108"/>
      <c r="K1542" s="108"/>
      <c r="L1542" s="108"/>
      <c r="M1542" s="111"/>
      <c r="N1542" s="112"/>
      <c r="O1542" s="111"/>
      <c r="P1542" s="108"/>
      <c r="Q1542" s="108"/>
      <c r="R1542" s="108"/>
      <c r="S1542" s="108"/>
      <c r="T1542" s="108"/>
      <c r="U1542" s="108"/>
      <c r="V1542" s="108"/>
      <c r="W1542" s="108"/>
      <c r="X1542" s="108"/>
      <c r="Y1542" s="108"/>
      <c r="Z1542" s="108"/>
      <c r="AA1542" s="108"/>
      <c r="AB1542" s="108"/>
      <c r="AC1542" s="108"/>
      <c r="AD1542" s="108"/>
      <c r="AE1542" s="108"/>
      <c r="AF1542" s="108"/>
      <c r="AG1542" s="108"/>
      <c r="AH1542" s="108"/>
    </row>
    <row r="1543">
      <c r="A1543" s="108"/>
      <c r="B1543" s="108"/>
      <c r="C1543" s="108"/>
      <c r="D1543" s="115"/>
      <c r="E1543" s="108"/>
      <c r="F1543" s="108"/>
      <c r="G1543" s="108"/>
      <c r="H1543" s="108"/>
      <c r="I1543" s="108"/>
      <c r="J1543" s="108"/>
      <c r="K1543" s="108"/>
      <c r="L1543" s="108"/>
      <c r="M1543" s="111"/>
      <c r="N1543" s="112"/>
      <c r="O1543" s="111"/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/>
      <c r="AB1543" s="108"/>
      <c r="AC1543" s="108"/>
      <c r="AD1543" s="108"/>
      <c r="AE1543" s="108"/>
      <c r="AF1543" s="108"/>
      <c r="AG1543" s="108"/>
      <c r="AH1543" s="108"/>
    </row>
    <row r="1544">
      <c r="A1544" s="108"/>
      <c r="B1544" s="108"/>
      <c r="C1544" s="108"/>
      <c r="D1544" s="115"/>
      <c r="E1544" s="108"/>
      <c r="F1544" s="108"/>
      <c r="G1544" s="108"/>
      <c r="H1544" s="108"/>
      <c r="I1544" s="108"/>
      <c r="J1544" s="108"/>
      <c r="K1544" s="108"/>
      <c r="L1544" s="108"/>
      <c r="M1544" s="111"/>
      <c r="N1544" s="112"/>
      <c r="O1544" s="111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  <c r="AE1544" s="108"/>
      <c r="AF1544" s="108"/>
      <c r="AG1544" s="108"/>
      <c r="AH1544" s="108"/>
    </row>
    <row r="1545">
      <c r="A1545" s="108"/>
      <c r="B1545" s="108"/>
      <c r="C1545" s="108"/>
      <c r="D1545" s="115"/>
      <c r="E1545" s="108"/>
      <c r="F1545" s="108"/>
      <c r="G1545" s="108"/>
      <c r="H1545" s="108"/>
      <c r="I1545" s="108"/>
      <c r="J1545" s="108"/>
      <c r="K1545" s="108"/>
      <c r="L1545" s="108"/>
      <c r="M1545" s="111"/>
      <c r="N1545" s="112"/>
      <c r="O1545" s="111"/>
      <c r="P1545" s="108"/>
      <c r="Q1545" s="108"/>
      <c r="R1545" s="108"/>
      <c r="S1545" s="108"/>
      <c r="T1545" s="108"/>
      <c r="U1545" s="108"/>
      <c r="V1545" s="108"/>
      <c r="W1545" s="108"/>
      <c r="X1545" s="108"/>
      <c r="Y1545" s="108"/>
      <c r="Z1545" s="108"/>
      <c r="AA1545" s="108"/>
      <c r="AB1545" s="108"/>
      <c r="AC1545" s="108"/>
      <c r="AD1545" s="108"/>
      <c r="AE1545" s="108"/>
      <c r="AF1545" s="108"/>
      <c r="AG1545" s="108"/>
      <c r="AH1545" s="108"/>
    </row>
    <row r="1546">
      <c r="A1546" s="108"/>
      <c r="B1546" s="108"/>
      <c r="C1546" s="108"/>
      <c r="D1546" s="115"/>
      <c r="E1546" s="108"/>
      <c r="F1546" s="108"/>
      <c r="G1546" s="108"/>
      <c r="H1546" s="108"/>
      <c r="I1546" s="108"/>
      <c r="J1546" s="108"/>
      <c r="K1546" s="108"/>
      <c r="L1546" s="108"/>
      <c r="M1546" s="111"/>
      <c r="N1546" s="112"/>
      <c r="O1546" s="111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  <c r="AE1546" s="108"/>
      <c r="AF1546" s="108"/>
      <c r="AG1546" s="108"/>
      <c r="AH1546" s="108"/>
    </row>
    <row r="1547">
      <c r="A1547" s="108"/>
      <c r="B1547" s="108"/>
      <c r="C1547" s="108"/>
      <c r="D1547" s="115"/>
      <c r="E1547" s="108"/>
      <c r="F1547" s="108"/>
      <c r="G1547" s="108"/>
      <c r="H1547" s="108"/>
      <c r="I1547" s="108"/>
      <c r="J1547" s="108"/>
      <c r="K1547" s="108"/>
      <c r="L1547" s="108"/>
      <c r="M1547" s="111"/>
      <c r="N1547" s="112"/>
      <c r="O1547" s="111"/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/>
      <c r="AC1547" s="108"/>
      <c r="AD1547" s="108"/>
      <c r="AE1547" s="108"/>
      <c r="AF1547" s="108"/>
      <c r="AG1547" s="108"/>
      <c r="AH1547" s="108"/>
    </row>
    <row r="1548">
      <c r="A1548" s="108"/>
      <c r="B1548" s="108"/>
      <c r="C1548" s="108"/>
      <c r="D1548" s="115"/>
      <c r="E1548" s="108"/>
      <c r="F1548" s="108"/>
      <c r="G1548" s="108"/>
      <c r="H1548" s="108"/>
      <c r="I1548" s="108"/>
      <c r="J1548" s="108"/>
      <c r="K1548" s="108"/>
      <c r="L1548" s="108"/>
      <c r="M1548" s="111"/>
      <c r="N1548" s="112"/>
      <c r="O1548" s="111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  <c r="AE1548" s="108"/>
      <c r="AF1548" s="108"/>
      <c r="AG1548" s="108"/>
      <c r="AH1548" s="108"/>
    </row>
    <row r="1549">
      <c r="A1549" s="108"/>
      <c r="B1549" s="108"/>
      <c r="C1549" s="108"/>
      <c r="D1549" s="115"/>
      <c r="E1549" s="108"/>
      <c r="F1549" s="108"/>
      <c r="G1549" s="108"/>
      <c r="H1549" s="108"/>
      <c r="I1549" s="108"/>
      <c r="J1549" s="108"/>
      <c r="K1549" s="108"/>
      <c r="L1549" s="108"/>
      <c r="M1549" s="111"/>
      <c r="N1549" s="112"/>
      <c r="O1549" s="111"/>
      <c r="P1549" s="108"/>
      <c r="Q1549" s="108"/>
      <c r="R1549" s="108"/>
      <c r="S1549" s="108"/>
      <c r="T1549" s="108"/>
      <c r="U1549" s="108"/>
      <c r="V1549" s="108"/>
      <c r="W1549" s="108"/>
      <c r="X1549" s="108"/>
      <c r="Y1549" s="108"/>
      <c r="Z1549" s="108"/>
      <c r="AA1549" s="108"/>
      <c r="AB1549" s="108"/>
      <c r="AC1549" s="108"/>
      <c r="AD1549" s="108"/>
      <c r="AE1549" s="108"/>
      <c r="AF1549" s="108"/>
      <c r="AG1549" s="108"/>
      <c r="AH1549" s="108"/>
    </row>
    <row r="1550">
      <c r="A1550" s="108"/>
      <c r="B1550" s="108"/>
      <c r="C1550" s="108"/>
      <c r="D1550" s="115"/>
      <c r="E1550" s="108"/>
      <c r="F1550" s="108"/>
      <c r="G1550" s="108"/>
      <c r="H1550" s="108"/>
      <c r="I1550" s="108"/>
      <c r="J1550" s="108"/>
      <c r="K1550" s="108"/>
      <c r="L1550" s="108"/>
      <c r="M1550" s="111"/>
      <c r="N1550" s="112"/>
      <c r="O1550" s="111"/>
      <c r="P1550" s="108"/>
      <c r="Q1550" s="108"/>
      <c r="R1550" s="108"/>
      <c r="S1550" s="108"/>
      <c r="T1550" s="108"/>
      <c r="U1550" s="108"/>
      <c r="V1550" s="108"/>
      <c r="W1550" s="108"/>
      <c r="X1550" s="108"/>
      <c r="Y1550" s="108"/>
      <c r="Z1550" s="108"/>
      <c r="AA1550" s="108"/>
      <c r="AB1550" s="108"/>
      <c r="AC1550" s="108"/>
      <c r="AD1550" s="108"/>
      <c r="AE1550" s="108"/>
      <c r="AF1550" s="108"/>
      <c r="AG1550" s="108"/>
      <c r="AH1550" s="108"/>
    </row>
    <row r="1551">
      <c r="A1551" s="108"/>
      <c r="B1551" s="108"/>
      <c r="C1551" s="108"/>
      <c r="D1551" s="115"/>
      <c r="E1551" s="108"/>
      <c r="F1551" s="108"/>
      <c r="G1551" s="108"/>
      <c r="H1551" s="108"/>
      <c r="I1551" s="108"/>
      <c r="J1551" s="108"/>
      <c r="K1551" s="108"/>
      <c r="L1551" s="108"/>
      <c r="M1551" s="111"/>
      <c r="N1551" s="112"/>
      <c r="O1551" s="111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/>
      <c r="AB1551" s="108"/>
      <c r="AC1551" s="108"/>
      <c r="AD1551" s="108"/>
      <c r="AE1551" s="108"/>
      <c r="AF1551" s="108"/>
      <c r="AG1551" s="108"/>
      <c r="AH1551" s="108"/>
    </row>
    <row r="1552">
      <c r="A1552" s="108"/>
      <c r="B1552" s="108"/>
      <c r="C1552" s="108"/>
      <c r="D1552" s="115"/>
      <c r="E1552" s="108"/>
      <c r="F1552" s="108"/>
      <c r="G1552" s="108"/>
      <c r="H1552" s="108"/>
      <c r="I1552" s="108"/>
      <c r="J1552" s="108"/>
      <c r="K1552" s="108"/>
      <c r="L1552" s="108"/>
      <c r="M1552" s="111"/>
      <c r="N1552" s="112"/>
      <c r="O1552" s="111"/>
      <c r="P1552" s="108"/>
      <c r="Q1552" s="108"/>
      <c r="R1552" s="108"/>
      <c r="S1552" s="108"/>
      <c r="T1552" s="108"/>
      <c r="U1552" s="108"/>
      <c r="V1552" s="108"/>
      <c r="W1552" s="108"/>
      <c r="X1552" s="108"/>
      <c r="Y1552" s="108"/>
      <c r="Z1552" s="108"/>
      <c r="AA1552" s="108"/>
      <c r="AB1552" s="108"/>
      <c r="AC1552" s="108"/>
      <c r="AD1552" s="108"/>
      <c r="AE1552" s="108"/>
      <c r="AF1552" s="108"/>
      <c r="AG1552" s="108"/>
      <c r="AH1552" s="108"/>
    </row>
    <row r="1553">
      <c r="A1553" s="108"/>
      <c r="B1553" s="108"/>
      <c r="C1553" s="108"/>
      <c r="D1553" s="115"/>
      <c r="E1553" s="108"/>
      <c r="F1553" s="108"/>
      <c r="G1553" s="108"/>
      <c r="H1553" s="108"/>
      <c r="I1553" s="108"/>
      <c r="J1553" s="108"/>
      <c r="K1553" s="108"/>
      <c r="L1553" s="108"/>
      <c r="M1553" s="111"/>
      <c r="N1553" s="112"/>
      <c r="O1553" s="111"/>
      <c r="P1553" s="108"/>
      <c r="Q1553" s="108"/>
      <c r="R1553" s="108"/>
      <c r="S1553" s="108"/>
      <c r="T1553" s="108"/>
      <c r="U1553" s="108"/>
      <c r="V1553" s="108"/>
      <c r="W1553" s="108"/>
      <c r="X1553" s="108"/>
      <c r="Y1553" s="108"/>
      <c r="Z1553" s="108"/>
      <c r="AA1553" s="108"/>
      <c r="AB1553" s="108"/>
      <c r="AC1553" s="108"/>
      <c r="AD1553" s="108"/>
      <c r="AE1553" s="108"/>
      <c r="AF1553" s="108"/>
      <c r="AG1553" s="108"/>
      <c r="AH1553" s="108"/>
    </row>
    <row r="1554">
      <c r="A1554" s="108"/>
      <c r="B1554" s="108"/>
      <c r="C1554" s="108"/>
      <c r="D1554" s="115"/>
      <c r="E1554" s="108"/>
      <c r="F1554" s="108"/>
      <c r="G1554" s="108"/>
      <c r="H1554" s="108"/>
      <c r="I1554" s="108"/>
      <c r="J1554" s="108"/>
      <c r="K1554" s="108"/>
      <c r="L1554" s="108"/>
      <c r="M1554" s="111"/>
      <c r="N1554" s="112"/>
      <c r="O1554" s="111"/>
      <c r="P1554" s="108"/>
      <c r="Q1554" s="108"/>
      <c r="R1554" s="108"/>
      <c r="S1554" s="108"/>
      <c r="T1554" s="108"/>
      <c r="U1554" s="108"/>
      <c r="V1554" s="108"/>
      <c r="W1554" s="108"/>
      <c r="X1554" s="108"/>
      <c r="Y1554" s="108"/>
      <c r="Z1554" s="108"/>
      <c r="AA1554" s="108"/>
      <c r="AB1554" s="108"/>
      <c r="AC1554" s="108"/>
      <c r="AD1554" s="108"/>
      <c r="AE1554" s="108"/>
      <c r="AF1554" s="108"/>
      <c r="AG1554" s="108"/>
      <c r="AH1554" s="108"/>
    </row>
    <row r="1555">
      <c r="A1555" s="108"/>
      <c r="B1555" s="108"/>
      <c r="C1555" s="108"/>
      <c r="D1555" s="115"/>
      <c r="E1555" s="108"/>
      <c r="F1555" s="108"/>
      <c r="G1555" s="108"/>
      <c r="H1555" s="108"/>
      <c r="I1555" s="108"/>
      <c r="J1555" s="108"/>
      <c r="K1555" s="108"/>
      <c r="L1555" s="108"/>
      <c r="M1555" s="111"/>
      <c r="N1555" s="112"/>
      <c r="O1555" s="111"/>
      <c r="P1555" s="108"/>
      <c r="Q1555" s="108"/>
      <c r="R1555" s="108"/>
      <c r="S1555" s="108"/>
      <c r="T1555" s="108"/>
      <c r="U1555" s="108"/>
      <c r="V1555" s="108"/>
      <c r="W1555" s="108"/>
      <c r="X1555" s="108"/>
      <c r="Y1555" s="108"/>
      <c r="Z1555" s="108"/>
      <c r="AA1555" s="108"/>
      <c r="AB1555" s="108"/>
      <c r="AC1555" s="108"/>
      <c r="AD1555" s="108"/>
      <c r="AE1555" s="108"/>
      <c r="AF1555" s="108"/>
      <c r="AG1555" s="108"/>
      <c r="AH1555" s="108"/>
    </row>
    <row r="1556">
      <c r="A1556" s="108"/>
      <c r="B1556" s="108"/>
      <c r="C1556" s="108"/>
      <c r="D1556" s="115"/>
      <c r="E1556" s="108"/>
      <c r="F1556" s="108"/>
      <c r="G1556" s="108"/>
      <c r="H1556" s="108"/>
      <c r="I1556" s="108"/>
      <c r="J1556" s="108"/>
      <c r="K1556" s="108"/>
      <c r="L1556" s="108"/>
      <c r="M1556" s="111"/>
      <c r="N1556" s="112"/>
      <c r="O1556" s="111"/>
      <c r="P1556" s="108"/>
      <c r="Q1556" s="108"/>
      <c r="R1556" s="108"/>
      <c r="S1556" s="108"/>
      <c r="T1556" s="108"/>
      <c r="U1556" s="108"/>
      <c r="V1556" s="108"/>
      <c r="W1556" s="108"/>
      <c r="X1556" s="108"/>
      <c r="Y1556" s="108"/>
      <c r="Z1556" s="108"/>
      <c r="AA1556" s="108"/>
      <c r="AB1556" s="108"/>
      <c r="AC1556" s="108"/>
      <c r="AD1556" s="108"/>
      <c r="AE1556" s="108"/>
      <c r="AF1556" s="108"/>
      <c r="AG1556" s="108"/>
      <c r="AH1556" s="108"/>
    </row>
    <row r="1557">
      <c r="A1557" s="108"/>
      <c r="B1557" s="108"/>
      <c r="C1557" s="108"/>
      <c r="D1557" s="115"/>
      <c r="E1557" s="108"/>
      <c r="F1557" s="108"/>
      <c r="G1557" s="108"/>
      <c r="H1557" s="108"/>
      <c r="I1557" s="108"/>
      <c r="J1557" s="108"/>
      <c r="K1557" s="108"/>
      <c r="L1557" s="108"/>
      <c r="M1557" s="111"/>
      <c r="N1557" s="112"/>
      <c r="O1557" s="111"/>
      <c r="P1557" s="108"/>
      <c r="Q1557" s="108"/>
      <c r="R1557" s="108"/>
      <c r="S1557" s="108"/>
      <c r="T1557" s="108"/>
      <c r="U1557" s="108"/>
      <c r="V1557" s="108"/>
      <c r="W1557" s="108"/>
      <c r="X1557" s="108"/>
      <c r="Y1557" s="108"/>
      <c r="Z1557" s="108"/>
      <c r="AA1557" s="108"/>
      <c r="AB1557" s="108"/>
      <c r="AC1557" s="108"/>
      <c r="AD1557" s="108"/>
      <c r="AE1557" s="108"/>
      <c r="AF1557" s="108"/>
      <c r="AG1557" s="108"/>
      <c r="AH1557" s="108"/>
    </row>
    <row r="1558">
      <c r="A1558" s="108"/>
      <c r="B1558" s="108"/>
      <c r="C1558" s="108"/>
      <c r="D1558" s="115"/>
      <c r="E1558" s="108"/>
      <c r="F1558" s="108"/>
      <c r="G1558" s="108"/>
      <c r="H1558" s="108"/>
      <c r="I1558" s="108"/>
      <c r="J1558" s="108"/>
      <c r="K1558" s="108"/>
      <c r="L1558" s="108"/>
      <c r="M1558" s="111"/>
      <c r="N1558" s="112"/>
      <c r="O1558" s="111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  <c r="AE1558" s="108"/>
      <c r="AF1558" s="108"/>
      <c r="AG1558" s="108"/>
      <c r="AH1558" s="108"/>
    </row>
    <row r="1559">
      <c r="A1559" s="108"/>
      <c r="B1559" s="108"/>
      <c r="C1559" s="108"/>
      <c r="D1559" s="115"/>
      <c r="E1559" s="108"/>
      <c r="F1559" s="108"/>
      <c r="G1559" s="108"/>
      <c r="H1559" s="108"/>
      <c r="I1559" s="108"/>
      <c r="J1559" s="108"/>
      <c r="K1559" s="108"/>
      <c r="L1559" s="108"/>
      <c r="M1559" s="111"/>
      <c r="N1559" s="112"/>
      <c r="O1559" s="111"/>
      <c r="P1559" s="108"/>
      <c r="Q1559" s="108"/>
      <c r="R1559" s="108"/>
      <c r="S1559" s="108"/>
      <c r="T1559" s="108"/>
      <c r="U1559" s="108"/>
      <c r="V1559" s="108"/>
      <c r="W1559" s="108"/>
      <c r="X1559" s="108"/>
      <c r="Y1559" s="108"/>
      <c r="Z1559" s="108"/>
      <c r="AA1559" s="108"/>
      <c r="AB1559" s="108"/>
      <c r="AC1559" s="108"/>
      <c r="AD1559" s="108"/>
      <c r="AE1559" s="108"/>
      <c r="AF1559" s="108"/>
      <c r="AG1559" s="108"/>
      <c r="AH1559" s="108"/>
    </row>
    <row r="1560">
      <c r="A1560" s="108"/>
      <c r="B1560" s="108"/>
      <c r="C1560" s="108"/>
      <c r="D1560" s="115"/>
      <c r="E1560" s="108"/>
      <c r="F1560" s="108"/>
      <c r="G1560" s="108"/>
      <c r="H1560" s="108"/>
      <c r="I1560" s="108"/>
      <c r="J1560" s="108"/>
      <c r="K1560" s="108"/>
      <c r="L1560" s="108"/>
      <c r="M1560" s="111"/>
      <c r="N1560" s="112"/>
      <c r="O1560" s="111"/>
      <c r="P1560" s="108"/>
      <c r="Q1560" s="108"/>
      <c r="R1560" s="108"/>
      <c r="S1560" s="108"/>
      <c r="T1560" s="108"/>
      <c r="U1560" s="108"/>
      <c r="V1560" s="108"/>
      <c r="W1560" s="108"/>
      <c r="X1560" s="108"/>
      <c r="Y1560" s="108"/>
      <c r="Z1560" s="108"/>
      <c r="AA1560" s="108"/>
      <c r="AB1560" s="108"/>
      <c r="AC1560" s="108"/>
      <c r="AD1560" s="108"/>
      <c r="AE1560" s="108"/>
      <c r="AF1560" s="108"/>
      <c r="AG1560" s="108"/>
      <c r="AH1560" s="108"/>
    </row>
    <row r="1561">
      <c r="A1561" s="108"/>
      <c r="B1561" s="108"/>
      <c r="C1561" s="108"/>
      <c r="D1561" s="115"/>
      <c r="E1561" s="108"/>
      <c r="F1561" s="108"/>
      <c r="G1561" s="108"/>
      <c r="H1561" s="108"/>
      <c r="I1561" s="108"/>
      <c r="J1561" s="108"/>
      <c r="K1561" s="108"/>
      <c r="L1561" s="108"/>
      <c r="M1561" s="111"/>
      <c r="N1561" s="112"/>
      <c r="O1561" s="111"/>
      <c r="P1561" s="108"/>
      <c r="Q1561" s="108"/>
      <c r="R1561" s="108"/>
      <c r="S1561" s="108"/>
      <c r="T1561" s="108"/>
      <c r="U1561" s="108"/>
      <c r="V1561" s="108"/>
      <c r="W1561" s="108"/>
      <c r="X1561" s="108"/>
      <c r="Y1561" s="108"/>
      <c r="Z1561" s="108"/>
      <c r="AA1561" s="108"/>
      <c r="AB1561" s="108"/>
      <c r="AC1561" s="108"/>
      <c r="AD1561" s="108"/>
      <c r="AE1561" s="108"/>
      <c r="AF1561" s="108"/>
      <c r="AG1561" s="108"/>
      <c r="AH1561" s="108"/>
    </row>
    <row r="1562">
      <c r="A1562" s="108"/>
      <c r="B1562" s="108"/>
      <c r="C1562" s="108"/>
      <c r="D1562" s="115"/>
      <c r="E1562" s="108"/>
      <c r="F1562" s="108"/>
      <c r="G1562" s="108"/>
      <c r="H1562" s="108"/>
      <c r="I1562" s="108"/>
      <c r="J1562" s="108"/>
      <c r="K1562" s="108"/>
      <c r="L1562" s="108"/>
      <c r="M1562" s="111"/>
      <c r="N1562" s="112"/>
      <c r="O1562" s="111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  <c r="AE1562" s="108"/>
      <c r="AF1562" s="108"/>
      <c r="AG1562" s="108"/>
      <c r="AH1562" s="108"/>
    </row>
    <row r="1563">
      <c r="A1563" s="108"/>
      <c r="B1563" s="108"/>
      <c r="C1563" s="108"/>
      <c r="D1563" s="115"/>
      <c r="E1563" s="108"/>
      <c r="F1563" s="108"/>
      <c r="G1563" s="108"/>
      <c r="H1563" s="108"/>
      <c r="I1563" s="108"/>
      <c r="J1563" s="108"/>
      <c r="K1563" s="108"/>
      <c r="L1563" s="108"/>
      <c r="M1563" s="111"/>
      <c r="N1563" s="112"/>
      <c r="O1563" s="111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/>
      <c r="AB1563" s="108"/>
      <c r="AC1563" s="108"/>
      <c r="AD1563" s="108"/>
      <c r="AE1563" s="108"/>
      <c r="AF1563" s="108"/>
      <c r="AG1563" s="108"/>
      <c r="AH1563" s="108"/>
    </row>
    <row r="1564">
      <c r="A1564" s="108"/>
      <c r="B1564" s="108"/>
      <c r="C1564" s="108"/>
      <c r="D1564" s="115"/>
      <c r="E1564" s="108"/>
      <c r="F1564" s="108"/>
      <c r="G1564" s="108"/>
      <c r="H1564" s="108"/>
      <c r="I1564" s="108"/>
      <c r="J1564" s="108"/>
      <c r="K1564" s="108"/>
      <c r="L1564" s="108"/>
      <c r="M1564" s="111"/>
      <c r="N1564" s="112"/>
      <c r="O1564" s="111"/>
      <c r="P1564" s="108"/>
      <c r="Q1564" s="108"/>
      <c r="R1564" s="108"/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/>
      <c r="AC1564" s="108"/>
      <c r="AD1564" s="108"/>
      <c r="AE1564" s="108"/>
      <c r="AF1564" s="108"/>
      <c r="AG1564" s="108"/>
      <c r="AH1564" s="108"/>
    </row>
    <row r="1565">
      <c r="A1565" s="108"/>
      <c r="B1565" s="108"/>
      <c r="C1565" s="108"/>
      <c r="D1565" s="115"/>
      <c r="E1565" s="108"/>
      <c r="F1565" s="108"/>
      <c r="G1565" s="108"/>
      <c r="H1565" s="108"/>
      <c r="I1565" s="108"/>
      <c r="J1565" s="108"/>
      <c r="K1565" s="108"/>
      <c r="L1565" s="108"/>
      <c r="M1565" s="111"/>
      <c r="N1565" s="112"/>
      <c r="O1565" s="111"/>
      <c r="P1565" s="108"/>
      <c r="Q1565" s="108"/>
      <c r="R1565" s="108"/>
      <c r="S1565" s="108"/>
      <c r="T1565" s="108"/>
      <c r="U1565" s="108"/>
      <c r="V1565" s="108"/>
      <c r="W1565" s="108"/>
      <c r="X1565" s="108"/>
      <c r="Y1565" s="108"/>
      <c r="Z1565" s="108"/>
      <c r="AA1565" s="108"/>
      <c r="AB1565" s="108"/>
      <c r="AC1565" s="108"/>
      <c r="AD1565" s="108"/>
      <c r="AE1565" s="108"/>
      <c r="AF1565" s="108"/>
      <c r="AG1565" s="108"/>
      <c r="AH1565" s="108"/>
    </row>
    <row r="1566">
      <c r="A1566" s="108"/>
      <c r="B1566" s="108"/>
      <c r="C1566" s="108"/>
      <c r="D1566" s="115"/>
      <c r="E1566" s="108"/>
      <c r="F1566" s="108"/>
      <c r="G1566" s="108"/>
      <c r="H1566" s="108"/>
      <c r="I1566" s="108"/>
      <c r="J1566" s="108"/>
      <c r="K1566" s="108"/>
      <c r="L1566" s="108"/>
      <c r="M1566" s="111"/>
      <c r="N1566" s="112"/>
      <c r="O1566" s="111"/>
      <c r="P1566" s="108"/>
      <c r="Q1566" s="108"/>
      <c r="R1566" s="108"/>
      <c r="S1566" s="108"/>
      <c r="T1566" s="108"/>
      <c r="U1566" s="108"/>
      <c r="V1566" s="108"/>
      <c r="W1566" s="108"/>
      <c r="X1566" s="108"/>
      <c r="Y1566" s="108"/>
      <c r="Z1566" s="108"/>
      <c r="AA1566" s="108"/>
      <c r="AB1566" s="108"/>
      <c r="AC1566" s="108"/>
      <c r="AD1566" s="108"/>
      <c r="AE1566" s="108"/>
      <c r="AF1566" s="108"/>
      <c r="AG1566" s="108"/>
      <c r="AH1566" s="108"/>
    </row>
    <row r="1567">
      <c r="A1567" s="108"/>
      <c r="B1567" s="108"/>
      <c r="C1567" s="108"/>
      <c r="D1567" s="115"/>
      <c r="E1567" s="108"/>
      <c r="F1567" s="108"/>
      <c r="G1567" s="108"/>
      <c r="H1567" s="108"/>
      <c r="I1567" s="108"/>
      <c r="J1567" s="108"/>
      <c r="K1567" s="108"/>
      <c r="L1567" s="108"/>
      <c r="M1567" s="111"/>
      <c r="N1567" s="112"/>
      <c r="O1567" s="111"/>
      <c r="P1567" s="108"/>
      <c r="Q1567" s="108"/>
      <c r="R1567" s="108"/>
      <c r="S1567" s="108"/>
      <c r="T1567" s="108"/>
      <c r="U1567" s="108"/>
      <c r="V1567" s="108"/>
      <c r="W1567" s="108"/>
      <c r="X1567" s="108"/>
      <c r="Y1567" s="108"/>
      <c r="Z1567" s="108"/>
      <c r="AA1567" s="108"/>
      <c r="AB1567" s="108"/>
      <c r="AC1567" s="108"/>
      <c r="AD1567" s="108"/>
      <c r="AE1567" s="108"/>
      <c r="AF1567" s="108"/>
      <c r="AG1567" s="108"/>
      <c r="AH1567" s="108"/>
    </row>
    <row r="1568">
      <c r="A1568" s="108"/>
      <c r="B1568" s="108"/>
      <c r="C1568" s="108"/>
      <c r="D1568" s="115"/>
      <c r="E1568" s="108"/>
      <c r="F1568" s="108"/>
      <c r="G1568" s="108"/>
      <c r="H1568" s="108"/>
      <c r="I1568" s="108"/>
      <c r="J1568" s="108"/>
      <c r="K1568" s="108"/>
      <c r="L1568" s="108"/>
      <c r="M1568" s="111"/>
      <c r="N1568" s="112"/>
      <c r="O1568" s="111"/>
      <c r="P1568" s="108"/>
      <c r="Q1568" s="108"/>
      <c r="R1568" s="108"/>
      <c r="S1568" s="108"/>
      <c r="T1568" s="108"/>
      <c r="U1568" s="108"/>
      <c r="V1568" s="108"/>
      <c r="W1568" s="108"/>
      <c r="X1568" s="108"/>
      <c r="Y1568" s="108"/>
      <c r="Z1568" s="108"/>
      <c r="AA1568" s="108"/>
      <c r="AB1568" s="108"/>
      <c r="AC1568" s="108"/>
      <c r="AD1568" s="108"/>
      <c r="AE1568" s="108"/>
      <c r="AF1568" s="108"/>
      <c r="AG1568" s="108"/>
      <c r="AH1568" s="108"/>
    </row>
    <row r="1569">
      <c r="A1569" s="108"/>
      <c r="B1569" s="108"/>
      <c r="C1569" s="108"/>
      <c r="D1569" s="115"/>
      <c r="E1569" s="108"/>
      <c r="F1569" s="108"/>
      <c r="G1569" s="108"/>
      <c r="H1569" s="108"/>
      <c r="I1569" s="108"/>
      <c r="J1569" s="108"/>
      <c r="K1569" s="108"/>
      <c r="L1569" s="108"/>
      <c r="M1569" s="111"/>
      <c r="N1569" s="112"/>
      <c r="O1569" s="111"/>
      <c r="P1569" s="108"/>
      <c r="Q1569" s="108"/>
      <c r="R1569" s="108"/>
      <c r="S1569" s="108"/>
      <c r="T1569" s="108"/>
      <c r="U1569" s="108"/>
      <c r="V1569" s="108"/>
      <c r="W1569" s="108"/>
      <c r="X1569" s="108"/>
      <c r="Y1569" s="108"/>
      <c r="Z1569" s="108"/>
      <c r="AA1569" s="108"/>
      <c r="AB1569" s="108"/>
      <c r="AC1569" s="108"/>
      <c r="AD1569" s="108"/>
      <c r="AE1569" s="108"/>
      <c r="AF1569" s="108"/>
      <c r="AG1569" s="108"/>
      <c r="AH1569" s="108"/>
    </row>
    <row r="1570">
      <c r="A1570" s="108"/>
      <c r="B1570" s="108"/>
      <c r="C1570" s="108"/>
      <c r="D1570" s="115"/>
      <c r="E1570" s="108"/>
      <c r="F1570" s="108"/>
      <c r="G1570" s="108"/>
      <c r="H1570" s="108"/>
      <c r="I1570" s="108"/>
      <c r="J1570" s="108"/>
      <c r="K1570" s="108"/>
      <c r="L1570" s="108"/>
      <c r="M1570" s="111"/>
      <c r="N1570" s="112"/>
      <c r="O1570" s="111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  <c r="AE1570" s="108"/>
      <c r="AF1570" s="108"/>
      <c r="AG1570" s="108"/>
      <c r="AH1570" s="108"/>
    </row>
    <row r="1571">
      <c r="A1571" s="108"/>
      <c r="B1571" s="108"/>
      <c r="C1571" s="108"/>
      <c r="D1571" s="115"/>
      <c r="E1571" s="108"/>
      <c r="F1571" s="108"/>
      <c r="G1571" s="108"/>
      <c r="H1571" s="108"/>
      <c r="I1571" s="108"/>
      <c r="J1571" s="108"/>
      <c r="K1571" s="108"/>
      <c r="L1571" s="108"/>
      <c r="M1571" s="111"/>
      <c r="N1571" s="112"/>
      <c r="O1571" s="111"/>
      <c r="P1571" s="108"/>
      <c r="Q1571" s="108"/>
      <c r="R1571" s="108"/>
      <c r="S1571" s="108"/>
      <c r="T1571" s="108"/>
      <c r="U1571" s="108"/>
      <c r="V1571" s="108"/>
      <c r="W1571" s="108"/>
      <c r="X1571" s="108"/>
      <c r="Y1571" s="108"/>
      <c r="Z1571" s="108"/>
      <c r="AA1571" s="108"/>
      <c r="AB1571" s="108"/>
      <c r="AC1571" s="108"/>
      <c r="AD1571" s="108"/>
      <c r="AE1571" s="108"/>
      <c r="AF1571" s="108"/>
      <c r="AG1571" s="108"/>
      <c r="AH1571" s="108"/>
    </row>
    <row r="1572">
      <c r="A1572" s="108"/>
      <c r="B1572" s="108"/>
      <c r="C1572" s="108"/>
      <c r="D1572" s="115"/>
      <c r="E1572" s="108"/>
      <c r="F1572" s="108"/>
      <c r="G1572" s="108"/>
      <c r="H1572" s="108"/>
      <c r="I1572" s="108"/>
      <c r="J1572" s="108"/>
      <c r="K1572" s="108"/>
      <c r="L1572" s="108"/>
      <c r="M1572" s="111"/>
      <c r="N1572" s="112"/>
      <c r="O1572" s="111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/>
      <c r="AB1572" s="108"/>
      <c r="AC1572" s="108"/>
      <c r="AD1572" s="108"/>
      <c r="AE1572" s="108"/>
      <c r="AF1572" s="108"/>
      <c r="AG1572" s="108"/>
      <c r="AH1572" s="108"/>
    </row>
    <row r="1573">
      <c r="A1573" s="108"/>
      <c r="B1573" s="108"/>
      <c r="C1573" s="108"/>
      <c r="D1573" s="115"/>
      <c r="E1573" s="108"/>
      <c r="F1573" s="108"/>
      <c r="G1573" s="108"/>
      <c r="H1573" s="108"/>
      <c r="I1573" s="108"/>
      <c r="J1573" s="108"/>
      <c r="K1573" s="108"/>
      <c r="L1573" s="108"/>
      <c r="M1573" s="111"/>
      <c r="N1573" s="112"/>
      <c r="O1573" s="111"/>
      <c r="P1573" s="108"/>
      <c r="Q1573" s="108"/>
      <c r="R1573" s="108"/>
      <c r="S1573" s="108"/>
      <c r="T1573" s="108"/>
      <c r="U1573" s="108"/>
      <c r="V1573" s="108"/>
      <c r="W1573" s="108"/>
      <c r="X1573" s="108"/>
      <c r="Y1573" s="108"/>
      <c r="Z1573" s="108"/>
      <c r="AA1573" s="108"/>
      <c r="AB1573" s="108"/>
      <c r="AC1573" s="108"/>
      <c r="AD1573" s="108"/>
      <c r="AE1573" s="108"/>
      <c r="AF1573" s="108"/>
      <c r="AG1573" s="108"/>
      <c r="AH1573" s="108"/>
    </row>
    <row r="1574">
      <c r="A1574" s="108"/>
      <c r="B1574" s="108"/>
      <c r="C1574" s="108"/>
      <c r="D1574" s="115"/>
      <c r="E1574" s="108"/>
      <c r="F1574" s="108"/>
      <c r="G1574" s="108"/>
      <c r="H1574" s="108"/>
      <c r="I1574" s="108"/>
      <c r="J1574" s="108"/>
      <c r="K1574" s="108"/>
      <c r="L1574" s="108"/>
      <c r="M1574" s="111"/>
      <c r="N1574" s="112"/>
      <c r="O1574" s="111"/>
      <c r="P1574" s="108"/>
      <c r="Q1574" s="108"/>
      <c r="R1574" s="108"/>
      <c r="S1574" s="108"/>
      <c r="T1574" s="108"/>
      <c r="U1574" s="108"/>
      <c r="V1574" s="108"/>
      <c r="W1574" s="108"/>
      <c r="X1574" s="108"/>
      <c r="Y1574" s="108"/>
      <c r="Z1574" s="108"/>
      <c r="AA1574" s="108"/>
      <c r="AB1574" s="108"/>
      <c r="AC1574" s="108"/>
      <c r="AD1574" s="108"/>
      <c r="AE1574" s="108"/>
      <c r="AF1574" s="108"/>
      <c r="AG1574" s="108"/>
      <c r="AH1574" s="108"/>
    </row>
    <row r="1575">
      <c r="A1575" s="108"/>
      <c r="B1575" s="108"/>
      <c r="C1575" s="108"/>
      <c r="D1575" s="115"/>
      <c r="E1575" s="108"/>
      <c r="F1575" s="108"/>
      <c r="G1575" s="108"/>
      <c r="H1575" s="108"/>
      <c r="I1575" s="108"/>
      <c r="J1575" s="108"/>
      <c r="K1575" s="108"/>
      <c r="L1575" s="108"/>
      <c r="M1575" s="111"/>
      <c r="N1575" s="112"/>
      <c r="O1575" s="111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/>
      <c r="AB1575" s="108"/>
      <c r="AC1575" s="108"/>
      <c r="AD1575" s="108"/>
      <c r="AE1575" s="108"/>
      <c r="AF1575" s="108"/>
      <c r="AG1575" s="108"/>
      <c r="AH1575" s="108"/>
    </row>
    <row r="1576">
      <c r="A1576" s="108"/>
      <c r="B1576" s="108"/>
      <c r="C1576" s="108"/>
      <c r="D1576" s="115"/>
      <c r="E1576" s="108"/>
      <c r="F1576" s="108"/>
      <c r="G1576" s="108"/>
      <c r="H1576" s="108"/>
      <c r="I1576" s="108"/>
      <c r="J1576" s="108"/>
      <c r="K1576" s="108"/>
      <c r="L1576" s="108"/>
      <c r="M1576" s="111"/>
      <c r="N1576" s="112"/>
      <c r="O1576" s="111"/>
      <c r="P1576" s="108"/>
      <c r="Q1576" s="108"/>
      <c r="R1576" s="108"/>
      <c r="S1576" s="108"/>
      <c r="T1576" s="108"/>
      <c r="U1576" s="108"/>
      <c r="V1576" s="108"/>
      <c r="W1576" s="108"/>
      <c r="X1576" s="108"/>
      <c r="Y1576" s="108"/>
      <c r="Z1576" s="108"/>
      <c r="AA1576" s="108"/>
      <c r="AB1576" s="108"/>
      <c r="AC1576" s="108"/>
      <c r="AD1576" s="108"/>
      <c r="AE1576" s="108"/>
      <c r="AF1576" s="108"/>
      <c r="AG1576" s="108"/>
      <c r="AH1576" s="108"/>
    </row>
    <row r="1577">
      <c r="A1577" s="108"/>
      <c r="B1577" s="108"/>
      <c r="C1577" s="108"/>
      <c r="D1577" s="115"/>
      <c r="E1577" s="108"/>
      <c r="F1577" s="108"/>
      <c r="G1577" s="108"/>
      <c r="H1577" s="108"/>
      <c r="I1577" s="108"/>
      <c r="J1577" s="108"/>
      <c r="K1577" s="108"/>
      <c r="L1577" s="108"/>
      <c r="M1577" s="111"/>
      <c r="N1577" s="112"/>
      <c r="O1577" s="111"/>
      <c r="P1577" s="108"/>
      <c r="Q1577" s="108"/>
      <c r="R1577" s="108"/>
      <c r="S1577" s="108"/>
      <c r="T1577" s="108"/>
      <c r="U1577" s="108"/>
      <c r="V1577" s="108"/>
      <c r="W1577" s="108"/>
      <c r="X1577" s="108"/>
      <c r="Y1577" s="108"/>
      <c r="Z1577" s="108"/>
      <c r="AA1577" s="108"/>
      <c r="AB1577" s="108"/>
      <c r="AC1577" s="108"/>
      <c r="AD1577" s="108"/>
      <c r="AE1577" s="108"/>
      <c r="AF1577" s="108"/>
      <c r="AG1577" s="108"/>
      <c r="AH1577" s="108"/>
    </row>
    <row r="1578">
      <c r="A1578" s="108"/>
      <c r="B1578" s="108"/>
      <c r="C1578" s="108"/>
      <c r="D1578" s="115"/>
      <c r="E1578" s="108"/>
      <c r="F1578" s="108"/>
      <c r="G1578" s="108"/>
      <c r="H1578" s="108"/>
      <c r="I1578" s="108"/>
      <c r="J1578" s="108"/>
      <c r="K1578" s="108"/>
      <c r="L1578" s="108"/>
      <c r="M1578" s="111"/>
      <c r="N1578" s="112"/>
      <c r="O1578" s="111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08"/>
      <c r="AE1578" s="108"/>
      <c r="AF1578" s="108"/>
      <c r="AG1578" s="108"/>
      <c r="AH1578" s="108"/>
    </row>
    <row r="1579">
      <c r="A1579" s="108"/>
      <c r="B1579" s="108"/>
      <c r="C1579" s="108"/>
      <c r="D1579" s="115"/>
      <c r="E1579" s="108"/>
      <c r="F1579" s="108"/>
      <c r="G1579" s="108"/>
      <c r="H1579" s="108"/>
      <c r="I1579" s="108"/>
      <c r="J1579" s="108"/>
      <c r="K1579" s="108"/>
      <c r="L1579" s="108"/>
      <c r="M1579" s="111"/>
      <c r="N1579" s="112"/>
      <c r="O1579" s="111"/>
      <c r="P1579" s="108"/>
      <c r="Q1579" s="108"/>
      <c r="R1579" s="108"/>
      <c r="S1579" s="108"/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08"/>
      <c r="AE1579" s="108"/>
      <c r="AF1579" s="108"/>
      <c r="AG1579" s="108"/>
      <c r="AH1579" s="108"/>
    </row>
    <row r="1580">
      <c r="A1580" s="108"/>
      <c r="B1580" s="108"/>
      <c r="C1580" s="108"/>
      <c r="D1580" s="115"/>
      <c r="E1580" s="108"/>
      <c r="F1580" s="108"/>
      <c r="G1580" s="108"/>
      <c r="H1580" s="108"/>
      <c r="I1580" s="108"/>
      <c r="J1580" s="108"/>
      <c r="K1580" s="108"/>
      <c r="L1580" s="108"/>
      <c r="M1580" s="111"/>
      <c r="N1580" s="112"/>
      <c r="O1580" s="111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  <c r="AE1580" s="108"/>
      <c r="AF1580" s="108"/>
      <c r="AG1580" s="108"/>
      <c r="AH1580" s="108"/>
    </row>
    <row r="1581">
      <c r="A1581" s="108"/>
      <c r="B1581" s="108"/>
      <c r="C1581" s="108"/>
      <c r="D1581" s="115"/>
      <c r="E1581" s="108"/>
      <c r="F1581" s="108"/>
      <c r="G1581" s="108"/>
      <c r="H1581" s="108"/>
      <c r="I1581" s="108"/>
      <c r="J1581" s="108"/>
      <c r="K1581" s="108"/>
      <c r="L1581" s="108"/>
      <c r="M1581" s="111"/>
      <c r="N1581" s="112"/>
      <c r="O1581" s="111"/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/>
      <c r="AB1581" s="108"/>
      <c r="AC1581" s="108"/>
      <c r="AD1581" s="108"/>
      <c r="AE1581" s="108"/>
      <c r="AF1581" s="108"/>
      <c r="AG1581" s="108"/>
      <c r="AH1581" s="108"/>
    </row>
    <row r="1582">
      <c r="A1582" s="108"/>
      <c r="B1582" s="108"/>
      <c r="C1582" s="108"/>
      <c r="D1582" s="115"/>
      <c r="E1582" s="108"/>
      <c r="F1582" s="108"/>
      <c r="G1582" s="108"/>
      <c r="H1582" s="108"/>
      <c r="I1582" s="108"/>
      <c r="J1582" s="108"/>
      <c r="K1582" s="108"/>
      <c r="L1582" s="108"/>
      <c r="M1582" s="111"/>
      <c r="N1582" s="112"/>
      <c r="O1582" s="111"/>
      <c r="P1582" s="108"/>
      <c r="Q1582" s="108"/>
      <c r="R1582" s="108"/>
      <c r="S1582" s="108"/>
      <c r="T1582" s="108"/>
      <c r="U1582" s="108"/>
      <c r="V1582" s="108"/>
      <c r="W1582" s="108"/>
      <c r="X1582" s="108"/>
      <c r="Y1582" s="108"/>
      <c r="Z1582" s="108"/>
      <c r="AA1582" s="108"/>
      <c r="AB1582" s="108"/>
      <c r="AC1582" s="108"/>
      <c r="AD1582" s="108"/>
      <c r="AE1582" s="108"/>
      <c r="AF1582" s="108"/>
      <c r="AG1582" s="108"/>
      <c r="AH1582" s="108"/>
    </row>
    <row r="1583">
      <c r="A1583" s="108"/>
      <c r="B1583" s="108"/>
      <c r="C1583" s="108"/>
      <c r="D1583" s="115"/>
      <c r="E1583" s="108"/>
      <c r="F1583" s="108"/>
      <c r="G1583" s="108"/>
      <c r="H1583" s="108"/>
      <c r="I1583" s="108"/>
      <c r="J1583" s="108"/>
      <c r="K1583" s="108"/>
      <c r="L1583" s="108"/>
      <c r="M1583" s="111"/>
      <c r="N1583" s="112"/>
      <c r="O1583" s="111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/>
      <c r="AB1583" s="108"/>
      <c r="AC1583" s="108"/>
      <c r="AD1583" s="108"/>
      <c r="AE1583" s="108"/>
      <c r="AF1583" s="108"/>
      <c r="AG1583" s="108"/>
      <c r="AH1583" s="108"/>
    </row>
    <row r="1584">
      <c r="A1584" s="108"/>
      <c r="B1584" s="108"/>
      <c r="C1584" s="108"/>
      <c r="D1584" s="115"/>
      <c r="E1584" s="108"/>
      <c r="F1584" s="108"/>
      <c r="G1584" s="108"/>
      <c r="H1584" s="108"/>
      <c r="I1584" s="108"/>
      <c r="J1584" s="108"/>
      <c r="K1584" s="108"/>
      <c r="L1584" s="108"/>
      <c r="M1584" s="111"/>
      <c r="N1584" s="112"/>
      <c r="O1584" s="111"/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/>
      <c r="AB1584" s="108"/>
      <c r="AC1584" s="108"/>
      <c r="AD1584" s="108"/>
      <c r="AE1584" s="108"/>
      <c r="AF1584" s="108"/>
      <c r="AG1584" s="108"/>
      <c r="AH1584" s="108"/>
    </row>
    <row r="1585">
      <c r="A1585" s="108"/>
      <c r="B1585" s="108"/>
      <c r="C1585" s="108"/>
      <c r="D1585" s="115"/>
      <c r="E1585" s="108"/>
      <c r="F1585" s="108"/>
      <c r="G1585" s="108"/>
      <c r="H1585" s="108"/>
      <c r="I1585" s="108"/>
      <c r="J1585" s="108"/>
      <c r="K1585" s="108"/>
      <c r="L1585" s="108"/>
      <c r="M1585" s="111"/>
      <c r="N1585" s="112"/>
      <c r="O1585" s="111"/>
      <c r="P1585" s="108"/>
      <c r="Q1585" s="108"/>
      <c r="R1585" s="108"/>
      <c r="S1585" s="108"/>
      <c r="T1585" s="108"/>
      <c r="U1585" s="108"/>
      <c r="V1585" s="108"/>
      <c r="W1585" s="108"/>
      <c r="X1585" s="108"/>
      <c r="Y1585" s="108"/>
      <c r="Z1585" s="108"/>
      <c r="AA1585" s="108"/>
      <c r="AB1585" s="108"/>
      <c r="AC1585" s="108"/>
      <c r="AD1585" s="108"/>
      <c r="AE1585" s="108"/>
      <c r="AF1585" s="108"/>
      <c r="AG1585" s="108"/>
      <c r="AH1585" s="108"/>
    </row>
    <row r="1586">
      <c r="A1586" s="108"/>
      <c r="B1586" s="108"/>
      <c r="C1586" s="108"/>
      <c r="D1586" s="115"/>
      <c r="E1586" s="108"/>
      <c r="F1586" s="108"/>
      <c r="G1586" s="108"/>
      <c r="H1586" s="108"/>
      <c r="I1586" s="108"/>
      <c r="J1586" s="108"/>
      <c r="K1586" s="108"/>
      <c r="L1586" s="108"/>
      <c r="M1586" s="111"/>
      <c r="N1586" s="112"/>
      <c r="O1586" s="111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/>
      <c r="AB1586" s="108"/>
      <c r="AC1586" s="108"/>
      <c r="AD1586" s="108"/>
      <c r="AE1586" s="108"/>
      <c r="AF1586" s="108"/>
      <c r="AG1586" s="108"/>
      <c r="AH1586" s="108"/>
    </row>
    <row r="1587">
      <c r="A1587" s="108"/>
      <c r="B1587" s="108"/>
      <c r="C1587" s="108"/>
      <c r="D1587" s="115"/>
      <c r="E1587" s="108"/>
      <c r="F1587" s="108"/>
      <c r="G1587" s="108"/>
      <c r="H1587" s="108"/>
      <c r="I1587" s="108"/>
      <c r="J1587" s="108"/>
      <c r="K1587" s="108"/>
      <c r="L1587" s="108"/>
      <c r="M1587" s="111"/>
      <c r="N1587" s="112"/>
      <c r="O1587" s="111"/>
      <c r="P1587" s="108"/>
      <c r="Q1587" s="108"/>
      <c r="R1587" s="108"/>
      <c r="S1587" s="108"/>
      <c r="T1587" s="108"/>
      <c r="U1587" s="108"/>
      <c r="V1587" s="108"/>
      <c r="W1587" s="108"/>
      <c r="X1587" s="108"/>
      <c r="Y1587" s="108"/>
      <c r="Z1587" s="108"/>
      <c r="AA1587" s="108"/>
      <c r="AB1587" s="108"/>
      <c r="AC1587" s="108"/>
      <c r="AD1587" s="108"/>
      <c r="AE1587" s="108"/>
      <c r="AF1587" s="108"/>
      <c r="AG1587" s="108"/>
      <c r="AH1587" s="108"/>
    </row>
    <row r="1588">
      <c r="A1588" s="108"/>
      <c r="B1588" s="108"/>
      <c r="C1588" s="108"/>
      <c r="D1588" s="115"/>
      <c r="E1588" s="108"/>
      <c r="F1588" s="108"/>
      <c r="G1588" s="108"/>
      <c r="H1588" s="108"/>
      <c r="I1588" s="108"/>
      <c r="J1588" s="108"/>
      <c r="K1588" s="108"/>
      <c r="L1588" s="108"/>
      <c r="M1588" s="111"/>
      <c r="N1588" s="112"/>
      <c r="O1588" s="111"/>
      <c r="P1588" s="108"/>
      <c r="Q1588" s="108"/>
      <c r="R1588" s="108"/>
      <c r="S1588" s="108"/>
      <c r="T1588" s="108"/>
      <c r="U1588" s="108"/>
      <c r="V1588" s="108"/>
      <c r="W1588" s="108"/>
      <c r="X1588" s="108"/>
      <c r="Y1588" s="108"/>
      <c r="Z1588" s="108"/>
      <c r="AA1588" s="108"/>
      <c r="AB1588" s="108"/>
      <c r="AC1588" s="108"/>
      <c r="AD1588" s="108"/>
      <c r="AE1588" s="108"/>
      <c r="AF1588" s="108"/>
      <c r="AG1588" s="108"/>
      <c r="AH1588" s="108"/>
    </row>
    <row r="1589">
      <c r="A1589" s="108"/>
      <c r="B1589" s="108"/>
      <c r="C1589" s="108"/>
      <c r="D1589" s="115"/>
      <c r="E1589" s="108"/>
      <c r="F1589" s="108"/>
      <c r="G1589" s="108"/>
      <c r="H1589" s="108"/>
      <c r="I1589" s="108"/>
      <c r="J1589" s="108"/>
      <c r="K1589" s="108"/>
      <c r="L1589" s="108"/>
      <c r="M1589" s="111"/>
      <c r="N1589" s="112"/>
      <c r="O1589" s="111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  <c r="AG1589" s="108"/>
      <c r="AH1589" s="108"/>
    </row>
    <row r="1590">
      <c r="A1590" s="108"/>
      <c r="B1590" s="108"/>
      <c r="C1590" s="108"/>
      <c r="D1590" s="115"/>
      <c r="E1590" s="108"/>
      <c r="F1590" s="108"/>
      <c r="G1590" s="108"/>
      <c r="H1590" s="108"/>
      <c r="I1590" s="108"/>
      <c r="J1590" s="108"/>
      <c r="K1590" s="108"/>
      <c r="L1590" s="108"/>
      <c r="M1590" s="111"/>
      <c r="N1590" s="112"/>
      <c r="O1590" s="111"/>
      <c r="P1590" s="108"/>
      <c r="Q1590" s="108"/>
      <c r="R1590" s="108"/>
      <c r="S1590" s="108"/>
      <c r="T1590" s="108"/>
      <c r="U1590" s="108"/>
      <c r="V1590" s="108"/>
      <c r="W1590" s="108"/>
      <c r="X1590" s="108"/>
      <c r="Y1590" s="108"/>
      <c r="Z1590" s="108"/>
      <c r="AA1590" s="108"/>
      <c r="AB1590" s="108"/>
      <c r="AC1590" s="108"/>
      <c r="AD1590" s="108"/>
      <c r="AE1590" s="108"/>
      <c r="AF1590" s="108"/>
      <c r="AG1590" s="108"/>
      <c r="AH1590" s="108"/>
    </row>
    <row r="1591">
      <c r="A1591" s="108"/>
      <c r="B1591" s="108"/>
      <c r="C1591" s="108"/>
      <c r="D1591" s="115"/>
      <c r="E1591" s="108"/>
      <c r="F1591" s="108"/>
      <c r="G1591" s="108"/>
      <c r="H1591" s="108"/>
      <c r="I1591" s="108"/>
      <c r="J1591" s="108"/>
      <c r="K1591" s="108"/>
      <c r="L1591" s="108"/>
      <c r="M1591" s="111"/>
      <c r="N1591" s="112"/>
      <c r="O1591" s="111"/>
      <c r="P1591" s="108"/>
      <c r="Q1591" s="108"/>
      <c r="R1591" s="108"/>
      <c r="S1591" s="108"/>
      <c r="T1591" s="108"/>
      <c r="U1591" s="108"/>
      <c r="V1591" s="108"/>
      <c r="W1591" s="108"/>
      <c r="X1591" s="108"/>
      <c r="Y1591" s="108"/>
      <c r="Z1591" s="108"/>
      <c r="AA1591" s="108"/>
      <c r="AB1591" s="108"/>
      <c r="AC1591" s="108"/>
      <c r="AD1591" s="108"/>
      <c r="AE1591" s="108"/>
      <c r="AF1591" s="108"/>
      <c r="AG1591" s="108"/>
      <c r="AH1591" s="108"/>
    </row>
    <row r="1592">
      <c r="A1592" s="108"/>
      <c r="B1592" s="108"/>
      <c r="C1592" s="108"/>
      <c r="D1592" s="115"/>
      <c r="E1592" s="108"/>
      <c r="F1592" s="108"/>
      <c r="G1592" s="108"/>
      <c r="H1592" s="108"/>
      <c r="I1592" s="108"/>
      <c r="J1592" s="108"/>
      <c r="K1592" s="108"/>
      <c r="L1592" s="108"/>
      <c r="M1592" s="111"/>
      <c r="N1592" s="112"/>
      <c r="O1592" s="111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  <c r="AE1592" s="108"/>
      <c r="AF1592" s="108"/>
      <c r="AG1592" s="108"/>
      <c r="AH1592" s="108"/>
    </row>
    <row r="1593">
      <c r="A1593" s="108"/>
      <c r="B1593" s="108"/>
      <c r="C1593" s="108"/>
      <c r="D1593" s="115"/>
      <c r="E1593" s="108"/>
      <c r="F1593" s="108"/>
      <c r="G1593" s="108"/>
      <c r="H1593" s="108"/>
      <c r="I1593" s="108"/>
      <c r="J1593" s="108"/>
      <c r="K1593" s="108"/>
      <c r="L1593" s="108"/>
      <c r="M1593" s="111"/>
      <c r="N1593" s="112"/>
      <c r="O1593" s="111"/>
      <c r="P1593" s="108"/>
      <c r="Q1593" s="108"/>
      <c r="R1593" s="108"/>
      <c r="S1593" s="108"/>
      <c r="T1593" s="108"/>
      <c r="U1593" s="108"/>
      <c r="V1593" s="108"/>
      <c r="W1593" s="108"/>
      <c r="X1593" s="108"/>
      <c r="Y1593" s="108"/>
      <c r="Z1593" s="108"/>
      <c r="AA1593" s="108"/>
      <c r="AB1593" s="108"/>
      <c r="AC1593" s="108"/>
      <c r="AD1593" s="108"/>
      <c r="AE1593" s="108"/>
      <c r="AF1593" s="108"/>
      <c r="AG1593" s="108"/>
      <c r="AH1593" s="108"/>
    </row>
    <row r="1594">
      <c r="A1594" s="108"/>
      <c r="B1594" s="108"/>
      <c r="C1594" s="108"/>
      <c r="D1594" s="115"/>
      <c r="E1594" s="108"/>
      <c r="F1594" s="108"/>
      <c r="G1594" s="108"/>
      <c r="H1594" s="108"/>
      <c r="I1594" s="108"/>
      <c r="J1594" s="108"/>
      <c r="K1594" s="108"/>
      <c r="L1594" s="108"/>
      <c r="M1594" s="111"/>
      <c r="N1594" s="112"/>
      <c r="O1594" s="111"/>
      <c r="P1594" s="108"/>
      <c r="Q1594" s="108"/>
      <c r="R1594" s="108"/>
      <c r="S1594" s="108"/>
      <c r="T1594" s="108"/>
      <c r="U1594" s="108"/>
      <c r="V1594" s="108"/>
      <c r="W1594" s="108"/>
      <c r="X1594" s="108"/>
      <c r="Y1594" s="108"/>
      <c r="Z1594" s="108"/>
      <c r="AA1594" s="108"/>
      <c r="AB1594" s="108"/>
      <c r="AC1594" s="108"/>
      <c r="AD1594" s="108"/>
      <c r="AE1594" s="108"/>
      <c r="AF1594" s="108"/>
      <c r="AG1594" s="108"/>
      <c r="AH1594" s="108"/>
    </row>
    <row r="1595">
      <c r="A1595" s="108"/>
      <c r="B1595" s="108"/>
      <c r="C1595" s="108"/>
      <c r="D1595" s="115"/>
      <c r="E1595" s="108"/>
      <c r="F1595" s="108"/>
      <c r="G1595" s="108"/>
      <c r="H1595" s="108"/>
      <c r="I1595" s="108"/>
      <c r="J1595" s="108"/>
      <c r="K1595" s="108"/>
      <c r="L1595" s="108"/>
      <c r="M1595" s="111"/>
      <c r="N1595" s="112"/>
      <c r="O1595" s="111"/>
      <c r="P1595" s="108"/>
      <c r="Q1595" s="108"/>
      <c r="R1595" s="108"/>
      <c r="S1595" s="108"/>
      <c r="T1595" s="108"/>
      <c r="U1595" s="108"/>
      <c r="V1595" s="108"/>
      <c r="W1595" s="108"/>
      <c r="X1595" s="108"/>
      <c r="Y1595" s="108"/>
      <c r="Z1595" s="108"/>
      <c r="AA1595" s="108"/>
      <c r="AB1595" s="108"/>
      <c r="AC1595" s="108"/>
      <c r="AD1595" s="108"/>
      <c r="AE1595" s="108"/>
      <c r="AF1595" s="108"/>
      <c r="AG1595" s="108"/>
      <c r="AH1595" s="108"/>
    </row>
    <row r="1596">
      <c r="A1596" s="108"/>
      <c r="B1596" s="108"/>
      <c r="C1596" s="108"/>
      <c r="D1596" s="115"/>
      <c r="E1596" s="108"/>
      <c r="F1596" s="108"/>
      <c r="G1596" s="108"/>
      <c r="H1596" s="108"/>
      <c r="I1596" s="108"/>
      <c r="J1596" s="108"/>
      <c r="K1596" s="108"/>
      <c r="L1596" s="108"/>
      <c r="M1596" s="111"/>
      <c r="N1596" s="112"/>
      <c r="O1596" s="111"/>
      <c r="P1596" s="108"/>
      <c r="Q1596" s="108"/>
      <c r="R1596" s="108"/>
      <c r="S1596" s="108"/>
      <c r="T1596" s="108"/>
      <c r="U1596" s="108"/>
      <c r="V1596" s="108"/>
      <c r="W1596" s="108"/>
      <c r="X1596" s="108"/>
      <c r="Y1596" s="108"/>
      <c r="Z1596" s="108"/>
      <c r="AA1596" s="108"/>
      <c r="AB1596" s="108"/>
      <c r="AC1596" s="108"/>
      <c r="AD1596" s="108"/>
      <c r="AE1596" s="108"/>
      <c r="AF1596" s="108"/>
      <c r="AG1596" s="108"/>
      <c r="AH1596" s="108"/>
    </row>
    <row r="1597">
      <c r="A1597" s="108"/>
      <c r="B1597" s="108"/>
      <c r="C1597" s="108"/>
      <c r="D1597" s="115"/>
      <c r="E1597" s="108"/>
      <c r="F1597" s="108"/>
      <c r="G1597" s="108"/>
      <c r="H1597" s="108"/>
      <c r="I1597" s="108"/>
      <c r="J1597" s="108"/>
      <c r="K1597" s="108"/>
      <c r="L1597" s="108"/>
      <c r="M1597" s="111"/>
      <c r="N1597" s="112"/>
      <c r="O1597" s="111"/>
      <c r="P1597" s="108"/>
      <c r="Q1597" s="108"/>
      <c r="R1597" s="108"/>
      <c r="S1597" s="108"/>
      <c r="T1597" s="108"/>
      <c r="U1597" s="108"/>
      <c r="V1597" s="108"/>
      <c r="W1597" s="108"/>
      <c r="X1597" s="108"/>
      <c r="Y1597" s="108"/>
      <c r="Z1597" s="108"/>
      <c r="AA1597" s="108"/>
      <c r="AB1597" s="108"/>
      <c r="AC1597" s="108"/>
      <c r="AD1597" s="108"/>
      <c r="AE1597" s="108"/>
      <c r="AF1597" s="108"/>
      <c r="AG1597" s="108"/>
      <c r="AH1597" s="108"/>
    </row>
    <row r="1598">
      <c r="A1598" s="108"/>
      <c r="B1598" s="108"/>
      <c r="C1598" s="108"/>
      <c r="D1598" s="115"/>
      <c r="E1598" s="108"/>
      <c r="F1598" s="108"/>
      <c r="G1598" s="108"/>
      <c r="H1598" s="108"/>
      <c r="I1598" s="108"/>
      <c r="J1598" s="108"/>
      <c r="K1598" s="108"/>
      <c r="L1598" s="108"/>
      <c r="M1598" s="111"/>
      <c r="N1598" s="112"/>
      <c r="O1598" s="111"/>
      <c r="P1598" s="108"/>
      <c r="Q1598" s="108"/>
      <c r="R1598" s="108"/>
      <c r="S1598" s="108"/>
      <c r="T1598" s="108"/>
      <c r="U1598" s="108"/>
      <c r="V1598" s="108"/>
      <c r="W1598" s="108"/>
      <c r="X1598" s="108"/>
      <c r="Y1598" s="108"/>
      <c r="Z1598" s="108"/>
      <c r="AA1598" s="108"/>
      <c r="AB1598" s="108"/>
      <c r="AC1598" s="108"/>
      <c r="AD1598" s="108"/>
      <c r="AE1598" s="108"/>
      <c r="AF1598" s="108"/>
      <c r="AG1598" s="108"/>
      <c r="AH1598" s="108"/>
    </row>
    <row r="1599">
      <c r="A1599" s="108"/>
      <c r="B1599" s="108"/>
      <c r="C1599" s="108"/>
      <c r="D1599" s="115"/>
      <c r="E1599" s="108"/>
      <c r="F1599" s="108"/>
      <c r="G1599" s="108"/>
      <c r="H1599" s="108"/>
      <c r="I1599" s="108"/>
      <c r="J1599" s="108"/>
      <c r="K1599" s="108"/>
      <c r="L1599" s="108"/>
      <c r="M1599" s="111"/>
      <c r="N1599" s="112"/>
      <c r="O1599" s="111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  <c r="AG1599" s="108"/>
      <c r="AH1599" s="108"/>
    </row>
    <row r="1600">
      <c r="A1600" s="108"/>
      <c r="B1600" s="108"/>
      <c r="C1600" s="108"/>
      <c r="D1600" s="115"/>
      <c r="E1600" s="108"/>
      <c r="F1600" s="108"/>
      <c r="G1600" s="108"/>
      <c r="H1600" s="108"/>
      <c r="I1600" s="108"/>
      <c r="J1600" s="108"/>
      <c r="K1600" s="108"/>
      <c r="L1600" s="108"/>
      <c r="M1600" s="111"/>
      <c r="N1600" s="112"/>
      <c r="O1600" s="111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  <c r="AG1600" s="108"/>
      <c r="AH1600" s="108"/>
    </row>
    <row r="1601">
      <c r="A1601" s="108"/>
      <c r="B1601" s="108"/>
      <c r="C1601" s="108"/>
      <c r="D1601" s="115"/>
      <c r="E1601" s="108"/>
      <c r="F1601" s="108"/>
      <c r="G1601" s="108"/>
      <c r="H1601" s="108"/>
      <c r="I1601" s="108"/>
      <c r="J1601" s="108"/>
      <c r="K1601" s="108"/>
      <c r="L1601" s="108"/>
      <c r="M1601" s="111"/>
      <c r="N1601" s="112"/>
      <c r="O1601" s="111"/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/>
      <c r="AC1601" s="108"/>
      <c r="AD1601" s="108"/>
      <c r="AE1601" s="108"/>
      <c r="AF1601" s="108"/>
      <c r="AG1601" s="108"/>
      <c r="AH1601" s="108"/>
    </row>
    <row r="1602">
      <c r="A1602" s="108"/>
      <c r="B1602" s="108"/>
      <c r="C1602" s="108"/>
      <c r="D1602" s="115"/>
      <c r="E1602" s="108"/>
      <c r="F1602" s="108"/>
      <c r="G1602" s="108"/>
      <c r="H1602" s="108"/>
      <c r="I1602" s="108"/>
      <c r="J1602" s="108"/>
      <c r="K1602" s="108"/>
      <c r="L1602" s="108"/>
      <c r="M1602" s="111"/>
      <c r="N1602" s="112"/>
      <c r="O1602" s="111"/>
      <c r="P1602" s="108"/>
      <c r="Q1602" s="108"/>
      <c r="R1602" s="108"/>
      <c r="S1602" s="108"/>
      <c r="T1602" s="108"/>
      <c r="U1602" s="108"/>
      <c r="V1602" s="108"/>
      <c r="W1602" s="108"/>
      <c r="X1602" s="108"/>
      <c r="Y1602" s="108"/>
      <c r="Z1602" s="108"/>
      <c r="AA1602" s="108"/>
      <c r="AB1602" s="108"/>
      <c r="AC1602" s="108"/>
      <c r="AD1602" s="108"/>
      <c r="AE1602" s="108"/>
      <c r="AF1602" s="108"/>
      <c r="AG1602" s="108"/>
      <c r="AH1602" s="108"/>
    </row>
    <row r="1603">
      <c r="A1603" s="108"/>
      <c r="B1603" s="108"/>
      <c r="C1603" s="108"/>
      <c r="D1603" s="115"/>
      <c r="E1603" s="108"/>
      <c r="F1603" s="108"/>
      <c r="G1603" s="108"/>
      <c r="H1603" s="108"/>
      <c r="I1603" s="108"/>
      <c r="J1603" s="108"/>
      <c r="K1603" s="108"/>
      <c r="L1603" s="108"/>
      <c r="M1603" s="111"/>
      <c r="N1603" s="112"/>
      <c r="O1603" s="111"/>
      <c r="P1603" s="108"/>
      <c r="Q1603" s="108"/>
      <c r="R1603" s="108"/>
      <c r="S1603" s="108"/>
      <c r="T1603" s="108"/>
      <c r="U1603" s="108"/>
      <c r="V1603" s="108"/>
      <c r="W1603" s="108"/>
      <c r="X1603" s="108"/>
      <c r="Y1603" s="108"/>
      <c r="Z1603" s="108"/>
      <c r="AA1603" s="108"/>
      <c r="AB1603" s="108"/>
      <c r="AC1603" s="108"/>
      <c r="AD1603" s="108"/>
      <c r="AE1603" s="108"/>
      <c r="AF1603" s="108"/>
      <c r="AG1603" s="108"/>
      <c r="AH1603" s="108"/>
    </row>
    <row r="1604">
      <c r="A1604" s="108"/>
      <c r="B1604" s="108"/>
      <c r="C1604" s="108"/>
      <c r="D1604" s="115"/>
      <c r="E1604" s="108"/>
      <c r="F1604" s="108"/>
      <c r="G1604" s="108"/>
      <c r="H1604" s="108"/>
      <c r="I1604" s="108"/>
      <c r="J1604" s="108"/>
      <c r="K1604" s="108"/>
      <c r="L1604" s="108"/>
      <c r="M1604" s="111"/>
      <c r="N1604" s="112"/>
      <c r="O1604" s="111"/>
      <c r="P1604" s="108"/>
      <c r="Q1604" s="108"/>
      <c r="R1604" s="108"/>
      <c r="S1604" s="108"/>
      <c r="T1604" s="108"/>
      <c r="U1604" s="108"/>
      <c r="V1604" s="108"/>
      <c r="W1604" s="108"/>
      <c r="X1604" s="108"/>
      <c r="Y1604" s="108"/>
      <c r="Z1604" s="108"/>
      <c r="AA1604" s="108"/>
      <c r="AB1604" s="108"/>
      <c r="AC1604" s="108"/>
      <c r="AD1604" s="108"/>
      <c r="AE1604" s="108"/>
      <c r="AF1604" s="108"/>
      <c r="AG1604" s="108"/>
      <c r="AH1604" s="108"/>
    </row>
    <row r="1605">
      <c r="A1605" s="108"/>
      <c r="B1605" s="108"/>
      <c r="C1605" s="108"/>
      <c r="D1605" s="115"/>
      <c r="E1605" s="108"/>
      <c r="F1605" s="108"/>
      <c r="G1605" s="108"/>
      <c r="H1605" s="108"/>
      <c r="I1605" s="108"/>
      <c r="J1605" s="108"/>
      <c r="K1605" s="108"/>
      <c r="L1605" s="108"/>
      <c r="M1605" s="111"/>
      <c r="N1605" s="112"/>
      <c r="O1605" s="111"/>
      <c r="P1605" s="108"/>
      <c r="Q1605" s="108"/>
      <c r="R1605" s="108"/>
      <c r="S1605" s="108"/>
      <c r="T1605" s="108"/>
      <c r="U1605" s="108"/>
      <c r="V1605" s="108"/>
      <c r="W1605" s="108"/>
      <c r="X1605" s="108"/>
      <c r="Y1605" s="108"/>
      <c r="Z1605" s="108"/>
      <c r="AA1605" s="108"/>
      <c r="AB1605" s="108"/>
      <c r="AC1605" s="108"/>
      <c r="AD1605" s="108"/>
      <c r="AE1605" s="108"/>
      <c r="AF1605" s="108"/>
      <c r="AG1605" s="108"/>
      <c r="AH1605" s="108"/>
    </row>
    <row r="1606">
      <c r="A1606" s="108"/>
      <c r="B1606" s="108"/>
      <c r="C1606" s="108"/>
      <c r="D1606" s="115"/>
      <c r="E1606" s="108"/>
      <c r="F1606" s="108"/>
      <c r="G1606" s="108"/>
      <c r="H1606" s="108"/>
      <c r="I1606" s="108"/>
      <c r="J1606" s="108"/>
      <c r="K1606" s="108"/>
      <c r="L1606" s="108"/>
      <c r="M1606" s="111"/>
      <c r="N1606" s="112"/>
      <c r="O1606" s="111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  <c r="AE1606" s="108"/>
      <c r="AF1606" s="108"/>
      <c r="AG1606" s="108"/>
      <c r="AH1606" s="108"/>
    </row>
    <row r="1607">
      <c r="A1607" s="108"/>
      <c r="B1607" s="108"/>
      <c r="C1607" s="108"/>
      <c r="D1607" s="115"/>
      <c r="E1607" s="108"/>
      <c r="F1607" s="108"/>
      <c r="G1607" s="108"/>
      <c r="H1607" s="108"/>
      <c r="I1607" s="108"/>
      <c r="J1607" s="108"/>
      <c r="K1607" s="108"/>
      <c r="L1607" s="108"/>
      <c r="M1607" s="111"/>
      <c r="N1607" s="112"/>
      <c r="O1607" s="111"/>
      <c r="P1607" s="108"/>
      <c r="Q1607" s="108"/>
      <c r="R1607" s="108"/>
      <c r="S1607" s="108"/>
      <c r="T1607" s="108"/>
      <c r="U1607" s="108"/>
      <c r="V1607" s="108"/>
      <c r="W1607" s="108"/>
      <c r="X1607" s="108"/>
      <c r="Y1607" s="108"/>
      <c r="Z1607" s="108"/>
      <c r="AA1607" s="108"/>
      <c r="AB1607" s="108"/>
      <c r="AC1607" s="108"/>
      <c r="AD1607" s="108"/>
      <c r="AE1607" s="108"/>
      <c r="AF1607" s="108"/>
      <c r="AG1607" s="108"/>
      <c r="AH1607" s="108"/>
    </row>
    <row r="1608">
      <c r="A1608" s="108"/>
      <c r="B1608" s="108"/>
      <c r="C1608" s="108"/>
      <c r="D1608" s="115"/>
      <c r="E1608" s="108"/>
      <c r="F1608" s="108"/>
      <c r="G1608" s="108"/>
      <c r="H1608" s="108"/>
      <c r="I1608" s="108"/>
      <c r="J1608" s="108"/>
      <c r="K1608" s="108"/>
      <c r="L1608" s="108"/>
      <c r="M1608" s="111"/>
      <c r="N1608" s="112"/>
      <c r="O1608" s="111"/>
      <c r="P1608" s="108"/>
      <c r="Q1608" s="108"/>
      <c r="R1608" s="108"/>
      <c r="S1608" s="108"/>
      <c r="T1608" s="108"/>
      <c r="U1608" s="108"/>
      <c r="V1608" s="108"/>
      <c r="W1608" s="108"/>
      <c r="X1608" s="108"/>
      <c r="Y1608" s="108"/>
      <c r="Z1608" s="108"/>
      <c r="AA1608" s="108"/>
      <c r="AB1608" s="108"/>
      <c r="AC1608" s="108"/>
      <c r="AD1608" s="108"/>
      <c r="AE1608" s="108"/>
      <c r="AF1608" s="108"/>
      <c r="AG1608" s="108"/>
      <c r="AH1608" s="108"/>
    </row>
    <row r="1609">
      <c r="A1609" s="108"/>
      <c r="B1609" s="108"/>
      <c r="C1609" s="108"/>
      <c r="D1609" s="115"/>
      <c r="E1609" s="108"/>
      <c r="F1609" s="108"/>
      <c r="G1609" s="108"/>
      <c r="H1609" s="108"/>
      <c r="I1609" s="108"/>
      <c r="J1609" s="108"/>
      <c r="K1609" s="108"/>
      <c r="L1609" s="108"/>
      <c r="M1609" s="111"/>
      <c r="N1609" s="112"/>
      <c r="O1609" s="111"/>
      <c r="P1609" s="108"/>
      <c r="Q1609" s="108"/>
      <c r="R1609" s="108"/>
      <c r="S1609" s="108"/>
      <c r="T1609" s="108"/>
      <c r="U1609" s="108"/>
      <c r="V1609" s="108"/>
      <c r="W1609" s="108"/>
      <c r="X1609" s="108"/>
      <c r="Y1609" s="108"/>
      <c r="Z1609" s="108"/>
      <c r="AA1609" s="108"/>
      <c r="AB1609" s="108"/>
      <c r="AC1609" s="108"/>
      <c r="AD1609" s="108"/>
      <c r="AE1609" s="108"/>
      <c r="AF1609" s="108"/>
      <c r="AG1609" s="108"/>
      <c r="AH1609" s="108"/>
    </row>
    <row r="1610">
      <c r="A1610" s="108"/>
      <c r="B1610" s="108"/>
      <c r="C1610" s="108"/>
      <c r="D1610" s="115"/>
      <c r="E1610" s="108"/>
      <c r="F1610" s="108"/>
      <c r="G1610" s="108"/>
      <c r="H1610" s="108"/>
      <c r="I1610" s="108"/>
      <c r="J1610" s="108"/>
      <c r="K1610" s="108"/>
      <c r="L1610" s="108"/>
      <c r="M1610" s="111"/>
      <c r="N1610" s="112"/>
      <c r="O1610" s="111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108"/>
      <c r="AE1610" s="108"/>
      <c r="AF1610" s="108"/>
      <c r="AG1610" s="108"/>
      <c r="AH1610" s="108"/>
    </row>
    <row r="1611">
      <c r="A1611" s="108"/>
      <c r="B1611" s="108"/>
      <c r="C1611" s="108"/>
      <c r="D1611" s="115"/>
      <c r="E1611" s="108"/>
      <c r="F1611" s="108"/>
      <c r="G1611" s="108"/>
      <c r="H1611" s="108"/>
      <c r="I1611" s="108"/>
      <c r="J1611" s="108"/>
      <c r="K1611" s="108"/>
      <c r="L1611" s="108"/>
      <c r="M1611" s="111"/>
      <c r="N1611" s="112"/>
      <c r="O1611" s="111"/>
      <c r="P1611" s="108"/>
      <c r="Q1611" s="108"/>
      <c r="R1611" s="108"/>
      <c r="S1611" s="108"/>
      <c r="T1611" s="108"/>
      <c r="U1611" s="108"/>
      <c r="V1611" s="108"/>
      <c r="W1611" s="108"/>
      <c r="X1611" s="108"/>
      <c r="Y1611" s="108"/>
      <c r="Z1611" s="108"/>
      <c r="AA1611" s="108"/>
      <c r="AB1611" s="108"/>
      <c r="AC1611" s="108"/>
      <c r="AD1611" s="108"/>
      <c r="AE1611" s="108"/>
      <c r="AF1611" s="108"/>
      <c r="AG1611" s="108"/>
      <c r="AH1611" s="108"/>
    </row>
    <row r="1612">
      <c r="A1612" s="108"/>
      <c r="B1612" s="108"/>
      <c r="C1612" s="108"/>
      <c r="D1612" s="115"/>
      <c r="E1612" s="108"/>
      <c r="F1612" s="108"/>
      <c r="G1612" s="108"/>
      <c r="H1612" s="108"/>
      <c r="I1612" s="108"/>
      <c r="J1612" s="108"/>
      <c r="K1612" s="108"/>
      <c r="L1612" s="108"/>
      <c r="M1612" s="111"/>
      <c r="N1612" s="112"/>
      <c r="O1612" s="111"/>
      <c r="P1612" s="108"/>
      <c r="Q1612" s="108"/>
      <c r="R1612" s="108"/>
      <c r="S1612" s="108"/>
      <c r="T1612" s="108"/>
      <c r="U1612" s="108"/>
      <c r="V1612" s="108"/>
      <c r="W1612" s="108"/>
      <c r="X1612" s="108"/>
      <c r="Y1612" s="108"/>
      <c r="Z1612" s="108"/>
      <c r="AA1612" s="108"/>
      <c r="AB1612" s="108"/>
      <c r="AC1612" s="108"/>
      <c r="AD1612" s="108"/>
      <c r="AE1612" s="108"/>
      <c r="AF1612" s="108"/>
      <c r="AG1612" s="108"/>
      <c r="AH1612" s="108"/>
    </row>
    <row r="1613">
      <c r="A1613" s="108"/>
      <c r="B1613" s="108"/>
      <c r="C1613" s="108"/>
      <c r="D1613" s="115"/>
      <c r="E1613" s="108"/>
      <c r="F1613" s="108"/>
      <c r="G1613" s="108"/>
      <c r="H1613" s="108"/>
      <c r="I1613" s="108"/>
      <c r="J1613" s="108"/>
      <c r="K1613" s="108"/>
      <c r="L1613" s="108"/>
      <c r="M1613" s="111"/>
      <c r="N1613" s="112"/>
      <c r="O1613" s="111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/>
      <c r="AB1613" s="108"/>
      <c r="AC1613" s="108"/>
      <c r="AD1613" s="108"/>
      <c r="AE1613" s="108"/>
      <c r="AF1613" s="108"/>
      <c r="AG1613" s="108"/>
      <c r="AH1613" s="108"/>
    </row>
    <row r="1614">
      <c r="A1614" s="108"/>
      <c r="B1614" s="108"/>
      <c r="C1614" s="108"/>
      <c r="D1614" s="115"/>
      <c r="E1614" s="108"/>
      <c r="F1614" s="108"/>
      <c r="G1614" s="108"/>
      <c r="H1614" s="108"/>
      <c r="I1614" s="108"/>
      <c r="J1614" s="108"/>
      <c r="K1614" s="108"/>
      <c r="L1614" s="108"/>
      <c r="M1614" s="111"/>
      <c r="N1614" s="112"/>
      <c r="O1614" s="111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  <c r="AE1614" s="108"/>
      <c r="AF1614" s="108"/>
      <c r="AG1614" s="108"/>
      <c r="AH1614" s="108"/>
    </row>
    <row r="1615">
      <c r="A1615" s="108"/>
      <c r="B1615" s="108"/>
      <c r="C1615" s="108"/>
      <c r="D1615" s="115"/>
      <c r="E1615" s="108"/>
      <c r="F1615" s="108"/>
      <c r="G1615" s="108"/>
      <c r="H1615" s="108"/>
      <c r="I1615" s="108"/>
      <c r="J1615" s="108"/>
      <c r="K1615" s="108"/>
      <c r="L1615" s="108"/>
      <c r="M1615" s="111"/>
      <c r="N1615" s="112"/>
      <c r="O1615" s="111"/>
      <c r="P1615" s="108"/>
      <c r="Q1615" s="108"/>
      <c r="R1615" s="108"/>
      <c r="S1615" s="108"/>
      <c r="T1615" s="108"/>
      <c r="U1615" s="108"/>
      <c r="V1615" s="108"/>
      <c r="W1615" s="108"/>
      <c r="X1615" s="108"/>
      <c r="Y1615" s="108"/>
      <c r="Z1615" s="108"/>
      <c r="AA1615" s="108"/>
      <c r="AB1615" s="108"/>
      <c r="AC1615" s="108"/>
      <c r="AD1615" s="108"/>
      <c r="AE1615" s="108"/>
      <c r="AF1615" s="108"/>
      <c r="AG1615" s="108"/>
      <c r="AH1615" s="108"/>
    </row>
    <row r="1616">
      <c r="A1616" s="108"/>
      <c r="B1616" s="108"/>
      <c r="C1616" s="108"/>
      <c r="D1616" s="115"/>
      <c r="E1616" s="108"/>
      <c r="F1616" s="108"/>
      <c r="G1616" s="108"/>
      <c r="H1616" s="108"/>
      <c r="I1616" s="108"/>
      <c r="J1616" s="108"/>
      <c r="K1616" s="108"/>
      <c r="L1616" s="108"/>
      <c r="M1616" s="111"/>
      <c r="N1616" s="112"/>
      <c r="O1616" s="111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  <c r="AE1616" s="108"/>
      <c r="AF1616" s="108"/>
      <c r="AG1616" s="108"/>
      <c r="AH1616" s="108"/>
    </row>
    <row r="1617">
      <c r="A1617" s="108"/>
      <c r="B1617" s="108"/>
      <c r="C1617" s="108"/>
      <c r="D1617" s="115"/>
      <c r="E1617" s="108"/>
      <c r="F1617" s="108"/>
      <c r="G1617" s="108"/>
      <c r="H1617" s="108"/>
      <c r="I1617" s="108"/>
      <c r="J1617" s="108"/>
      <c r="K1617" s="108"/>
      <c r="L1617" s="108"/>
      <c r="M1617" s="111"/>
      <c r="N1617" s="112"/>
      <c r="O1617" s="111"/>
      <c r="P1617" s="108"/>
      <c r="Q1617" s="108"/>
      <c r="R1617" s="108"/>
      <c r="S1617" s="108"/>
      <c r="T1617" s="108"/>
      <c r="U1617" s="108"/>
      <c r="V1617" s="108"/>
      <c r="W1617" s="108"/>
      <c r="X1617" s="108"/>
      <c r="Y1617" s="108"/>
      <c r="Z1617" s="108"/>
      <c r="AA1617" s="108"/>
      <c r="AB1617" s="108"/>
      <c r="AC1617" s="108"/>
      <c r="AD1617" s="108"/>
      <c r="AE1617" s="108"/>
      <c r="AF1617" s="108"/>
      <c r="AG1617" s="108"/>
      <c r="AH1617" s="108"/>
    </row>
    <row r="1618">
      <c r="A1618" s="108"/>
      <c r="B1618" s="108"/>
      <c r="C1618" s="108"/>
      <c r="D1618" s="115"/>
      <c r="E1618" s="108"/>
      <c r="F1618" s="108"/>
      <c r="G1618" s="108"/>
      <c r="H1618" s="108"/>
      <c r="I1618" s="108"/>
      <c r="J1618" s="108"/>
      <c r="K1618" s="108"/>
      <c r="L1618" s="108"/>
      <c r="M1618" s="111"/>
      <c r="N1618" s="112"/>
      <c r="O1618" s="111"/>
      <c r="P1618" s="108"/>
      <c r="Q1618" s="108"/>
      <c r="R1618" s="108"/>
      <c r="S1618" s="108"/>
      <c r="T1618" s="108"/>
      <c r="U1618" s="108"/>
      <c r="V1618" s="108"/>
      <c r="W1618" s="108"/>
      <c r="X1618" s="108"/>
      <c r="Y1618" s="108"/>
      <c r="Z1618" s="108"/>
      <c r="AA1618" s="108"/>
      <c r="AB1618" s="108"/>
      <c r="AC1618" s="108"/>
      <c r="AD1618" s="108"/>
      <c r="AE1618" s="108"/>
      <c r="AF1618" s="108"/>
      <c r="AG1618" s="108"/>
      <c r="AH1618" s="108"/>
    </row>
    <row r="1619">
      <c r="A1619" s="108"/>
      <c r="B1619" s="108"/>
      <c r="C1619" s="108"/>
      <c r="D1619" s="115"/>
      <c r="E1619" s="108"/>
      <c r="F1619" s="108"/>
      <c r="G1619" s="108"/>
      <c r="H1619" s="108"/>
      <c r="I1619" s="108"/>
      <c r="J1619" s="108"/>
      <c r="K1619" s="108"/>
      <c r="L1619" s="108"/>
      <c r="M1619" s="111"/>
      <c r="N1619" s="112"/>
      <c r="O1619" s="111"/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/>
      <c r="AB1619" s="108"/>
      <c r="AC1619" s="108"/>
      <c r="AD1619" s="108"/>
      <c r="AE1619" s="108"/>
      <c r="AF1619" s="108"/>
      <c r="AG1619" s="108"/>
      <c r="AH1619" s="108"/>
    </row>
    <row r="1620">
      <c r="A1620" s="108"/>
      <c r="B1620" s="108"/>
      <c r="C1620" s="108"/>
      <c r="D1620" s="115"/>
      <c r="E1620" s="108"/>
      <c r="F1620" s="108"/>
      <c r="G1620" s="108"/>
      <c r="H1620" s="108"/>
      <c r="I1620" s="108"/>
      <c r="J1620" s="108"/>
      <c r="K1620" s="108"/>
      <c r="L1620" s="108"/>
      <c r="M1620" s="111"/>
      <c r="N1620" s="112"/>
      <c r="O1620" s="111"/>
      <c r="P1620" s="108"/>
      <c r="Q1620" s="108"/>
      <c r="R1620" s="108"/>
      <c r="S1620" s="108"/>
      <c r="T1620" s="108"/>
      <c r="U1620" s="108"/>
      <c r="V1620" s="108"/>
      <c r="W1620" s="108"/>
      <c r="X1620" s="108"/>
      <c r="Y1620" s="108"/>
      <c r="Z1620" s="108"/>
      <c r="AA1620" s="108"/>
      <c r="AB1620" s="108"/>
      <c r="AC1620" s="108"/>
      <c r="AD1620" s="108"/>
      <c r="AE1620" s="108"/>
      <c r="AF1620" s="108"/>
      <c r="AG1620" s="108"/>
      <c r="AH1620" s="108"/>
    </row>
    <row r="1621">
      <c r="A1621" s="108"/>
      <c r="B1621" s="108"/>
      <c r="C1621" s="108"/>
      <c r="D1621" s="115"/>
      <c r="E1621" s="108"/>
      <c r="F1621" s="108"/>
      <c r="G1621" s="108"/>
      <c r="H1621" s="108"/>
      <c r="I1621" s="108"/>
      <c r="J1621" s="108"/>
      <c r="K1621" s="108"/>
      <c r="L1621" s="108"/>
      <c r="M1621" s="111"/>
      <c r="N1621" s="112"/>
      <c r="O1621" s="111"/>
      <c r="P1621" s="108"/>
      <c r="Q1621" s="108"/>
      <c r="R1621" s="108"/>
      <c r="S1621" s="108"/>
      <c r="T1621" s="108"/>
      <c r="U1621" s="108"/>
      <c r="V1621" s="108"/>
      <c r="W1621" s="108"/>
      <c r="X1621" s="108"/>
      <c r="Y1621" s="108"/>
      <c r="Z1621" s="108"/>
      <c r="AA1621" s="108"/>
      <c r="AB1621" s="108"/>
      <c r="AC1621" s="108"/>
      <c r="AD1621" s="108"/>
      <c r="AE1621" s="108"/>
      <c r="AF1621" s="108"/>
      <c r="AG1621" s="108"/>
      <c r="AH1621" s="108"/>
    </row>
    <row r="1622">
      <c r="A1622" s="108"/>
      <c r="B1622" s="108"/>
      <c r="C1622" s="108"/>
      <c r="D1622" s="115"/>
      <c r="E1622" s="108"/>
      <c r="F1622" s="108"/>
      <c r="G1622" s="108"/>
      <c r="H1622" s="108"/>
      <c r="I1622" s="108"/>
      <c r="J1622" s="108"/>
      <c r="K1622" s="108"/>
      <c r="L1622" s="108"/>
      <c r="M1622" s="111"/>
      <c r="N1622" s="112"/>
      <c r="O1622" s="111"/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/>
      <c r="AB1622" s="108"/>
      <c r="AC1622" s="108"/>
      <c r="AD1622" s="108"/>
      <c r="AE1622" s="108"/>
      <c r="AF1622" s="108"/>
      <c r="AG1622" s="108"/>
      <c r="AH1622" s="108"/>
    </row>
    <row r="1623">
      <c r="A1623" s="108"/>
      <c r="B1623" s="108"/>
      <c r="C1623" s="108"/>
      <c r="D1623" s="115"/>
      <c r="E1623" s="108"/>
      <c r="F1623" s="108"/>
      <c r="G1623" s="108"/>
      <c r="H1623" s="108"/>
      <c r="I1623" s="108"/>
      <c r="J1623" s="108"/>
      <c r="K1623" s="108"/>
      <c r="L1623" s="108"/>
      <c r="M1623" s="111"/>
      <c r="N1623" s="112"/>
      <c r="O1623" s="111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  <c r="AE1623" s="108"/>
      <c r="AF1623" s="108"/>
      <c r="AG1623" s="108"/>
      <c r="AH1623" s="108"/>
    </row>
    <row r="1624">
      <c r="A1624" s="108"/>
      <c r="B1624" s="108"/>
      <c r="C1624" s="108"/>
      <c r="D1624" s="115"/>
      <c r="E1624" s="108"/>
      <c r="F1624" s="108"/>
      <c r="G1624" s="108"/>
      <c r="H1624" s="108"/>
      <c r="I1624" s="108"/>
      <c r="J1624" s="108"/>
      <c r="K1624" s="108"/>
      <c r="L1624" s="108"/>
      <c r="M1624" s="111"/>
      <c r="N1624" s="112"/>
      <c r="O1624" s="111"/>
      <c r="P1624" s="108"/>
      <c r="Q1624" s="108"/>
      <c r="R1624" s="108"/>
      <c r="S1624" s="108"/>
      <c r="T1624" s="108"/>
      <c r="U1624" s="108"/>
      <c r="V1624" s="108"/>
      <c r="W1624" s="108"/>
      <c r="X1624" s="108"/>
      <c r="Y1624" s="108"/>
      <c r="Z1624" s="108"/>
      <c r="AA1624" s="108"/>
      <c r="AB1624" s="108"/>
      <c r="AC1624" s="108"/>
      <c r="AD1624" s="108"/>
      <c r="AE1624" s="108"/>
      <c r="AF1624" s="108"/>
      <c r="AG1624" s="108"/>
      <c r="AH1624" s="108"/>
    </row>
    <row r="1625">
      <c r="A1625" s="108"/>
      <c r="B1625" s="108"/>
      <c r="C1625" s="108"/>
      <c r="D1625" s="115"/>
      <c r="E1625" s="108"/>
      <c r="F1625" s="108"/>
      <c r="G1625" s="108"/>
      <c r="H1625" s="108"/>
      <c r="I1625" s="108"/>
      <c r="J1625" s="108"/>
      <c r="K1625" s="108"/>
      <c r="L1625" s="108"/>
      <c r="M1625" s="111"/>
      <c r="N1625" s="112"/>
      <c r="O1625" s="111"/>
      <c r="P1625" s="108"/>
      <c r="Q1625" s="108"/>
      <c r="R1625" s="108"/>
      <c r="S1625" s="108"/>
      <c r="T1625" s="108"/>
      <c r="U1625" s="108"/>
      <c r="V1625" s="108"/>
      <c r="W1625" s="108"/>
      <c r="X1625" s="108"/>
      <c r="Y1625" s="108"/>
      <c r="Z1625" s="108"/>
      <c r="AA1625" s="108"/>
      <c r="AB1625" s="108"/>
      <c r="AC1625" s="108"/>
      <c r="AD1625" s="108"/>
      <c r="AE1625" s="108"/>
      <c r="AF1625" s="108"/>
      <c r="AG1625" s="108"/>
      <c r="AH1625" s="108"/>
    </row>
    <row r="1626">
      <c r="A1626" s="108"/>
      <c r="B1626" s="108"/>
      <c r="C1626" s="108"/>
      <c r="D1626" s="115"/>
      <c r="E1626" s="108"/>
      <c r="F1626" s="108"/>
      <c r="G1626" s="108"/>
      <c r="H1626" s="108"/>
      <c r="I1626" s="108"/>
      <c r="J1626" s="108"/>
      <c r="K1626" s="108"/>
      <c r="L1626" s="108"/>
      <c r="M1626" s="111"/>
      <c r="N1626" s="112"/>
      <c r="O1626" s="111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/>
      <c r="AC1626" s="108"/>
      <c r="AD1626" s="108"/>
      <c r="AE1626" s="108"/>
      <c r="AF1626" s="108"/>
      <c r="AG1626" s="108"/>
      <c r="AH1626" s="108"/>
    </row>
    <row r="1627">
      <c r="A1627" s="108"/>
      <c r="B1627" s="108"/>
      <c r="C1627" s="108"/>
      <c r="D1627" s="115"/>
      <c r="E1627" s="108"/>
      <c r="F1627" s="108"/>
      <c r="G1627" s="108"/>
      <c r="H1627" s="108"/>
      <c r="I1627" s="108"/>
      <c r="J1627" s="108"/>
      <c r="K1627" s="108"/>
      <c r="L1627" s="108"/>
      <c r="M1627" s="111"/>
      <c r="N1627" s="112"/>
      <c r="O1627" s="111"/>
      <c r="P1627" s="108"/>
      <c r="Q1627" s="108"/>
      <c r="R1627" s="108"/>
      <c r="S1627" s="108"/>
      <c r="T1627" s="108"/>
      <c r="U1627" s="108"/>
      <c r="V1627" s="108"/>
      <c r="W1627" s="108"/>
      <c r="X1627" s="108"/>
      <c r="Y1627" s="108"/>
      <c r="Z1627" s="108"/>
      <c r="AA1627" s="108"/>
      <c r="AB1627" s="108"/>
      <c r="AC1627" s="108"/>
      <c r="AD1627" s="108"/>
      <c r="AE1627" s="108"/>
      <c r="AF1627" s="108"/>
      <c r="AG1627" s="108"/>
      <c r="AH1627" s="108"/>
    </row>
    <row r="1628">
      <c r="A1628" s="108"/>
      <c r="B1628" s="108"/>
      <c r="C1628" s="108"/>
      <c r="D1628" s="115"/>
      <c r="E1628" s="108"/>
      <c r="F1628" s="108"/>
      <c r="G1628" s="108"/>
      <c r="H1628" s="108"/>
      <c r="I1628" s="108"/>
      <c r="J1628" s="108"/>
      <c r="K1628" s="108"/>
      <c r="L1628" s="108"/>
      <c r="M1628" s="111"/>
      <c r="N1628" s="112"/>
      <c r="O1628" s="111"/>
      <c r="P1628" s="108"/>
      <c r="Q1628" s="108"/>
      <c r="R1628" s="108"/>
      <c r="S1628" s="108"/>
      <c r="T1628" s="108"/>
      <c r="U1628" s="108"/>
      <c r="V1628" s="108"/>
      <c r="W1628" s="108"/>
      <c r="X1628" s="108"/>
      <c r="Y1628" s="108"/>
      <c r="Z1628" s="108"/>
      <c r="AA1628" s="108"/>
      <c r="AB1628" s="108"/>
      <c r="AC1628" s="108"/>
      <c r="AD1628" s="108"/>
      <c r="AE1628" s="108"/>
      <c r="AF1628" s="108"/>
      <c r="AG1628" s="108"/>
      <c r="AH1628" s="108"/>
    </row>
    <row r="1629">
      <c r="A1629" s="108"/>
      <c r="B1629" s="108"/>
      <c r="C1629" s="108"/>
      <c r="D1629" s="115"/>
      <c r="E1629" s="108"/>
      <c r="F1629" s="108"/>
      <c r="G1629" s="108"/>
      <c r="H1629" s="108"/>
      <c r="I1629" s="108"/>
      <c r="J1629" s="108"/>
      <c r="K1629" s="108"/>
      <c r="L1629" s="108"/>
      <c r="M1629" s="111"/>
      <c r="N1629" s="112"/>
      <c r="O1629" s="111"/>
      <c r="P1629" s="108"/>
      <c r="Q1629" s="108"/>
      <c r="R1629" s="108"/>
      <c r="S1629" s="108"/>
      <c r="T1629" s="108"/>
      <c r="U1629" s="108"/>
      <c r="V1629" s="108"/>
      <c r="W1629" s="108"/>
      <c r="X1629" s="108"/>
      <c r="Y1629" s="108"/>
      <c r="Z1629" s="108"/>
      <c r="AA1629" s="108"/>
      <c r="AB1629" s="108"/>
      <c r="AC1629" s="108"/>
      <c r="AD1629" s="108"/>
      <c r="AE1629" s="108"/>
      <c r="AF1629" s="108"/>
      <c r="AG1629" s="108"/>
      <c r="AH1629" s="108"/>
    </row>
    <row r="1630">
      <c r="A1630" s="108"/>
      <c r="B1630" s="108"/>
      <c r="C1630" s="108"/>
      <c r="D1630" s="115"/>
      <c r="E1630" s="108"/>
      <c r="F1630" s="108"/>
      <c r="G1630" s="108"/>
      <c r="H1630" s="108"/>
      <c r="I1630" s="108"/>
      <c r="J1630" s="108"/>
      <c r="K1630" s="108"/>
      <c r="L1630" s="108"/>
      <c r="M1630" s="111"/>
      <c r="N1630" s="112"/>
      <c r="O1630" s="111"/>
      <c r="P1630" s="108"/>
      <c r="Q1630" s="108"/>
      <c r="R1630" s="108"/>
      <c r="S1630" s="108"/>
      <c r="T1630" s="108"/>
      <c r="U1630" s="108"/>
      <c r="V1630" s="108"/>
      <c r="W1630" s="108"/>
      <c r="X1630" s="108"/>
      <c r="Y1630" s="108"/>
      <c r="Z1630" s="108"/>
      <c r="AA1630" s="108"/>
      <c r="AB1630" s="108"/>
      <c r="AC1630" s="108"/>
      <c r="AD1630" s="108"/>
      <c r="AE1630" s="108"/>
      <c r="AF1630" s="108"/>
      <c r="AG1630" s="108"/>
      <c r="AH1630" s="108"/>
    </row>
    <row r="1631">
      <c r="A1631" s="108"/>
      <c r="B1631" s="108"/>
      <c r="C1631" s="108"/>
      <c r="D1631" s="115"/>
      <c r="E1631" s="108"/>
      <c r="F1631" s="108"/>
      <c r="G1631" s="108"/>
      <c r="H1631" s="108"/>
      <c r="I1631" s="108"/>
      <c r="J1631" s="108"/>
      <c r="K1631" s="108"/>
      <c r="L1631" s="108"/>
      <c r="M1631" s="111"/>
      <c r="N1631" s="112"/>
      <c r="O1631" s="111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/>
      <c r="AB1631" s="108"/>
      <c r="AC1631" s="108"/>
      <c r="AD1631" s="108"/>
      <c r="AE1631" s="108"/>
      <c r="AF1631" s="108"/>
      <c r="AG1631" s="108"/>
      <c r="AH1631" s="108"/>
    </row>
    <row r="1632">
      <c r="A1632" s="108"/>
      <c r="B1632" s="108"/>
      <c r="C1632" s="108"/>
      <c r="D1632" s="115"/>
      <c r="E1632" s="108"/>
      <c r="F1632" s="108"/>
      <c r="G1632" s="108"/>
      <c r="H1632" s="108"/>
      <c r="I1632" s="108"/>
      <c r="J1632" s="108"/>
      <c r="K1632" s="108"/>
      <c r="L1632" s="108"/>
      <c r="M1632" s="111"/>
      <c r="N1632" s="112"/>
      <c r="O1632" s="111"/>
      <c r="P1632" s="108"/>
      <c r="Q1632" s="108"/>
      <c r="R1632" s="108"/>
      <c r="S1632" s="108"/>
      <c r="T1632" s="108"/>
      <c r="U1632" s="108"/>
      <c r="V1632" s="108"/>
      <c r="W1632" s="108"/>
      <c r="X1632" s="108"/>
      <c r="Y1632" s="108"/>
      <c r="Z1632" s="108"/>
      <c r="AA1632" s="108"/>
      <c r="AB1632" s="108"/>
      <c r="AC1632" s="108"/>
      <c r="AD1632" s="108"/>
      <c r="AE1632" s="108"/>
      <c r="AF1632" s="108"/>
      <c r="AG1632" s="108"/>
      <c r="AH1632" s="108"/>
    </row>
    <row r="1633">
      <c r="A1633" s="108"/>
      <c r="B1633" s="108"/>
      <c r="C1633" s="108"/>
      <c r="D1633" s="115"/>
      <c r="E1633" s="108"/>
      <c r="F1633" s="108"/>
      <c r="G1633" s="108"/>
      <c r="H1633" s="108"/>
      <c r="I1633" s="108"/>
      <c r="J1633" s="108"/>
      <c r="K1633" s="108"/>
      <c r="L1633" s="108"/>
      <c r="M1633" s="111"/>
      <c r="N1633" s="112"/>
      <c r="O1633" s="111"/>
      <c r="P1633" s="108"/>
      <c r="Q1633" s="108"/>
      <c r="R1633" s="108"/>
      <c r="S1633" s="108"/>
      <c r="T1633" s="108"/>
      <c r="U1633" s="108"/>
      <c r="V1633" s="108"/>
      <c r="W1633" s="108"/>
      <c r="X1633" s="108"/>
      <c r="Y1633" s="108"/>
      <c r="Z1633" s="108"/>
      <c r="AA1633" s="108"/>
      <c r="AB1633" s="108"/>
      <c r="AC1633" s="108"/>
      <c r="AD1633" s="108"/>
      <c r="AE1633" s="108"/>
      <c r="AF1633" s="108"/>
      <c r="AG1633" s="108"/>
      <c r="AH1633" s="108"/>
    </row>
    <row r="1634">
      <c r="A1634" s="108"/>
      <c r="B1634" s="108"/>
      <c r="C1634" s="108"/>
      <c r="D1634" s="115"/>
      <c r="E1634" s="108"/>
      <c r="F1634" s="108"/>
      <c r="G1634" s="108"/>
      <c r="H1634" s="108"/>
      <c r="I1634" s="108"/>
      <c r="J1634" s="108"/>
      <c r="K1634" s="108"/>
      <c r="L1634" s="108"/>
      <c r="M1634" s="111"/>
      <c r="N1634" s="112"/>
      <c r="O1634" s="111"/>
      <c r="P1634" s="108"/>
      <c r="Q1634" s="108"/>
      <c r="R1634" s="108"/>
      <c r="S1634" s="108"/>
      <c r="T1634" s="108"/>
      <c r="U1634" s="108"/>
      <c r="V1634" s="108"/>
      <c r="W1634" s="108"/>
      <c r="X1634" s="108"/>
      <c r="Y1634" s="108"/>
      <c r="Z1634" s="108"/>
      <c r="AA1634" s="108"/>
      <c r="AB1634" s="108"/>
      <c r="AC1634" s="108"/>
      <c r="AD1634" s="108"/>
      <c r="AE1634" s="108"/>
      <c r="AF1634" s="108"/>
      <c r="AG1634" s="108"/>
      <c r="AH1634" s="108"/>
    </row>
    <row r="1635">
      <c r="A1635" s="108"/>
      <c r="B1635" s="108"/>
      <c r="C1635" s="108"/>
      <c r="D1635" s="115"/>
      <c r="E1635" s="108"/>
      <c r="F1635" s="108"/>
      <c r="G1635" s="108"/>
      <c r="H1635" s="108"/>
      <c r="I1635" s="108"/>
      <c r="J1635" s="108"/>
      <c r="K1635" s="108"/>
      <c r="L1635" s="108"/>
      <c r="M1635" s="111"/>
      <c r="N1635" s="112"/>
      <c r="O1635" s="111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  <c r="AE1635" s="108"/>
      <c r="AF1635" s="108"/>
      <c r="AG1635" s="108"/>
      <c r="AH1635" s="108"/>
    </row>
    <row r="1636">
      <c r="A1636" s="108"/>
      <c r="B1636" s="108"/>
      <c r="C1636" s="108"/>
      <c r="D1636" s="115"/>
      <c r="E1636" s="108"/>
      <c r="F1636" s="108"/>
      <c r="G1636" s="108"/>
      <c r="H1636" s="108"/>
      <c r="I1636" s="108"/>
      <c r="J1636" s="108"/>
      <c r="K1636" s="108"/>
      <c r="L1636" s="108"/>
      <c r="M1636" s="111"/>
      <c r="N1636" s="112"/>
      <c r="O1636" s="111"/>
      <c r="P1636" s="108"/>
      <c r="Q1636" s="108"/>
      <c r="R1636" s="108"/>
      <c r="S1636" s="108"/>
      <c r="T1636" s="108"/>
      <c r="U1636" s="108"/>
      <c r="V1636" s="108"/>
      <c r="W1636" s="108"/>
      <c r="X1636" s="108"/>
      <c r="Y1636" s="108"/>
      <c r="Z1636" s="108"/>
      <c r="AA1636" s="108"/>
      <c r="AB1636" s="108"/>
      <c r="AC1636" s="108"/>
      <c r="AD1636" s="108"/>
      <c r="AE1636" s="108"/>
      <c r="AF1636" s="108"/>
      <c r="AG1636" s="108"/>
      <c r="AH1636" s="108"/>
    </row>
    <row r="1637">
      <c r="A1637" s="108"/>
      <c r="B1637" s="108"/>
      <c r="C1637" s="108"/>
      <c r="D1637" s="115"/>
      <c r="E1637" s="108"/>
      <c r="F1637" s="108"/>
      <c r="G1637" s="108"/>
      <c r="H1637" s="108"/>
      <c r="I1637" s="108"/>
      <c r="J1637" s="108"/>
      <c r="K1637" s="108"/>
      <c r="L1637" s="108"/>
      <c r="M1637" s="111"/>
      <c r="N1637" s="112"/>
      <c r="O1637" s="111"/>
      <c r="P1637" s="108"/>
      <c r="Q1637" s="108"/>
      <c r="R1637" s="108"/>
      <c r="S1637" s="108"/>
      <c r="T1637" s="108"/>
      <c r="U1637" s="108"/>
      <c r="V1637" s="108"/>
      <c r="W1637" s="108"/>
      <c r="X1637" s="108"/>
      <c r="Y1637" s="108"/>
      <c r="Z1637" s="108"/>
      <c r="AA1637" s="108"/>
      <c r="AB1637" s="108"/>
      <c r="AC1637" s="108"/>
      <c r="AD1637" s="108"/>
      <c r="AE1637" s="108"/>
      <c r="AF1637" s="108"/>
      <c r="AG1637" s="108"/>
      <c r="AH1637" s="108"/>
    </row>
    <row r="1638">
      <c r="A1638" s="108"/>
      <c r="B1638" s="108"/>
      <c r="C1638" s="108"/>
      <c r="D1638" s="115"/>
      <c r="E1638" s="108"/>
      <c r="F1638" s="108"/>
      <c r="G1638" s="108"/>
      <c r="H1638" s="108"/>
      <c r="I1638" s="108"/>
      <c r="J1638" s="108"/>
      <c r="K1638" s="108"/>
      <c r="L1638" s="108"/>
      <c r="M1638" s="111"/>
      <c r="N1638" s="112"/>
      <c r="O1638" s="111"/>
      <c r="P1638" s="108"/>
      <c r="Q1638" s="108"/>
      <c r="R1638" s="108"/>
      <c r="S1638" s="108"/>
      <c r="T1638" s="108"/>
      <c r="U1638" s="108"/>
      <c r="V1638" s="108"/>
      <c r="W1638" s="108"/>
      <c r="X1638" s="108"/>
      <c r="Y1638" s="108"/>
      <c r="Z1638" s="108"/>
      <c r="AA1638" s="108"/>
      <c r="AB1638" s="108"/>
      <c r="AC1638" s="108"/>
      <c r="AD1638" s="108"/>
      <c r="AE1638" s="108"/>
      <c r="AF1638" s="108"/>
      <c r="AG1638" s="108"/>
      <c r="AH1638" s="108"/>
    </row>
    <row r="1639">
      <c r="A1639" s="108"/>
      <c r="B1639" s="108"/>
      <c r="C1639" s="108"/>
      <c r="D1639" s="115"/>
      <c r="E1639" s="108"/>
      <c r="F1639" s="108"/>
      <c r="G1639" s="108"/>
      <c r="H1639" s="108"/>
      <c r="I1639" s="108"/>
      <c r="J1639" s="108"/>
      <c r="K1639" s="108"/>
      <c r="L1639" s="108"/>
      <c r="M1639" s="111"/>
      <c r="N1639" s="112"/>
      <c r="O1639" s="111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  <c r="AE1639" s="108"/>
      <c r="AF1639" s="108"/>
      <c r="AG1639" s="108"/>
      <c r="AH1639" s="108"/>
    </row>
    <row r="1640">
      <c r="A1640" s="108"/>
      <c r="B1640" s="108"/>
      <c r="C1640" s="108"/>
      <c r="D1640" s="115"/>
      <c r="E1640" s="108"/>
      <c r="F1640" s="108"/>
      <c r="G1640" s="108"/>
      <c r="H1640" s="108"/>
      <c r="I1640" s="108"/>
      <c r="J1640" s="108"/>
      <c r="K1640" s="108"/>
      <c r="L1640" s="108"/>
      <c r="M1640" s="111"/>
      <c r="N1640" s="112"/>
      <c r="O1640" s="111"/>
      <c r="P1640" s="108"/>
      <c r="Q1640" s="108"/>
      <c r="R1640" s="108"/>
      <c r="S1640" s="108"/>
      <c r="T1640" s="108"/>
      <c r="U1640" s="108"/>
      <c r="V1640" s="108"/>
      <c r="W1640" s="108"/>
      <c r="X1640" s="108"/>
      <c r="Y1640" s="108"/>
      <c r="Z1640" s="108"/>
      <c r="AA1640" s="108"/>
      <c r="AB1640" s="108"/>
      <c r="AC1640" s="108"/>
      <c r="AD1640" s="108"/>
      <c r="AE1640" s="108"/>
      <c r="AF1640" s="108"/>
      <c r="AG1640" s="108"/>
      <c r="AH1640" s="108"/>
    </row>
    <row r="1641">
      <c r="A1641" s="108"/>
      <c r="B1641" s="108"/>
      <c r="C1641" s="108"/>
      <c r="D1641" s="115"/>
      <c r="E1641" s="108"/>
      <c r="F1641" s="108"/>
      <c r="G1641" s="108"/>
      <c r="H1641" s="108"/>
      <c r="I1641" s="108"/>
      <c r="J1641" s="108"/>
      <c r="K1641" s="108"/>
      <c r="L1641" s="108"/>
      <c r="M1641" s="111"/>
      <c r="N1641" s="112"/>
      <c r="O1641" s="111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/>
      <c r="AB1641" s="108"/>
      <c r="AC1641" s="108"/>
      <c r="AD1641" s="108"/>
      <c r="AE1641" s="108"/>
      <c r="AF1641" s="108"/>
      <c r="AG1641" s="108"/>
      <c r="AH1641" s="108"/>
    </row>
    <row r="1642">
      <c r="A1642" s="108"/>
      <c r="B1642" s="108"/>
      <c r="C1642" s="108"/>
      <c r="D1642" s="115"/>
      <c r="E1642" s="108"/>
      <c r="F1642" s="108"/>
      <c r="G1642" s="108"/>
      <c r="H1642" s="108"/>
      <c r="I1642" s="108"/>
      <c r="J1642" s="108"/>
      <c r="K1642" s="108"/>
      <c r="L1642" s="108"/>
      <c r="M1642" s="111"/>
      <c r="N1642" s="112"/>
      <c r="O1642" s="111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/>
      <c r="AC1642" s="108"/>
      <c r="AD1642" s="108"/>
      <c r="AE1642" s="108"/>
      <c r="AF1642" s="108"/>
      <c r="AG1642" s="108"/>
      <c r="AH1642" s="108"/>
    </row>
    <row r="1643">
      <c r="A1643" s="108"/>
      <c r="B1643" s="108"/>
      <c r="C1643" s="108"/>
      <c r="D1643" s="115"/>
      <c r="E1643" s="108"/>
      <c r="F1643" s="108"/>
      <c r="G1643" s="108"/>
      <c r="H1643" s="108"/>
      <c r="I1643" s="108"/>
      <c r="J1643" s="108"/>
      <c r="K1643" s="108"/>
      <c r="L1643" s="108"/>
      <c r="M1643" s="111"/>
      <c r="N1643" s="112"/>
      <c r="O1643" s="111"/>
      <c r="P1643" s="108"/>
      <c r="Q1643" s="108"/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/>
      <c r="AD1643" s="108"/>
      <c r="AE1643" s="108"/>
      <c r="AF1643" s="108"/>
      <c r="AG1643" s="108"/>
      <c r="AH1643" s="108"/>
    </row>
    <row r="1644">
      <c r="A1644" s="108"/>
      <c r="B1644" s="108"/>
      <c r="C1644" s="108"/>
      <c r="D1644" s="115"/>
      <c r="E1644" s="108"/>
      <c r="F1644" s="108"/>
      <c r="G1644" s="108"/>
      <c r="H1644" s="108"/>
      <c r="I1644" s="108"/>
      <c r="J1644" s="108"/>
      <c r="K1644" s="108"/>
      <c r="L1644" s="108"/>
      <c r="M1644" s="111"/>
      <c r="N1644" s="112"/>
      <c r="O1644" s="111"/>
      <c r="P1644" s="108"/>
      <c r="Q1644" s="108"/>
      <c r="R1644" s="108"/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/>
      <c r="AC1644" s="108"/>
      <c r="AD1644" s="108"/>
      <c r="AE1644" s="108"/>
      <c r="AF1644" s="108"/>
      <c r="AG1644" s="108"/>
      <c r="AH1644" s="108"/>
    </row>
    <row r="1645">
      <c r="A1645" s="108"/>
      <c r="B1645" s="108"/>
      <c r="C1645" s="108"/>
      <c r="D1645" s="115"/>
      <c r="E1645" s="108"/>
      <c r="F1645" s="108"/>
      <c r="G1645" s="108"/>
      <c r="H1645" s="108"/>
      <c r="I1645" s="108"/>
      <c r="J1645" s="108"/>
      <c r="K1645" s="108"/>
      <c r="L1645" s="108"/>
      <c r="M1645" s="111"/>
      <c r="N1645" s="112"/>
      <c r="O1645" s="111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08"/>
      <c r="AE1645" s="108"/>
      <c r="AF1645" s="108"/>
      <c r="AG1645" s="108"/>
      <c r="AH1645" s="108"/>
    </row>
    <row r="1646">
      <c r="A1646" s="108"/>
      <c r="B1646" s="108"/>
      <c r="C1646" s="108"/>
      <c r="D1646" s="115"/>
      <c r="E1646" s="108"/>
      <c r="F1646" s="108"/>
      <c r="G1646" s="108"/>
      <c r="H1646" s="108"/>
      <c r="I1646" s="108"/>
      <c r="J1646" s="108"/>
      <c r="K1646" s="108"/>
      <c r="L1646" s="108"/>
      <c r="M1646" s="111"/>
      <c r="N1646" s="112"/>
      <c r="O1646" s="111"/>
      <c r="P1646" s="108"/>
      <c r="Q1646" s="108"/>
      <c r="R1646" s="108"/>
      <c r="S1646" s="108"/>
      <c r="T1646" s="108"/>
      <c r="U1646" s="108"/>
      <c r="V1646" s="108"/>
      <c r="W1646" s="108"/>
      <c r="X1646" s="108"/>
      <c r="Y1646" s="108"/>
      <c r="Z1646" s="108"/>
      <c r="AA1646" s="108"/>
      <c r="AB1646" s="108"/>
      <c r="AC1646" s="108"/>
      <c r="AD1646" s="108"/>
      <c r="AE1646" s="108"/>
      <c r="AF1646" s="108"/>
      <c r="AG1646" s="108"/>
      <c r="AH1646" s="108"/>
    </row>
    <row r="1647">
      <c r="A1647" s="108"/>
      <c r="B1647" s="108"/>
      <c r="C1647" s="108"/>
      <c r="D1647" s="115"/>
      <c r="E1647" s="108"/>
      <c r="F1647" s="108"/>
      <c r="G1647" s="108"/>
      <c r="H1647" s="108"/>
      <c r="I1647" s="108"/>
      <c r="J1647" s="108"/>
      <c r="K1647" s="108"/>
      <c r="L1647" s="108"/>
      <c r="M1647" s="111"/>
      <c r="N1647" s="112"/>
      <c r="O1647" s="111"/>
      <c r="P1647" s="108"/>
      <c r="Q1647" s="108"/>
      <c r="R1647" s="108"/>
      <c r="S1647" s="108"/>
      <c r="T1647" s="108"/>
      <c r="U1647" s="108"/>
      <c r="V1647" s="108"/>
      <c r="W1647" s="108"/>
      <c r="X1647" s="108"/>
      <c r="Y1647" s="108"/>
      <c r="Z1647" s="108"/>
      <c r="AA1647" s="108"/>
      <c r="AB1647" s="108"/>
      <c r="AC1647" s="108"/>
      <c r="AD1647" s="108"/>
      <c r="AE1647" s="108"/>
      <c r="AF1647" s="108"/>
      <c r="AG1647" s="108"/>
      <c r="AH1647" s="108"/>
    </row>
    <row r="1648">
      <c r="A1648" s="108"/>
      <c r="B1648" s="108"/>
      <c r="C1648" s="108"/>
      <c r="D1648" s="115"/>
      <c r="E1648" s="108"/>
      <c r="F1648" s="108"/>
      <c r="G1648" s="108"/>
      <c r="H1648" s="108"/>
      <c r="I1648" s="108"/>
      <c r="J1648" s="108"/>
      <c r="K1648" s="108"/>
      <c r="L1648" s="108"/>
      <c r="M1648" s="111"/>
      <c r="N1648" s="112"/>
      <c r="O1648" s="111"/>
      <c r="P1648" s="108"/>
      <c r="Q1648" s="108"/>
      <c r="R1648" s="108"/>
      <c r="S1648" s="108"/>
      <c r="T1648" s="108"/>
      <c r="U1648" s="108"/>
      <c r="V1648" s="108"/>
      <c r="W1648" s="108"/>
      <c r="X1648" s="108"/>
      <c r="Y1648" s="108"/>
      <c r="Z1648" s="108"/>
      <c r="AA1648" s="108"/>
      <c r="AB1648" s="108"/>
      <c r="AC1648" s="108"/>
      <c r="AD1648" s="108"/>
      <c r="AE1648" s="108"/>
      <c r="AF1648" s="108"/>
      <c r="AG1648" s="108"/>
      <c r="AH1648" s="108"/>
    </row>
    <row r="1649">
      <c r="A1649" s="108"/>
      <c r="B1649" s="108"/>
      <c r="C1649" s="108"/>
      <c r="D1649" s="115"/>
      <c r="E1649" s="108"/>
      <c r="F1649" s="108"/>
      <c r="G1649" s="108"/>
      <c r="H1649" s="108"/>
      <c r="I1649" s="108"/>
      <c r="J1649" s="108"/>
      <c r="K1649" s="108"/>
      <c r="L1649" s="108"/>
      <c r="M1649" s="111"/>
      <c r="N1649" s="112"/>
      <c r="O1649" s="111"/>
      <c r="P1649" s="108"/>
      <c r="Q1649" s="108"/>
      <c r="R1649" s="108"/>
      <c r="S1649" s="108"/>
      <c r="T1649" s="108"/>
      <c r="U1649" s="108"/>
      <c r="V1649" s="108"/>
      <c r="W1649" s="108"/>
      <c r="X1649" s="108"/>
      <c r="Y1649" s="108"/>
      <c r="Z1649" s="108"/>
      <c r="AA1649" s="108"/>
      <c r="AB1649" s="108"/>
      <c r="AC1649" s="108"/>
      <c r="AD1649" s="108"/>
      <c r="AE1649" s="108"/>
      <c r="AF1649" s="108"/>
      <c r="AG1649" s="108"/>
      <c r="AH1649" s="108"/>
    </row>
    <row r="1650">
      <c r="A1650" s="108"/>
      <c r="B1650" s="108"/>
      <c r="C1650" s="108"/>
      <c r="D1650" s="115"/>
      <c r="E1650" s="108"/>
      <c r="F1650" s="108"/>
      <c r="G1650" s="108"/>
      <c r="H1650" s="108"/>
      <c r="I1650" s="108"/>
      <c r="J1650" s="108"/>
      <c r="K1650" s="108"/>
      <c r="L1650" s="108"/>
      <c r="M1650" s="111"/>
      <c r="N1650" s="112"/>
      <c r="O1650" s="111"/>
      <c r="P1650" s="108"/>
      <c r="Q1650" s="108"/>
      <c r="R1650" s="108"/>
      <c r="S1650" s="108"/>
      <c r="T1650" s="108"/>
      <c r="U1650" s="108"/>
      <c r="V1650" s="108"/>
      <c r="W1650" s="108"/>
      <c r="X1650" s="108"/>
      <c r="Y1650" s="108"/>
      <c r="Z1650" s="108"/>
      <c r="AA1650" s="108"/>
      <c r="AB1650" s="108"/>
      <c r="AC1650" s="108"/>
      <c r="AD1650" s="108"/>
      <c r="AE1650" s="108"/>
      <c r="AF1650" s="108"/>
      <c r="AG1650" s="108"/>
      <c r="AH1650" s="108"/>
    </row>
    <row r="1651">
      <c r="A1651" s="108"/>
      <c r="B1651" s="108"/>
      <c r="C1651" s="108"/>
      <c r="D1651" s="115"/>
      <c r="E1651" s="108"/>
      <c r="F1651" s="108"/>
      <c r="G1651" s="108"/>
      <c r="H1651" s="108"/>
      <c r="I1651" s="108"/>
      <c r="J1651" s="108"/>
      <c r="K1651" s="108"/>
      <c r="L1651" s="108"/>
      <c r="M1651" s="111"/>
      <c r="N1651" s="112"/>
      <c r="O1651" s="111"/>
      <c r="P1651" s="108"/>
      <c r="Q1651" s="108"/>
      <c r="R1651" s="108"/>
      <c r="S1651" s="108"/>
      <c r="T1651" s="108"/>
      <c r="U1651" s="108"/>
      <c r="V1651" s="108"/>
      <c r="W1651" s="108"/>
      <c r="X1651" s="108"/>
      <c r="Y1651" s="108"/>
      <c r="Z1651" s="108"/>
      <c r="AA1651" s="108"/>
      <c r="AB1651" s="108"/>
      <c r="AC1651" s="108"/>
      <c r="AD1651" s="108"/>
      <c r="AE1651" s="108"/>
      <c r="AF1651" s="108"/>
      <c r="AG1651" s="108"/>
      <c r="AH1651" s="108"/>
    </row>
    <row r="1652">
      <c r="A1652" s="108"/>
      <c r="B1652" s="108"/>
      <c r="C1652" s="108"/>
      <c r="D1652" s="115"/>
      <c r="E1652" s="108"/>
      <c r="F1652" s="108"/>
      <c r="G1652" s="108"/>
      <c r="H1652" s="108"/>
      <c r="I1652" s="108"/>
      <c r="J1652" s="108"/>
      <c r="K1652" s="108"/>
      <c r="L1652" s="108"/>
      <c r="M1652" s="111"/>
      <c r="N1652" s="112"/>
      <c r="O1652" s="111"/>
      <c r="P1652" s="108"/>
      <c r="Q1652" s="108"/>
      <c r="R1652" s="108"/>
      <c r="S1652" s="108"/>
      <c r="T1652" s="108"/>
      <c r="U1652" s="108"/>
      <c r="V1652" s="108"/>
      <c r="W1652" s="108"/>
      <c r="X1652" s="108"/>
      <c r="Y1652" s="108"/>
      <c r="Z1652" s="108"/>
      <c r="AA1652" s="108"/>
      <c r="AB1652" s="108"/>
      <c r="AC1652" s="108"/>
      <c r="AD1652" s="108"/>
      <c r="AE1652" s="108"/>
      <c r="AF1652" s="108"/>
      <c r="AG1652" s="108"/>
      <c r="AH1652" s="108"/>
    </row>
    <row r="1653">
      <c r="A1653" s="108"/>
      <c r="B1653" s="108"/>
      <c r="C1653" s="108"/>
      <c r="D1653" s="115"/>
      <c r="E1653" s="108"/>
      <c r="F1653" s="108"/>
      <c r="G1653" s="108"/>
      <c r="H1653" s="108"/>
      <c r="I1653" s="108"/>
      <c r="J1653" s="108"/>
      <c r="K1653" s="108"/>
      <c r="L1653" s="108"/>
      <c r="M1653" s="111"/>
      <c r="N1653" s="112"/>
      <c r="O1653" s="111"/>
      <c r="P1653" s="108"/>
      <c r="Q1653" s="108"/>
      <c r="R1653" s="108"/>
      <c r="S1653" s="108"/>
      <c r="T1653" s="108"/>
      <c r="U1653" s="108"/>
      <c r="V1653" s="108"/>
      <c r="W1653" s="108"/>
      <c r="X1653" s="108"/>
      <c r="Y1653" s="108"/>
      <c r="Z1653" s="108"/>
      <c r="AA1653" s="108"/>
      <c r="AB1653" s="108"/>
      <c r="AC1653" s="108"/>
      <c r="AD1653" s="108"/>
      <c r="AE1653" s="108"/>
      <c r="AF1653" s="108"/>
      <c r="AG1653" s="108"/>
      <c r="AH1653" s="108"/>
    </row>
    <row r="1654">
      <c r="A1654" s="108"/>
      <c r="B1654" s="108"/>
      <c r="C1654" s="108"/>
      <c r="D1654" s="115"/>
      <c r="E1654" s="108"/>
      <c r="F1654" s="108"/>
      <c r="G1654" s="108"/>
      <c r="H1654" s="108"/>
      <c r="I1654" s="108"/>
      <c r="J1654" s="108"/>
      <c r="K1654" s="108"/>
      <c r="L1654" s="108"/>
      <c r="M1654" s="111"/>
      <c r="N1654" s="112"/>
      <c r="O1654" s="111"/>
      <c r="P1654" s="108"/>
      <c r="Q1654" s="108"/>
      <c r="R1654" s="108"/>
      <c r="S1654" s="108"/>
      <c r="T1654" s="108"/>
      <c r="U1654" s="108"/>
      <c r="V1654" s="108"/>
      <c r="W1654" s="108"/>
      <c r="X1654" s="108"/>
      <c r="Y1654" s="108"/>
      <c r="Z1654" s="108"/>
      <c r="AA1654" s="108"/>
      <c r="AB1654" s="108"/>
      <c r="AC1654" s="108"/>
      <c r="AD1654" s="108"/>
      <c r="AE1654" s="108"/>
      <c r="AF1654" s="108"/>
      <c r="AG1654" s="108"/>
      <c r="AH1654" s="108"/>
    </row>
    <row r="1655">
      <c r="A1655" s="108"/>
      <c r="B1655" s="108"/>
      <c r="C1655" s="108"/>
      <c r="D1655" s="115"/>
      <c r="E1655" s="108"/>
      <c r="F1655" s="108"/>
      <c r="G1655" s="108"/>
      <c r="H1655" s="108"/>
      <c r="I1655" s="108"/>
      <c r="J1655" s="108"/>
      <c r="K1655" s="108"/>
      <c r="L1655" s="108"/>
      <c r="M1655" s="111"/>
      <c r="N1655" s="112"/>
      <c r="O1655" s="111"/>
      <c r="P1655" s="108"/>
      <c r="Q1655" s="108"/>
      <c r="R1655" s="108"/>
      <c r="S1655" s="108"/>
      <c r="T1655" s="108"/>
      <c r="U1655" s="108"/>
      <c r="V1655" s="108"/>
      <c r="W1655" s="108"/>
      <c r="X1655" s="108"/>
      <c r="Y1655" s="108"/>
      <c r="Z1655" s="108"/>
      <c r="AA1655" s="108"/>
      <c r="AB1655" s="108"/>
      <c r="AC1655" s="108"/>
      <c r="AD1655" s="108"/>
      <c r="AE1655" s="108"/>
      <c r="AF1655" s="108"/>
      <c r="AG1655" s="108"/>
      <c r="AH1655" s="108"/>
    </row>
    <row r="1656">
      <c r="A1656" s="108"/>
      <c r="B1656" s="108"/>
      <c r="C1656" s="108"/>
      <c r="D1656" s="115"/>
      <c r="E1656" s="108"/>
      <c r="F1656" s="108"/>
      <c r="G1656" s="108"/>
      <c r="H1656" s="108"/>
      <c r="I1656" s="108"/>
      <c r="J1656" s="108"/>
      <c r="K1656" s="108"/>
      <c r="L1656" s="108"/>
      <c r="M1656" s="111"/>
      <c r="N1656" s="112"/>
      <c r="O1656" s="111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/>
      <c r="AB1656" s="108"/>
      <c r="AC1656" s="108"/>
      <c r="AD1656" s="108"/>
      <c r="AE1656" s="108"/>
      <c r="AF1656" s="108"/>
      <c r="AG1656" s="108"/>
      <c r="AH1656" s="108"/>
    </row>
    <row r="1657">
      <c r="A1657" s="108"/>
      <c r="B1657" s="108"/>
      <c r="C1657" s="108"/>
      <c r="D1657" s="115"/>
      <c r="E1657" s="108"/>
      <c r="F1657" s="108"/>
      <c r="G1657" s="108"/>
      <c r="H1657" s="108"/>
      <c r="I1657" s="108"/>
      <c r="J1657" s="108"/>
      <c r="K1657" s="108"/>
      <c r="L1657" s="108"/>
      <c r="M1657" s="111"/>
      <c r="N1657" s="112"/>
      <c r="O1657" s="111"/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/>
      <c r="AB1657" s="108"/>
      <c r="AC1657" s="108"/>
      <c r="AD1657" s="108"/>
      <c r="AE1657" s="108"/>
      <c r="AF1657" s="108"/>
      <c r="AG1657" s="108"/>
      <c r="AH1657" s="108"/>
    </row>
    <row r="1658">
      <c r="A1658" s="108"/>
      <c r="B1658" s="108"/>
      <c r="C1658" s="108"/>
      <c r="D1658" s="115"/>
      <c r="E1658" s="108"/>
      <c r="F1658" s="108"/>
      <c r="G1658" s="108"/>
      <c r="H1658" s="108"/>
      <c r="I1658" s="108"/>
      <c r="J1658" s="108"/>
      <c r="K1658" s="108"/>
      <c r="L1658" s="108"/>
      <c r="M1658" s="111"/>
      <c r="N1658" s="112"/>
      <c r="O1658" s="111"/>
      <c r="P1658" s="108"/>
      <c r="Q1658" s="108"/>
      <c r="R1658" s="108"/>
      <c r="S1658" s="108"/>
      <c r="T1658" s="108"/>
      <c r="U1658" s="108"/>
      <c r="V1658" s="108"/>
      <c r="W1658" s="108"/>
      <c r="X1658" s="108"/>
      <c r="Y1658" s="108"/>
      <c r="Z1658" s="108"/>
      <c r="AA1658" s="108"/>
      <c r="AB1658" s="108"/>
      <c r="AC1658" s="108"/>
      <c r="AD1658" s="108"/>
      <c r="AE1658" s="108"/>
      <c r="AF1658" s="108"/>
      <c r="AG1658" s="108"/>
      <c r="AH1658" s="108"/>
    </row>
    <row r="1659">
      <c r="A1659" s="108"/>
      <c r="B1659" s="108"/>
      <c r="C1659" s="108"/>
      <c r="D1659" s="115"/>
      <c r="E1659" s="108"/>
      <c r="F1659" s="108"/>
      <c r="G1659" s="108"/>
      <c r="H1659" s="108"/>
      <c r="I1659" s="108"/>
      <c r="J1659" s="108"/>
      <c r="K1659" s="108"/>
      <c r="L1659" s="108"/>
      <c r="M1659" s="111"/>
      <c r="N1659" s="112"/>
      <c r="O1659" s="111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/>
      <c r="AB1659" s="108"/>
      <c r="AC1659" s="108"/>
      <c r="AD1659" s="108"/>
      <c r="AE1659" s="108"/>
      <c r="AF1659" s="108"/>
      <c r="AG1659" s="108"/>
      <c r="AH1659" s="108"/>
    </row>
    <row r="1660">
      <c r="A1660" s="108"/>
      <c r="B1660" s="108"/>
      <c r="C1660" s="108"/>
      <c r="D1660" s="115"/>
      <c r="E1660" s="108"/>
      <c r="F1660" s="108"/>
      <c r="G1660" s="108"/>
      <c r="H1660" s="108"/>
      <c r="I1660" s="108"/>
      <c r="J1660" s="108"/>
      <c r="K1660" s="108"/>
      <c r="L1660" s="108"/>
      <c r="M1660" s="111"/>
      <c r="N1660" s="112"/>
      <c r="O1660" s="111"/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/>
      <c r="AB1660" s="108"/>
      <c r="AC1660" s="108"/>
      <c r="AD1660" s="108"/>
      <c r="AE1660" s="108"/>
      <c r="AF1660" s="108"/>
      <c r="AG1660" s="108"/>
      <c r="AH1660" s="108"/>
    </row>
    <row r="1661">
      <c r="A1661" s="108"/>
      <c r="B1661" s="108"/>
      <c r="C1661" s="108"/>
      <c r="D1661" s="115"/>
      <c r="E1661" s="108"/>
      <c r="F1661" s="108"/>
      <c r="G1661" s="108"/>
      <c r="H1661" s="108"/>
      <c r="I1661" s="108"/>
      <c r="J1661" s="108"/>
      <c r="K1661" s="108"/>
      <c r="L1661" s="108"/>
      <c r="M1661" s="111"/>
      <c r="N1661" s="112"/>
      <c r="O1661" s="111"/>
      <c r="P1661" s="108"/>
      <c r="Q1661" s="108"/>
      <c r="R1661" s="108"/>
      <c r="S1661" s="108"/>
      <c r="T1661" s="108"/>
      <c r="U1661" s="108"/>
      <c r="V1661" s="108"/>
      <c r="W1661" s="108"/>
      <c r="X1661" s="108"/>
      <c r="Y1661" s="108"/>
      <c r="Z1661" s="108"/>
      <c r="AA1661" s="108"/>
      <c r="AB1661" s="108"/>
      <c r="AC1661" s="108"/>
      <c r="AD1661" s="108"/>
      <c r="AE1661" s="108"/>
      <c r="AF1661" s="108"/>
      <c r="AG1661" s="108"/>
      <c r="AH1661" s="108"/>
    </row>
    <row r="1662">
      <c r="A1662" s="108"/>
      <c r="B1662" s="108"/>
      <c r="C1662" s="108"/>
      <c r="D1662" s="115"/>
      <c r="E1662" s="108"/>
      <c r="F1662" s="108"/>
      <c r="G1662" s="108"/>
      <c r="H1662" s="108"/>
      <c r="I1662" s="108"/>
      <c r="J1662" s="108"/>
      <c r="K1662" s="108"/>
      <c r="L1662" s="108"/>
      <c r="M1662" s="111"/>
      <c r="N1662" s="112"/>
      <c r="O1662" s="111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/>
      <c r="AB1662" s="108"/>
      <c r="AC1662" s="108"/>
      <c r="AD1662" s="108"/>
      <c r="AE1662" s="108"/>
      <c r="AF1662" s="108"/>
      <c r="AG1662" s="108"/>
      <c r="AH1662" s="108"/>
    </row>
    <row r="1663">
      <c r="A1663" s="108"/>
      <c r="B1663" s="108"/>
      <c r="C1663" s="108"/>
      <c r="D1663" s="115"/>
      <c r="E1663" s="108"/>
      <c r="F1663" s="108"/>
      <c r="G1663" s="108"/>
      <c r="H1663" s="108"/>
      <c r="I1663" s="108"/>
      <c r="J1663" s="108"/>
      <c r="K1663" s="108"/>
      <c r="L1663" s="108"/>
      <c r="M1663" s="111"/>
      <c r="N1663" s="112"/>
      <c r="O1663" s="111"/>
      <c r="P1663" s="108"/>
      <c r="Q1663" s="108"/>
      <c r="R1663" s="108"/>
      <c r="S1663" s="108"/>
      <c r="T1663" s="108"/>
      <c r="U1663" s="108"/>
      <c r="V1663" s="108"/>
      <c r="W1663" s="108"/>
      <c r="X1663" s="108"/>
      <c r="Y1663" s="108"/>
      <c r="Z1663" s="108"/>
      <c r="AA1663" s="108"/>
      <c r="AB1663" s="108"/>
      <c r="AC1663" s="108"/>
      <c r="AD1663" s="108"/>
      <c r="AE1663" s="108"/>
      <c r="AF1663" s="108"/>
      <c r="AG1663" s="108"/>
      <c r="AH1663" s="108"/>
    </row>
    <row r="1664">
      <c r="A1664" s="108"/>
      <c r="B1664" s="108"/>
      <c r="C1664" s="108"/>
      <c r="D1664" s="115"/>
      <c r="E1664" s="108"/>
      <c r="F1664" s="108"/>
      <c r="G1664" s="108"/>
      <c r="H1664" s="108"/>
      <c r="I1664" s="108"/>
      <c r="J1664" s="108"/>
      <c r="K1664" s="108"/>
      <c r="L1664" s="108"/>
      <c r="M1664" s="111"/>
      <c r="N1664" s="112"/>
      <c r="O1664" s="111"/>
      <c r="P1664" s="108"/>
      <c r="Q1664" s="108"/>
      <c r="R1664" s="108"/>
      <c r="S1664" s="108"/>
      <c r="T1664" s="108"/>
      <c r="U1664" s="108"/>
      <c r="V1664" s="108"/>
      <c r="W1664" s="108"/>
      <c r="X1664" s="108"/>
      <c r="Y1664" s="108"/>
      <c r="Z1664" s="108"/>
      <c r="AA1664" s="108"/>
      <c r="AB1664" s="108"/>
      <c r="AC1664" s="108"/>
      <c r="AD1664" s="108"/>
      <c r="AE1664" s="108"/>
      <c r="AF1664" s="108"/>
      <c r="AG1664" s="108"/>
      <c r="AH1664" s="108"/>
    </row>
    <row r="1665">
      <c r="A1665" s="108"/>
      <c r="B1665" s="108"/>
      <c r="C1665" s="108"/>
      <c r="D1665" s="115"/>
      <c r="E1665" s="108"/>
      <c r="F1665" s="108"/>
      <c r="G1665" s="108"/>
      <c r="H1665" s="108"/>
      <c r="I1665" s="108"/>
      <c r="J1665" s="108"/>
      <c r="K1665" s="108"/>
      <c r="L1665" s="108"/>
      <c r="M1665" s="111"/>
      <c r="N1665" s="112"/>
      <c r="O1665" s="111"/>
      <c r="P1665" s="108"/>
      <c r="Q1665" s="108"/>
      <c r="R1665" s="108"/>
      <c r="S1665" s="108"/>
      <c r="T1665" s="108"/>
      <c r="U1665" s="108"/>
      <c r="V1665" s="108"/>
      <c r="W1665" s="108"/>
      <c r="X1665" s="108"/>
      <c r="Y1665" s="108"/>
      <c r="Z1665" s="108"/>
      <c r="AA1665" s="108"/>
      <c r="AB1665" s="108"/>
      <c r="AC1665" s="108"/>
      <c r="AD1665" s="108"/>
      <c r="AE1665" s="108"/>
      <c r="AF1665" s="108"/>
      <c r="AG1665" s="108"/>
      <c r="AH1665" s="108"/>
    </row>
    <row r="1666">
      <c r="A1666" s="108"/>
      <c r="B1666" s="108"/>
      <c r="C1666" s="108"/>
      <c r="D1666" s="115"/>
      <c r="E1666" s="108"/>
      <c r="F1666" s="108"/>
      <c r="G1666" s="108"/>
      <c r="H1666" s="108"/>
      <c r="I1666" s="108"/>
      <c r="J1666" s="108"/>
      <c r="K1666" s="108"/>
      <c r="L1666" s="108"/>
      <c r="M1666" s="111"/>
      <c r="N1666" s="112"/>
      <c r="O1666" s="111"/>
      <c r="P1666" s="108"/>
      <c r="Q1666" s="108"/>
      <c r="R1666" s="108"/>
      <c r="S1666" s="108"/>
      <c r="T1666" s="108"/>
      <c r="U1666" s="108"/>
      <c r="V1666" s="108"/>
      <c r="W1666" s="108"/>
      <c r="X1666" s="108"/>
      <c r="Y1666" s="108"/>
      <c r="Z1666" s="108"/>
      <c r="AA1666" s="108"/>
      <c r="AB1666" s="108"/>
      <c r="AC1666" s="108"/>
      <c r="AD1666" s="108"/>
      <c r="AE1666" s="108"/>
      <c r="AF1666" s="108"/>
      <c r="AG1666" s="108"/>
      <c r="AH1666" s="108"/>
    </row>
    <row r="1667">
      <c r="A1667" s="108"/>
      <c r="B1667" s="108"/>
      <c r="C1667" s="108"/>
      <c r="D1667" s="115"/>
      <c r="E1667" s="108"/>
      <c r="F1667" s="108"/>
      <c r="G1667" s="108"/>
      <c r="H1667" s="108"/>
      <c r="I1667" s="108"/>
      <c r="J1667" s="108"/>
      <c r="K1667" s="108"/>
      <c r="L1667" s="108"/>
      <c r="M1667" s="111"/>
      <c r="N1667" s="112"/>
      <c r="O1667" s="111"/>
      <c r="P1667" s="108"/>
      <c r="Q1667" s="108"/>
      <c r="R1667" s="108"/>
      <c r="S1667" s="108"/>
      <c r="T1667" s="108"/>
      <c r="U1667" s="108"/>
      <c r="V1667" s="108"/>
      <c r="W1667" s="108"/>
      <c r="X1667" s="108"/>
      <c r="Y1667" s="108"/>
      <c r="Z1667" s="108"/>
      <c r="AA1667" s="108"/>
      <c r="AB1667" s="108"/>
      <c r="AC1667" s="108"/>
      <c r="AD1667" s="108"/>
      <c r="AE1667" s="108"/>
      <c r="AF1667" s="108"/>
      <c r="AG1667" s="108"/>
      <c r="AH1667" s="108"/>
    </row>
    <row r="1668">
      <c r="A1668" s="108"/>
      <c r="B1668" s="108"/>
      <c r="C1668" s="108"/>
      <c r="D1668" s="115"/>
      <c r="E1668" s="108"/>
      <c r="F1668" s="108"/>
      <c r="G1668" s="108"/>
      <c r="H1668" s="108"/>
      <c r="I1668" s="108"/>
      <c r="J1668" s="108"/>
      <c r="K1668" s="108"/>
      <c r="L1668" s="108"/>
      <c r="M1668" s="111"/>
      <c r="N1668" s="112"/>
      <c r="O1668" s="111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/>
      <c r="AB1668" s="108"/>
      <c r="AC1668" s="108"/>
      <c r="AD1668" s="108"/>
      <c r="AE1668" s="108"/>
      <c r="AF1668" s="108"/>
      <c r="AG1668" s="108"/>
      <c r="AH1668" s="108"/>
    </row>
    <row r="1669">
      <c r="A1669" s="108"/>
      <c r="B1669" s="108"/>
      <c r="C1669" s="108"/>
      <c r="D1669" s="115"/>
      <c r="E1669" s="108"/>
      <c r="F1669" s="108"/>
      <c r="G1669" s="108"/>
      <c r="H1669" s="108"/>
      <c r="I1669" s="108"/>
      <c r="J1669" s="108"/>
      <c r="K1669" s="108"/>
      <c r="L1669" s="108"/>
      <c r="M1669" s="111"/>
      <c r="N1669" s="112"/>
      <c r="O1669" s="111"/>
      <c r="P1669" s="108"/>
      <c r="Q1669" s="108"/>
      <c r="R1669" s="108"/>
      <c r="S1669" s="108"/>
      <c r="T1669" s="108"/>
      <c r="U1669" s="108"/>
      <c r="V1669" s="108"/>
      <c r="W1669" s="108"/>
      <c r="X1669" s="108"/>
      <c r="Y1669" s="108"/>
      <c r="Z1669" s="108"/>
      <c r="AA1669" s="108"/>
      <c r="AB1669" s="108"/>
      <c r="AC1669" s="108"/>
      <c r="AD1669" s="108"/>
      <c r="AE1669" s="108"/>
      <c r="AF1669" s="108"/>
      <c r="AG1669" s="108"/>
      <c r="AH1669" s="108"/>
    </row>
    <row r="1670">
      <c r="A1670" s="108"/>
      <c r="B1670" s="108"/>
      <c r="C1670" s="108"/>
      <c r="D1670" s="115"/>
      <c r="E1670" s="108"/>
      <c r="F1670" s="108"/>
      <c r="G1670" s="108"/>
      <c r="H1670" s="108"/>
      <c r="I1670" s="108"/>
      <c r="J1670" s="108"/>
      <c r="K1670" s="108"/>
      <c r="L1670" s="108"/>
      <c r="M1670" s="111"/>
      <c r="N1670" s="112"/>
      <c r="O1670" s="111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/>
      <c r="AB1670" s="108"/>
      <c r="AC1670" s="108"/>
      <c r="AD1670" s="108"/>
      <c r="AE1670" s="108"/>
      <c r="AF1670" s="108"/>
      <c r="AG1670" s="108"/>
      <c r="AH1670" s="108"/>
    </row>
    <row r="1671">
      <c r="A1671" s="108"/>
      <c r="B1671" s="108"/>
      <c r="C1671" s="108"/>
      <c r="D1671" s="115"/>
      <c r="E1671" s="108"/>
      <c r="F1671" s="108"/>
      <c r="G1671" s="108"/>
      <c r="H1671" s="108"/>
      <c r="I1671" s="108"/>
      <c r="J1671" s="108"/>
      <c r="K1671" s="108"/>
      <c r="L1671" s="108"/>
      <c r="M1671" s="111"/>
      <c r="N1671" s="112"/>
      <c r="O1671" s="111"/>
      <c r="P1671" s="108"/>
      <c r="Q1671" s="108"/>
      <c r="R1671" s="108"/>
      <c r="S1671" s="108"/>
      <c r="T1671" s="108"/>
      <c r="U1671" s="108"/>
      <c r="V1671" s="108"/>
      <c r="W1671" s="108"/>
      <c r="X1671" s="108"/>
      <c r="Y1671" s="108"/>
      <c r="Z1671" s="108"/>
      <c r="AA1671" s="108"/>
      <c r="AB1671" s="108"/>
      <c r="AC1671" s="108"/>
      <c r="AD1671" s="108"/>
      <c r="AE1671" s="108"/>
      <c r="AF1671" s="108"/>
      <c r="AG1671" s="108"/>
      <c r="AH1671" s="108"/>
    </row>
    <row r="1672">
      <c r="A1672" s="108"/>
      <c r="B1672" s="108"/>
      <c r="C1672" s="108"/>
      <c r="D1672" s="115"/>
      <c r="E1672" s="108"/>
      <c r="F1672" s="108"/>
      <c r="G1672" s="108"/>
      <c r="H1672" s="108"/>
      <c r="I1672" s="108"/>
      <c r="J1672" s="108"/>
      <c r="K1672" s="108"/>
      <c r="L1672" s="108"/>
      <c r="M1672" s="111"/>
      <c r="N1672" s="112"/>
      <c r="O1672" s="111"/>
      <c r="P1672" s="108"/>
      <c r="Q1672" s="108"/>
      <c r="R1672" s="108"/>
      <c r="S1672" s="108"/>
      <c r="T1672" s="108"/>
      <c r="U1672" s="108"/>
      <c r="V1672" s="108"/>
      <c r="W1672" s="108"/>
      <c r="X1672" s="108"/>
      <c r="Y1672" s="108"/>
      <c r="Z1672" s="108"/>
      <c r="AA1672" s="108"/>
      <c r="AB1672" s="108"/>
      <c r="AC1672" s="108"/>
      <c r="AD1672" s="108"/>
      <c r="AE1672" s="108"/>
      <c r="AF1672" s="108"/>
      <c r="AG1672" s="108"/>
      <c r="AH1672" s="108"/>
    </row>
    <row r="1673">
      <c r="A1673" s="108"/>
      <c r="B1673" s="108"/>
      <c r="C1673" s="108"/>
      <c r="D1673" s="115"/>
      <c r="E1673" s="108"/>
      <c r="F1673" s="108"/>
      <c r="G1673" s="108"/>
      <c r="H1673" s="108"/>
      <c r="I1673" s="108"/>
      <c r="J1673" s="108"/>
      <c r="K1673" s="108"/>
      <c r="L1673" s="108"/>
      <c r="M1673" s="111"/>
      <c r="N1673" s="112"/>
      <c r="O1673" s="111"/>
      <c r="P1673" s="108"/>
      <c r="Q1673" s="108"/>
      <c r="R1673" s="108"/>
      <c r="S1673" s="108"/>
      <c r="T1673" s="108"/>
      <c r="U1673" s="108"/>
      <c r="V1673" s="108"/>
      <c r="W1673" s="108"/>
      <c r="X1673" s="108"/>
      <c r="Y1673" s="108"/>
      <c r="Z1673" s="108"/>
      <c r="AA1673" s="108"/>
      <c r="AB1673" s="108"/>
      <c r="AC1673" s="108"/>
      <c r="AD1673" s="108"/>
      <c r="AE1673" s="108"/>
      <c r="AF1673" s="108"/>
      <c r="AG1673" s="108"/>
      <c r="AH1673" s="108"/>
    </row>
    <row r="1674">
      <c r="A1674" s="108"/>
      <c r="B1674" s="108"/>
      <c r="C1674" s="108"/>
      <c r="D1674" s="115"/>
      <c r="E1674" s="108"/>
      <c r="F1674" s="108"/>
      <c r="G1674" s="108"/>
      <c r="H1674" s="108"/>
      <c r="I1674" s="108"/>
      <c r="J1674" s="108"/>
      <c r="K1674" s="108"/>
      <c r="L1674" s="108"/>
      <c r="M1674" s="111"/>
      <c r="N1674" s="112"/>
      <c r="O1674" s="111"/>
      <c r="P1674" s="108"/>
      <c r="Q1674" s="108"/>
      <c r="R1674" s="108"/>
      <c r="S1674" s="108"/>
      <c r="T1674" s="108"/>
      <c r="U1674" s="108"/>
      <c r="V1674" s="108"/>
      <c r="W1674" s="108"/>
      <c r="X1674" s="108"/>
      <c r="Y1674" s="108"/>
      <c r="Z1674" s="108"/>
      <c r="AA1674" s="108"/>
      <c r="AB1674" s="108"/>
      <c r="AC1674" s="108"/>
      <c r="AD1674" s="108"/>
      <c r="AE1674" s="108"/>
      <c r="AF1674" s="108"/>
      <c r="AG1674" s="108"/>
      <c r="AH1674" s="108"/>
    </row>
    <row r="1675">
      <c r="A1675" s="108"/>
      <c r="B1675" s="108"/>
      <c r="C1675" s="108"/>
      <c r="D1675" s="115"/>
      <c r="E1675" s="108"/>
      <c r="F1675" s="108"/>
      <c r="G1675" s="108"/>
      <c r="H1675" s="108"/>
      <c r="I1675" s="108"/>
      <c r="J1675" s="108"/>
      <c r="K1675" s="108"/>
      <c r="L1675" s="108"/>
      <c r="M1675" s="111"/>
      <c r="N1675" s="112"/>
      <c r="O1675" s="111"/>
      <c r="P1675" s="108"/>
      <c r="Q1675" s="108"/>
      <c r="R1675" s="108"/>
      <c r="S1675" s="108"/>
      <c r="T1675" s="108"/>
      <c r="U1675" s="108"/>
      <c r="V1675" s="108"/>
      <c r="W1675" s="108"/>
      <c r="X1675" s="108"/>
      <c r="Y1675" s="108"/>
      <c r="Z1675" s="108"/>
      <c r="AA1675" s="108"/>
      <c r="AB1675" s="108"/>
      <c r="AC1675" s="108"/>
      <c r="AD1675" s="108"/>
      <c r="AE1675" s="108"/>
      <c r="AF1675" s="108"/>
      <c r="AG1675" s="108"/>
      <c r="AH1675" s="108"/>
    </row>
    <row r="1676">
      <c r="A1676" s="108"/>
      <c r="B1676" s="108"/>
      <c r="C1676" s="108"/>
      <c r="D1676" s="115"/>
      <c r="E1676" s="108"/>
      <c r="F1676" s="108"/>
      <c r="G1676" s="108"/>
      <c r="H1676" s="108"/>
      <c r="I1676" s="108"/>
      <c r="J1676" s="108"/>
      <c r="K1676" s="108"/>
      <c r="L1676" s="108"/>
      <c r="M1676" s="111"/>
      <c r="N1676" s="112"/>
      <c r="O1676" s="111"/>
      <c r="P1676" s="108"/>
      <c r="Q1676" s="108"/>
      <c r="R1676" s="108"/>
      <c r="S1676" s="108"/>
      <c r="T1676" s="108"/>
      <c r="U1676" s="108"/>
      <c r="V1676" s="108"/>
      <c r="W1676" s="108"/>
      <c r="X1676" s="108"/>
      <c r="Y1676" s="108"/>
      <c r="Z1676" s="108"/>
      <c r="AA1676" s="108"/>
      <c r="AB1676" s="108"/>
      <c r="AC1676" s="108"/>
      <c r="AD1676" s="108"/>
      <c r="AE1676" s="108"/>
      <c r="AF1676" s="108"/>
      <c r="AG1676" s="108"/>
      <c r="AH1676" s="108"/>
    </row>
    <row r="1677">
      <c r="A1677" s="108"/>
      <c r="B1677" s="108"/>
      <c r="C1677" s="108"/>
      <c r="D1677" s="115"/>
      <c r="E1677" s="108"/>
      <c r="F1677" s="108"/>
      <c r="G1677" s="108"/>
      <c r="H1677" s="108"/>
      <c r="I1677" s="108"/>
      <c r="J1677" s="108"/>
      <c r="K1677" s="108"/>
      <c r="L1677" s="108"/>
      <c r="M1677" s="111"/>
      <c r="N1677" s="112"/>
      <c r="O1677" s="111"/>
      <c r="P1677" s="108"/>
      <c r="Q1677" s="108"/>
      <c r="R1677" s="108"/>
      <c r="S1677" s="108"/>
      <c r="T1677" s="108"/>
      <c r="U1677" s="108"/>
      <c r="V1677" s="108"/>
      <c r="W1677" s="108"/>
      <c r="X1677" s="108"/>
      <c r="Y1677" s="108"/>
      <c r="Z1677" s="108"/>
      <c r="AA1677" s="108"/>
      <c r="AB1677" s="108"/>
      <c r="AC1677" s="108"/>
      <c r="AD1677" s="108"/>
      <c r="AE1677" s="108"/>
      <c r="AF1677" s="108"/>
      <c r="AG1677" s="108"/>
      <c r="AH1677" s="108"/>
    </row>
    <row r="1678">
      <c r="A1678" s="108"/>
      <c r="B1678" s="108"/>
      <c r="C1678" s="108"/>
      <c r="D1678" s="115"/>
      <c r="E1678" s="108"/>
      <c r="F1678" s="108"/>
      <c r="G1678" s="108"/>
      <c r="H1678" s="108"/>
      <c r="I1678" s="108"/>
      <c r="J1678" s="108"/>
      <c r="K1678" s="108"/>
      <c r="L1678" s="108"/>
      <c r="M1678" s="111"/>
      <c r="N1678" s="112"/>
      <c r="O1678" s="111"/>
      <c r="P1678" s="108"/>
      <c r="Q1678" s="108"/>
      <c r="R1678" s="108"/>
      <c r="S1678" s="108"/>
      <c r="T1678" s="108"/>
      <c r="U1678" s="108"/>
      <c r="V1678" s="108"/>
      <c r="W1678" s="108"/>
      <c r="X1678" s="108"/>
      <c r="Y1678" s="108"/>
      <c r="Z1678" s="108"/>
      <c r="AA1678" s="108"/>
      <c r="AB1678" s="108"/>
      <c r="AC1678" s="108"/>
      <c r="AD1678" s="108"/>
      <c r="AE1678" s="108"/>
      <c r="AF1678" s="108"/>
      <c r="AG1678" s="108"/>
      <c r="AH1678" s="108"/>
    </row>
    <row r="1679">
      <c r="A1679" s="108"/>
      <c r="B1679" s="108"/>
      <c r="C1679" s="108"/>
      <c r="D1679" s="115"/>
      <c r="E1679" s="108"/>
      <c r="F1679" s="108"/>
      <c r="G1679" s="108"/>
      <c r="H1679" s="108"/>
      <c r="I1679" s="108"/>
      <c r="J1679" s="108"/>
      <c r="K1679" s="108"/>
      <c r="L1679" s="108"/>
      <c r="M1679" s="111"/>
      <c r="N1679" s="112"/>
      <c r="O1679" s="111"/>
      <c r="P1679" s="108"/>
      <c r="Q1679" s="108"/>
      <c r="R1679" s="108"/>
      <c r="S1679" s="108"/>
      <c r="T1679" s="108"/>
      <c r="U1679" s="108"/>
      <c r="V1679" s="108"/>
      <c r="W1679" s="108"/>
      <c r="X1679" s="108"/>
      <c r="Y1679" s="108"/>
      <c r="Z1679" s="108"/>
      <c r="AA1679" s="108"/>
      <c r="AB1679" s="108"/>
      <c r="AC1679" s="108"/>
      <c r="AD1679" s="108"/>
      <c r="AE1679" s="108"/>
      <c r="AF1679" s="108"/>
      <c r="AG1679" s="108"/>
      <c r="AH1679" s="108"/>
    </row>
    <row r="1680">
      <c r="A1680" s="108"/>
      <c r="B1680" s="108"/>
      <c r="C1680" s="108"/>
      <c r="D1680" s="115"/>
      <c r="E1680" s="108"/>
      <c r="F1680" s="108"/>
      <c r="G1680" s="108"/>
      <c r="H1680" s="108"/>
      <c r="I1680" s="108"/>
      <c r="J1680" s="108"/>
      <c r="K1680" s="108"/>
      <c r="L1680" s="108"/>
      <c r="M1680" s="111"/>
      <c r="N1680" s="112"/>
      <c r="O1680" s="111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  <c r="AE1680" s="108"/>
      <c r="AF1680" s="108"/>
      <c r="AG1680" s="108"/>
      <c r="AH1680" s="108"/>
    </row>
    <row r="1681">
      <c r="A1681" s="108"/>
      <c r="B1681" s="108"/>
      <c r="C1681" s="108"/>
      <c r="D1681" s="115"/>
      <c r="E1681" s="108"/>
      <c r="F1681" s="108"/>
      <c r="G1681" s="108"/>
      <c r="H1681" s="108"/>
      <c r="I1681" s="108"/>
      <c r="J1681" s="108"/>
      <c r="K1681" s="108"/>
      <c r="L1681" s="108"/>
      <c r="M1681" s="111"/>
      <c r="N1681" s="112"/>
      <c r="O1681" s="111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  <c r="AE1681" s="108"/>
      <c r="AF1681" s="108"/>
      <c r="AG1681" s="108"/>
      <c r="AH1681" s="108"/>
    </row>
    <row r="1682">
      <c r="A1682" s="108"/>
      <c r="B1682" s="108"/>
      <c r="C1682" s="108"/>
      <c r="D1682" s="115"/>
      <c r="E1682" s="108"/>
      <c r="F1682" s="108"/>
      <c r="G1682" s="108"/>
      <c r="H1682" s="108"/>
      <c r="I1682" s="108"/>
      <c r="J1682" s="108"/>
      <c r="K1682" s="108"/>
      <c r="L1682" s="108"/>
      <c r="M1682" s="111"/>
      <c r="N1682" s="112"/>
      <c r="O1682" s="111"/>
      <c r="P1682" s="108"/>
      <c r="Q1682" s="108"/>
      <c r="R1682" s="108"/>
      <c r="S1682" s="108"/>
      <c r="T1682" s="108"/>
      <c r="U1682" s="108"/>
      <c r="V1682" s="108"/>
      <c r="W1682" s="108"/>
      <c r="X1682" s="108"/>
      <c r="Y1682" s="108"/>
      <c r="Z1682" s="108"/>
      <c r="AA1682" s="108"/>
      <c r="AB1682" s="108"/>
      <c r="AC1682" s="108"/>
      <c r="AD1682" s="108"/>
      <c r="AE1682" s="108"/>
      <c r="AF1682" s="108"/>
      <c r="AG1682" s="108"/>
      <c r="AH1682" s="108"/>
    </row>
    <row r="1683">
      <c r="A1683" s="108"/>
      <c r="B1683" s="108"/>
      <c r="C1683" s="108"/>
      <c r="D1683" s="115"/>
      <c r="E1683" s="108"/>
      <c r="F1683" s="108"/>
      <c r="G1683" s="108"/>
      <c r="H1683" s="108"/>
      <c r="I1683" s="108"/>
      <c r="J1683" s="108"/>
      <c r="K1683" s="108"/>
      <c r="L1683" s="108"/>
      <c r="M1683" s="111"/>
      <c r="N1683" s="112"/>
      <c r="O1683" s="111"/>
      <c r="P1683" s="108"/>
      <c r="Q1683" s="108"/>
      <c r="R1683" s="108"/>
      <c r="S1683" s="108"/>
      <c r="T1683" s="108"/>
      <c r="U1683" s="108"/>
      <c r="V1683" s="108"/>
      <c r="W1683" s="108"/>
      <c r="X1683" s="108"/>
      <c r="Y1683" s="108"/>
      <c r="Z1683" s="108"/>
      <c r="AA1683" s="108"/>
      <c r="AB1683" s="108"/>
      <c r="AC1683" s="108"/>
      <c r="AD1683" s="108"/>
      <c r="AE1683" s="108"/>
      <c r="AF1683" s="108"/>
      <c r="AG1683" s="108"/>
      <c r="AH1683" s="108"/>
    </row>
    <row r="1684">
      <c r="A1684" s="108"/>
      <c r="B1684" s="108"/>
      <c r="C1684" s="108"/>
      <c r="D1684" s="115"/>
      <c r="E1684" s="108"/>
      <c r="F1684" s="108"/>
      <c r="G1684" s="108"/>
      <c r="H1684" s="108"/>
      <c r="I1684" s="108"/>
      <c r="J1684" s="108"/>
      <c r="K1684" s="108"/>
      <c r="L1684" s="108"/>
      <c r="M1684" s="111"/>
      <c r="N1684" s="112"/>
      <c r="O1684" s="111"/>
      <c r="P1684" s="108"/>
      <c r="Q1684" s="108"/>
      <c r="R1684" s="108"/>
      <c r="S1684" s="108"/>
      <c r="T1684" s="108"/>
      <c r="U1684" s="108"/>
      <c r="V1684" s="108"/>
      <c r="W1684" s="108"/>
      <c r="X1684" s="108"/>
      <c r="Y1684" s="108"/>
      <c r="Z1684" s="108"/>
      <c r="AA1684" s="108"/>
      <c r="AB1684" s="108"/>
      <c r="AC1684" s="108"/>
      <c r="AD1684" s="108"/>
      <c r="AE1684" s="108"/>
      <c r="AF1684" s="108"/>
      <c r="AG1684" s="108"/>
      <c r="AH1684" s="108"/>
    </row>
    <row r="1685">
      <c r="A1685" s="108"/>
      <c r="B1685" s="108"/>
      <c r="C1685" s="108"/>
      <c r="D1685" s="115"/>
      <c r="E1685" s="108"/>
      <c r="F1685" s="108"/>
      <c r="G1685" s="108"/>
      <c r="H1685" s="108"/>
      <c r="I1685" s="108"/>
      <c r="J1685" s="108"/>
      <c r="K1685" s="108"/>
      <c r="L1685" s="108"/>
      <c r="M1685" s="111"/>
      <c r="N1685" s="112"/>
      <c r="O1685" s="111"/>
      <c r="P1685" s="108"/>
      <c r="Q1685" s="108"/>
      <c r="R1685" s="108"/>
      <c r="S1685" s="108"/>
      <c r="T1685" s="108"/>
      <c r="U1685" s="108"/>
      <c r="V1685" s="108"/>
      <c r="W1685" s="108"/>
      <c r="X1685" s="108"/>
      <c r="Y1685" s="108"/>
      <c r="Z1685" s="108"/>
      <c r="AA1685" s="108"/>
      <c r="AB1685" s="108"/>
      <c r="AC1685" s="108"/>
      <c r="AD1685" s="108"/>
      <c r="AE1685" s="108"/>
      <c r="AF1685" s="108"/>
      <c r="AG1685" s="108"/>
      <c r="AH1685" s="108"/>
    </row>
    <row r="1686">
      <c r="A1686" s="108"/>
      <c r="B1686" s="108"/>
      <c r="C1686" s="108"/>
      <c r="D1686" s="115"/>
      <c r="E1686" s="108"/>
      <c r="F1686" s="108"/>
      <c r="G1686" s="108"/>
      <c r="H1686" s="108"/>
      <c r="I1686" s="108"/>
      <c r="J1686" s="108"/>
      <c r="K1686" s="108"/>
      <c r="L1686" s="108"/>
      <c r="M1686" s="111"/>
      <c r="N1686" s="112"/>
      <c r="O1686" s="111"/>
      <c r="P1686" s="108"/>
      <c r="Q1686" s="108"/>
      <c r="R1686" s="108"/>
      <c r="S1686" s="108"/>
      <c r="T1686" s="108"/>
      <c r="U1686" s="108"/>
      <c r="V1686" s="108"/>
      <c r="W1686" s="108"/>
      <c r="X1686" s="108"/>
      <c r="Y1686" s="108"/>
      <c r="Z1686" s="108"/>
      <c r="AA1686" s="108"/>
      <c r="AB1686" s="108"/>
      <c r="AC1686" s="108"/>
      <c r="AD1686" s="108"/>
      <c r="AE1686" s="108"/>
      <c r="AF1686" s="108"/>
      <c r="AG1686" s="108"/>
      <c r="AH1686" s="108"/>
    </row>
    <row r="1687">
      <c r="A1687" s="108"/>
      <c r="B1687" s="108"/>
      <c r="C1687" s="108"/>
      <c r="D1687" s="115"/>
      <c r="E1687" s="108"/>
      <c r="F1687" s="108"/>
      <c r="G1687" s="108"/>
      <c r="H1687" s="108"/>
      <c r="I1687" s="108"/>
      <c r="J1687" s="108"/>
      <c r="K1687" s="108"/>
      <c r="L1687" s="108"/>
      <c r="M1687" s="111"/>
      <c r="N1687" s="112"/>
      <c r="O1687" s="111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/>
      <c r="AC1687" s="108"/>
      <c r="AD1687" s="108"/>
      <c r="AE1687" s="108"/>
      <c r="AF1687" s="108"/>
      <c r="AG1687" s="108"/>
      <c r="AH1687" s="108"/>
    </row>
    <row r="1688">
      <c r="A1688" s="108"/>
      <c r="B1688" s="108"/>
      <c r="C1688" s="108"/>
      <c r="D1688" s="115"/>
      <c r="E1688" s="108"/>
      <c r="F1688" s="108"/>
      <c r="G1688" s="108"/>
      <c r="H1688" s="108"/>
      <c r="I1688" s="108"/>
      <c r="J1688" s="108"/>
      <c r="K1688" s="108"/>
      <c r="L1688" s="108"/>
      <c r="M1688" s="111"/>
      <c r="N1688" s="112"/>
      <c r="O1688" s="111"/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/>
      <c r="AB1688" s="108"/>
      <c r="AC1688" s="108"/>
      <c r="AD1688" s="108"/>
      <c r="AE1688" s="108"/>
      <c r="AF1688" s="108"/>
      <c r="AG1688" s="108"/>
      <c r="AH1688" s="108"/>
    </row>
    <row r="1689">
      <c r="A1689" s="108"/>
      <c r="B1689" s="108"/>
      <c r="C1689" s="108"/>
      <c r="D1689" s="115"/>
      <c r="E1689" s="108"/>
      <c r="F1689" s="108"/>
      <c r="G1689" s="108"/>
      <c r="H1689" s="108"/>
      <c r="I1689" s="108"/>
      <c r="J1689" s="108"/>
      <c r="K1689" s="108"/>
      <c r="L1689" s="108"/>
      <c r="M1689" s="111"/>
      <c r="N1689" s="112"/>
      <c r="O1689" s="111"/>
      <c r="P1689" s="108"/>
      <c r="Q1689" s="108"/>
      <c r="R1689" s="108"/>
      <c r="S1689" s="108"/>
      <c r="T1689" s="108"/>
      <c r="U1689" s="108"/>
      <c r="V1689" s="108"/>
      <c r="W1689" s="108"/>
      <c r="X1689" s="108"/>
      <c r="Y1689" s="108"/>
      <c r="Z1689" s="108"/>
      <c r="AA1689" s="108"/>
      <c r="AB1689" s="108"/>
      <c r="AC1689" s="108"/>
      <c r="AD1689" s="108"/>
      <c r="AE1689" s="108"/>
      <c r="AF1689" s="108"/>
      <c r="AG1689" s="108"/>
      <c r="AH1689" s="108"/>
    </row>
    <row r="1690">
      <c r="A1690" s="108"/>
      <c r="B1690" s="108"/>
      <c r="C1690" s="108"/>
      <c r="D1690" s="115"/>
      <c r="E1690" s="108"/>
      <c r="F1690" s="108"/>
      <c r="G1690" s="108"/>
      <c r="H1690" s="108"/>
      <c r="I1690" s="108"/>
      <c r="J1690" s="108"/>
      <c r="K1690" s="108"/>
      <c r="L1690" s="108"/>
      <c r="M1690" s="111"/>
      <c r="N1690" s="112"/>
      <c r="O1690" s="111"/>
      <c r="P1690" s="108"/>
      <c r="Q1690" s="108"/>
      <c r="R1690" s="108"/>
      <c r="S1690" s="108"/>
      <c r="T1690" s="108"/>
      <c r="U1690" s="108"/>
      <c r="V1690" s="108"/>
      <c r="W1690" s="108"/>
      <c r="X1690" s="108"/>
      <c r="Y1690" s="108"/>
      <c r="Z1690" s="108"/>
      <c r="AA1690" s="108"/>
      <c r="AB1690" s="108"/>
      <c r="AC1690" s="108"/>
      <c r="AD1690" s="108"/>
      <c r="AE1690" s="108"/>
      <c r="AF1690" s="108"/>
      <c r="AG1690" s="108"/>
      <c r="AH1690" s="108"/>
    </row>
    <row r="1691">
      <c r="A1691" s="108"/>
      <c r="B1691" s="108"/>
      <c r="C1691" s="108"/>
      <c r="D1691" s="115"/>
      <c r="E1691" s="108"/>
      <c r="F1691" s="108"/>
      <c r="G1691" s="108"/>
      <c r="H1691" s="108"/>
      <c r="I1691" s="108"/>
      <c r="J1691" s="108"/>
      <c r="K1691" s="108"/>
      <c r="L1691" s="108"/>
      <c r="M1691" s="111"/>
      <c r="N1691" s="112"/>
      <c r="O1691" s="111"/>
      <c r="P1691" s="108"/>
      <c r="Q1691" s="108"/>
      <c r="R1691" s="108"/>
      <c r="S1691" s="108"/>
      <c r="T1691" s="108"/>
      <c r="U1691" s="108"/>
      <c r="V1691" s="108"/>
      <c r="W1691" s="108"/>
      <c r="X1691" s="108"/>
      <c r="Y1691" s="108"/>
      <c r="Z1691" s="108"/>
      <c r="AA1691" s="108"/>
      <c r="AB1691" s="108"/>
      <c r="AC1691" s="108"/>
      <c r="AD1691" s="108"/>
      <c r="AE1691" s="108"/>
      <c r="AF1691" s="108"/>
      <c r="AG1691" s="108"/>
      <c r="AH1691" s="108"/>
    </row>
    <row r="1692">
      <c r="A1692" s="108"/>
      <c r="B1692" s="108"/>
      <c r="C1692" s="108"/>
      <c r="D1692" s="115"/>
      <c r="E1692" s="108"/>
      <c r="F1692" s="108"/>
      <c r="G1692" s="108"/>
      <c r="H1692" s="108"/>
      <c r="I1692" s="108"/>
      <c r="J1692" s="108"/>
      <c r="K1692" s="108"/>
      <c r="L1692" s="108"/>
      <c r="M1692" s="111"/>
      <c r="N1692" s="112"/>
      <c r="O1692" s="111"/>
      <c r="P1692" s="108"/>
      <c r="Q1692" s="108"/>
      <c r="R1692" s="108"/>
      <c r="S1692" s="108"/>
      <c r="T1692" s="108"/>
      <c r="U1692" s="108"/>
      <c r="V1692" s="108"/>
      <c r="W1692" s="108"/>
      <c r="X1692" s="108"/>
      <c r="Y1692" s="108"/>
      <c r="Z1692" s="108"/>
      <c r="AA1692" s="108"/>
      <c r="AB1692" s="108"/>
      <c r="AC1692" s="108"/>
      <c r="AD1692" s="108"/>
      <c r="AE1692" s="108"/>
      <c r="AF1692" s="108"/>
      <c r="AG1692" s="108"/>
      <c r="AH1692" s="108"/>
    </row>
    <row r="1693">
      <c r="A1693" s="108"/>
      <c r="B1693" s="108"/>
      <c r="C1693" s="108"/>
      <c r="D1693" s="115"/>
      <c r="E1693" s="108"/>
      <c r="F1693" s="108"/>
      <c r="G1693" s="108"/>
      <c r="H1693" s="108"/>
      <c r="I1693" s="108"/>
      <c r="J1693" s="108"/>
      <c r="K1693" s="108"/>
      <c r="L1693" s="108"/>
      <c r="M1693" s="111"/>
      <c r="N1693" s="112"/>
      <c r="O1693" s="111"/>
      <c r="P1693" s="108"/>
      <c r="Q1693" s="108"/>
      <c r="R1693" s="108"/>
      <c r="S1693" s="108"/>
      <c r="T1693" s="108"/>
      <c r="U1693" s="108"/>
      <c r="V1693" s="108"/>
      <c r="W1693" s="108"/>
      <c r="X1693" s="108"/>
      <c r="Y1693" s="108"/>
      <c r="Z1693" s="108"/>
      <c r="AA1693" s="108"/>
      <c r="AB1693" s="108"/>
      <c r="AC1693" s="108"/>
      <c r="AD1693" s="108"/>
      <c r="AE1693" s="108"/>
      <c r="AF1693" s="108"/>
      <c r="AG1693" s="108"/>
      <c r="AH1693" s="108"/>
    </row>
    <row r="1694">
      <c r="A1694" s="108"/>
      <c r="B1694" s="108"/>
      <c r="C1694" s="108"/>
      <c r="D1694" s="115"/>
      <c r="E1694" s="108"/>
      <c r="F1694" s="108"/>
      <c r="G1694" s="108"/>
      <c r="H1694" s="108"/>
      <c r="I1694" s="108"/>
      <c r="J1694" s="108"/>
      <c r="K1694" s="108"/>
      <c r="L1694" s="108"/>
      <c r="M1694" s="111"/>
      <c r="N1694" s="112"/>
      <c r="O1694" s="111"/>
      <c r="P1694" s="108"/>
      <c r="Q1694" s="108"/>
      <c r="R1694" s="108"/>
      <c r="S1694" s="108"/>
      <c r="T1694" s="108"/>
      <c r="U1694" s="108"/>
      <c r="V1694" s="108"/>
      <c r="W1694" s="108"/>
      <c r="X1694" s="108"/>
      <c r="Y1694" s="108"/>
      <c r="Z1694" s="108"/>
      <c r="AA1694" s="108"/>
      <c r="AB1694" s="108"/>
      <c r="AC1694" s="108"/>
      <c r="AD1694" s="108"/>
      <c r="AE1694" s="108"/>
      <c r="AF1694" s="108"/>
      <c r="AG1694" s="108"/>
      <c r="AH1694" s="108"/>
    </row>
    <row r="1695">
      <c r="A1695" s="108"/>
      <c r="B1695" s="108"/>
      <c r="C1695" s="108"/>
      <c r="D1695" s="115"/>
      <c r="E1695" s="108"/>
      <c r="F1695" s="108"/>
      <c r="G1695" s="108"/>
      <c r="H1695" s="108"/>
      <c r="I1695" s="108"/>
      <c r="J1695" s="108"/>
      <c r="K1695" s="108"/>
      <c r="L1695" s="108"/>
      <c r="M1695" s="111"/>
      <c r="N1695" s="112"/>
      <c r="O1695" s="111"/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/>
      <c r="AB1695" s="108"/>
      <c r="AC1695" s="108"/>
      <c r="AD1695" s="108"/>
      <c r="AE1695" s="108"/>
      <c r="AF1695" s="108"/>
      <c r="AG1695" s="108"/>
      <c r="AH1695" s="108"/>
    </row>
    <row r="1696">
      <c r="A1696" s="108"/>
      <c r="B1696" s="108"/>
      <c r="C1696" s="108"/>
      <c r="D1696" s="115"/>
      <c r="E1696" s="108"/>
      <c r="F1696" s="108"/>
      <c r="G1696" s="108"/>
      <c r="H1696" s="108"/>
      <c r="I1696" s="108"/>
      <c r="J1696" s="108"/>
      <c r="K1696" s="108"/>
      <c r="L1696" s="108"/>
      <c r="M1696" s="111"/>
      <c r="N1696" s="112"/>
      <c r="O1696" s="111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/>
      <c r="AB1696" s="108"/>
      <c r="AC1696" s="108"/>
      <c r="AD1696" s="108"/>
      <c r="AE1696" s="108"/>
      <c r="AF1696" s="108"/>
      <c r="AG1696" s="108"/>
      <c r="AH1696" s="108"/>
    </row>
    <row r="1697">
      <c r="A1697" s="108"/>
      <c r="B1697" s="108"/>
      <c r="C1697" s="108"/>
      <c r="D1697" s="115"/>
      <c r="E1697" s="108"/>
      <c r="F1697" s="108"/>
      <c r="G1697" s="108"/>
      <c r="H1697" s="108"/>
      <c r="I1697" s="108"/>
      <c r="J1697" s="108"/>
      <c r="K1697" s="108"/>
      <c r="L1697" s="108"/>
      <c r="M1697" s="111"/>
      <c r="N1697" s="112"/>
      <c r="O1697" s="111"/>
      <c r="P1697" s="108"/>
      <c r="Q1697" s="108"/>
      <c r="R1697" s="108"/>
      <c r="S1697" s="108"/>
      <c r="T1697" s="108"/>
      <c r="U1697" s="108"/>
      <c r="V1697" s="108"/>
      <c r="W1697" s="108"/>
      <c r="X1697" s="108"/>
      <c r="Y1697" s="108"/>
      <c r="Z1697" s="108"/>
      <c r="AA1697" s="108"/>
      <c r="AB1697" s="108"/>
      <c r="AC1697" s="108"/>
      <c r="AD1697" s="108"/>
      <c r="AE1697" s="108"/>
      <c r="AF1697" s="108"/>
      <c r="AG1697" s="108"/>
      <c r="AH1697" s="108"/>
    </row>
    <row r="1698">
      <c r="A1698" s="108"/>
      <c r="B1698" s="108"/>
      <c r="C1698" s="108"/>
      <c r="D1698" s="115"/>
      <c r="E1698" s="108"/>
      <c r="F1698" s="108"/>
      <c r="G1698" s="108"/>
      <c r="H1698" s="108"/>
      <c r="I1698" s="108"/>
      <c r="J1698" s="108"/>
      <c r="K1698" s="108"/>
      <c r="L1698" s="108"/>
      <c r="M1698" s="111"/>
      <c r="N1698" s="112"/>
      <c r="O1698" s="111"/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/>
      <c r="AB1698" s="108"/>
      <c r="AC1698" s="108"/>
      <c r="AD1698" s="108"/>
      <c r="AE1698" s="108"/>
      <c r="AF1698" s="108"/>
      <c r="AG1698" s="108"/>
      <c r="AH1698" s="108"/>
    </row>
    <row r="1699">
      <c r="A1699" s="108"/>
      <c r="B1699" s="108"/>
      <c r="C1699" s="108"/>
      <c r="D1699" s="115"/>
      <c r="E1699" s="108"/>
      <c r="F1699" s="108"/>
      <c r="G1699" s="108"/>
      <c r="H1699" s="108"/>
      <c r="I1699" s="108"/>
      <c r="J1699" s="108"/>
      <c r="K1699" s="108"/>
      <c r="L1699" s="108"/>
      <c r="M1699" s="111"/>
      <c r="N1699" s="112"/>
      <c r="O1699" s="111"/>
      <c r="P1699" s="108"/>
      <c r="Q1699" s="108"/>
      <c r="R1699" s="108"/>
      <c r="S1699" s="108"/>
      <c r="T1699" s="108"/>
      <c r="U1699" s="108"/>
      <c r="V1699" s="108"/>
      <c r="W1699" s="108"/>
      <c r="X1699" s="108"/>
      <c r="Y1699" s="108"/>
      <c r="Z1699" s="108"/>
      <c r="AA1699" s="108"/>
      <c r="AB1699" s="108"/>
      <c r="AC1699" s="108"/>
      <c r="AD1699" s="108"/>
      <c r="AE1699" s="108"/>
      <c r="AF1699" s="108"/>
      <c r="AG1699" s="108"/>
      <c r="AH1699" s="108"/>
    </row>
    <row r="1700">
      <c r="A1700" s="108"/>
      <c r="B1700" s="108"/>
      <c r="C1700" s="108"/>
      <c r="D1700" s="115"/>
      <c r="E1700" s="108"/>
      <c r="F1700" s="108"/>
      <c r="G1700" s="108"/>
      <c r="H1700" s="108"/>
      <c r="I1700" s="108"/>
      <c r="J1700" s="108"/>
      <c r="K1700" s="108"/>
      <c r="L1700" s="108"/>
      <c r="M1700" s="111"/>
      <c r="N1700" s="112"/>
      <c r="O1700" s="111"/>
      <c r="P1700" s="108"/>
      <c r="Q1700" s="108"/>
      <c r="R1700" s="108"/>
      <c r="S1700" s="108"/>
      <c r="T1700" s="108"/>
      <c r="U1700" s="108"/>
      <c r="V1700" s="108"/>
      <c r="W1700" s="108"/>
      <c r="X1700" s="108"/>
      <c r="Y1700" s="108"/>
      <c r="Z1700" s="108"/>
      <c r="AA1700" s="108"/>
      <c r="AB1700" s="108"/>
      <c r="AC1700" s="108"/>
      <c r="AD1700" s="108"/>
      <c r="AE1700" s="108"/>
      <c r="AF1700" s="108"/>
      <c r="AG1700" s="108"/>
      <c r="AH1700" s="108"/>
    </row>
    <row r="1701">
      <c r="A1701" s="108"/>
      <c r="B1701" s="108"/>
      <c r="C1701" s="108"/>
      <c r="D1701" s="115"/>
      <c r="E1701" s="108"/>
      <c r="F1701" s="108"/>
      <c r="G1701" s="108"/>
      <c r="H1701" s="108"/>
      <c r="I1701" s="108"/>
      <c r="J1701" s="108"/>
      <c r="K1701" s="108"/>
      <c r="L1701" s="108"/>
      <c r="M1701" s="111"/>
      <c r="N1701" s="112"/>
      <c r="O1701" s="111"/>
      <c r="P1701" s="108"/>
      <c r="Q1701" s="108"/>
      <c r="R1701" s="108"/>
      <c r="S1701" s="108"/>
      <c r="T1701" s="108"/>
      <c r="U1701" s="108"/>
      <c r="V1701" s="108"/>
      <c r="W1701" s="108"/>
      <c r="X1701" s="108"/>
      <c r="Y1701" s="108"/>
      <c r="Z1701" s="108"/>
      <c r="AA1701" s="108"/>
      <c r="AB1701" s="108"/>
      <c r="AC1701" s="108"/>
      <c r="AD1701" s="108"/>
      <c r="AE1701" s="108"/>
      <c r="AF1701" s="108"/>
      <c r="AG1701" s="108"/>
      <c r="AH1701" s="108"/>
    </row>
    <row r="1702">
      <c r="A1702" s="108"/>
      <c r="B1702" s="108"/>
      <c r="C1702" s="108"/>
      <c r="D1702" s="115"/>
      <c r="E1702" s="108"/>
      <c r="F1702" s="108"/>
      <c r="G1702" s="108"/>
      <c r="H1702" s="108"/>
      <c r="I1702" s="108"/>
      <c r="J1702" s="108"/>
      <c r="K1702" s="108"/>
      <c r="L1702" s="108"/>
      <c r="M1702" s="111"/>
      <c r="N1702" s="112"/>
      <c r="O1702" s="111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/>
      <c r="AB1702" s="108"/>
      <c r="AC1702" s="108"/>
      <c r="AD1702" s="108"/>
      <c r="AE1702" s="108"/>
      <c r="AF1702" s="108"/>
      <c r="AG1702" s="108"/>
      <c r="AH1702" s="108"/>
    </row>
    <row r="1703">
      <c r="A1703" s="108"/>
      <c r="B1703" s="108"/>
      <c r="C1703" s="108"/>
      <c r="D1703" s="115"/>
      <c r="E1703" s="108"/>
      <c r="F1703" s="108"/>
      <c r="G1703" s="108"/>
      <c r="H1703" s="108"/>
      <c r="I1703" s="108"/>
      <c r="J1703" s="108"/>
      <c r="K1703" s="108"/>
      <c r="L1703" s="108"/>
      <c r="M1703" s="111"/>
      <c r="N1703" s="112"/>
      <c r="O1703" s="111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/>
      <c r="AC1703" s="108"/>
      <c r="AD1703" s="108"/>
      <c r="AE1703" s="108"/>
      <c r="AF1703" s="108"/>
      <c r="AG1703" s="108"/>
      <c r="AH1703" s="108"/>
    </row>
    <row r="1704">
      <c r="A1704" s="108"/>
      <c r="B1704" s="108"/>
      <c r="C1704" s="108"/>
      <c r="D1704" s="115"/>
      <c r="E1704" s="108"/>
      <c r="F1704" s="108"/>
      <c r="G1704" s="108"/>
      <c r="H1704" s="108"/>
      <c r="I1704" s="108"/>
      <c r="J1704" s="108"/>
      <c r="K1704" s="108"/>
      <c r="L1704" s="108"/>
      <c r="M1704" s="111"/>
      <c r="N1704" s="112"/>
      <c r="O1704" s="111"/>
      <c r="P1704" s="108"/>
      <c r="Q1704" s="108"/>
      <c r="R1704" s="108"/>
      <c r="S1704" s="108"/>
      <c r="T1704" s="108"/>
      <c r="U1704" s="108"/>
      <c r="V1704" s="108"/>
      <c r="W1704" s="108"/>
      <c r="X1704" s="108"/>
      <c r="Y1704" s="108"/>
      <c r="Z1704" s="108"/>
      <c r="AA1704" s="108"/>
      <c r="AB1704" s="108"/>
      <c r="AC1704" s="108"/>
      <c r="AD1704" s="108"/>
      <c r="AE1704" s="108"/>
      <c r="AF1704" s="108"/>
      <c r="AG1704" s="108"/>
      <c r="AH1704" s="108"/>
    </row>
    <row r="1705">
      <c r="A1705" s="108"/>
      <c r="B1705" s="108"/>
      <c r="C1705" s="108"/>
      <c r="D1705" s="115"/>
      <c r="E1705" s="108"/>
      <c r="F1705" s="108"/>
      <c r="G1705" s="108"/>
      <c r="H1705" s="108"/>
      <c r="I1705" s="108"/>
      <c r="J1705" s="108"/>
      <c r="K1705" s="108"/>
      <c r="L1705" s="108"/>
      <c r="M1705" s="111"/>
      <c r="N1705" s="112"/>
      <c r="O1705" s="111"/>
      <c r="P1705" s="108"/>
      <c r="Q1705" s="108"/>
      <c r="R1705" s="108"/>
      <c r="S1705" s="108"/>
      <c r="T1705" s="108"/>
      <c r="U1705" s="108"/>
      <c r="V1705" s="108"/>
      <c r="W1705" s="108"/>
      <c r="X1705" s="108"/>
      <c r="Y1705" s="108"/>
      <c r="Z1705" s="108"/>
      <c r="AA1705" s="108"/>
      <c r="AB1705" s="108"/>
      <c r="AC1705" s="108"/>
      <c r="AD1705" s="108"/>
      <c r="AE1705" s="108"/>
      <c r="AF1705" s="108"/>
      <c r="AG1705" s="108"/>
      <c r="AH1705" s="108"/>
    </row>
    <row r="1706">
      <c r="A1706" s="108"/>
      <c r="B1706" s="108"/>
      <c r="C1706" s="108"/>
      <c r="D1706" s="115"/>
      <c r="E1706" s="108"/>
      <c r="F1706" s="108"/>
      <c r="G1706" s="108"/>
      <c r="H1706" s="108"/>
      <c r="I1706" s="108"/>
      <c r="J1706" s="108"/>
      <c r="K1706" s="108"/>
      <c r="L1706" s="108"/>
      <c r="M1706" s="111"/>
      <c r="N1706" s="112"/>
      <c r="O1706" s="111"/>
      <c r="P1706" s="108"/>
      <c r="Q1706" s="108"/>
      <c r="R1706" s="108"/>
      <c r="S1706" s="108"/>
      <c r="T1706" s="108"/>
      <c r="U1706" s="108"/>
      <c r="V1706" s="108"/>
      <c r="W1706" s="108"/>
      <c r="X1706" s="108"/>
      <c r="Y1706" s="108"/>
      <c r="Z1706" s="108"/>
      <c r="AA1706" s="108"/>
      <c r="AB1706" s="108"/>
      <c r="AC1706" s="108"/>
      <c r="AD1706" s="108"/>
      <c r="AE1706" s="108"/>
      <c r="AF1706" s="108"/>
      <c r="AG1706" s="108"/>
      <c r="AH1706" s="108"/>
    </row>
    <row r="1707">
      <c r="A1707" s="108"/>
      <c r="B1707" s="108"/>
      <c r="C1707" s="108"/>
      <c r="D1707" s="115"/>
      <c r="E1707" s="108"/>
      <c r="F1707" s="108"/>
      <c r="G1707" s="108"/>
      <c r="H1707" s="108"/>
      <c r="I1707" s="108"/>
      <c r="J1707" s="108"/>
      <c r="K1707" s="108"/>
      <c r="L1707" s="108"/>
      <c r="M1707" s="111"/>
      <c r="N1707" s="112"/>
      <c r="O1707" s="111"/>
      <c r="P1707" s="108"/>
      <c r="Q1707" s="108"/>
      <c r="R1707" s="108"/>
      <c r="S1707" s="108"/>
      <c r="T1707" s="108"/>
      <c r="U1707" s="108"/>
      <c r="V1707" s="108"/>
      <c r="W1707" s="108"/>
      <c r="X1707" s="108"/>
      <c r="Y1707" s="108"/>
      <c r="Z1707" s="108"/>
      <c r="AA1707" s="108"/>
      <c r="AB1707" s="108"/>
      <c r="AC1707" s="108"/>
      <c r="AD1707" s="108"/>
      <c r="AE1707" s="108"/>
      <c r="AF1707" s="108"/>
      <c r="AG1707" s="108"/>
      <c r="AH1707" s="108"/>
    </row>
    <row r="1708">
      <c r="A1708" s="108"/>
      <c r="B1708" s="108"/>
      <c r="C1708" s="108"/>
      <c r="D1708" s="115"/>
      <c r="E1708" s="108"/>
      <c r="F1708" s="108"/>
      <c r="G1708" s="108"/>
      <c r="H1708" s="108"/>
      <c r="I1708" s="108"/>
      <c r="J1708" s="108"/>
      <c r="K1708" s="108"/>
      <c r="L1708" s="108"/>
      <c r="M1708" s="111"/>
      <c r="N1708" s="112"/>
      <c r="O1708" s="111"/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/>
      <c r="AB1708" s="108"/>
      <c r="AC1708" s="108"/>
      <c r="AD1708" s="108"/>
      <c r="AE1708" s="108"/>
      <c r="AF1708" s="108"/>
      <c r="AG1708" s="108"/>
      <c r="AH1708" s="108"/>
    </row>
    <row r="1709">
      <c r="A1709" s="108"/>
      <c r="B1709" s="108"/>
      <c r="C1709" s="108"/>
      <c r="D1709" s="115"/>
      <c r="E1709" s="108"/>
      <c r="F1709" s="108"/>
      <c r="G1709" s="108"/>
      <c r="H1709" s="108"/>
      <c r="I1709" s="108"/>
      <c r="J1709" s="108"/>
      <c r="K1709" s="108"/>
      <c r="L1709" s="108"/>
      <c r="M1709" s="111"/>
      <c r="N1709" s="112"/>
      <c r="O1709" s="111"/>
      <c r="P1709" s="108"/>
      <c r="Q1709" s="108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108"/>
      <c r="AE1709" s="108"/>
      <c r="AF1709" s="108"/>
      <c r="AG1709" s="108"/>
      <c r="AH1709" s="108"/>
    </row>
    <row r="1710">
      <c r="A1710" s="108"/>
      <c r="B1710" s="108"/>
      <c r="C1710" s="108"/>
      <c r="D1710" s="115"/>
      <c r="E1710" s="108"/>
      <c r="F1710" s="108"/>
      <c r="G1710" s="108"/>
      <c r="H1710" s="108"/>
      <c r="I1710" s="108"/>
      <c r="J1710" s="108"/>
      <c r="K1710" s="108"/>
      <c r="L1710" s="108"/>
      <c r="M1710" s="111"/>
      <c r="N1710" s="112"/>
      <c r="O1710" s="111"/>
      <c r="P1710" s="108"/>
      <c r="Q1710" s="108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08"/>
      <c r="AE1710" s="108"/>
      <c r="AF1710" s="108"/>
      <c r="AG1710" s="108"/>
      <c r="AH1710" s="108"/>
    </row>
    <row r="1711">
      <c r="A1711" s="108"/>
      <c r="B1711" s="108"/>
      <c r="C1711" s="108"/>
      <c r="D1711" s="115"/>
      <c r="E1711" s="108"/>
      <c r="F1711" s="108"/>
      <c r="G1711" s="108"/>
      <c r="H1711" s="108"/>
      <c r="I1711" s="108"/>
      <c r="J1711" s="108"/>
      <c r="K1711" s="108"/>
      <c r="L1711" s="108"/>
      <c r="M1711" s="111"/>
      <c r="N1711" s="112"/>
      <c r="O1711" s="111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  <c r="AE1711" s="108"/>
      <c r="AF1711" s="108"/>
      <c r="AG1711" s="108"/>
      <c r="AH1711" s="108"/>
    </row>
    <row r="1712">
      <c r="A1712" s="108"/>
      <c r="B1712" s="108"/>
      <c r="C1712" s="108"/>
      <c r="D1712" s="115"/>
      <c r="E1712" s="108"/>
      <c r="F1712" s="108"/>
      <c r="G1712" s="108"/>
      <c r="H1712" s="108"/>
      <c r="I1712" s="108"/>
      <c r="J1712" s="108"/>
      <c r="K1712" s="108"/>
      <c r="L1712" s="108"/>
      <c r="M1712" s="111"/>
      <c r="N1712" s="112"/>
      <c r="O1712" s="111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/>
      <c r="AC1712" s="108"/>
      <c r="AD1712" s="108"/>
      <c r="AE1712" s="108"/>
      <c r="AF1712" s="108"/>
      <c r="AG1712" s="108"/>
      <c r="AH1712" s="108"/>
    </row>
    <row r="1713">
      <c r="A1713" s="108"/>
      <c r="B1713" s="108"/>
      <c r="C1713" s="108"/>
      <c r="D1713" s="115"/>
      <c r="E1713" s="108"/>
      <c r="F1713" s="108"/>
      <c r="G1713" s="108"/>
      <c r="H1713" s="108"/>
      <c r="I1713" s="108"/>
      <c r="J1713" s="108"/>
      <c r="K1713" s="108"/>
      <c r="L1713" s="108"/>
      <c r="M1713" s="111"/>
      <c r="N1713" s="112"/>
      <c r="O1713" s="111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/>
      <c r="AB1713" s="108"/>
      <c r="AC1713" s="108"/>
      <c r="AD1713" s="108"/>
      <c r="AE1713" s="108"/>
      <c r="AF1713" s="108"/>
      <c r="AG1713" s="108"/>
      <c r="AH1713" s="108"/>
    </row>
    <row r="1714">
      <c r="A1714" s="108"/>
      <c r="B1714" s="108"/>
      <c r="C1714" s="108"/>
      <c r="D1714" s="115"/>
      <c r="E1714" s="108"/>
      <c r="F1714" s="108"/>
      <c r="G1714" s="108"/>
      <c r="H1714" s="108"/>
      <c r="I1714" s="108"/>
      <c r="J1714" s="108"/>
      <c r="K1714" s="108"/>
      <c r="L1714" s="108"/>
      <c r="M1714" s="111"/>
      <c r="N1714" s="112"/>
      <c r="O1714" s="111"/>
      <c r="P1714" s="108"/>
      <c r="Q1714" s="108"/>
      <c r="R1714" s="108"/>
      <c r="S1714" s="108"/>
      <c r="T1714" s="108"/>
      <c r="U1714" s="108"/>
      <c r="V1714" s="108"/>
      <c r="W1714" s="108"/>
      <c r="X1714" s="108"/>
      <c r="Y1714" s="108"/>
      <c r="Z1714" s="108"/>
      <c r="AA1714" s="108"/>
      <c r="AB1714" s="108"/>
      <c r="AC1714" s="108"/>
      <c r="AD1714" s="108"/>
      <c r="AE1714" s="108"/>
      <c r="AF1714" s="108"/>
      <c r="AG1714" s="108"/>
      <c r="AH1714" s="108"/>
    </row>
    <row r="1715">
      <c r="A1715" s="108"/>
      <c r="B1715" s="108"/>
      <c r="C1715" s="108"/>
      <c r="D1715" s="115"/>
      <c r="E1715" s="108"/>
      <c r="F1715" s="108"/>
      <c r="G1715" s="108"/>
      <c r="H1715" s="108"/>
      <c r="I1715" s="108"/>
      <c r="J1715" s="108"/>
      <c r="K1715" s="108"/>
      <c r="L1715" s="108"/>
      <c r="M1715" s="111"/>
      <c r="N1715" s="112"/>
      <c r="O1715" s="111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/>
      <c r="AC1715" s="108"/>
      <c r="AD1715" s="108"/>
      <c r="AE1715" s="108"/>
      <c r="AF1715" s="108"/>
      <c r="AG1715" s="108"/>
      <c r="AH1715" s="108"/>
    </row>
    <row r="1716">
      <c r="A1716" s="108"/>
      <c r="B1716" s="108"/>
      <c r="C1716" s="108"/>
      <c r="D1716" s="115"/>
      <c r="E1716" s="108"/>
      <c r="F1716" s="108"/>
      <c r="G1716" s="108"/>
      <c r="H1716" s="108"/>
      <c r="I1716" s="108"/>
      <c r="J1716" s="108"/>
      <c r="K1716" s="108"/>
      <c r="L1716" s="108"/>
      <c r="M1716" s="111"/>
      <c r="N1716" s="112"/>
      <c r="O1716" s="111"/>
      <c r="P1716" s="108"/>
      <c r="Q1716" s="108"/>
      <c r="R1716" s="108"/>
      <c r="S1716" s="108"/>
      <c r="T1716" s="108"/>
      <c r="U1716" s="108"/>
      <c r="V1716" s="108"/>
      <c r="W1716" s="108"/>
      <c r="X1716" s="108"/>
      <c r="Y1716" s="108"/>
      <c r="Z1716" s="108"/>
      <c r="AA1716" s="108"/>
      <c r="AB1716" s="108"/>
      <c r="AC1716" s="108"/>
      <c r="AD1716" s="108"/>
      <c r="AE1716" s="108"/>
      <c r="AF1716" s="108"/>
      <c r="AG1716" s="108"/>
      <c r="AH1716" s="108"/>
    </row>
    <row r="1717">
      <c r="A1717" s="108"/>
      <c r="B1717" s="108"/>
      <c r="C1717" s="108"/>
      <c r="D1717" s="115"/>
      <c r="E1717" s="108"/>
      <c r="F1717" s="108"/>
      <c r="G1717" s="108"/>
      <c r="H1717" s="108"/>
      <c r="I1717" s="108"/>
      <c r="J1717" s="108"/>
      <c r="K1717" s="108"/>
      <c r="L1717" s="108"/>
      <c r="M1717" s="111"/>
      <c r="N1717" s="112"/>
      <c r="O1717" s="111"/>
      <c r="P1717" s="108"/>
      <c r="Q1717" s="108"/>
      <c r="R1717" s="108"/>
      <c r="S1717" s="108"/>
      <c r="T1717" s="108"/>
      <c r="U1717" s="108"/>
      <c r="V1717" s="108"/>
      <c r="W1717" s="108"/>
      <c r="X1717" s="108"/>
      <c r="Y1717" s="108"/>
      <c r="Z1717" s="108"/>
      <c r="AA1717" s="108"/>
      <c r="AB1717" s="108"/>
      <c r="AC1717" s="108"/>
      <c r="AD1717" s="108"/>
      <c r="AE1717" s="108"/>
      <c r="AF1717" s="108"/>
      <c r="AG1717" s="108"/>
      <c r="AH1717" s="108"/>
    </row>
    <row r="1718">
      <c r="A1718" s="108"/>
      <c r="B1718" s="108"/>
      <c r="C1718" s="108"/>
      <c r="D1718" s="115"/>
      <c r="E1718" s="108"/>
      <c r="F1718" s="108"/>
      <c r="G1718" s="108"/>
      <c r="H1718" s="108"/>
      <c r="I1718" s="108"/>
      <c r="J1718" s="108"/>
      <c r="K1718" s="108"/>
      <c r="L1718" s="108"/>
      <c r="M1718" s="111"/>
      <c r="N1718" s="112"/>
      <c r="O1718" s="111"/>
      <c r="P1718" s="108"/>
      <c r="Q1718" s="108"/>
      <c r="R1718" s="108"/>
      <c r="S1718" s="108"/>
      <c r="T1718" s="108"/>
      <c r="U1718" s="108"/>
      <c r="V1718" s="108"/>
      <c r="W1718" s="108"/>
      <c r="X1718" s="108"/>
      <c r="Y1718" s="108"/>
      <c r="Z1718" s="108"/>
      <c r="AA1718" s="108"/>
      <c r="AB1718" s="108"/>
      <c r="AC1718" s="108"/>
      <c r="AD1718" s="108"/>
      <c r="AE1718" s="108"/>
      <c r="AF1718" s="108"/>
      <c r="AG1718" s="108"/>
      <c r="AH1718" s="108"/>
    </row>
    <row r="1719">
      <c r="A1719" s="108"/>
      <c r="B1719" s="108"/>
      <c r="C1719" s="108"/>
      <c r="D1719" s="115"/>
      <c r="E1719" s="108"/>
      <c r="F1719" s="108"/>
      <c r="G1719" s="108"/>
      <c r="H1719" s="108"/>
      <c r="I1719" s="108"/>
      <c r="J1719" s="108"/>
      <c r="K1719" s="108"/>
      <c r="L1719" s="108"/>
      <c r="M1719" s="111"/>
      <c r="N1719" s="112"/>
      <c r="O1719" s="111"/>
      <c r="P1719" s="108"/>
      <c r="Q1719" s="108"/>
      <c r="R1719" s="108"/>
      <c r="S1719" s="108"/>
      <c r="T1719" s="108"/>
      <c r="U1719" s="108"/>
      <c r="V1719" s="108"/>
      <c r="W1719" s="108"/>
      <c r="X1719" s="108"/>
      <c r="Y1719" s="108"/>
      <c r="Z1719" s="108"/>
      <c r="AA1719" s="108"/>
      <c r="AB1719" s="108"/>
      <c r="AC1719" s="108"/>
      <c r="AD1719" s="108"/>
      <c r="AE1719" s="108"/>
      <c r="AF1719" s="108"/>
      <c r="AG1719" s="108"/>
      <c r="AH1719" s="108"/>
    </row>
    <row r="1720">
      <c r="A1720" s="108"/>
      <c r="B1720" s="108"/>
      <c r="C1720" s="108"/>
      <c r="D1720" s="115"/>
      <c r="E1720" s="108"/>
      <c r="F1720" s="108"/>
      <c r="G1720" s="108"/>
      <c r="H1720" s="108"/>
      <c r="I1720" s="108"/>
      <c r="J1720" s="108"/>
      <c r="K1720" s="108"/>
      <c r="L1720" s="108"/>
      <c r="M1720" s="111"/>
      <c r="N1720" s="112"/>
      <c r="O1720" s="111"/>
      <c r="P1720" s="108"/>
      <c r="Q1720" s="108"/>
      <c r="R1720" s="108"/>
      <c r="S1720" s="108"/>
      <c r="T1720" s="108"/>
      <c r="U1720" s="108"/>
      <c r="V1720" s="108"/>
      <c r="W1720" s="108"/>
      <c r="X1720" s="108"/>
      <c r="Y1720" s="108"/>
      <c r="Z1720" s="108"/>
      <c r="AA1720" s="108"/>
      <c r="AB1720" s="108"/>
      <c r="AC1720" s="108"/>
      <c r="AD1720" s="108"/>
      <c r="AE1720" s="108"/>
      <c r="AF1720" s="108"/>
      <c r="AG1720" s="108"/>
      <c r="AH1720" s="108"/>
    </row>
    <row r="1721">
      <c r="A1721" s="108"/>
      <c r="B1721" s="108"/>
      <c r="C1721" s="108"/>
      <c r="D1721" s="115"/>
      <c r="E1721" s="108"/>
      <c r="F1721" s="108"/>
      <c r="G1721" s="108"/>
      <c r="H1721" s="108"/>
      <c r="I1721" s="108"/>
      <c r="J1721" s="108"/>
      <c r="K1721" s="108"/>
      <c r="L1721" s="108"/>
      <c r="M1721" s="111"/>
      <c r="N1721" s="112"/>
      <c r="O1721" s="111"/>
      <c r="P1721" s="108"/>
      <c r="Q1721" s="108"/>
      <c r="R1721" s="108"/>
      <c r="S1721" s="108"/>
      <c r="T1721" s="108"/>
      <c r="U1721" s="108"/>
      <c r="V1721" s="108"/>
      <c r="W1721" s="108"/>
      <c r="X1721" s="108"/>
      <c r="Y1721" s="108"/>
      <c r="Z1721" s="108"/>
      <c r="AA1721" s="108"/>
      <c r="AB1721" s="108"/>
      <c r="AC1721" s="108"/>
      <c r="AD1721" s="108"/>
      <c r="AE1721" s="108"/>
      <c r="AF1721" s="108"/>
      <c r="AG1721" s="108"/>
      <c r="AH1721" s="108"/>
    </row>
    <row r="1722">
      <c r="A1722" s="108"/>
      <c r="B1722" s="108"/>
      <c r="C1722" s="108"/>
      <c r="D1722" s="115"/>
      <c r="E1722" s="108"/>
      <c r="F1722" s="108"/>
      <c r="G1722" s="108"/>
      <c r="H1722" s="108"/>
      <c r="I1722" s="108"/>
      <c r="J1722" s="108"/>
      <c r="K1722" s="108"/>
      <c r="L1722" s="108"/>
      <c r="M1722" s="111"/>
      <c r="N1722" s="112"/>
      <c r="O1722" s="111"/>
      <c r="P1722" s="108"/>
      <c r="Q1722" s="108"/>
      <c r="R1722" s="108"/>
      <c r="S1722" s="108"/>
      <c r="T1722" s="108"/>
      <c r="U1722" s="108"/>
      <c r="V1722" s="108"/>
      <c r="W1722" s="108"/>
      <c r="X1722" s="108"/>
      <c r="Y1722" s="108"/>
      <c r="Z1722" s="108"/>
      <c r="AA1722" s="108"/>
      <c r="AB1722" s="108"/>
      <c r="AC1722" s="108"/>
      <c r="AD1722" s="108"/>
      <c r="AE1722" s="108"/>
      <c r="AF1722" s="108"/>
      <c r="AG1722" s="108"/>
      <c r="AH1722" s="108"/>
    </row>
    <row r="1723">
      <c r="A1723" s="108"/>
      <c r="B1723" s="108"/>
      <c r="C1723" s="108"/>
      <c r="D1723" s="115"/>
      <c r="E1723" s="108"/>
      <c r="F1723" s="108"/>
      <c r="G1723" s="108"/>
      <c r="H1723" s="108"/>
      <c r="I1723" s="108"/>
      <c r="J1723" s="108"/>
      <c r="K1723" s="108"/>
      <c r="L1723" s="108"/>
      <c r="M1723" s="111"/>
      <c r="N1723" s="112"/>
      <c r="O1723" s="111"/>
      <c r="P1723" s="108"/>
      <c r="Q1723" s="108"/>
      <c r="R1723" s="108"/>
      <c r="S1723" s="108"/>
      <c r="T1723" s="108"/>
      <c r="U1723" s="108"/>
      <c r="V1723" s="108"/>
      <c r="W1723" s="108"/>
      <c r="X1723" s="108"/>
      <c r="Y1723" s="108"/>
      <c r="Z1723" s="108"/>
      <c r="AA1723" s="108"/>
      <c r="AB1723" s="108"/>
      <c r="AC1723" s="108"/>
      <c r="AD1723" s="108"/>
      <c r="AE1723" s="108"/>
      <c r="AF1723" s="108"/>
      <c r="AG1723" s="108"/>
      <c r="AH1723" s="108"/>
    </row>
    <row r="1724">
      <c r="A1724" s="108"/>
      <c r="B1724" s="108"/>
      <c r="C1724" s="108"/>
      <c r="D1724" s="115"/>
      <c r="E1724" s="108"/>
      <c r="F1724" s="108"/>
      <c r="G1724" s="108"/>
      <c r="H1724" s="108"/>
      <c r="I1724" s="108"/>
      <c r="J1724" s="108"/>
      <c r="K1724" s="108"/>
      <c r="L1724" s="108"/>
      <c r="M1724" s="111"/>
      <c r="N1724" s="112"/>
      <c r="O1724" s="111"/>
      <c r="P1724" s="108"/>
      <c r="Q1724" s="108"/>
      <c r="R1724" s="108"/>
      <c r="S1724" s="108"/>
      <c r="T1724" s="108"/>
      <c r="U1724" s="108"/>
      <c r="V1724" s="108"/>
      <c r="W1724" s="108"/>
      <c r="X1724" s="108"/>
      <c r="Y1724" s="108"/>
      <c r="Z1724" s="108"/>
      <c r="AA1724" s="108"/>
      <c r="AB1724" s="108"/>
      <c r="AC1724" s="108"/>
      <c r="AD1724" s="108"/>
      <c r="AE1724" s="108"/>
      <c r="AF1724" s="108"/>
      <c r="AG1724" s="108"/>
      <c r="AH1724" s="108"/>
    </row>
    <row r="1725">
      <c r="A1725" s="108"/>
      <c r="B1725" s="108"/>
      <c r="C1725" s="108"/>
      <c r="D1725" s="115"/>
      <c r="E1725" s="108"/>
      <c r="F1725" s="108"/>
      <c r="G1725" s="108"/>
      <c r="H1725" s="108"/>
      <c r="I1725" s="108"/>
      <c r="J1725" s="108"/>
      <c r="K1725" s="108"/>
      <c r="L1725" s="108"/>
      <c r="M1725" s="111"/>
      <c r="N1725" s="112"/>
      <c r="O1725" s="111"/>
      <c r="P1725" s="108"/>
      <c r="Q1725" s="108"/>
      <c r="R1725" s="108"/>
      <c r="S1725" s="108"/>
      <c r="T1725" s="108"/>
      <c r="U1725" s="108"/>
      <c r="V1725" s="108"/>
      <c r="W1725" s="108"/>
      <c r="X1725" s="108"/>
      <c r="Y1725" s="108"/>
      <c r="Z1725" s="108"/>
      <c r="AA1725" s="108"/>
      <c r="AB1725" s="108"/>
      <c r="AC1725" s="108"/>
      <c r="AD1725" s="108"/>
      <c r="AE1725" s="108"/>
      <c r="AF1725" s="108"/>
      <c r="AG1725" s="108"/>
      <c r="AH1725" s="108"/>
    </row>
    <row r="1726">
      <c r="A1726" s="108"/>
      <c r="B1726" s="108"/>
      <c r="C1726" s="108"/>
      <c r="D1726" s="115"/>
      <c r="E1726" s="108"/>
      <c r="F1726" s="108"/>
      <c r="G1726" s="108"/>
      <c r="H1726" s="108"/>
      <c r="I1726" s="108"/>
      <c r="J1726" s="108"/>
      <c r="K1726" s="108"/>
      <c r="L1726" s="108"/>
      <c r="M1726" s="111"/>
      <c r="N1726" s="112"/>
      <c r="O1726" s="111"/>
      <c r="P1726" s="108"/>
      <c r="Q1726" s="108"/>
      <c r="R1726" s="108"/>
      <c r="S1726" s="108"/>
      <c r="T1726" s="108"/>
      <c r="U1726" s="108"/>
      <c r="V1726" s="108"/>
      <c r="W1726" s="108"/>
      <c r="X1726" s="108"/>
      <c r="Y1726" s="108"/>
      <c r="Z1726" s="108"/>
      <c r="AA1726" s="108"/>
      <c r="AB1726" s="108"/>
      <c r="AC1726" s="108"/>
      <c r="AD1726" s="108"/>
      <c r="AE1726" s="108"/>
      <c r="AF1726" s="108"/>
      <c r="AG1726" s="108"/>
      <c r="AH1726" s="108"/>
    </row>
    <row r="1727">
      <c r="A1727" s="108"/>
      <c r="B1727" s="108"/>
      <c r="C1727" s="108"/>
      <c r="D1727" s="115"/>
      <c r="E1727" s="108"/>
      <c r="F1727" s="108"/>
      <c r="G1727" s="108"/>
      <c r="H1727" s="108"/>
      <c r="I1727" s="108"/>
      <c r="J1727" s="108"/>
      <c r="K1727" s="108"/>
      <c r="L1727" s="108"/>
      <c r="M1727" s="111"/>
      <c r="N1727" s="112"/>
      <c r="O1727" s="111"/>
      <c r="P1727" s="108"/>
      <c r="Q1727" s="108"/>
      <c r="R1727" s="108"/>
      <c r="S1727" s="108"/>
      <c r="T1727" s="108"/>
      <c r="U1727" s="108"/>
      <c r="V1727" s="108"/>
      <c r="W1727" s="108"/>
      <c r="X1727" s="108"/>
      <c r="Y1727" s="108"/>
      <c r="Z1727" s="108"/>
      <c r="AA1727" s="108"/>
      <c r="AB1727" s="108"/>
      <c r="AC1727" s="108"/>
      <c r="AD1727" s="108"/>
      <c r="AE1727" s="108"/>
      <c r="AF1727" s="108"/>
      <c r="AG1727" s="108"/>
      <c r="AH1727" s="108"/>
    </row>
    <row r="1728">
      <c r="A1728" s="108"/>
      <c r="B1728" s="108"/>
      <c r="C1728" s="108"/>
      <c r="D1728" s="115"/>
      <c r="E1728" s="108"/>
      <c r="F1728" s="108"/>
      <c r="G1728" s="108"/>
      <c r="H1728" s="108"/>
      <c r="I1728" s="108"/>
      <c r="J1728" s="108"/>
      <c r="K1728" s="108"/>
      <c r="L1728" s="108"/>
      <c r="M1728" s="111"/>
      <c r="N1728" s="112"/>
      <c r="O1728" s="111"/>
      <c r="P1728" s="108"/>
      <c r="Q1728" s="108"/>
      <c r="R1728" s="108"/>
      <c r="S1728" s="108"/>
      <c r="T1728" s="108"/>
      <c r="U1728" s="108"/>
      <c r="V1728" s="108"/>
      <c r="W1728" s="108"/>
      <c r="X1728" s="108"/>
      <c r="Y1728" s="108"/>
      <c r="Z1728" s="108"/>
      <c r="AA1728" s="108"/>
      <c r="AB1728" s="108"/>
      <c r="AC1728" s="108"/>
      <c r="AD1728" s="108"/>
      <c r="AE1728" s="108"/>
      <c r="AF1728" s="108"/>
      <c r="AG1728" s="108"/>
      <c r="AH1728" s="108"/>
    </row>
    <row r="1729">
      <c r="A1729" s="108"/>
      <c r="B1729" s="108"/>
      <c r="C1729" s="108"/>
      <c r="D1729" s="115"/>
      <c r="E1729" s="108"/>
      <c r="F1729" s="108"/>
      <c r="G1729" s="108"/>
      <c r="H1729" s="108"/>
      <c r="I1729" s="108"/>
      <c r="J1729" s="108"/>
      <c r="K1729" s="108"/>
      <c r="L1729" s="108"/>
      <c r="M1729" s="111"/>
      <c r="N1729" s="112"/>
      <c r="O1729" s="111"/>
      <c r="P1729" s="108"/>
      <c r="Q1729" s="108"/>
      <c r="R1729" s="108"/>
      <c r="S1729" s="108"/>
      <c r="T1729" s="108"/>
      <c r="U1729" s="108"/>
      <c r="V1729" s="108"/>
      <c r="W1729" s="108"/>
      <c r="X1729" s="108"/>
      <c r="Y1729" s="108"/>
      <c r="Z1729" s="108"/>
      <c r="AA1729" s="108"/>
      <c r="AB1729" s="108"/>
      <c r="AC1729" s="108"/>
      <c r="AD1729" s="108"/>
      <c r="AE1729" s="108"/>
      <c r="AF1729" s="108"/>
      <c r="AG1729" s="108"/>
      <c r="AH1729" s="108"/>
    </row>
    <row r="1730">
      <c r="A1730" s="108"/>
      <c r="B1730" s="108"/>
      <c r="C1730" s="108"/>
      <c r="D1730" s="115"/>
      <c r="E1730" s="108"/>
      <c r="F1730" s="108"/>
      <c r="G1730" s="108"/>
      <c r="H1730" s="108"/>
      <c r="I1730" s="108"/>
      <c r="J1730" s="108"/>
      <c r="K1730" s="108"/>
      <c r="L1730" s="108"/>
      <c r="M1730" s="111"/>
      <c r="N1730" s="112"/>
      <c r="O1730" s="111"/>
      <c r="P1730" s="108"/>
      <c r="Q1730" s="108"/>
      <c r="R1730" s="108"/>
      <c r="S1730" s="108"/>
      <c r="T1730" s="108"/>
      <c r="U1730" s="108"/>
      <c r="V1730" s="108"/>
      <c r="W1730" s="108"/>
      <c r="X1730" s="108"/>
      <c r="Y1730" s="108"/>
      <c r="Z1730" s="108"/>
      <c r="AA1730" s="108"/>
      <c r="AB1730" s="108"/>
      <c r="AC1730" s="108"/>
      <c r="AD1730" s="108"/>
      <c r="AE1730" s="108"/>
      <c r="AF1730" s="108"/>
      <c r="AG1730" s="108"/>
      <c r="AH1730" s="108"/>
    </row>
    <row r="1731">
      <c r="A1731" s="108"/>
      <c r="B1731" s="108"/>
      <c r="C1731" s="108"/>
      <c r="D1731" s="115"/>
      <c r="E1731" s="108"/>
      <c r="F1731" s="108"/>
      <c r="G1731" s="108"/>
      <c r="H1731" s="108"/>
      <c r="I1731" s="108"/>
      <c r="J1731" s="108"/>
      <c r="K1731" s="108"/>
      <c r="L1731" s="108"/>
      <c r="M1731" s="111"/>
      <c r="N1731" s="112"/>
      <c r="O1731" s="111"/>
      <c r="P1731" s="108"/>
      <c r="Q1731" s="108"/>
      <c r="R1731" s="108"/>
      <c r="S1731" s="108"/>
      <c r="T1731" s="108"/>
      <c r="U1731" s="108"/>
      <c r="V1731" s="108"/>
      <c r="W1731" s="108"/>
      <c r="X1731" s="108"/>
      <c r="Y1731" s="108"/>
      <c r="Z1731" s="108"/>
      <c r="AA1731" s="108"/>
      <c r="AB1731" s="108"/>
      <c r="AC1731" s="108"/>
      <c r="AD1731" s="108"/>
      <c r="AE1731" s="108"/>
      <c r="AF1731" s="108"/>
      <c r="AG1731" s="108"/>
      <c r="AH1731" s="108"/>
    </row>
    <row r="1732">
      <c r="A1732" s="108"/>
      <c r="B1732" s="108"/>
      <c r="C1732" s="108"/>
      <c r="D1732" s="115"/>
      <c r="E1732" s="108"/>
      <c r="F1732" s="108"/>
      <c r="G1732" s="108"/>
      <c r="H1732" s="108"/>
      <c r="I1732" s="108"/>
      <c r="J1732" s="108"/>
      <c r="K1732" s="108"/>
      <c r="L1732" s="108"/>
      <c r="M1732" s="111"/>
      <c r="N1732" s="112"/>
      <c r="O1732" s="111"/>
      <c r="P1732" s="108"/>
      <c r="Q1732" s="108"/>
      <c r="R1732" s="108"/>
      <c r="S1732" s="108"/>
      <c r="T1732" s="108"/>
      <c r="U1732" s="108"/>
      <c r="V1732" s="108"/>
      <c r="W1732" s="108"/>
      <c r="X1732" s="108"/>
      <c r="Y1732" s="108"/>
      <c r="Z1732" s="108"/>
      <c r="AA1732" s="108"/>
      <c r="AB1732" s="108"/>
      <c r="AC1732" s="108"/>
      <c r="AD1732" s="108"/>
      <c r="AE1732" s="108"/>
      <c r="AF1732" s="108"/>
      <c r="AG1732" s="108"/>
      <c r="AH1732" s="108"/>
    </row>
    <row r="1733">
      <c r="A1733" s="108"/>
      <c r="B1733" s="108"/>
      <c r="C1733" s="108"/>
      <c r="D1733" s="115"/>
      <c r="E1733" s="108"/>
      <c r="F1733" s="108"/>
      <c r="G1733" s="108"/>
      <c r="H1733" s="108"/>
      <c r="I1733" s="108"/>
      <c r="J1733" s="108"/>
      <c r="K1733" s="108"/>
      <c r="L1733" s="108"/>
      <c r="M1733" s="111"/>
      <c r="N1733" s="112"/>
      <c r="O1733" s="111"/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/>
      <c r="AB1733" s="108"/>
      <c r="AC1733" s="108"/>
      <c r="AD1733" s="108"/>
      <c r="AE1733" s="108"/>
      <c r="AF1733" s="108"/>
      <c r="AG1733" s="108"/>
      <c r="AH1733" s="108"/>
    </row>
    <row r="1734">
      <c r="A1734" s="108"/>
      <c r="B1734" s="108"/>
      <c r="C1734" s="108"/>
      <c r="D1734" s="115"/>
      <c r="E1734" s="108"/>
      <c r="F1734" s="108"/>
      <c r="G1734" s="108"/>
      <c r="H1734" s="108"/>
      <c r="I1734" s="108"/>
      <c r="J1734" s="108"/>
      <c r="K1734" s="108"/>
      <c r="L1734" s="108"/>
      <c r="M1734" s="111"/>
      <c r="N1734" s="112"/>
      <c r="O1734" s="111"/>
      <c r="P1734" s="108"/>
      <c r="Q1734" s="108"/>
      <c r="R1734" s="108"/>
      <c r="S1734" s="108"/>
      <c r="T1734" s="108"/>
      <c r="U1734" s="108"/>
      <c r="V1734" s="108"/>
      <c r="W1734" s="108"/>
      <c r="X1734" s="108"/>
      <c r="Y1734" s="108"/>
      <c r="Z1734" s="108"/>
      <c r="AA1734" s="108"/>
      <c r="AB1734" s="108"/>
      <c r="AC1734" s="108"/>
      <c r="AD1734" s="108"/>
      <c r="AE1734" s="108"/>
      <c r="AF1734" s="108"/>
      <c r="AG1734" s="108"/>
      <c r="AH1734" s="108"/>
    </row>
    <row r="1735">
      <c r="A1735" s="108"/>
      <c r="B1735" s="108"/>
      <c r="C1735" s="108"/>
      <c r="D1735" s="115"/>
      <c r="E1735" s="108"/>
      <c r="F1735" s="108"/>
      <c r="G1735" s="108"/>
      <c r="H1735" s="108"/>
      <c r="I1735" s="108"/>
      <c r="J1735" s="108"/>
      <c r="K1735" s="108"/>
      <c r="L1735" s="108"/>
      <c r="M1735" s="111"/>
      <c r="N1735" s="112"/>
      <c r="O1735" s="111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/>
      <c r="AC1735" s="108"/>
      <c r="AD1735" s="108"/>
      <c r="AE1735" s="108"/>
      <c r="AF1735" s="108"/>
      <c r="AG1735" s="108"/>
      <c r="AH1735" s="108"/>
    </row>
    <row r="1736">
      <c r="A1736" s="108"/>
      <c r="B1736" s="108"/>
      <c r="C1736" s="108"/>
      <c r="D1736" s="115"/>
      <c r="E1736" s="108"/>
      <c r="F1736" s="108"/>
      <c r="G1736" s="108"/>
      <c r="H1736" s="108"/>
      <c r="I1736" s="108"/>
      <c r="J1736" s="108"/>
      <c r="K1736" s="108"/>
      <c r="L1736" s="108"/>
      <c r="M1736" s="111"/>
      <c r="N1736" s="112"/>
      <c r="O1736" s="111"/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/>
      <c r="AB1736" s="108"/>
      <c r="AC1736" s="108"/>
      <c r="AD1736" s="108"/>
      <c r="AE1736" s="108"/>
      <c r="AF1736" s="108"/>
      <c r="AG1736" s="108"/>
      <c r="AH1736" s="108"/>
    </row>
    <row r="1737">
      <c r="A1737" s="108"/>
      <c r="B1737" s="108"/>
      <c r="C1737" s="108"/>
      <c r="D1737" s="115"/>
      <c r="E1737" s="108"/>
      <c r="F1737" s="108"/>
      <c r="G1737" s="108"/>
      <c r="H1737" s="108"/>
      <c r="I1737" s="108"/>
      <c r="J1737" s="108"/>
      <c r="K1737" s="108"/>
      <c r="L1737" s="108"/>
      <c r="M1737" s="111"/>
      <c r="N1737" s="112"/>
      <c r="O1737" s="111"/>
      <c r="P1737" s="108"/>
      <c r="Q1737" s="108"/>
      <c r="R1737" s="108"/>
      <c r="S1737" s="108"/>
      <c r="T1737" s="108"/>
      <c r="U1737" s="108"/>
      <c r="V1737" s="108"/>
      <c r="W1737" s="108"/>
      <c r="X1737" s="108"/>
      <c r="Y1737" s="108"/>
      <c r="Z1737" s="108"/>
      <c r="AA1737" s="108"/>
      <c r="AB1737" s="108"/>
      <c r="AC1737" s="108"/>
      <c r="AD1737" s="108"/>
      <c r="AE1737" s="108"/>
      <c r="AF1737" s="108"/>
      <c r="AG1737" s="108"/>
      <c r="AH1737" s="108"/>
    </row>
    <row r="1738">
      <c r="A1738" s="108"/>
      <c r="B1738" s="108"/>
      <c r="C1738" s="108"/>
      <c r="D1738" s="115"/>
      <c r="E1738" s="108"/>
      <c r="F1738" s="108"/>
      <c r="G1738" s="108"/>
      <c r="H1738" s="108"/>
      <c r="I1738" s="108"/>
      <c r="J1738" s="108"/>
      <c r="K1738" s="108"/>
      <c r="L1738" s="108"/>
      <c r="M1738" s="111"/>
      <c r="N1738" s="112"/>
      <c r="O1738" s="111"/>
      <c r="P1738" s="108"/>
      <c r="Q1738" s="108"/>
      <c r="R1738" s="108"/>
      <c r="S1738" s="108"/>
      <c r="T1738" s="108"/>
      <c r="U1738" s="108"/>
      <c r="V1738" s="108"/>
      <c r="W1738" s="108"/>
      <c r="X1738" s="108"/>
      <c r="Y1738" s="108"/>
      <c r="Z1738" s="108"/>
      <c r="AA1738" s="108"/>
      <c r="AB1738" s="108"/>
      <c r="AC1738" s="108"/>
      <c r="AD1738" s="108"/>
      <c r="AE1738" s="108"/>
      <c r="AF1738" s="108"/>
      <c r="AG1738" s="108"/>
      <c r="AH1738" s="108"/>
    </row>
    <row r="1739">
      <c r="A1739" s="108"/>
      <c r="B1739" s="108"/>
      <c r="C1739" s="108"/>
      <c r="D1739" s="115"/>
      <c r="E1739" s="108"/>
      <c r="F1739" s="108"/>
      <c r="G1739" s="108"/>
      <c r="H1739" s="108"/>
      <c r="I1739" s="108"/>
      <c r="J1739" s="108"/>
      <c r="K1739" s="108"/>
      <c r="L1739" s="108"/>
      <c r="M1739" s="111"/>
      <c r="N1739" s="112"/>
      <c r="O1739" s="111"/>
      <c r="P1739" s="108"/>
      <c r="Q1739" s="108"/>
      <c r="R1739" s="108"/>
      <c r="S1739" s="108"/>
      <c r="T1739" s="108"/>
      <c r="U1739" s="108"/>
      <c r="V1739" s="108"/>
      <c r="W1739" s="108"/>
      <c r="X1739" s="108"/>
      <c r="Y1739" s="108"/>
      <c r="Z1739" s="108"/>
      <c r="AA1739" s="108"/>
      <c r="AB1739" s="108"/>
      <c r="AC1739" s="108"/>
      <c r="AD1739" s="108"/>
      <c r="AE1739" s="108"/>
      <c r="AF1739" s="108"/>
      <c r="AG1739" s="108"/>
      <c r="AH1739" s="108"/>
    </row>
    <row r="1740">
      <c r="A1740" s="108"/>
      <c r="B1740" s="108"/>
      <c r="C1740" s="108"/>
      <c r="D1740" s="115"/>
      <c r="E1740" s="108"/>
      <c r="F1740" s="108"/>
      <c r="G1740" s="108"/>
      <c r="H1740" s="108"/>
      <c r="I1740" s="108"/>
      <c r="J1740" s="108"/>
      <c r="K1740" s="108"/>
      <c r="L1740" s="108"/>
      <c r="M1740" s="111"/>
      <c r="N1740" s="112"/>
      <c r="O1740" s="111"/>
      <c r="P1740" s="108"/>
      <c r="Q1740" s="108"/>
      <c r="R1740" s="108"/>
      <c r="S1740" s="108"/>
      <c r="T1740" s="108"/>
      <c r="U1740" s="108"/>
      <c r="V1740" s="108"/>
      <c r="W1740" s="108"/>
      <c r="X1740" s="108"/>
      <c r="Y1740" s="108"/>
      <c r="Z1740" s="108"/>
      <c r="AA1740" s="108"/>
      <c r="AB1740" s="108"/>
      <c r="AC1740" s="108"/>
      <c r="AD1740" s="108"/>
      <c r="AE1740" s="108"/>
      <c r="AF1740" s="108"/>
      <c r="AG1740" s="108"/>
      <c r="AH1740" s="108"/>
    </row>
    <row r="1741">
      <c r="A1741" s="108"/>
      <c r="B1741" s="108"/>
      <c r="C1741" s="108"/>
      <c r="D1741" s="115"/>
      <c r="E1741" s="108"/>
      <c r="F1741" s="108"/>
      <c r="G1741" s="108"/>
      <c r="H1741" s="108"/>
      <c r="I1741" s="108"/>
      <c r="J1741" s="108"/>
      <c r="K1741" s="108"/>
      <c r="L1741" s="108"/>
      <c r="M1741" s="111"/>
      <c r="N1741" s="112"/>
      <c r="O1741" s="111"/>
      <c r="P1741" s="108"/>
      <c r="Q1741" s="108"/>
      <c r="R1741" s="108"/>
      <c r="S1741" s="108"/>
      <c r="T1741" s="108"/>
      <c r="U1741" s="108"/>
      <c r="V1741" s="108"/>
      <c r="W1741" s="108"/>
      <c r="X1741" s="108"/>
      <c r="Y1741" s="108"/>
      <c r="Z1741" s="108"/>
      <c r="AA1741" s="108"/>
      <c r="AB1741" s="108"/>
      <c r="AC1741" s="108"/>
      <c r="AD1741" s="108"/>
      <c r="AE1741" s="108"/>
      <c r="AF1741" s="108"/>
      <c r="AG1741" s="108"/>
      <c r="AH1741" s="108"/>
    </row>
    <row r="1742">
      <c r="A1742" s="108"/>
      <c r="B1742" s="108"/>
      <c r="C1742" s="108"/>
      <c r="D1742" s="115"/>
      <c r="E1742" s="108"/>
      <c r="F1742" s="108"/>
      <c r="G1742" s="108"/>
      <c r="H1742" s="108"/>
      <c r="I1742" s="108"/>
      <c r="J1742" s="108"/>
      <c r="K1742" s="108"/>
      <c r="L1742" s="108"/>
      <c r="M1742" s="111"/>
      <c r="N1742" s="112"/>
      <c r="O1742" s="111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/>
      <c r="AB1742" s="108"/>
      <c r="AC1742" s="108"/>
      <c r="AD1742" s="108"/>
      <c r="AE1742" s="108"/>
      <c r="AF1742" s="108"/>
      <c r="AG1742" s="108"/>
      <c r="AH1742" s="108"/>
    </row>
    <row r="1743">
      <c r="A1743" s="108"/>
      <c r="B1743" s="108"/>
      <c r="C1743" s="108"/>
      <c r="D1743" s="115"/>
      <c r="E1743" s="108"/>
      <c r="F1743" s="108"/>
      <c r="G1743" s="108"/>
      <c r="H1743" s="108"/>
      <c r="I1743" s="108"/>
      <c r="J1743" s="108"/>
      <c r="K1743" s="108"/>
      <c r="L1743" s="108"/>
      <c r="M1743" s="111"/>
      <c r="N1743" s="112"/>
      <c r="O1743" s="111"/>
      <c r="P1743" s="108"/>
      <c r="Q1743" s="108"/>
      <c r="R1743" s="108"/>
      <c r="S1743" s="108"/>
      <c r="T1743" s="108"/>
      <c r="U1743" s="108"/>
      <c r="V1743" s="108"/>
      <c r="W1743" s="108"/>
      <c r="X1743" s="108"/>
      <c r="Y1743" s="108"/>
      <c r="Z1743" s="108"/>
      <c r="AA1743" s="108"/>
      <c r="AB1743" s="108"/>
      <c r="AC1743" s="108"/>
      <c r="AD1743" s="108"/>
      <c r="AE1743" s="108"/>
      <c r="AF1743" s="108"/>
      <c r="AG1743" s="108"/>
      <c r="AH1743" s="108"/>
    </row>
    <row r="1744">
      <c r="A1744" s="108"/>
      <c r="B1744" s="108"/>
      <c r="C1744" s="108"/>
      <c r="D1744" s="115"/>
      <c r="E1744" s="108"/>
      <c r="F1744" s="108"/>
      <c r="G1744" s="108"/>
      <c r="H1744" s="108"/>
      <c r="I1744" s="108"/>
      <c r="J1744" s="108"/>
      <c r="K1744" s="108"/>
      <c r="L1744" s="108"/>
      <c r="M1744" s="111"/>
      <c r="N1744" s="112"/>
      <c r="O1744" s="111"/>
      <c r="P1744" s="108"/>
      <c r="Q1744" s="108"/>
      <c r="R1744" s="108"/>
      <c r="S1744" s="108"/>
      <c r="T1744" s="108"/>
      <c r="U1744" s="108"/>
      <c r="V1744" s="108"/>
      <c r="W1744" s="108"/>
      <c r="X1744" s="108"/>
      <c r="Y1744" s="108"/>
      <c r="Z1744" s="108"/>
      <c r="AA1744" s="108"/>
      <c r="AB1744" s="108"/>
      <c r="AC1744" s="108"/>
      <c r="AD1744" s="108"/>
      <c r="AE1744" s="108"/>
      <c r="AF1744" s="108"/>
      <c r="AG1744" s="108"/>
      <c r="AH1744" s="108"/>
    </row>
    <row r="1745">
      <c r="A1745" s="108"/>
      <c r="B1745" s="108"/>
      <c r="C1745" s="108"/>
      <c r="D1745" s="115"/>
      <c r="E1745" s="108"/>
      <c r="F1745" s="108"/>
      <c r="G1745" s="108"/>
      <c r="H1745" s="108"/>
      <c r="I1745" s="108"/>
      <c r="J1745" s="108"/>
      <c r="K1745" s="108"/>
      <c r="L1745" s="108"/>
      <c r="M1745" s="111"/>
      <c r="N1745" s="112"/>
      <c r="O1745" s="111"/>
      <c r="P1745" s="108"/>
      <c r="Q1745" s="108"/>
      <c r="R1745" s="108"/>
      <c r="S1745" s="108"/>
      <c r="T1745" s="108"/>
      <c r="U1745" s="108"/>
      <c r="V1745" s="108"/>
      <c r="W1745" s="108"/>
      <c r="X1745" s="108"/>
      <c r="Y1745" s="108"/>
      <c r="Z1745" s="108"/>
      <c r="AA1745" s="108"/>
      <c r="AB1745" s="108"/>
      <c r="AC1745" s="108"/>
      <c r="AD1745" s="108"/>
      <c r="AE1745" s="108"/>
      <c r="AF1745" s="108"/>
      <c r="AG1745" s="108"/>
      <c r="AH1745" s="108"/>
    </row>
    <row r="1746">
      <c r="A1746" s="108"/>
      <c r="B1746" s="108"/>
      <c r="C1746" s="108"/>
      <c r="D1746" s="115"/>
      <c r="E1746" s="108"/>
      <c r="F1746" s="108"/>
      <c r="G1746" s="108"/>
      <c r="H1746" s="108"/>
      <c r="I1746" s="108"/>
      <c r="J1746" s="108"/>
      <c r="K1746" s="108"/>
      <c r="L1746" s="108"/>
      <c r="M1746" s="111"/>
      <c r="N1746" s="112"/>
      <c r="O1746" s="111"/>
      <c r="P1746" s="108"/>
      <c r="Q1746" s="108"/>
      <c r="R1746" s="108"/>
      <c r="S1746" s="108"/>
      <c r="T1746" s="108"/>
      <c r="U1746" s="108"/>
      <c r="V1746" s="108"/>
      <c r="W1746" s="108"/>
      <c r="X1746" s="108"/>
      <c r="Y1746" s="108"/>
      <c r="Z1746" s="108"/>
      <c r="AA1746" s="108"/>
      <c r="AB1746" s="108"/>
      <c r="AC1746" s="108"/>
      <c r="AD1746" s="108"/>
      <c r="AE1746" s="108"/>
      <c r="AF1746" s="108"/>
      <c r="AG1746" s="108"/>
      <c r="AH1746" s="108"/>
    </row>
    <row r="1747">
      <c r="A1747" s="108"/>
      <c r="B1747" s="108"/>
      <c r="C1747" s="108"/>
      <c r="D1747" s="115"/>
      <c r="E1747" s="108"/>
      <c r="F1747" s="108"/>
      <c r="G1747" s="108"/>
      <c r="H1747" s="108"/>
      <c r="I1747" s="108"/>
      <c r="J1747" s="108"/>
      <c r="K1747" s="108"/>
      <c r="L1747" s="108"/>
      <c r="M1747" s="111"/>
      <c r="N1747" s="112"/>
      <c r="O1747" s="111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/>
      <c r="AC1747" s="108"/>
      <c r="AD1747" s="108"/>
      <c r="AE1747" s="108"/>
      <c r="AF1747" s="108"/>
      <c r="AG1747" s="108"/>
      <c r="AH1747" s="108"/>
    </row>
    <row r="1748">
      <c r="A1748" s="108"/>
      <c r="B1748" s="108"/>
      <c r="C1748" s="108"/>
      <c r="D1748" s="115"/>
      <c r="E1748" s="108"/>
      <c r="F1748" s="108"/>
      <c r="G1748" s="108"/>
      <c r="H1748" s="108"/>
      <c r="I1748" s="108"/>
      <c r="J1748" s="108"/>
      <c r="K1748" s="108"/>
      <c r="L1748" s="108"/>
      <c r="M1748" s="111"/>
      <c r="N1748" s="112"/>
      <c r="O1748" s="111"/>
      <c r="P1748" s="108"/>
      <c r="Q1748" s="108"/>
      <c r="R1748" s="108"/>
      <c r="S1748" s="108"/>
      <c r="T1748" s="108"/>
      <c r="U1748" s="108"/>
      <c r="V1748" s="108"/>
      <c r="W1748" s="108"/>
      <c r="X1748" s="108"/>
      <c r="Y1748" s="108"/>
      <c r="Z1748" s="108"/>
      <c r="AA1748" s="108"/>
      <c r="AB1748" s="108"/>
      <c r="AC1748" s="108"/>
      <c r="AD1748" s="108"/>
      <c r="AE1748" s="108"/>
      <c r="AF1748" s="108"/>
      <c r="AG1748" s="108"/>
      <c r="AH1748" s="108"/>
    </row>
    <row r="1749">
      <c r="A1749" s="108"/>
      <c r="B1749" s="108"/>
      <c r="C1749" s="108"/>
      <c r="D1749" s="115"/>
      <c r="E1749" s="108"/>
      <c r="F1749" s="108"/>
      <c r="G1749" s="108"/>
      <c r="H1749" s="108"/>
      <c r="I1749" s="108"/>
      <c r="J1749" s="108"/>
      <c r="K1749" s="108"/>
      <c r="L1749" s="108"/>
      <c r="M1749" s="111"/>
      <c r="N1749" s="112"/>
      <c r="O1749" s="111"/>
      <c r="P1749" s="108"/>
      <c r="Q1749" s="108"/>
      <c r="R1749" s="108"/>
      <c r="S1749" s="108"/>
      <c r="T1749" s="108"/>
      <c r="U1749" s="108"/>
      <c r="V1749" s="108"/>
      <c r="W1749" s="108"/>
      <c r="X1749" s="108"/>
      <c r="Y1749" s="108"/>
      <c r="Z1749" s="108"/>
      <c r="AA1749" s="108"/>
      <c r="AB1749" s="108"/>
      <c r="AC1749" s="108"/>
      <c r="AD1749" s="108"/>
      <c r="AE1749" s="108"/>
      <c r="AF1749" s="108"/>
      <c r="AG1749" s="108"/>
      <c r="AH1749" s="108"/>
    </row>
    <row r="1750">
      <c r="A1750" s="108"/>
      <c r="B1750" s="108"/>
      <c r="C1750" s="108"/>
      <c r="D1750" s="115"/>
      <c r="E1750" s="108"/>
      <c r="F1750" s="108"/>
      <c r="G1750" s="108"/>
      <c r="H1750" s="108"/>
      <c r="I1750" s="108"/>
      <c r="J1750" s="108"/>
      <c r="K1750" s="108"/>
      <c r="L1750" s="108"/>
      <c r="M1750" s="111"/>
      <c r="N1750" s="112"/>
      <c r="O1750" s="111"/>
      <c r="P1750" s="108"/>
      <c r="Q1750" s="108"/>
      <c r="R1750" s="108"/>
      <c r="S1750" s="108"/>
      <c r="T1750" s="108"/>
      <c r="U1750" s="108"/>
      <c r="V1750" s="108"/>
      <c r="W1750" s="108"/>
      <c r="X1750" s="108"/>
      <c r="Y1750" s="108"/>
      <c r="Z1750" s="108"/>
      <c r="AA1750" s="108"/>
      <c r="AB1750" s="108"/>
      <c r="AC1750" s="108"/>
      <c r="AD1750" s="108"/>
      <c r="AE1750" s="108"/>
      <c r="AF1750" s="108"/>
      <c r="AG1750" s="108"/>
      <c r="AH1750" s="108"/>
    </row>
    <row r="1751">
      <c r="A1751" s="108"/>
      <c r="B1751" s="108"/>
      <c r="C1751" s="108"/>
      <c r="D1751" s="115"/>
      <c r="E1751" s="108"/>
      <c r="F1751" s="108"/>
      <c r="G1751" s="108"/>
      <c r="H1751" s="108"/>
      <c r="I1751" s="108"/>
      <c r="J1751" s="108"/>
      <c r="K1751" s="108"/>
      <c r="L1751" s="108"/>
      <c r="M1751" s="111"/>
      <c r="N1751" s="112"/>
      <c r="O1751" s="111"/>
      <c r="P1751" s="108"/>
      <c r="Q1751" s="108"/>
      <c r="R1751" s="108"/>
      <c r="S1751" s="108"/>
      <c r="T1751" s="108"/>
      <c r="U1751" s="108"/>
      <c r="V1751" s="108"/>
      <c r="W1751" s="108"/>
      <c r="X1751" s="108"/>
      <c r="Y1751" s="108"/>
      <c r="Z1751" s="108"/>
      <c r="AA1751" s="108"/>
      <c r="AB1751" s="108"/>
      <c r="AC1751" s="108"/>
      <c r="AD1751" s="108"/>
      <c r="AE1751" s="108"/>
      <c r="AF1751" s="108"/>
      <c r="AG1751" s="108"/>
      <c r="AH1751" s="108"/>
    </row>
    <row r="1752">
      <c r="A1752" s="108"/>
      <c r="B1752" s="108"/>
      <c r="C1752" s="108"/>
      <c r="D1752" s="115"/>
      <c r="E1752" s="108"/>
      <c r="F1752" s="108"/>
      <c r="G1752" s="108"/>
      <c r="H1752" s="108"/>
      <c r="I1752" s="108"/>
      <c r="J1752" s="108"/>
      <c r="K1752" s="108"/>
      <c r="L1752" s="108"/>
      <c r="M1752" s="111"/>
      <c r="N1752" s="112"/>
      <c r="O1752" s="111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/>
      <c r="AB1752" s="108"/>
      <c r="AC1752" s="108"/>
      <c r="AD1752" s="108"/>
      <c r="AE1752" s="108"/>
      <c r="AF1752" s="108"/>
      <c r="AG1752" s="108"/>
      <c r="AH1752" s="108"/>
    </row>
    <row r="1753">
      <c r="A1753" s="108"/>
      <c r="B1753" s="108"/>
      <c r="C1753" s="108"/>
      <c r="D1753" s="115"/>
      <c r="E1753" s="108"/>
      <c r="F1753" s="108"/>
      <c r="G1753" s="108"/>
      <c r="H1753" s="108"/>
      <c r="I1753" s="108"/>
      <c r="J1753" s="108"/>
      <c r="K1753" s="108"/>
      <c r="L1753" s="108"/>
      <c r="M1753" s="111"/>
      <c r="N1753" s="112"/>
      <c r="O1753" s="111"/>
      <c r="P1753" s="108"/>
      <c r="Q1753" s="108"/>
      <c r="R1753" s="108"/>
      <c r="S1753" s="108"/>
      <c r="T1753" s="108"/>
      <c r="U1753" s="108"/>
      <c r="V1753" s="108"/>
      <c r="W1753" s="108"/>
      <c r="X1753" s="108"/>
      <c r="Y1753" s="108"/>
      <c r="Z1753" s="108"/>
      <c r="AA1753" s="108"/>
      <c r="AB1753" s="108"/>
      <c r="AC1753" s="108"/>
      <c r="AD1753" s="108"/>
      <c r="AE1753" s="108"/>
      <c r="AF1753" s="108"/>
      <c r="AG1753" s="108"/>
      <c r="AH1753" s="108"/>
    </row>
    <row r="1754">
      <c r="A1754" s="108"/>
      <c r="B1754" s="108"/>
      <c r="C1754" s="108"/>
      <c r="D1754" s="115"/>
      <c r="E1754" s="108"/>
      <c r="F1754" s="108"/>
      <c r="G1754" s="108"/>
      <c r="H1754" s="108"/>
      <c r="I1754" s="108"/>
      <c r="J1754" s="108"/>
      <c r="K1754" s="108"/>
      <c r="L1754" s="108"/>
      <c r="M1754" s="111"/>
      <c r="N1754" s="112"/>
      <c r="O1754" s="111"/>
      <c r="P1754" s="108"/>
      <c r="Q1754" s="108"/>
      <c r="R1754" s="108"/>
      <c r="S1754" s="108"/>
      <c r="T1754" s="108"/>
      <c r="U1754" s="108"/>
      <c r="V1754" s="108"/>
      <c r="W1754" s="108"/>
      <c r="X1754" s="108"/>
      <c r="Y1754" s="108"/>
      <c r="Z1754" s="108"/>
      <c r="AA1754" s="108"/>
      <c r="AB1754" s="108"/>
      <c r="AC1754" s="108"/>
      <c r="AD1754" s="108"/>
      <c r="AE1754" s="108"/>
      <c r="AF1754" s="108"/>
      <c r="AG1754" s="108"/>
      <c r="AH1754" s="108"/>
    </row>
    <row r="1755">
      <c r="A1755" s="108"/>
      <c r="B1755" s="108"/>
      <c r="C1755" s="108"/>
      <c r="D1755" s="115"/>
      <c r="E1755" s="108"/>
      <c r="F1755" s="108"/>
      <c r="G1755" s="108"/>
      <c r="H1755" s="108"/>
      <c r="I1755" s="108"/>
      <c r="J1755" s="108"/>
      <c r="K1755" s="108"/>
      <c r="L1755" s="108"/>
      <c r="M1755" s="111"/>
      <c r="N1755" s="112"/>
      <c r="O1755" s="111"/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/>
      <c r="AB1755" s="108"/>
      <c r="AC1755" s="108"/>
      <c r="AD1755" s="108"/>
      <c r="AE1755" s="108"/>
      <c r="AF1755" s="108"/>
      <c r="AG1755" s="108"/>
      <c r="AH1755" s="108"/>
    </row>
    <row r="1756">
      <c r="A1756" s="108"/>
      <c r="B1756" s="108"/>
      <c r="C1756" s="108"/>
      <c r="D1756" s="115"/>
      <c r="E1756" s="108"/>
      <c r="F1756" s="108"/>
      <c r="G1756" s="108"/>
      <c r="H1756" s="108"/>
      <c r="I1756" s="108"/>
      <c r="J1756" s="108"/>
      <c r="K1756" s="108"/>
      <c r="L1756" s="108"/>
      <c r="M1756" s="111"/>
      <c r="N1756" s="112"/>
      <c r="O1756" s="111"/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/>
      <c r="AB1756" s="108"/>
      <c r="AC1756" s="108"/>
      <c r="AD1756" s="108"/>
      <c r="AE1756" s="108"/>
      <c r="AF1756" s="108"/>
      <c r="AG1756" s="108"/>
      <c r="AH1756" s="108"/>
    </row>
    <row r="1757">
      <c r="A1757" s="108"/>
      <c r="B1757" s="108"/>
      <c r="C1757" s="108"/>
      <c r="D1757" s="115"/>
      <c r="E1757" s="108"/>
      <c r="F1757" s="108"/>
      <c r="G1757" s="108"/>
      <c r="H1757" s="108"/>
      <c r="I1757" s="108"/>
      <c r="J1757" s="108"/>
      <c r="K1757" s="108"/>
      <c r="L1757" s="108"/>
      <c r="M1757" s="111"/>
      <c r="N1757" s="112"/>
      <c r="O1757" s="111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/>
      <c r="AB1757" s="108"/>
      <c r="AC1757" s="108"/>
      <c r="AD1757" s="108"/>
      <c r="AE1757" s="108"/>
      <c r="AF1757" s="108"/>
      <c r="AG1757" s="108"/>
      <c r="AH1757" s="108"/>
    </row>
    <row r="1758">
      <c r="A1758" s="108"/>
      <c r="B1758" s="108"/>
      <c r="C1758" s="108"/>
      <c r="D1758" s="115"/>
      <c r="E1758" s="108"/>
      <c r="F1758" s="108"/>
      <c r="G1758" s="108"/>
      <c r="H1758" s="108"/>
      <c r="I1758" s="108"/>
      <c r="J1758" s="108"/>
      <c r="K1758" s="108"/>
      <c r="L1758" s="108"/>
      <c r="M1758" s="111"/>
      <c r="N1758" s="112"/>
      <c r="O1758" s="111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/>
      <c r="AB1758" s="108"/>
      <c r="AC1758" s="108"/>
      <c r="AD1758" s="108"/>
      <c r="AE1758" s="108"/>
      <c r="AF1758" s="108"/>
      <c r="AG1758" s="108"/>
      <c r="AH1758" s="108"/>
    </row>
    <row r="1759">
      <c r="A1759" s="108"/>
      <c r="B1759" s="108"/>
      <c r="C1759" s="108"/>
      <c r="D1759" s="115"/>
      <c r="E1759" s="108"/>
      <c r="F1759" s="108"/>
      <c r="G1759" s="108"/>
      <c r="H1759" s="108"/>
      <c r="I1759" s="108"/>
      <c r="J1759" s="108"/>
      <c r="K1759" s="108"/>
      <c r="L1759" s="108"/>
      <c r="M1759" s="111"/>
      <c r="N1759" s="112"/>
      <c r="O1759" s="111"/>
      <c r="P1759" s="108"/>
      <c r="Q1759" s="108"/>
      <c r="R1759" s="108"/>
      <c r="S1759" s="108"/>
      <c r="T1759" s="108"/>
      <c r="U1759" s="108"/>
      <c r="V1759" s="108"/>
      <c r="W1759" s="108"/>
      <c r="X1759" s="108"/>
      <c r="Y1759" s="108"/>
      <c r="Z1759" s="108"/>
      <c r="AA1759" s="108"/>
      <c r="AB1759" s="108"/>
      <c r="AC1759" s="108"/>
      <c r="AD1759" s="108"/>
      <c r="AE1759" s="108"/>
      <c r="AF1759" s="108"/>
      <c r="AG1759" s="108"/>
      <c r="AH1759" s="108"/>
    </row>
    <row r="1760">
      <c r="A1760" s="108"/>
      <c r="B1760" s="108"/>
      <c r="C1760" s="108"/>
      <c r="D1760" s="115"/>
      <c r="E1760" s="108"/>
      <c r="F1760" s="108"/>
      <c r="G1760" s="108"/>
      <c r="H1760" s="108"/>
      <c r="I1760" s="108"/>
      <c r="J1760" s="108"/>
      <c r="K1760" s="108"/>
      <c r="L1760" s="108"/>
      <c r="M1760" s="111"/>
      <c r="N1760" s="112"/>
      <c r="O1760" s="111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/>
      <c r="AC1760" s="108"/>
      <c r="AD1760" s="108"/>
      <c r="AE1760" s="108"/>
      <c r="AF1760" s="108"/>
      <c r="AG1760" s="108"/>
      <c r="AH1760" s="108"/>
    </row>
    <row r="1761">
      <c r="A1761" s="108"/>
      <c r="B1761" s="108"/>
      <c r="C1761" s="108"/>
      <c r="D1761" s="115"/>
      <c r="E1761" s="108"/>
      <c r="F1761" s="108"/>
      <c r="G1761" s="108"/>
      <c r="H1761" s="108"/>
      <c r="I1761" s="108"/>
      <c r="J1761" s="108"/>
      <c r="K1761" s="108"/>
      <c r="L1761" s="108"/>
      <c r="M1761" s="111"/>
      <c r="N1761" s="112"/>
      <c r="O1761" s="111"/>
      <c r="P1761" s="108"/>
      <c r="Q1761" s="108"/>
      <c r="R1761" s="108"/>
      <c r="S1761" s="108"/>
      <c r="T1761" s="108"/>
      <c r="U1761" s="108"/>
      <c r="V1761" s="108"/>
      <c r="W1761" s="108"/>
      <c r="X1761" s="108"/>
      <c r="Y1761" s="108"/>
      <c r="Z1761" s="108"/>
      <c r="AA1761" s="108"/>
      <c r="AB1761" s="108"/>
      <c r="AC1761" s="108"/>
      <c r="AD1761" s="108"/>
      <c r="AE1761" s="108"/>
      <c r="AF1761" s="108"/>
      <c r="AG1761" s="108"/>
      <c r="AH1761" s="108"/>
    </row>
    <row r="1762">
      <c r="A1762" s="108"/>
      <c r="B1762" s="108"/>
      <c r="C1762" s="108"/>
      <c r="D1762" s="115"/>
      <c r="E1762" s="108"/>
      <c r="F1762" s="108"/>
      <c r="G1762" s="108"/>
      <c r="H1762" s="108"/>
      <c r="I1762" s="108"/>
      <c r="J1762" s="108"/>
      <c r="K1762" s="108"/>
      <c r="L1762" s="108"/>
      <c r="M1762" s="111"/>
      <c r="N1762" s="112"/>
      <c r="O1762" s="111"/>
      <c r="P1762" s="108"/>
      <c r="Q1762" s="108"/>
      <c r="R1762" s="108"/>
      <c r="S1762" s="108"/>
      <c r="T1762" s="108"/>
      <c r="U1762" s="108"/>
      <c r="V1762" s="108"/>
      <c r="W1762" s="108"/>
      <c r="X1762" s="108"/>
      <c r="Y1762" s="108"/>
      <c r="Z1762" s="108"/>
      <c r="AA1762" s="108"/>
      <c r="AB1762" s="108"/>
      <c r="AC1762" s="108"/>
      <c r="AD1762" s="108"/>
      <c r="AE1762" s="108"/>
      <c r="AF1762" s="108"/>
      <c r="AG1762" s="108"/>
      <c r="AH1762" s="108"/>
    </row>
    <row r="1763">
      <c r="A1763" s="108"/>
      <c r="B1763" s="108"/>
      <c r="C1763" s="108"/>
      <c r="D1763" s="115"/>
      <c r="E1763" s="108"/>
      <c r="F1763" s="108"/>
      <c r="G1763" s="108"/>
      <c r="H1763" s="108"/>
      <c r="I1763" s="108"/>
      <c r="J1763" s="108"/>
      <c r="K1763" s="108"/>
      <c r="L1763" s="108"/>
      <c r="M1763" s="111"/>
      <c r="N1763" s="112"/>
      <c r="O1763" s="111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/>
      <c r="AB1763" s="108"/>
      <c r="AC1763" s="108"/>
      <c r="AD1763" s="108"/>
      <c r="AE1763" s="108"/>
      <c r="AF1763" s="108"/>
      <c r="AG1763" s="108"/>
      <c r="AH1763" s="108"/>
    </row>
    <row r="1764">
      <c r="A1764" s="108"/>
      <c r="B1764" s="108"/>
      <c r="C1764" s="108"/>
      <c r="D1764" s="115"/>
      <c r="E1764" s="108"/>
      <c r="F1764" s="108"/>
      <c r="G1764" s="108"/>
      <c r="H1764" s="108"/>
      <c r="I1764" s="108"/>
      <c r="J1764" s="108"/>
      <c r="K1764" s="108"/>
      <c r="L1764" s="108"/>
      <c r="M1764" s="111"/>
      <c r="N1764" s="112"/>
      <c r="O1764" s="111"/>
      <c r="P1764" s="108"/>
      <c r="Q1764" s="108"/>
      <c r="R1764" s="108"/>
      <c r="S1764" s="108"/>
      <c r="T1764" s="108"/>
      <c r="U1764" s="108"/>
      <c r="V1764" s="108"/>
      <c r="W1764" s="108"/>
      <c r="X1764" s="108"/>
      <c r="Y1764" s="108"/>
      <c r="Z1764" s="108"/>
      <c r="AA1764" s="108"/>
      <c r="AB1764" s="108"/>
      <c r="AC1764" s="108"/>
      <c r="AD1764" s="108"/>
      <c r="AE1764" s="108"/>
      <c r="AF1764" s="108"/>
      <c r="AG1764" s="108"/>
      <c r="AH1764" s="108"/>
    </row>
    <row r="1765">
      <c r="A1765" s="108"/>
      <c r="B1765" s="108"/>
      <c r="C1765" s="108"/>
      <c r="D1765" s="115"/>
      <c r="E1765" s="108"/>
      <c r="F1765" s="108"/>
      <c r="G1765" s="108"/>
      <c r="H1765" s="108"/>
      <c r="I1765" s="108"/>
      <c r="J1765" s="108"/>
      <c r="K1765" s="108"/>
      <c r="L1765" s="108"/>
      <c r="M1765" s="111"/>
      <c r="N1765" s="112"/>
      <c r="O1765" s="111"/>
      <c r="P1765" s="108"/>
      <c r="Q1765" s="108"/>
      <c r="R1765" s="108"/>
      <c r="S1765" s="108"/>
      <c r="T1765" s="108"/>
      <c r="U1765" s="108"/>
      <c r="V1765" s="108"/>
      <c r="W1765" s="108"/>
      <c r="X1765" s="108"/>
      <c r="Y1765" s="108"/>
      <c r="Z1765" s="108"/>
      <c r="AA1765" s="108"/>
      <c r="AB1765" s="108"/>
      <c r="AC1765" s="108"/>
      <c r="AD1765" s="108"/>
      <c r="AE1765" s="108"/>
      <c r="AF1765" s="108"/>
      <c r="AG1765" s="108"/>
      <c r="AH1765" s="108"/>
    </row>
    <row r="1766">
      <c r="A1766" s="108"/>
      <c r="B1766" s="108"/>
      <c r="C1766" s="108"/>
      <c r="D1766" s="115"/>
      <c r="E1766" s="108"/>
      <c r="F1766" s="108"/>
      <c r="G1766" s="108"/>
      <c r="H1766" s="108"/>
      <c r="I1766" s="108"/>
      <c r="J1766" s="108"/>
      <c r="K1766" s="108"/>
      <c r="L1766" s="108"/>
      <c r="M1766" s="111"/>
      <c r="N1766" s="112"/>
      <c r="O1766" s="111"/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/>
      <c r="AC1766" s="108"/>
      <c r="AD1766" s="108"/>
      <c r="AE1766" s="108"/>
      <c r="AF1766" s="108"/>
      <c r="AG1766" s="108"/>
      <c r="AH1766" s="108"/>
    </row>
    <row r="1767">
      <c r="A1767" s="108"/>
      <c r="B1767" s="108"/>
      <c r="C1767" s="108"/>
      <c r="D1767" s="115"/>
      <c r="E1767" s="108"/>
      <c r="F1767" s="108"/>
      <c r="G1767" s="108"/>
      <c r="H1767" s="108"/>
      <c r="I1767" s="108"/>
      <c r="J1767" s="108"/>
      <c r="K1767" s="108"/>
      <c r="L1767" s="108"/>
      <c r="M1767" s="111"/>
      <c r="N1767" s="112"/>
      <c r="O1767" s="111"/>
      <c r="P1767" s="108"/>
      <c r="Q1767" s="108"/>
      <c r="R1767" s="108"/>
      <c r="S1767" s="108"/>
      <c r="T1767" s="108"/>
      <c r="U1767" s="108"/>
      <c r="V1767" s="108"/>
      <c r="W1767" s="108"/>
      <c r="X1767" s="108"/>
      <c r="Y1767" s="108"/>
      <c r="Z1767" s="108"/>
      <c r="AA1767" s="108"/>
      <c r="AB1767" s="108"/>
      <c r="AC1767" s="108"/>
      <c r="AD1767" s="108"/>
      <c r="AE1767" s="108"/>
      <c r="AF1767" s="108"/>
      <c r="AG1767" s="108"/>
      <c r="AH1767" s="108"/>
    </row>
    <row r="1768">
      <c r="A1768" s="108"/>
      <c r="B1768" s="108"/>
      <c r="C1768" s="108"/>
      <c r="D1768" s="115"/>
      <c r="E1768" s="108"/>
      <c r="F1768" s="108"/>
      <c r="G1768" s="108"/>
      <c r="H1768" s="108"/>
      <c r="I1768" s="108"/>
      <c r="J1768" s="108"/>
      <c r="K1768" s="108"/>
      <c r="L1768" s="108"/>
      <c r="M1768" s="111"/>
      <c r="N1768" s="112"/>
      <c r="O1768" s="111"/>
      <c r="P1768" s="108"/>
      <c r="Q1768" s="108"/>
      <c r="R1768" s="108"/>
      <c r="S1768" s="108"/>
      <c r="T1768" s="108"/>
      <c r="U1768" s="108"/>
      <c r="V1768" s="108"/>
      <c r="W1768" s="108"/>
      <c r="X1768" s="108"/>
      <c r="Y1768" s="108"/>
      <c r="Z1768" s="108"/>
      <c r="AA1768" s="108"/>
      <c r="AB1768" s="108"/>
      <c r="AC1768" s="108"/>
      <c r="AD1768" s="108"/>
      <c r="AE1768" s="108"/>
      <c r="AF1768" s="108"/>
      <c r="AG1768" s="108"/>
      <c r="AH1768" s="108"/>
    </row>
    <row r="1769">
      <c r="A1769" s="108"/>
      <c r="B1769" s="108"/>
      <c r="C1769" s="108"/>
      <c r="D1769" s="115"/>
      <c r="E1769" s="108"/>
      <c r="F1769" s="108"/>
      <c r="G1769" s="108"/>
      <c r="H1769" s="108"/>
      <c r="I1769" s="108"/>
      <c r="J1769" s="108"/>
      <c r="K1769" s="108"/>
      <c r="L1769" s="108"/>
      <c r="M1769" s="111"/>
      <c r="N1769" s="112"/>
      <c r="O1769" s="111"/>
      <c r="P1769" s="108"/>
      <c r="Q1769" s="108"/>
      <c r="R1769" s="108"/>
      <c r="S1769" s="108"/>
      <c r="T1769" s="108"/>
      <c r="U1769" s="108"/>
      <c r="V1769" s="108"/>
      <c r="W1769" s="108"/>
      <c r="X1769" s="108"/>
      <c r="Y1769" s="108"/>
      <c r="Z1769" s="108"/>
      <c r="AA1769" s="108"/>
      <c r="AB1769" s="108"/>
      <c r="AC1769" s="108"/>
      <c r="AD1769" s="108"/>
      <c r="AE1769" s="108"/>
      <c r="AF1769" s="108"/>
      <c r="AG1769" s="108"/>
      <c r="AH1769" s="108"/>
    </row>
    <row r="1770">
      <c r="A1770" s="108"/>
      <c r="B1770" s="108"/>
      <c r="C1770" s="108"/>
      <c r="D1770" s="115"/>
      <c r="E1770" s="108"/>
      <c r="F1770" s="108"/>
      <c r="G1770" s="108"/>
      <c r="H1770" s="108"/>
      <c r="I1770" s="108"/>
      <c r="J1770" s="108"/>
      <c r="K1770" s="108"/>
      <c r="L1770" s="108"/>
      <c r="M1770" s="111"/>
      <c r="N1770" s="112"/>
      <c r="O1770" s="111"/>
      <c r="P1770" s="108"/>
      <c r="Q1770" s="108"/>
      <c r="R1770" s="108"/>
      <c r="S1770" s="108"/>
      <c r="T1770" s="108"/>
      <c r="U1770" s="108"/>
      <c r="V1770" s="108"/>
      <c r="W1770" s="108"/>
      <c r="X1770" s="108"/>
      <c r="Y1770" s="108"/>
      <c r="Z1770" s="108"/>
      <c r="AA1770" s="108"/>
      <c r="AB1770" s="108"/>
      <c r="AC1770" s="108"/>
      <c r="AD1770" s="108"/>
      <c r="AE1770" s="108"/>
      <c r="AF1770" s="108"/>
      <c r="AG1770" s="108"/>
      <c r="AH1770" s="108"/>
    </row>
    <row r="1771">
      <c r="A1771" s="108"/>
      <c r="B1771" s="108"/>
      <c r="C1771" s="108"/>
      <c r="D1771" s="115"/>
      <c r="E1771" s="108"/>
      <c r="F1771" s="108"/>
      <c r="G1771" s="108"/>
      <c r="H1771" s="108"/>
      <c r="I1771" s="108"/>
      <c r="J1771" s="108"/>
      <c r="K1771" s="108"/>
      <c r="L1771" s="108"/>
      <c r="M1771" s="111"/>
      <c r="N1771" s="112"/>
      <c r="O1771" s="111"/>
      <c r="P1771" s="108"/>
      <c r="Q1771" s="108"/>
      <c r="R1771" s="108"/>
      <c r="S1771" s="108"/>
      <c r="T1771" s="108"/>
      <c r="U1771" s="108"/>
      <c r="V1771" s="108"/>
      <c r="W1771" s="108"/>
      <c r="X1771" s="108"/>
      <c r="Y1771" s="108"/>
      <c r="Z1771" s="108"/>
      <c r="AA1771" s="108"/>
      <c r="AB1771" s="108"/>
      <c r="AC1771" s="108"/>
      <c r="AD1771" s="108"/>
      <c r="AE1771" s="108"/>
      <c r="AF1771" s="108"/>
      <c r="AG1771" s="108"/>
      <c r="AH1771" s="108"/>
    </row>
    <row r="1772">
      <c r="A1772" s="108"/>
      <c r="B1772" s="108"/>
      <c r="C1772" s="108"/>
      <c r="D1772" s="115"/>
      <c r="E1772" s="108"/>
      <c r="F1772" s="108"/>
      <c r="G1772" s="108"/>
      <c r="H1772" s="108"/>
      <c r="I1772" s="108"/>
      <c r="J1772" s="108"/>
      <c r="K1772" s="108"/>
      <c r="L1772" s="108"/>
      <c r="M1772" s="111"/>
      <c r="N1772" s="112"/>
      <c r="O1772" s="111"/>
      <c r="P1772" s="108"/>
      <c r="Q1772" s="108"/>
      <c r="R1772" s="108"/>
      <c r="S1772" s="108"/>
      <c r="T1772" s="108"/>
      <c r="U1772" s="108"/>
      <c r="V1772" s="108"/>
      <c r="W1772" s="108"/>
      <c r="X1772" s="108"/>
      <c r="Y1772" s="108"/>
      <c r="Z1772" s="108"/>
      <c r="AA1772" s="108"/>
      <c r="AB1772" s="108"/>
      <c r="AC1772" s="108"/>
      <c r="AD1772" s="108"/>
      <c r="AE1772" s="108"/>
      <c r="AF1772" s="108"/>
      <c r="AG1772" s="108"/>
      <c r="AH1772" s="108"/>
    </row>
    <row r="1773">
      <c r="A1773" s="108"/>
      <c r="B1773" s="108"/>
      <c r="C1773" s="108"/>
      <c r="D1773" s="115"/>
      <c r="E1773" s="108"/>
      <c r="F1773" s="108"/>
      <c r="G1773" s="108"/>
      <c r="H1773" s="108"/>
      <c r="I1773" s="108"/>
      <c r="J1773" s="108"/>
      <c r="K1773" s="108"/>
      <c r="L1773" s="108"/>
      <c r="M1773" s="111"/>
      <c r="N1773" s="112"/>
      <c r="O1773" s="111"/>
      <c r="P1773" s="108"/>
      <c r="Q1773" s="108"/>
      <c r="R1773" s="108"/>
      <c r="S1773" s="108"/>
      <c r="T1773" s="108"/>
      <c r="U1773" s="108"/>
      <c r="V1773" s="108"/>
      <c r="W1773" s="108"/>
      <c r="X1773" s="108"/>
      <c r="Y1773" s="108"/>
      <c r="Z1773" s="108"/>
      <c r="AA1773" s="108"/>
      <c r="AB1773" s="108"/>
      <c r="AC1773" s="108"/>
      <c r="AD1773" s="108"/>
      <c r="AE1773" s="108"/>
      <c r="AF1773" s="108"/>
      <c r="AG1773" s="108"/>
      <c r="AH1773" s="108"/>
    </row>
    <row r="1774">
      <c r="A1774" s="108"/>
      <c r="B1774" s="108"/>
      <c r="C1774" s="108"/>
      <c r="D1774" s="115"/>
      <c r="E1774" s="108"/>
      <c r="F1774" s="108"/>
      <c r="G1774" s="108"/>
      <c r="H1774" s="108"/>
      <c r="I1774" s="108"/>
      <c r="J1774" s="108"/>
      <c r="K1774" s="108"/>
      <c r="L1774" s="108"/>
      <c r="M1774" s="111"/>
      <c r="N1774" s="112"/>
      <c r="O1774" s="111"/>
      <c r="P1774" s="108"/>
      <c r="Q1774" s="108"/>
      <c r="R1774" s="108"/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/>
      <c r="AC1774" s="108"/>
      <c r="AD1774" s="108"/>
      <c r="AE1774" s="108"/>
      <c r="AF1774" s="108"/>
      <c r="AG1774" s="108"/>
      <c r="AH1774" s="108"/>
    </row>
    <row r="1775">
      <c r="A1775" s="108"/>
      <c r="B1775" s="108"/>
      <c r="C1775" s="108"/>
      <c r="D1775" s="115"/>
      <c r="E1775" s="108"/>
      <c r="F1775" s="108"/>
      <c r="G1775" s="108"/>
      <c r="H1775" s="108"/>
      <c r="I1775" s="108"/>
      <c r="J1775" s="108"/>
      <c r="K1775" s="108"/>
      <c r="L1775" s="108"/>
      <c r="M1775" s="111"/>
      <c r="N1775" s="112"/>
      <c r="O1775" s="111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/>
      <c r="AB1775" s="108"/>
      <c r="AC1775" s="108"/>
      <c r="AD1775" s="108"/>
      <c r="AE1775" s="108"/>
      <c r="AF1775" s="108"/>
      <c r="AG1775" s="108"/>
      <c r="AH1775" s="108"/>
    </row>
    <row r="1776">
      <c r="A1776" s="108"/>
      <c r="B1776" s="108"/>
      <c r="C1776" s="108"/>
      <c r="D1776" s="115"/>
      <c r="E1776" s="108"/>
      <c r="F1776" s="108"/>
      <c r="G1776" s="108"/>
      <c r="H1776" s="108"/>
      <c r="I1776" s="108"/>
      <c r="J1776" s="108"/>
      <c r="K1776" s="108"/>
      <c r="L1776" s="108"/>
      <c r="M1776" s="111"/>
      <c r="N1776" s="112"/>
      <c r="O1776" s="111"/>
      <c r="P1776" s="108"/>
      <c r="Q1776" s="108"/>
      <c r="R1776" s="108"/>
      <c r="S1776" s="108"/>
      <c r="T1776" s="108"/>
      <c r="U1776" s="108"/>
      <c r="V1776" s="108"/>
      <c r="W1776" s="108"/>
      <c r="X1776" s="108"/>
      <c r="Y1776" s="108"/>
      <c r="Z1776" s="108"/>
      <c r="AA1776" s="108"/>
      <c r="AB1776" s="108"/>
      <c r="AC1776" s="108"/>
      <c r="AD1776" s="108"/>
      <c r="AE1776" s="108"/>
      <c r="AF1776" s="108"/>
      <c r="AG1776" s="108"/>
      <c r="AH1776" s="108"/>
    </row>
    <row r="1777">
      <c r="A1777" s="108"/>
      <c r="B1777" s="108"/>
      <c r="C1777" s="108"/>
      <c r="D1777" s="115"/>
      <c r="E1777" s="108"/>
      <c r="F1777" s="108"/>
      <c r="G1777" s="108"/>
      <c r="H1777" s="108"/>
      <c r="I1777" s="108"/>
      <c r="J1777" s="108"/>
      <c r="K1777" s="108"/>
      <c r="L1777" s="108"/>
      <c r="M1777" s="111"/>
      <c r="N1777" s="112"/>
      <c r="O1777" s="111"/>
      <c r="P1777" s="108"/>
      <c r="Q1777" s="108"/>
      <c r="R1777" s="108"/>
      <c r="S1777" s="108"/>
      <c r="T1777" s="108"/>
      <c r="U1777" s="108"/>
      <c r="V1777" s="108"/>
      <c r="W1777" s="108"/>
      <c r="X1777" s="108"/>
      <c r="Y1777" s="108"/>
      <c r="Z1777" s="108"/>
      <c r="AA1777" s="108"/>
      <c r="AB1777" s="108"/>
      <c r="AC1777" s="108"/>
      <c r="AD1777" s="108"/>
      <c r="AE1777" s="108"/>
      <c r="AF1777" s="108"/>
      <c r="AG1777" s="108"/>
      <c r="AH1777" s="108"/>
    </row>
    <row r="1778">
      <c r="A1778" s="108"/>
      <c r="B1778" s="108"/>
      <c r="C1778" s="108"/>
      <c r="D1778" s="115"/>
      <c r="E1778" s="108"/>
      <c r="F1778" s="108"/>
      <c r="G1778" s="108"/>
      <c r="H1778" s="108"/>
      <c r="I1778" s="108"/>
      <c r="J1778" s="108"/>
      <c r="K1778" s="108"/>
      <c r="L1778" s="108"/>
      <c r="M1778" s="111"/>
      <c r="N1778" s="112"/>
      <c r="O1778" s="111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/>
      <c r="AC1778" s="108"/>
      <c r="AD1778" s="108"/>
      <c r="AE1778" s="108"/>
      <c r="AF1778" s="108"/>
      <c r="AG1778" s="108"/>
      <c r="AH1778" s="108"/>
    </row>
    <row r="1779">
      <c r="A1779" s="108"/>
      <c r="B1779" s="108"/>
      <c r="C1779" s="108"/>
      <c r="D1779" s="115"/>
      <c r="E1779" s="108"/>
      <c r="F1779" s="108"/>
      <c r="G1779" s="108"/>
      <c r="H1779" s="108"/>
      <c r="I1779" s="108"/>
      <c r="J1779" s="108"/>
      <c r="K1779" s="108"/>
      <c r="L1779" s="108"/>
      <c r="M1779" s="111"/>
      <c r="N1779" s="112"/>
      <c r="O1779" s="111"/>
      <c r="P1779" s="108"/>
      <c r="Q1779" s="108"/>
      <c r="R1779" s="108"/>
      <c r="S1779" s="108"/>
      <c r="T1779" s="108"/>
      <c r="U1779" s="108"/>
      <c r="V1779" s="108"/>
      <c r="W1779" s="108"/>
      <c r="X1779" s="108"/>
      <c r="Y1779" s="108"/>
      <c r="Z1779" s="108"/>
      <c r="AA1779" s="108"/>
      <c r="AB1779" s="108"/>
      <c r="AC1779" s="108"/>
      <c r="AD1779" s="108"/>
      <c r="AE1779" s="108"/>
      <c r="AF1779" s="108"/>
      <c r="AG1779" s="108"/>
      <c r="AH1779" s="108"/>
    </row>
    <row r="1780">
      <c r="A1780" s="108"/>
      <c r="B1780" s="108"/>
      <c r="C1780" s="108"/>
      <c r="D1780" s="115"/>
      <c r="E1780" s="108"/>
      <c r="F1780" s="108"/>
      <c r="G1780" s="108"/>
      <c r="H1780" s="108"/>
      <c r="I1780" s="108"/>
      <c r="J1780" s="108"/>
      <c r="K1780" s="108"/>
      <c r="L1780" s="108"/>
      <c r="M1780" s="111"/>
      <c r="N1780" s="112"/>
      <c r="O1780" s="111"/>
      <c r="P1780" s="108"/>
      <c r="Q1780" s="108"/>
      <c r="R1780" s="108"/>
      <c r="S1780" s="108"/>
      <c r="T1780" s="108"/>
      <c r="U1780" s="108"/>
      <c r="V1780" s="108"/>
      <c r="W1780" s="108"/>
      <c r="X1780" s="108"/>
      <c r="Y1780" s="108"/>
      <c r="Z1780" s="108"/>
      <c r="AA1780" s="108"/>
      <c r="AB1780" s="108"/>
      <c r="AC1780" s="108"/>
      <c r="AD1780" s="108"/>
      <c r="AE1780" s="108"/>
      <c r="AF1780" s="108"/>
      <c r="AG1780" s="108"/>
      <c r="AH1780" s="108"/>
    </row>
    <row r="1781">
      <c r="A1781" s="108"/>
      <c r="B1781" s="108"/>
      <c r="C1781" s="108"/>
      <c r="D1781" s="115"/>
      <c r="E1781" s="108"/>
      <c r="F1781" s="108"/>
      <c r="G1781" s="108"/>
      <c r="H1781" s="108"/>
      <c r="I1781" s="108"/>
      <c r="J1781" s="108"/>
      <c r="K1781" s="108"/>
      <c r="L1781" s="108"/>
      <c r="M1781" s="111"/>
      <c r="N1781" s="112"/>
      <c r="O1781" s="111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/>
      <c r="AB1781" s="108"/>
      <c r="AC1781" s="108"/>
      <c r="AD1781" s="108"/>
      <c r="AE1781" s="108"/>
      <c r="AF1781" s="108"/>
      <c r="AG1781" s="108"/>
      <c r="AH1781" s="108"/>
    </row>
    <row r="1782">
      <c r="A1782" s="108"/>
      <c r="B1782" s="108"/>
      <c r="C1782" s="108"/>
      <c r="D1782" s="115"/>
      <c r="E1782" s="108"/>
      <c r="F1782" s="108"/>
      <c r="G1782" s="108"/>
      <c r="H1782" s="108"/>
      <c r="I1782" s="108"/>
      <c r="J1782" s="108"/>
      <c r="K1782" s="108"/>
      <c r="L1782" s="108"/>
      <c r="M1782" s="111"/>
      <c r="N1782" s="112"/>
      <c r="O1782" s="111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/>
      <c r="AB1782" s="108"/>
      <c r="AC1782" s="108"/>
      <c r="AD1782" s="108"/>
      <c r="AE1782" s="108"/>
      <c r="AF1782" s="108"/>
      <c r="AG1782" s="108"/>
      <c r="AH1782" s="108"/>
    </row>
    <row r="1783">
      <c r="A1783" s="108"/>
      <c r="B1783" s="108"/>
      <c r="C1783" s="108"/>
      <c r="D1783" s="115"/>
      <c r="E1783" s="108"/>
      <c r="F1783" s="108"/>
      <c r="G1783" s="108"/>
      <c r="H1783" s="108"/>
      <c r="I1783" s="108"/>
      <c r="J1783" s="108"/>
      <c r="K1783" s="108"/>
      <c r="L1783" s="108"/>
      <c r="M1783" s="111"/>
      <c r="N1783" s="112"/>
      <c r="O1783" s="111"/>
      <c r="P1783" s="108"/>
      <c r="Q1783" s="108"/>
      <c r="R1783" s="108"/>
      <c r="S1783" s="108"/>
      <c r="T1783" s="108"/>
      <c r="U1783" s="108"/>
      <c r="V1783" s="108"/>
      <c r="W1783" s="108"/>
      <c r="X1783" s="108"/>
      <c r="Y1783" s="108"/>
      <c r="Z1783" s="108"/>
      <c r="AA1783" s="108"/>
      <c r="AB1783" s="108"/>
      <c r="AC1783" s="108"/>
      <c r="AD1783" s="108"/>
      <c r="AE1783" s="108"/>
      <c r="AF1783" s="108"/>
      <c r="AG1783" s="108"/>
      <c r="AH1783" s="108"/>
    </row>
    <row r="1784">
      <c r="A1784" s="108"/>
      <c r="B1784" s="108"/>
      <c r="C1784" s="108"/>
      <c r="D1784" s="115"/>
      <c r="E1784" s="108"/>
      <c r="F1784" s="108"/>
      <c r="G1784" s="108"/>
      <c r="H1784" s="108"/>
      <c r="I1784" s="108"/>
      <c r="J1784" s="108"/>
      <c r="K1784" s="108"/>
      <c r="L1784" s="108"/>
      <c r="M1784" s="111"/>
      <c r="N1784" s="112"/>
      <c r="O1784" s="111"/>
      <c r="P1784" s="108"/>
      <c r="Q1784" s="108"/>
      <c r="R1784" s="108"/>
      <c r="S1784" s="108"/>
      <c r="T1784" s="108"/>
      <c r="U1784" s="108"/>
      <c r="V1784" s="108"/>
      <c r="W1784" s="108"/>
      <c r="X1784" s="108"/>
      <c r="Y1784" s="108"/>
      <c r="Z1784" s="108"/>
      <c r="AA1784" s="108"/>
      <c r="AB1784" s="108"/>
      <c r="AC1784" s="108"/>
      <c r="AD1784" s="108"/>
      <c r="AE1784" s="108"/>
      <c r="AF1784" s="108"/>
      <c r="AG1784" s="108"/>
      <c r="AH1784" s="108"/>
    </row>
    <row r="1785">
      <c r="A1785" s="108"/>
      <c r="B1785" s="108"/>
      <c r="C1785" s="108"/>
      <c r="D1785" s="115"/>
      <c r="E1785" s="108"/>
      <c r="F1785" s="108"/>
      <c r="G1785" s="108"/>
      <c r="H1785" s="108"/>
      <c r="I1785" s="108"/>
      <c r="J1785" s="108"/>
      <c r="K1785" s="108"/>
      <c r="L1785" s="108"/>
      <c r="M1785" s="111"/>
      <c r="N1785" s="112"/>
      <c r="O1785" s="111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  <c r="AE1785" s="108"/>
      <c r="AF1785" s="108"/>
      <c r="AG1785" s="108"/>
      <c r="AH1785" s="108"/>
    </row>
    <row r="1786">
      <c r="A1786" s="108"/>
      <c r="B1786" s="108"/>
      <c r="C1786" s="108"/>
      <c r="D1786" s="115"/>
      <c r="E1786" s="108"/>
      <c r="F1786" s="108"/>
      <c r="G1786" s="108"/>
      <c r="H1786" s="108"/>
      <c r="I1786" s="108"/>
      <c r="J1786" s="108"/>
      <c r="K1786" s="108"/>
      <c r="L1786" s="108"/>
      <c r="M1786" s="111"/>
      <c r="N1786" s="112"/>
      <c r="O1786" s="111"/>
      <c r="P1786" s="108"/>
      <c r="Q1786" s="108"/>
      <c r="R1786" s="108"/>
      <c r="S1786" s="108"/>
      <c r="T1786" s="108"/>
      <c r="U1786" s="108"/>
      <c r="V1786" s="108"/>
      <c r="W1786" s="108"/>
      <c r="X1786" s="108"/>
      <c r="Y1786" s="108"/>
      <c r="Z1786" s="108"/>
      <c r="AA1786" s="108"/>
      <c r="AB1786" s="108"/>
      <c r="AC1786" s="108"/>
      <c r="AD1786" s="108"/>
      <c r="AE1786" s="108"/>
      <c r="AF1786" s="108"/>
      <c r="AG1786" s="108"/>
      <c r="AH1786" s="108"/>
    </row>
    <row r="1787">
      <c r="A1787" s="108"/>
      <c r="B1787" s="108"/>
      <c r="C1787" s="108"/>
      <c r="D1787" s="115"/>
      <c r="E1787" s="108"/>
      <c r="F1787" s="108"/>
      <c r="G1787" s="108"/>
      <c r="H1787" s="108"/>
      <c r="I1787" s="108"/>
      <c r="J1787" s="108"/>
      <c r="K1787" s="108"/>
      <c r="L1787" s="108"/>
      <c r="M1787" s="111"/>
      <c r="N1787" s="112"/>
      <c r="O1787" s="111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/>
      <c r="AB1787" s="108"/>
      <c r="AC1787" s="108"/>
      <c r="AD1787" s="108"/>
      <c r="AE1787" s="108"/>
      <c r="AF1787" s="108"/>
      <c r="AG1787" s="108"/>
      <c r="AH1787" s="108"/>
    </row>
    <row r="1788">
      <c r="A1788" s="108"/>
      <c r="B1788" s="108"/>
      <c r="C1788" s="108"/>
      <c r="D1788" s="115"/>
      <c r="E1788" s="108"/>
      <c r="F1788" s="108"/>
      <c r="G1788" s="108"/>
      <c r="H1788" s="108"/>
      <c r="I1788" s="108"/>
      <c r="J1788" s="108"/>
      <c r="K1788" s="108"/>
      <c r="L1788" s="108"/>
      <c r="M1788" s="111"/>
      <c r="N1788" s="112"/>
      <c r="O1788" s="111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  <c r="AE1788" s="108"/>
      <c r="AF1788" s="108"/>
      <c r="AG1788" s="108"/>
      <c r="AH1788" s="108"/>
    </row>
    <row r="1789">
      <c r="A1789" s="108"/>
      <c r="B1789" s="108"/>
      <c r="C1789" s="108"/>
      <c r="D1789" s="115"/>
      <c r="E1789" s="108"/>
      <c r="F1789" s="108"/>
      <c r="G1789" s="108"/>
      <c r="H1789" s="108"/>
      <c r="I1789" s="108"/>
      <c r="J1789" s="108"/>
      <c r="K1789" s="108"/>
      <c r="L1789" s="108"/>
      <c r="M1789" s="111"/>
      <c r="N1789" s="112"/>
      <c r="O1789" s="111"/>
      <c r="P1789" s="108"/>
      <c r="Q1789" s="108"/>
      <c r="R1789" s="108"/>
      <c r="S1789" s="108"/>
      <c r="T1789" s="108"/>
      <c r="U1789" s="108"/>
      <c r="V1789" s="108"/>
      <c r="W1789" s="108"/>
      <c r="X1789" s="108"/>
      <c r="Y1789" s="108"/>
      <c r="Z1789" s="108"/>
      <c r="AA1789" s="108"/>
      <c r="AB1789" s="108"/>
      <c r="AC1789" s="108"/>
      <c r="AD1789" s="108"/>
      <c r="AE1789" s="108"/>
      <c r="AF1789" s="108"/>
      <c r="AG1789" s="108"/>
      <c r="AH1789" s="108"/>
    </row>
    <row r="1790">
      <c r="A1790" s="108"/>
      <c r="B1790" s="108"/>
      <c r="C1790" s="108"/>
      <c r="D1790" s="115"/>
      <c r="E1790" s="108"/>
      <c r="F1790" s="108"/>
      <c r="G1790" s="108"/>
      <c r="H1790" s="108"/>
      <c r="I1790" s="108"/>
      <c r="J1790" s="108"/>
      <c r="K1790" s="108"/>
      <c r="L1790" s="108"/>
      <c r="M1790" s="111"/>
      <c r="N1790" s="112"/>
      <c r="O1790" s="111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/>
      <c r="AB1790" s="108"/>
      <c r="AC1790" s="108"/>
      <c r="AD1790" s="108"/>
      <c r="AE1790" s="108"/>
      <c r="AF1790" s="108"/>
      <c r="AG1790" s="108"/>
      <c r="AH1790" s="108"/>
    </row>
    <row r="1791">
      <c r="A1791" s="108"/>
      <c r="B1791" s="108"/>
      <c r="C1791" s="108"/>
      <c r="D1791" s="115"/>
      <c r="E1791" s="108"/>
      <c r="F1791" s="108"/>
      <c r="G1791" s="108"/>
      <c r="H1791" s="108"/>
      <c r="I1791" s="108"/>
      <c r="J1791" s="108"/>
      <c r="K1791" s="108"/>
      <c r="L1791" s="108"/>
      <c r="M1791" s="111"/>
      <c r="N1791" s="112"/>
      <c r="O1791" s="111"/>
      <c r="P1791" s="108"/>
      <c r="Q1791" s="108"/>
      <c r="R1791" s="108"/>
      <c r="S1791" s="108"/>
      <c r="T1791" s="108"/>
      <c r="U1791" s="108"/>
      <c r="V1791" s="108"/>
      <c r="W1791" s="108"/>
      <c r="X1791" s="108"/>
      <c r="Y1791" s="108"/>
      <c r="Z1791" s="108"/>
      <c r="AA1791" s="108"/>
      <c r="AB1791" s="108"/>
      <c r="AC1791" s="108"/>
      <c r="AD1791" s="108"/>
      <c r="AE1791" s="108"/>
      <c r="AF1791" s="108"/>
      <c r="AG1791" s="108"/>
      <c r="AH1791" s="108"/>
    </row>
    <row r="1792">
      <c r="A1792" s="108"/>
      <c r="B1792" s="108"/>
      <c r="C1792" s="108"/>
      <c r="D1792" s="115"/>
      <c r="E1792" s="108"/>
      <c r="F1792" s="108"/>
      <c r="G1792" s="108"/>
      <c r="H1792" s="108"/>
      <c r="I1792" s="108"/>
      <c r="J1792" s="108"/>
      <c r="K1792" s="108"/>
      <c r="L1792" s="108"/>
      <c r="M1792" s="111"/>
      <c r="N1792" s="112"/>
      <c r="O1792" s="111"/>
      <c r="P1792" s="108"/>
      <c r="Q1792" s="108"/>
      <c r="R1792" s="108"/>
      <c r="S1792" s="108"/>
      <c r="T1792" s="108"/>
      <c r="U1792" s="108"/>
      <c r="V1792" s="108"/>
      <c r="W1792" s="108"/>
      <c r="X1792" s="108"/>
      <c r="Y1792" s="108"/>
      <c r="Z1792" s="108"/>
      <c r="AA1792" s="108"/>
      <c r="AB1792" s="108"/>
      <c r="AC1792" s="108"/>
      <c r="AD1792" s="108"/>
      <c r="AE1792" s="108"/>
      <c r="AF1792" s="108"/>
      <c r="AG1792" s="108"/>
      <c r="AH1792" s="108"/>
    </row>
    <row r="1793">
      <c r="A1793" s="108"/>
      <c r="B1793" s="108"/>
      <c r="C1793" s="108"/>
      <c r="D1793" s="115"/>
      <c r="E1793" s="108"/>
      <c r="F1793" s="108"/>
      <c r="G1793" s="108"/>
      <c r="H1793" s="108"/>
      <c r="I1793" s="108"/>
      <c r="J1793" s="108"/>
      <c r="K1793" s="108"/>
      <c r="L1793" s="108"/>
      <c r="M1793" s="111"/>
      <c r="N1793" s="112"/>
      <c r="O1793" s="111"/>
      <c r="P1793" s="108"/>
      <c r="Q1793" s="108"/>
      <c r="R1793" s="108"/>
      <c r="S1793" s="108"/>
      <c r="T1793" s="108"/>
      <c r="U1793" s="108"/>
      <c r="V1793" s="108"/>
      <c r="W1793" s="108"/>
      <c r="X1793" s="108"/>
      <c r="Y1793" s="108"/>
      <c r="Z1793" s="108"/>
      <c r="AA1793" s="108"/>
      <c r="AB1793" s="108"/>
      <c r="AC1793" s="108"/>
      <c r="AD1793" s="108"/>
      <c r="AE1793" s="108"/>
      <c r="AF1793" s="108"/>
      <c r="AG1793" s="108"/>
      <c r="AH1793" s="108"/>
    </row>
    <row r="1794">
      <c r="A1794" s="108"/>
      <c r="B1794" s="108"/>
      <c r="C1794" s="108"/>
      <c r="D1794" s="115"/>
      <c r="E1794" s="108"/>
      <c r="F1794" s="108"/>
      <c r="G1794" s="108"/>
      <c r="H1794" s="108"/>
      <c r="I1794" s="108"/>
      <c r="J1794" s="108"/>
      <c r="K1794" s="108"/>
      <c r="L1794" s="108"/>
      <c r="M1794" s="111"/>
      <c r="N1794" s="112"/>
      <c r="O1794" s="111"/>
      <c r="P1794" s="108"/>
      <c r="Q1794" s="108"/>
      <c r="R1794" s="108"/>
      <c r="S1794" s="108"/>
      <c r="T1794" s="108"/>
      <c r="U1794" s="108"/>
      <c r="V1794" s="108"/>
      <c r="W1794" s="108"/>
      <c r="X1794" s="108"/>
      <c r="Y1794" s="108"/>
      <c r="Z1794" s="108"/>
      <c r="AA1794" s="108"/>
      <c r="AB1794" s="108"/>
      <c r="AC1794" s="108"/>
      <c r="AD1794" s="108"/>
      <c r="AE1794" s="108"/>
      <c r="AF1794" s="108"/>
      <c r="AG1794" s="108"/>
      <c r="AH1794" s="108"/>
    </row>
    <row r="1795">
      <c r="A1795" s="108"/>
      <c r="B1795" s="108"/>
      <c r="C1795" s="108"/>
      <c r="D1795" s="115"/>
      <c r="E1795" s="108"/>
      <c r="F1795" s="108"/>
      <c r="G1795" s="108"/>
      <c r="H1795" s="108"/>
      <c r="I1795" s="108"/>
      <c r="J1795" s="108"/>
      <c r="K1795" s="108"/>
      <c r="L1795" s="108"/>
      <c r="M1795" s="111"/>
      <c r="N1795" s="112"/>
      <c r="O1795" s="111"/>
      <c r="P1795" s="108"/>
      <c r="Q1795" s="108"/>
      <c r="R1795" s="108"/>
      <c r="S1795" s="108"/>
      <c r="T1795" s="108"/>
      <c r="U1795" s="108"/>
      <c r="V1795" s="108"/>
      <c r="W1795" s="108"/>
      <c r="X1795" s="108"/>
      <c r="Y1795" s="108"/>
      <c r="Z1795" s="108"/>
      <c r="AA1795" s="108"/>
      <c r="AB1795" s="108"/>
      <c r="AC1795" s="108"/>
      <c r="AD1795" s="108"/>
      <c r="AE1795" s="108"/>
      <c r="AF1795" s="108"/>
      <c r="AG1795" s="108"/>
      <c r="AH1795" s="108"/>
    </row>
    <row r="1796">
      <c r="A1796" s="108"/>
      <c r="B1796" s="108"/>
      <c r="C1796" s="108"/>
      <c r="D1796" s="115"/>
      <c r="E1796" s="108"/>
      <c r="F1796" s="108"/>
      <c r="G1796" s="108"/>
      <c r="H1796" s="108"/>
      <c r="I1796" s="108"/>
      <c r="J1796" s="108"/>
      <c r="K1796" s="108"/>
      <c r="L1796" s="108"/>
      <c r="M1796" s="111"/>
      <c r="N1796" s="112"/>
      <c r="O1796" s="111"/>
      <c r="P1796" s="108"/>
      <c r="Q1796" s="108"/>
      <c r="R1796" s="108"/>
      <c r="S1796" s="108"/>
      <c r="T1796" s="108"/>
      <c r="U1796" s="108"/>
      <c r="V1796" s="108"/>
      <c r="W1796" s="108"/>
      <c r="X1796" s="108"/>
      <c r="Y1796" s="108"/>
      <c r="Z1796" s="108"/>
      <c r="AA1796" s="108"/>
      <c r="AB1796" s="108"/>
      <c r="AC1796" s="108"/>
      <c r="AD1796" s="108"/>
      <c r="AE1796" s="108"/>
      <c r="AF1796" s="108"/>
      <c r="AG1796" s="108"/>
      <c r="AH1796" s="108"/>
    </row>
    <row r="1797">
      <c r="A1797" s="108"/>
      <c r="B1797" s="108"/>
      <c r="C1797" s="108"/>
      <c r="D1797" s="115"/>
      <c r="E1797" s="108"/>
      <c r="F1797" s="108"/>
      <c r="G1797" s="108"/>
      <c r="H1797" s="108"/>
      <c r="I1797" s="108"/>
      <c r="J1797" s="108"/>
      <c r="K1797" s="108"/>
      <c r="L1797" s="108"/>
      <c r="M1797" s="111"/>
      <c r="N1797" s="112"/>
      <c r="O1797" s="111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/>
      <c r="AB1797" s="108"/>
      <c r="AC1797" s="108"/>
      <c r="AD1797" s="108"/>
      <c r="AE1797" s="108"/>
      <c r="AF1797" s="108"/>
      <c r="AG1797" s="108"/>
      <c r="AH1797" s="108"/>
    </row>
    <row r="1798">
      <c r="A1798" s="108"/>
      <c r="B1798" s="108"/>
      <c r="C1798" s="108"/>
      <c r="D1798" s="115"/>
      <c r="E1798" s="108"/>
      <c r="F1798" s="108"/>
      <c r="G1798" s="108"/>
      <c r="H1798" s="108"/>
      <c r="I1798" s="108"/>
      <c r="J1798" s="108"/>
      <c r="K1798" s="108"/>
      <c r="L1798" s="108"/>
      <c r="M1798" s="111"/>
      <c r="N1798" s="112"/>
      <c r="O1798" s="111"/>
      <c r="P1798" s="108"/>
      <c r="Q1798" s="108"/>
      <c r="R1798" s="108"/>
      <c r="S1798" s="108"/>
      <c r="T1798" s="108"/>
      <c r="U1798" s="108"/>
      <c r="V1798" s="108"/>
      <c r="W1798" s="108"/>
      <c r="X1798" s="108"/>
      <c r="Y1798" s="108"/>
      <c r="Z1798" s="108"/>
      <c r="AA1798" s="108"/>
      <c r="AB1798" s="108"/>
      <c r="AC1798" s="108"/>
      <c r="AD1798" s="108"/>
      <c r="AE1798" s="108"/>
      <c r="AF1798" s="108"/>
      <c r="AG1798" s="108"/>
      <c r="AH1798" s="108"/>
    </row>
    <row r="1799">
      <c r="A1799" s="108"/>
      <c r="B1799" s="108"/>
      <c r="C1799" s="108"/>
      <c r="D1799" s="115"/>
      <c r="E1799" s="108"/>
      <c r="F1799" s="108"/>
      <c r="G1799" s="108"/>
      <c r="H1799" s="108"/>
      <c r="I1799" s="108"/>
      <c r="J1799" s="108"/>
      <c r="K1799" s="108"/>
      <c r="L1799" s="108"/>
      <c r="M1799" s="111"/>
      <c r="N1799" s="112"/>
      <c r="O1799" s="111"/>
      <c r="P1799" s="108"/>
      <c r="Q1799" s="108"/>
      <c r="R1799" s="108"/>
      <c r="S1799" s="108"/>
      <c r="T1799" s="108"/>
      <c r="U1799" s="108"/>
      <c r="V1799" s="108"/>
      <c r="W1799" s="108"/>
      <c r="X1799" s="108"/>
      <c r="Y1799" s="108"/>
      <c r="Z1799" s="108"/>
      <c r="AA1799" s="108"/>
      <c r="AB1799" s="108"/>
      <c r="AC1799" s="108"/>
      <c r="AD1799" s="108"/>
      <c r="AE1799" s="108"/>
      <c r="AF1799" s="108"/>
      <c r="AG1799" s="108"/>
      <c r="AH1799" s="108"/>
    </row>
    <row r="1800">
      <c r="A1800" s="108"/>
      <c r="B1800" s="108"/>
      <c r="C1800" s="108"/>
      <c r="D1800" s="115"/>
      <c r="E1800" s="108"/>
      <c r="F1800" s="108"/>
      <c r="G1800" s="108"/>
      <c r="H1800" s="108"/>
      <c r="I1800" s="108"/>
      <c r="J1800" s="108"/>
      <c r="K1800" s="108"/>
      <c r="L1800" s="108"/>
      <c r="M1800" s="111"/>
      <c r="N1800" s="112"/>
      <c r="O1800" s="111"/>
      <c r="P1800" s="108"/>
      <c r="Q1800" s="108"/>
      <c r="R1800" s="108"/>
      <c r="S1800" s="108"/>
      <c r="T1800" s="108"/>
      <c r="U1800" s="108"/>
      <c r="V1800" s="108"/>
      <c r="W1800" s="108"/>
      <c r="X1800" s="108"/>
      <c r="Y1800" s="108"/>
      <c r="Z1800" s="108"/>
      <c r="AA1800" s="108"/>
      <c r="AB1800" s="108"/>
      <c r="AC1800" s="108"/>
      <c r="AD1800" s="108"/>
      <c r="AE1800" s="108"/>
      <c r="AF1800" s="108"/>
      <c r="AG1800" s="108"/>
      <c r="AH1800" s="108"/>
    </row>
    <row r="1801">
      <c r="A1801" s="108"/>
      <c r="B1801" s="108"/>
      <c r="C1801" s="108"/>
      <c r="D1801" s="115"/>
      <c r="E1801" s="108"/>
      <c r="F1801" s="108"/>
      <c r="G1801" s="108"/>
      <c r="H1801" s="108"/>
      <c r="I1801" s="108"/>
      <c r="J1801" s="108"/>
      <c r="K1801" s="108"/>
      <c r="L1801" s="108"/>
      <c r="M1801" s="111"/>
      <c r="N1801" s="112"/>
      <c r="O1801" s="111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  <c r="AE1801" s="108"/>
      <c r="AF1801" s="108"/>
      <c r="AG1801" s="108"/>
      <c r="AH1801" s="108"/>
    </row>
    <row r="1802">
      <c r="A1802" s="108"/>
      <c r="B1802" s="108"/>
      <c r="C1802" s="108"/>
      <c r="D1802" s="115"/>
      <c r="E1802" s="108"/>
      <c r="F1802" s="108"/>
      <c r="G1802" s="108"/>
      <c r="H1802" s="108"/>
      <c r="I1802" s="108"/>
      <c r="J1802" s="108"/>
      <c r="K1802" s="108"/>
      <c r="L1802" s="108"/>
      <c r="M1802" s="111"/>
      <c r="N1802" s="112"/>
      <c r="O1802" s="111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/>
      <c r="AB1802" s="108"/>
      <c r="AC1802" s="108"/>
      <c r="AD1802" s="108"/>
      <c r="AE1802" s="108"/>
      <c r="AF1802" s="108"/>
      <c r="AG1802" s="108"/>
      <c r="AH1802" s="108"/>
    </row>
    <row r="1803">
      <c r="A1803" s="108"/>
      <c r="B1803" s="108"/>
      <c r="C1803" s="108"/>
      <c r="D1803" s="115"/>
      <c r="E1803" s="108"/>
      <c r="F1803" s="108"/>
      <c r="G1803" s="108"/>
      <c r="H1803" s="108"/>
      <c r="I1803" s="108"/>
      <c r="J1803" s="108"/>
      <c r="K1803" s="108"/>
      <c r="L1803" s="108"/>
      <c r="M1803" s="111"/>
      <c r="N1803" s="112"/>
      <c r="O1803" s="111"/>
      <c r="P1803" s="108"/>
      <c r="Q1803" s="108"/>
      <c r="R1803" s="108"/>
      <c r="S1803" s="108"/>
      <c r="T1803" s="108"/>
      <c r="U1803" s="108"/>
      <c r="V1803" s="108"/>
      <c r="W1803" s="108"/>
      <c r="X1803" s="108"/>
      <c r="Y1803" s="108"/>
      <c r="Z1803" s="108"/>
      <c r="AA1803" s="108"/>
      <c r="AB1803" s="108"/>
      <c r="AC1803" s="108"/>
      <c r="AD1803" s="108"/>
      <c r="AE1803" s="108"/>
      <c r="AF1803" s="108"/>
      <c r="AG1803" s="108"/>
      <c r="AH1803" s="108"/>
    </row>
    <row r="1804">
      <c r="A1804" s="108"/>
      <c r="B1804" s="108"/>
      <c r="C1804" s="108"/>
      <c r="D1804" s="115"/>
      <c r="E1804" s="108"/>
      <c r="F1804" s="108"/>
      <c r="G1804" s="108"/>
      <c r="H1804" s="108"/>
      <c r="I1804" s="108"/>
      <c r="J1804" s="108"/>
      <c r="K1804" s="108"/>
      <c r="L1804" s="108"/>
      <c r="M1804" s="111"/>
      <c r="N1804" s="112"/>
      <c r="O1804" s="111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/>
      <c r="AB1804" s="108"/>
      <c r="AC1804" s="108"/>
      <c r="AD1804" s="108"/>
      <c r="AE1804" s="108"/>
      <c r="AF1804" s="108"/>
      <c r="AG1804" s="108"/>
      <c r="AH1804" s="108"/>
    </row>
    <row r="1805">
      <c r="A1805" s="108"/>
      <c r="B1805" s="108"/>
      <c r="C1805" s="108"/>
      <c r="D1805" s="115"/>
      <c r="E1805" s="108"/>
      <c r="F1805" s="108"/>
      <c r="G1805" s="108"/>
      <c r="H1805" s="108"/>
      <c r="I1805" s="108"/>
      <c r="J1805" s="108"/>
      <c r="K1805" s="108"/>
      <c r="L1805" s="108"/>
      <c r="M1805" s="111"/>
      <c r="N1805" s="112"/>
      <c r="O1805" s="111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/>
      <c r="AB1805" s="108"/>
      <c r="AC1805" s="108"/>
      <c r="AD1805" s="108"/>
      <c r="AE1805" s="108"/>
      <c r="AF1805" s="108"/>
      <c r="AG1805" s="108"/>
      <c r="AH1805" s="108"/>
    </row>
    <row r="1806">
      <c r="A1806" s="108"/>
      <c r="B1806" s="108"/>
      <c r="C1806" s="108"/>
      <c r="D1806" s="115"/>
      <c r="E1806" s="108"/>
      <c r="F1806" s="108"/>
      <c r="G1806" s="108"/>
      <c r="H1806" s="108"/>
      <c r="I1806" s="108"/>
      <c r="J1806" s="108"/>
      <c r="K1806" s="108"/>
      <c r="L1806" s="108"/>
      <c r="M1806" s="111"/>
      <c r="N1806" s="112"/>
      <c r="O1806" s="111"/>
      <c r="P1806" s="108"/>
      <c r="Q1806" s="108"/>
      <c r="R1806" s="108"/>
      <c r="S1806" s="108"/>
      <c r="T1806" s="108"/>
      <c r="U1806" s="108"/>
      <c r="V1806" s="108"/>
      <c r="W1806" s="108"/>
      <c r="X1806" s="108"/>
      <c r="Y1806" s="108"/>
      <c r="Z1806" s="108"/>
      <c r="AA1806" s="108"/>
      <c r="AB1806" s="108"/>
      <c r="AC1806" s="108"/>
      <c r="AD1806" s="108"/>
      <c r="AE1806" s="108"/>
      <c r="AF1806" s="108"/>
      <c r="AG1806" s="108"/>
      <c r="AH1806" s="108"/>
    </row>
    <row r="1807">
      <c r="A1807" s="108"/>
      <c r="B1807" s="108"/>
      <c r="C1807" s="108"/>
      <c r="D1807" s="115"/>
      <c r="E1807" s="108"/>
      <c r="F1807" s="108"/>
      <c r="G1807" s="108"/>
      <c r="H1807" s="108"/>
      <c r="I1807" s="108"/>
      <c r="J1807" s="108"/>
      <c r="K1807" s="108"/>
      <c r="L1807" s="108"/>
      <c r="M1807" s="111"/>
      <c r="N1807" s="112"/>
      <c r="O1807" s="111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/>
      <c r="AB1807" s="108"/>
      <c r="AC1807" s="108"/>
      <c r="AD1807" s="108"/>
      <c r="AE1807" s="108"/>
      <c r="AF1807" s="108"/>
      <c r="AG1807" s="108"/>
      <c r="AH1807" s="108"/>
    </row>
    <row r="1808">
      <c r="A1808" s="108"/>
      <c r="B1808" s="108"/>
      <c r="C1808" s="108"/>
      <c r="D1808" s="115"/>
      <c r="E1808" s="108"/>
      <c r="F1808" s="108"/>
      <c r="G1808" s="108"/>
      <c r="H1808" s="108"/>
      <c r="I1808" s="108"/>
      <c r="J1808" s="108"/>
      <c r="K1808" s="108"/>
      <c r="L1808" s="108"/>
      <c r="M1808" s="111"/>
      <c r="N1808" s="112"/>
      <c r="O1808" s="111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/>
      <c r="AC1808" s="108"/>
      <c r="AD1808" s="108"/>
      <c r="AE1808" s="108"/>
      <c r="AF1808" s="108"/>
      <c r="AG1808" s="108"/>
      <c r="AH1808" s="108"/>
    </row>
    <row r="1809">
      <c r="A1809" s="108"/>
      <c r="B1809" s="108"/>
      <c r="C1809" s="108"/>
      <c r="D1809" s="115"/>
      <c r="E1809" s="108"/>
      <c r="F1809" s="108"/>
      <c r="G1809" s="108"/>
      <c r="H1809" s="108"/>
      <c r="I1809" s="108"/>
      <c r="J1809" s="108"/>
      <c r="K1809" s="108"/>
      <c r="L1809" s="108"/>
      <c r="M1809" s="111"/>
      <c r="N1809" s="112"/>
      <c r="O1809" s="111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/>
      <c r="AB1809" s="108"/>
      <c r="AC1809" s="108"/>
      <c r="AD1809" s="108"/>
      <c r="AE1809" s="108"/>
      <c r="AF1809" s="108"/>
      <c r="AG1809" s="108"/>
      <c r="AH1809" s="108"/>
    </row>
    <row r="1810">
      <c r="A1810" s="108"/>
      <c r="B1810" s="108"/>
      <c r="C1810" s="108"/>
      <c r="D1810" s="115"/>
      <c r="E1810" s="108"/>
      <c r="F1810" s="108"/>
      <c r="G1810" s="108"/>
      <c r="H1810" s="108"/>
      <c r="I1810" s="108"/>
      <c r="J1810" s="108"/>
      <c r="K1810" s="108"/>
      <c r="L1810" s="108"/>
      <c r="M1810" s="111"/>
      <c r="N1810" s="112"/>
      <c r="O1810" s="111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/>
      <c r="AB1810" s="108"/>
      <c r="AC1810" s="108"/>
      <c r="AD1810" s="108"/>
      <c r="AE1810" s="108"/>
      <c r="AF1810" s="108"/>
      <c r="AG1810" s="108"/>
      <c r="AH1810" s="108"/>
    </row>
    <row r="1811">
      <c r="A1811" s="108"/>
      <c r="B1811" s="108"/>
      <c r="C1811" s="108"/>
      <c r="D1811" s="115"/>
      <c r="E1811" s="108"/>
      <c r="F1811" s="108"/>
      <c r="G1811" s="108"/>
      <c r="H1811" s="108"/>
      <c r="I1811" s="108"/>
      <c r="J1811" s="108"/>
      <c r="K1811" s="108"/>
      <c r="L1811" s="108"/>
      <c r="M1811" s="111"/>
      <c r="N1811" s="112"/>
      <c r="O1811" s="111"/>
      <c r="P1811" s="108"/>
      <c r="Q1811" s="108"/>
      <c r="R1811" s="108"/>
      <c r="S1811" s="108"/>
      <c r="T1811" s="108"/>
      <c r="U1811" s="108"/>
      <c r="V1811" s="108"/>
      <c r="W1811" s="108"/>
      <c r="X1811" s="108"/>
      <c r="Y1811" s="108"/>
      <c r="Z1811" s="108"/>
      <c r="AA1811" s="108"/>
      <c r="AB1811" s="108"/>
      <c r="AC1811" s="108"/>
      <c r="AD1811" s="108"/>
      <c r="AE1811" s="108"/>
      <c r="AF1811" s="108"/>
      <c r="AG1811" s="108"/>
      <c r="AH1811" s="108"/>
    </row>
    <row r="1812">
      <c r="A1812" s="108"/>
      <c r="B1812" s="108"/>
      <c r="C1812" s="108"/>
      <c r="D1812" s="115"/>
      <c r="E1812" s="108"/>
      <c r="F1812" s="108"/>
      <c r="G1812" s="108"/>
      <c r="H1812" s="108"/>
      <c r="I1812" s="108"/>
      <c r="J1812" s="108"/>
      <c r="K1812" s="108"/>
      <c r="L1812" s="108"/>
      <c r="M1812" s="111"/>
      <c r="N1812" s="112"/>
      <c r="O1812" s="111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  <c r="AG1812" s="108"/>
      <c r="AH1812" s="108"/>
    </row>
    <row r="1813">
      <c r="A1813" s="108"/>
      <c r="B1813" s="108"/>
      <c r="C1813" s="108"/>
      <c r="D1813" s="115"/>
      <c r="E1813" s="108"/>
      <c r="F1813" s="108"/>
      <c r="G1813" s="108"/>
      <c r="H1813" s="108"/>
      <c r="I1813" s="108"/>
      <c r="J1813" s="108"/>
      <c r="K1813" s="108"/>
      <c r="L1813" s="108"/>
      <c r="M1813" s="111"/>
      <c r="N1813" s="112"/>
      <c r="O1813" s="111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  <c r="AE1813" s="108"/>
      <c r="AF1813" s="108"/>
      <c r="AG1813" s="108"/>
      <c r="AH1813" s="108"/>
    </row>
    <row r="1814">
      <c r="A1814" s="108"/>
      <c r="B1814" s="108"/>
      <c r="C1814" s="108"/>
      <c r="D1814" s="115"/>
      <c r="E1814" s="108"/>
      <c r="F1814" s="108"/>
      <c r="G1814" s="108"/>
      <c r="H1814" s="108"/>
      <c r="I1814" s="108"/>
      <c r="J1814" s="108"/>
      <c r="K1814" s="108"/>
      <c r="L1814" s="108"/>
      <c r="M1814" s="111"/>
      <c r="N1814" s="112"/>
      <c r="O1814" s="111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  <c r="AG1814" s="108"/>
      <c r="AH1814" s="108"/>
    </row>
    <row r="1815">
      <c r="A1815" s="108"/>
      <c r="B1815" s="108"/>
      <c r="C1815" s="108"/>
      <c r="D1815" s="115"/>
      <c r="E1815" s="108"/>
      <c r="F1815" s="108"/>
      <c r="G1815" s="108"/>
      <c r="H1815" s="108"/>
      <c r="I1815" s="108"/>
      <c r="J1815" s="108"/>
      <c r="K1815" s="108"/>
      <c r="L1815" s="108"/>
      <c r="M1815" s="111"/>
      <c r="N1815" s="112"/>
      <c r="O1815" s="111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  <c r="AG1815" s="108"/>
      <c r="AH1815" s="108"/>
    </row>
    <row r="1816">
      <c r="A1816" s="108"/>
      <c r="B1816" s="108"/>
      <c r="C1816" s="108"/>
      <c r="D1816" s="115"/>
      <c r="E1816" s="108"/>
      <c r="F1816" s="108"/>
      <c r="G1816" s="108"/>
      <c r="H1816" s="108"/>
      <c r="I1816" s="108"/>
      <c r="J1816" s="108"/>
      <c r="K1816" s="108"/>
      <c r="L1816" s="108"/>
      <c r="M1816" s="111"/>
      <c r="N1816" s="112"/>
      <c r="O1816" s="111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  <c r="AG1816" s="108"/>
      <c r="AH1816" s="108"/>
    </row>
    <row r="1817">
      <c r="A1817" s="108"/>
      <c r="B1817" s="108"/>
      <c r="C1817" s="108"/>
      <c r="D1817" s="115"/>
      <c r="E1817" s="108"/>
      <c r="F1817" s="108"/>
      <c r="G1817" s="108"/>
      <c r="H1817" s="108"/>
      <c r="I1817" s="108"/>
      <c r="J1817" s="108"/>
      <c r="K1817" s="108"/>
      <c r="L1817" s="108"/>
      <c r="M1817" s="111"/>
      <c r="N1817" s="112"/>
      <c r="O1817" s="111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  <c r="AG1817" s="108"/>
      <c r="AH1817" s="108"/>
    </row>
    <row r="1818">
      <c r="A1818" s="108"/>
      <c r="B1818" s="108"/>
      <c r="C1818" s="108"/>
      <c r="D1818" s="115"/>
      <c r="E1818" s="108"/>
      <c r="F1818" s="108"/>
      <c r="G1818" s="108"/>
      <c r="H1818" s="108"/>
      <c r="I1818" s="108"/>
      <c r="J1818" s="108"/>
      <c r="K1818" s="108"/>
      <c r="L1818" s="108"/>
      <c r="M1818" s="111"/>
      <c r="N1818" s="112"/>
      <c r="O1818" s="111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  <c r="AG1818" s="108"/>
      <c r="AH1818" s="108"/>
    </row>
    <row r="1819">
      <c r="A1819" s="108"/>
      <c r="B1819" s="108"/>
      <c r="C1819" s="108"/>
      <c r="D1819" s="115"/>
      <c r="E1819" s="108"/>
      <c r="F1819" s="108"/>
      <c r="G1819" s="108"/>
      <c r="H1819" s="108"/>
      <c r="I1819" s="108"/>
      <c r="J1819" s="108"/>
      <c r="K1819" s="108"/>
      <c r="L1819" s="108"/>
      <c r="M1819" s="111"/>
      <c r="N1819" s="112"/>
      <c r="O1819" s="111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  <c r="AG1819" s="108"/>
      <c r="AH1819" s="108"/>
    </row>
    <row r="1820">
      <c r="A1820" s="108"/>
      <c r="B1820" s="108"/>
      <c r="C1820" s="108"/>
      <c r="D1820" s="115"/>
      <c r="E1820" s="108"/>
      <c r="F1820" s="108"/>
      <c r="G1820" s="108"/>
      <c r="H1820" s="108"/>
      <c r="I1820" s="108"/>
      <c r="J1820" s="108"/>
      <c r="K1820" s="108"/>
      <c r="L1820" s="108"/>
      <c r="M1820" s="111"/>
      <c r="N1820" s="112"/>
      <c r="O1820" s="111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  <c r="AG1820" s="108"/>
      <c r="AH1820" s="108"/>
    </row>
    <row r="1821">
      <c r="A1821" s="108"/>
      <c r="B1821" s="108"/>
      <c r="C1821" s="108"/>
      <c r="D1821" s="115"/>
      <c r="E1821" s="108"/>
      <c r="F1821" s="108"/>
      <c r="G1821" s="108"/>
      <c r="H1821" s="108"/>
      <c r="I1821" s="108"/>
      <c r="J1821" s="108"/>
      <c r="K1821" s="108"/>
      <c r="L1821" s="108"/>
      <c r="M1821" s="111"/>
      <c r="N1821" s="112"/>
      <c r="O1821" s="111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  <c r="AG1821" s="108"/>
      <c r="AH1821" s="108"/>
    </row>
    <row r="1822">
      <c r="A1822" s="108"/>
      <c r="B1822" s="108"/>
      <c r="C1822" s="108"/>
      <c r="D1822" s="115"/>
      <c r="E1822" s="108"/>
      <c r="F1822" s="108"/>
      <c r="G1822" s="108"/>
      <c r="H1822" s="108"/>
      <c r="I1822" s="108"/>
      <c r="J1822" s="108"/>
      <c r="K1822" s="108"/>
      <c r="L1822" s="108"/>
      <c r="M1822" s="111"/>
      <c r="N1822" s="112"/>
      <c r="O1822" s="111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  <c r="AG1822" s="108"/>
      <c r="AH1822" s="108"/>
    </row>
    <row r="1823">
      <c r="A1823" s="108"/>
      <c r="B1823" s="108"/>
      <c r="C1823" s="108"/>
      <c r="D1823" s="115"/>
      <c r="E1823" s="108"/>
      <c r="F1823" s="108"/>
      <c r="G1823" s="108"/>
      <c r="H1823" s="108"/>
      <c r="I1823" s="108"/>
      <c r="J1823" s="108"/>
      <c r="K1823" s="108"/>
      <c r="L1823" s="108"/>
      <c r="M1823" s="111"/>
      <c r="N1823" s="112"/>
      <c r="O1823" s="111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  <c r="AG1823" s="108"/>
      <c r="AH1823" s="108"/>
    </row>
    <row r="1824">
      <c r="A1824" s="108"/>
      <c r="B1824" s="108"/>
      <c r="C1824" s="108"/>
      <c r="D1824" s="115"/>
      <c r="E1824" s="108"/>
      <c r="F1824" s="108"/>
      <c r="G1824" s="108"/>
      <c r="H1824" s="108"/>
      <c r="I1824" s="108"/>
      <c r="J1824" s="108"/>
      <c r="K1824" s="108"/>
      <c r="L1824" s="108"/>
      <c r="M1824" s="111"/>
      <c r="N1824" s="112"/>
      <c r="O1824" s="111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  <c r="AG1824" s="108"/>
      <c r="AH1824" s="108"/>
    </row>
    <row r="1825">
      <c r="A1825" s="108"/>
      <c r="B1825" s="108"/>
      <c r="C1825" s="108"/>
      <c r="D1825" s="115"/>
      <c r="E1825" s="108"/>
      <c r="F1825" s="108"/>
      <c r="G1825" s="108"/>
      <c r="H1825" s="108"/>
      <c r="I1825" s="108"/>
      <c r="J1825" s="108"/>
      <c r="K1825" s="108"/>
      <c r="L1825" s="108"/>
      <c r="M1825" s="111"/>
      <c r="N1825" s="112"/>
      <c r="O1825" s="111"/>
      <c r="P1825" s="108"/>
      <c r="Q1825" s="108"/>
      <c r="R1825" s="108"/>
      <c r="S1825" s="108"/>
      <c r="T1825" s="108"/>
      <c r="U1825" s="108"/>
      <c r="V1825" s="108"/>
      <c r="W1825" s="108"/>
      <c r="X1825" s="108"/>
      <c r="Y1825" s="108"/>
      <c r="Z1825" s="108"/>
      <c r="AA1825" s="108"/>
      <c r="AB1825" s="108"/>
      <c r="AC1825" s="108"/>
      <c r="AD1825" s="108"/>
      <c r="AE1825" s="108"/>
      <c r="AF1825" s="108"/>
      <c r="AG1825" s="108"/>
      <c r="AH1825" s="108"/>
    </row>
    <row r="1826">
      <c r="A1826" s="108"/>
      <c r="B1826" s="108"/>
      <c r="C1826" s="108"/>
      <c r="D1826" s="115"/>
      <c r="E1826" s="108"/>
      <c r="F1826" s="108"/>
      <c r="G1826" s="108"/>
      <c r="H1826" s="108"/>
      <c r="I1826" s="108"/>
      <c r="J1826" s="108"/>
      <c r="K1826" s="108"/>
      <c r="L1826" s="108"/>
      <c r="M1826" s="111"/>
      <c r="N1826" s="112"/>
      <c r="O1826" s="111"/>
      <c r="P1826" s="108"/>
      <c r="Q1826" s="108"/>
      <c r="R1826" s="108"/>
      <c r="S1826" s="108"/>
      <c r="T1826" s="108"/>
      <c r="U1826" s="108"/>
      <c r="V1826" s="108"/>
      <c r="W1826" s="108"/>
      <c r="X1826" s="108"/>
      <c r="Y1826" s="108"/>
      <c r="Z1826" s="108"/>
      <c r="AA1826" s="108"/>
      <c r="AB1826" s="108"/>
      <c r="AC1826" s="108"/>
      <c r="AD1826" s="108"/>
      <c r="AE1826" s="108"/>
      <c r="AF1826" s="108"/>
      <c r="AG1826" s="108"/>
      <c r="AH1826" s="108"/>
    </row>
    <row r="1827">
      <c r="A1827" s="108"/>
      <c r="B1827" s="108"/>
      <c r="C1827" s="108"/>
      <c r="D1827" s="115"/>
      <c r="E1827" s="108"/>
      <c r="F1827" s="108"/>
      <c r="G1827" s="108"/>
      <c r="H1827" s="108"/>
      <c r="I1827" s="108"/>
      <c r="J1827" s="108"/>
      <c r="K1827" s="108"/>
      <c r="L1827" s="108"/>
      <c r="M1827" s="111"/>
      <c r="N1827" s="112"/>
      <c r="O1827" s="111"/>
      <c r="P1827" s="108"/>
      <c r="Q1827" s="108"/>
      <c r="R1827" s="108"/>
      <c r="S1827" s="108"/>
      <c r="T1827" s="108"/>
      <c r="U1827" s="108"/>
      <c r="V1827" s="108"/>
      <c r="W1827" s="108"/>
      <c r="X1827" s="108"/>
      <c r="Y1827" s="108"/>
      <c r="Z1827" s="108"/>
      <c r="AA1827" s="108"/>
      <c r="AB1827" s="108"/>
      <c r="AC1827" s="108"/>
      <c r="AD1827" s="108"/>
      <c r="AE1827" s="108"/>
      <c r="AF1827" s="108"/>
      <c r="AG1827" s="108"/>
      <c r="AH1827" s="108"/>
    </row>
    <row r="1828">
      <c r="A1828" s="108"/>
      <c r="B1828" s="108"/>
      <c r="C1828" s="108"/>
      <c r="D1828" s="115"/>
      <c r="E1828" s="108"/>
      <c r="F1828" s="108"/>
      <c r="G1828" s="108"/>
      <c r="H1828" s="108"/>
      <c r="I1828" s="108"/>
      <c r="J1828" s="108"/>
      <c r="K1828" s="108"/>
      <c r="L1828" s="108"/>
      <c r="M1828" s="111"/>
      <c r="N1828" s="112"/>
      <c r="O1828" s="111"/>
      <c r="P1828" s="108"/>
      <c r="Q1828" s="108"/>
      <c r="R1828" s="108"/>
      <c r="S1828" s="108"/>
      <c r="T1828" s="108"/>
      <c r="U1828" s="108"/>
      <c r="V1828" s="108"/>
      <c r="W1828" s="108"/>
      <c r="X1828" s="108"/>
      <c r="Y1828" s="108"/>
      <c r="Z1828" s="108"/>
      <c r="AA1828" s="108"/>
      <c r="AB1828" s="108"/>
      <c r="AC1828" s="108"/>
      <c r="AD1828" s="108"/>
      <c r="AE1828" s="108"/>
      <c r="AF1828" s="108"/>
      <c r="AG1828" s="108"/>
      <c r="AH1828" s="108"/>
    </row>
    <row r="1829">
      <c r="A1829" s="108"/>
      <c r="B1829" s="108"/>
      <c r="C1829" s="108"/>
      <c r="D1829" s="115"/>
      <c r="E1829" s="108"/>
      <c r="F1829" s="108"/>
      <c r="G1829" s="108"/>
      <c r="H1829" s="108"/>
      <c r="I1829" s="108"/>
      <c r="J1829" s="108"/>
      <c r="K1829" s="108"/>
      <c r="L1829" s="108"/>
      <c r="M1829" s="111"/>
      <c r="N1829" s="112"/>
      <c r="O1829" s="111"/>
      <c r="P1829" s="108"/>
      <c r="Q1829" s="108"/>
      <c r="R1829" s="108"/>
      <c r="S1829" s="108"/>
      <c r="T1829" s="108"/>
      <c r="U1829" s="108"/>
      <c r="V1829" s="108"/>
      <c r="W1829" s="108"/>
      <c r="X1829" s="108"/>
      <c r="Y1829" s="108"/>
      <c r="Z1829" s="108"/>
      <c r="AA1829" s="108"/>
      <c r="AB1829" s="108"/>
      <c r="AC1829" s="108"/>
      <c r="AD1829" s="108"/>
      <c r="AE1829" s="108"/>
      <c r="AF1829" s="108"/>
      <c r="AG1829" s="108"/>
      <c r="AH1829" s="108"/>
    </row>
    <row r="1830">
      <c r="A1830" s="108"/>
      <c r="B1830" s="108"/>
      <c r="C1830" s="108"/>
      <c r="D1830" s="115"/>
      <c r="E1830" s="108"/>
      <c r="F1830" s="108"/>
      <c r="G1830" s="108"/>
      <c r="H1830" s="108"/>
      <c r="I1830" s="108"/>
      <c r="J1830" s="108"/>
      <c r="K1830" s="108"/>
      <c r="L1830" s="108"/>
      <c r="M1830" s="111"/>
      <c r="N1830" s="112"/>
      <c r="O1830" s="111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/>
      <c r="AB1830" s="108"/>
      <c r="AC1830" s="108"/>
      <c r="AD1830" s="108"/>
      <c r="AE1830" s="108"/>
      <c r="AF1830" s="108"/>
      <c r="AG1830" s="108"/>
      <c r="AH1830" s="108"/>
    </row>
    <row r="1831">
      <c r="A1831" s="108"/>
      <c r="B1831" s="108"/>
      <c r="C1831" s="108"/>
      <c r="D1831" s="115"/>
      <c r="E1831" s="108"/>
      <c r="F1831" s="108"/>
      <c r="G1831" s="108"/>
      <c r="H1831" s="108"/>
      <c r="I1831" s="108"/>
      <c r="J1831" s="108"/>
      <c r="K1831" s="108"/>
      <c r="L1831" s="108"/>
      <c r="M1831" s="111"/>
      <c r="N1831" s="112"/>
      <c r="O1831" s="111"/>
      <c r="P1831" s="108"/>
      <c r="Q1831" s="108"/>
      <c r="R1831" s="108"/>
      <c r="S1831" s="108"/>
      <c r="T1831" s="108"/>
      <c r="U1831" s="108"/>
      <c r="V1831" s="108"/>
      <c r="W1831" s="108"/>
      <c r="X1831" s="108"/>
      <c r="Y1831" s="108"/>
      <c r="Z1831" s="108"/>
      <c r="AA1831" s="108"/>
      <c r="AB1831" s="108"/>
      <c r="AC1831" s="108"/>
      <c r="AD1831" s="108"/>
      <c r="AE1831" s="108"/>
      <c r="AF1831" s="108"/>
      <c r="AG1831" s="108"/>
      <c r="AH1831" s="108"/>
    </row>
    <row r="1832">
      <c r="A1832" s="108"/>
      <c r="B1832" s="108"/>
      <c r="C1832" s="108"/>
      <c r="D1832" s="115"/>
      <c r="E1832" s="108"/>
      <c r="F1832" s="108"/>
      <c r="G1832" s="108"/>
      <c r="H1832" s="108"/>
      <c r="I1832" s="108"/>
      <c r="J1832" s="108"/>
      <c r="K1832" s="108"/>
      <c r="L1832" s="108"/>
      <c r="M1832" s="111"/>
      <c r="N1832" s="112"/>
      <c r="O1832" s="111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/>
      <c r="AB1832" s="108"/>
      <c r="AC1832" s="108"/>
      <c r="AD1832" s="108"/>
      <c r="AE1832" s="108"/>
      <c r="AF1832" s="108"/>
      <c r="AG1832" s="108"/>
      <c r="AH1832" s="108"/>
    </row>
    <row r="1833">
      <c r="A1833" s="108"/>
      <c r="B1833" s="108"/>
      <c r="C1833" s="108"/>
      <c r="D1833" s="115"/>
      <c r="E1833" s="108"/>
      <c r="F1833" s="108"/>
      <c r="G1833" s="108"/>
      <c r="H1833" s="108"/>
      <c r="I1833" s="108"/>
      <c r="J1833" s="108"/>
      <c r="K1833" s="108"/>
      <c r="L1833" s="108"/>
      <c r="M1833" s="111"/>
      <c r="N1833" s="112"/>
      <c r="O1833" s="111"/>
      <c r="P1833" s="108"/>
      <c r="Q1833" s="108"/>
      <c r="R1833" s="108"/>
      <c r="S1833" s="108"/>
      <c r="T1833" s="108"/>
      <c r="U1833" s="108"/>
      <c r="V1833" s="108"/>
      <c r="W1833" s="108"/>
      <c r="X1833" s="108"/>
      <c r="Y1833" s="108"/>
      <c r="Z1833" s="108"/>
      <c r="AA1833" s="108"/>
      <c r="AB1833" s="108"/>
      <c r="AC1833" s="108"/>
      <c r="AD1833" s="108"/>
      <c r="AE1833" s="108"/>
      <c r="AF1833" s="108"/>
      <c r="AG1833" s="108"/>
      <c r="AH1833" s="108"/>
    </row>
    <row r="1834">
      <c r="A1834" s="108"/>
      <c r="B1834" s="108"/>
      <c r="C1834" s="108"/>
      <c r="D1834" s="115"/>
      <c r="E1834" s="108"/>
      <c r="F1834" s="108"/>
      <c r="G1834" s="108"/>
      <c r="H1834" s="108"/>
      <c r="I1834" s="108"/>
      <c r="J1834" s="108"/>
      <c r="K1834" s="108"/>
      <c r="L1834" s="108"/>
      <c r="M1834" s="111"/>
      <c r="N1834" s="112"/>
      <c r="O1834" s="111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/>
      <c r="AB1834" s="108"/>
      <c r="AC1834" s="108"/>
      <c r="AD1834" s="108"/>
      <c r="AE1834" s="108"/>
      <c r="AF1834" s="108"/>
      <c r="AG1834" s="108"/>
      <c r="AH1834" s="108"/>
    </row>
    <row r="1835">
      <c r="A1835" s="108"/>
      <c r="B1835" s="108"/>
      <c r="C1835" s="108"/>
      <c r="D1835" s="115"/>
      <c r="E1835" s="108"/>
      <c r="F1835" s="108"/>
      <c r="G1835" s="108"/>
      <c r="H1835" s="108"/>
      <c r="I1835" s="108"/>
      <c r="J1835" s="108"/>
      <c r="K1835" s="108"/>
      <c r="L1835" s="108"/>
      <c r="M1835" s="111"/>
      <c r="N1835" s="112"/>
      <c r="O1835" s="111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/>
      <c r="AB1835" s="108"/>
      <c r="AC1835" s="108"/>
      <c r="AD1835" s="108"/>
      <c r="AE1835" s="108"/>
      <c r="AF1835" s="108"/>
      <c r="AG1835" s="108"/>
      <c r="AH1835" s="108"/>
    </row>
    <row r="1836">
      <c r="A1836" s="108"/>
      <c r="B1836" s="108"/>
      <c r="C1836" s="108"/>
      <c r="D1836" s="115"/>
      <c r="E1836" s="108"/>
      <c r="F1836" s="108"/>
      <c r="G1836" s="108"/>
      <c r="H1836" s="108"/>
      <c r="I1836" s="108"/>
      <c r="J1836" s="108"/>
      <c r="K1836" s="108"/>
      <c r="L1836" s="108"/>
      <c r="M1836" s="111"/>
      <c r="N1836" s="112"/>
      <c r="O1836" s="111"/>
      <c r="P1836" s="108"/>
      <c r="Q1836" s="108"/>
      <c r="R1836" s="108"/>
      <c r="S1836" s="108"/>
      <c r="T1836" s="108"/>
      <c r="U1836" s="108"/>
      <c r="V1836" s="108"/>
      <c r="W1836" s="108"/>
      <c r="X1836" s="108"/>
      <c r="Y1836" s="108"/>
      <c r="Z1836" s="108"/>
      <c r="AA1836" s="108"/>
      <c r="AB1836" s="108"/>
      <c r="AC1836" s="108"/>
      <c r="AD1836" s="108"/>
      <c r="AE1836" s="108"/>
      <c r="AF1836" s="108"/>
      <c r="AG1836" s="108"/>
      <c r="AH1836" s="108"/>
    </row>
    <row r="1837">
      <c r="A1837" s="108"/>
      <c r="B1837" s="108"/>
      <c r="C1837" s="108"/>
      <c r="D1837" s="115"/>
      <c r="E1837" s="108"/>
      <c r="F1837" s="108"/>
      <c r="G1837" s="108"/>
      <c r="H1837" s="108"/>
      <c r="I1837" s="108"/>
      <c r="J1837" s="108"/>
      <c r="K1837" s="108"/>
      <c r="L1837" s="108"/>
      <c r="M1837" s="111"/>
      <c r="N1837" s="112"/>
      <c r="O1837" s="111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/>
      <c r="AB1837" s="108"/>
      <c r="AC1837" s="108"/>
      <c r="AD1837" s="108"/>
      <c r="AE1837" s="108"/>
      <c r="AF1837" s="108"/>
      <c r="AG1837" s="108"/>
      <c r="AH1837" s="108"/>
    </row>
    <row r="1838">
      <c r="A1838" s="108"/>
      <c r="B1838" s="108"/>
      <c r="C1838" s="108"/>
      <c r="D1838" s="115"/>
      <c r="E1838" s="108"/>
      <c r="F1838" s="108"/>
      <c r="G1838" s="108"/>
      <c r="H1838" s="108"/>
      <c r="I1838" s="108"/>
      <c r="J1838" s="108"/>
      <c r="K1838" s="108"/>
      <c r="L1838" s="108"/>
      <c r="M1838" s="111"/>
      <c r="N1838" s="112"/>
      <c r="O1838" s="111"/>
      <c r="P1838" s="108"/>
      <c r="Q1838" s="108"/>
      <c r="R1838" s="108"/>
      <c r="S1838" s="108"/>
      <c r="T1838" s="108"/>
      <c r="U1838" s="108"/>
      <c r="V1838" s="108"/>
      <c r="W1838" s="108"/>
      <c r="X1838" s="108"/>
      <c r="Y1838" s="108"/>
      <c r="Z1838" s="108"/>
      <c r="AA1838" s="108"/>
      <c r="AB1838" s="108"/>
      <c r="AC1838" s="108"/>
      <c r="AD1838" s="108"/>
      <c r="AE1838" s="108"/>
      <c r="AF1838" s="108"/>
      <c r="AG1838" s="108"/>
      <c r="AH1838" s="108"/>
    </row>
    <row r="1839">
      <c r="A1839" s="108"/>
      <c r="B1839" s="108"/>
      <c r="C1839" s="108"/>
      <c r="D1839" s="115"/>
      <c r="E1839" s="108"/>
      <c r="F1839" s="108"/>
      <c r="G1839" s="108"/>
      <c r="H1839" s="108"/>
      <c r="I1839" s="108"/>
      <c r="J1839" s="108"/>
      <c r="K1839" s="108"/>
      <c r="L1839" s="108"/>
      <c r="M1839" s="111"/>
      <c r="N1839" s="112"/>
      <c r="O1839" s="111"/>
      <c r="P1839" s="108"/>
      <c r="Q1839" s="108"/>
      <c r="R1839" s="108"/>
      <c r="S1839" s="108"/>
      <c r="T1839" s="108"/>
      <c r="U1839" s="108"/>
      <c r="V1839" s="108"/>
      <c r="W1839" s="108"/>
      <c r="X1839" s="108"/>
      <c r="Y1839" s="108"/>
      <c r="Z1839" s="108"/>
      <c r="AA1839" s="108"/>
      <c r="AB1839" s="108"/>
      <c r="AC1839" s="108"/>
      <c r="AD1839" s="108"/>
      <c r="AE1839" s="108"/>
      <c r="AF1839" s="108"/>
      <c r="AG1839" s="108"/>
      <c r="AH1839" s="108"/>
    </row>
    <row r="1840">
      <c r="A1840" s="108"/>
      <c r="B1840" s="108"/>
      <c r="C1840" s="108"/>
      <c r="D1840" s="115"/>
      <c r="E1840" s="108"/>
      <c r="F1840" s="108"/>
      <c r="G1840" s="108"/>
      <c r="H1840" s="108"/>
      <c r="I1840" s="108"/>
      <c r="J1840" s="108"/>
      <c r="K1840" s="108"/>
      <c r="L1840" s="108"/>
      <c r="M1840" s="111"/>
      <c r="N1840" s="112"/>
      <c r="O1840" s="111"/>
      <c r="P1840" s="108"/>
      <c r="Q1840" s="108"/>
      <c r="R1840" s="108"/>
      <c r="S1840" s="108"/>
      <c r="T1840" s="108"/>
      <c r="U1840" s="108"/>
      <c r="V1840" s="108"/>
      <c r="W1840" s="108"/>
      <c r="X1840" s="108"/>
      <c r="Y1840" s="108"/>
      <c r="Z1840" s="108"/>
      <c r="AA1840" s="108"/>
      <c r="AB1840" s="108"/>
      <c r="AC1840" s="108"/>
      <c r="AD1840" s="108"/>
      <c r="AE1840" s="108"/>
      <c r="AF1840" s="108"/>
      <c r="AG1840" s="108"/>
      <c r="AH1840" s="108"/>
    </row>
    <row r="1841">
      <c r="A1841" s="108"/>
      <c r="B1841" s="108"/>
      <c r="C1841" s="108"/>
      <c r="D1841" s="115"/>
      <c r="E1841" s="108"/>
      <c r="F1841" s="108"/>
      <c r="G1841" s="108"/>
      <c r="H1841" s="108"/>
      <c r="I1841" s="108"/>
      <c r="J1841" s="108"/>
      <c r="K1841" s="108"/>
      <c r="L1841" s="108"/>
      <c r="M1841" s="111"/>
      <c r="N1841" s="112"/>
      <c r="O1841" s="111"/>
      <c r="P1841" s="108"/>
      <c r="Q1841" s="108"/>
      <c r="R1841" s="108"/>
      <c r="S1841" s="108"/>
      <c r="T1841" s="108"/>
      <c r="U1841" s="108"/>
      <c r="V1841" s="108"/>
      <c r="W1841" s="108"/>
      <c r="X1841" s="108"/>
      <c r="Y1841" s="108"/>
      <c r="Z1841" s="108"/>
      <c r="AA1841" s="108"/>
      <c r="AB1841" s="108"/>
      <c r="AC1841" s="108"/>
      <c r="AD1841" s="108"/>
      <c r="AE1841" s="108"/>
      <c r="AF1841" s="108"/>
      <c r="AG1841" s="108"/>
      <c r="AH1841" s="108"/>
    </row>
    <row r="1842">
      <c r="A1842" s="108"/>
      <c r="B1842" s="108"/>
      <c r="C1842" s="108"/>
      <c r="D1842" s="115"/>
      <c r="E1842" s="108"/>
      <c r="F1842" s="108"/>
      <c r="G1842" s="108"/>
      <c r="H1842" s="108"/>
      <c r="I1842" s="108"/>
      <c r="J1842" s="108"/>
      <c r="K1842" s="108"/>
      <c r="L1842" s="108"/>
      <c r="M1842" s="111"/>
      <c r="N1842" s="112"/>
      <c r="O1842" s="111"/>
      <c r="P1842" s="108"/>
      <c r="Q1842" s="108"/>
      <c r="R1842" s="108"/>
      <c r="S1842" s="108"/>
      <c r="T1842" s="108"/>
      <c r="U1842" s="108"/>
      <c r="V1842" s="108"/>
      <c r="W1842" s="108"/>
      <c r="X1842" s="108"/>
      <c r="Y1842" s="108"/>
      <c r="Z1842" s="108"/>
      <c r="AA1842" s="108"/>
      <c r="AB1842" s="108"/>
      <c r="AC1842" s="108"/>
      <c r="AD1842" s="108"/>
      <c r="AE1842" s="108"/>
      <c r="AF1842" s="108"/>
      <c r="AG1842" s="108"/>
      <c r="AH1842" s="108"/>
    </row>
    <row r="1843">
      <c r="A1843" s="108"/>
      <c r="B1843" s="108"/>
      <c r="C1843" s="108"/>
      <c r="D1843" s="115"/>
      <c r="E1843" s="108"/>
      <c r="F1843" s="108"/>
      <c r="G1843" s="108"/>
      <c r="H1843" s="108"/>
      <c r="I1843" s="108"/>
      <c r="J1843" s="108"/>
      <c r="K1843" s="108"/>
      <c r="L1843" s="108"/>
      <c r="M1843" s="111"/>
      <c r="N1843" s="112"/>
      <c r="O1843" s="111"/>
      <c r="P1843" s="108"/>
      <c r="Q1843" s="108"/>
      <c r="R1843" s="108"/>
      <c r="S1843" s="108"/>
      <c r="T1843" s="108"/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08"/>
      <c r="AE1843" s="108"/>
      <c r="AF1843" s="108"/>
      <c r="AG1843" s="108"/>
      <c r="AH1843" s="108"/>
    </row>
    <row r="1844">
      <c r="A1844" s="108"/>
      <c r="B1844" s="108"/>
      <c r="C1844" s="108"/>
      <c r="D1844" s="115"/>
      <c r="E1844" s="108"/>
      <c r="F1844" s="108"/>
      <c r="G1844" s="108"/>
      <c r="H1844" s="108"/>
      <c r="I1844" s="108"/>
      <c r="J1844" s="108"/>
      <c r="K1844" s="108"/>
      <c r="L1844" s="108"/>
      <c r="M1844" s="111"/>
      <c r="N1844" s="112"/>
      <c r="O1844" s="111"/>
      <c r="P1844" s="108"/>
      <c r="Q1844" s="108"/>
      <c r="R1844" s="108"/>
      <c r="S1844" s="108"/>
      <c r="T1844" s="108"/>
      <c r="U1844" s="108"/>
      <c r="V1844" s="108"/>
      <c r="W1844" s="108"/>
      <c r="X1844" s="108"/>
      <c r="Y1844" s="108"/>
      <c r="Z1844" s="108"/>
      <c r="AA1844" s="108"/>
      <c r="AB1844" s="108"/>
      <c r="AC1844" s="108"/>
      <c r="AD1844" s="108"/>
      <c r="AE1844" s="108"/>
      <c r="AF1844" s="108"/>
      <c r="AG1844" s="108"/>
      <c r="AH1844" s="108"/>
    </row>
    <row r="1845">
      <c r="A1845" s="108"/>
      <c r="B1845" s="108"/>
      <c r="C1845" s="108"/>
      <c r="D1845" s="115"/>
      <c r="E1845" s="108"/>
      <c r="F1845" s="108"/>
      <c r="G1845" s="108"/>
      <c r="H1845" s="108"/>
      <c r="I1845" s="108"/>
      <c r="J1845" s="108"/>
      <c r="K1845" s="108"/>
      <c r="L1845" s="108"/>
      <c r="M1845" s="111"/>
      <c r="N1845" s="112"/>
      <c r="O1845" s="111"/>
      <c r="P1845" s="108"/>
      <c r="Q1845" s="108"/>
      <c r="R1845" s="108"/>
      <c r="S1845" s="108"/>
      <c r="T1845" s="108"/>
      <c r="U1845" s="108"/>
      <c r="V1845" s="108"/>
      <c r="W1845" s="108"/>
      <c r="X1845" s="108"/>
      <c r="Y1845" s="108"/>
      <c r="Z1845" s="108"/>
      <c r="AA1845" s="108"/>
      <c r="AB1845" s="108"/>
      <c r="AC1845" s="108"/>
      <c r="AD1845" s="108"/>
      <c r="AE1845" s="108"/>
      <c r="AF1845" s="108"/>
      <c r="AG1845" s="108"/>
      <c r="AH1845" s="108"/>
    </row>
    <row r="1846">
      <c r="A1846" s="108"/>
      <c r="B1846" s="108"/>
      <c r="C1846" s="108"/>
      <c r="D1846" s="115"/>
      <c r="E1846" s="108"/>
      <c r="F1846" s="108"/>
      <c r="G1846" s="108"/>
      <c r="H1846" s="108"/>
      <c r="I1846" s="108"/>
      <c r="J1846" s="108"/>
      <c r="K1846" s="108"/>
      <c r="L1846" s="108"/>
      <c r="M1846" s="111"/>
      <c r="N1846" s="112"/>
      <c r="O1846" s="111"/>
      <c r="P1846" s="108"/>
      <c r="Q1846" s="108"/>
      <c r="R1846" s="108"/>
      <c r="S1846" s="108"/>
      <c r="T1846" s="108"/>
      <c r="U1846" s="108"/>
      <c r="V1846" s="108"/>
      <c r="W1846" s="108"/>
      <c r="X1846" s="108"/>
      <c r="Y1846" s="108"/>
      <c r="Z1846" s="108"/>
      <c r="AA1846" s="108"/>
      <c r="AB1846" s="108"/>
      <c r="AC1846" s="108"/>
      <c r="AD1846" s="108"/>
      <c r="AE1846" s="108"/>
      <c r="AF1846" s="108"/>
      <c r="AG1846" s="108"/>
      <c r="AH1846" s="108"/>
    </row>
    <row r="1847">
      <c r="A1847" s="108"/>
      <c r="B1847" s="108"/>
      <c r="C1847" s="108"/>
      <c r="D1847" s="115"/>
      <c r="E1847" s="108"/>
      <c r="F1847" s="108"/>
      <c r="G1847" s="108"/>
      <c r="H1847" s="108"/>
      <c r="I1847" s="108"/>
      <c r="J1847" s="108"/>
      <c r="K1847" s="108"/>
      <c r="L1847" s="108"/>
      <c r="M1847" s="111"/>
      <c r="N1847" s="112"/>
      <c r="O1847" s="111"/>
      <c r="P1847" s="108"/>
      <c r="Q1847" s="108"/>
      <c r="R1847" s="108"/>
      <c r="S1847" s="108"/>
      <c r="T1847" s="108"/>
      <c r="U1847" s="108"/>
      <c r="V1847" s="108"/>
      <c r="W1847" s="108"/>
      <c r="X1847" s="108"/>
      <c r="Y1847" s="108"/>
      <c r="Z1847" s="108"/>
      <c r="AA1847" s="108"/>
      <c r="AB1847" s="108"/>
      <c r="AC1847" s="108"/>
      <c r="AD1847" s="108"/>
      <c r="AE1847" s="108"/>
      <c r="AF1847" s="108"/>
      <c r="AG1847" s="108"/>
      <c r="AH1847" s="108"/>
    </row>
    <row r="1848">
      <c r="A1848" s="108"/>
      <c r="B1848" s="108"/>
      <c r="C1848" s="108"/>
      <c r="D1848" s="115"/>
      <c r="E1848" s="108"/>
      <c r="F1848" s="108"/>
      <c r="G1848" s="108"/>
      <c r="H1848" s="108"/>
      <c r="I1848" s="108"/>
      <c r="J1848" s="108"/>
      <c r="K1848" s="108"/>
      <c r="L1848" s="108"/>
      <c r="M1848" s="111"/>
      <c r="N1848" s="112"/>
      <c r="O1848" s="111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/>
      <c r="AB1848" s="108"/>
      <c r="AC1848" s="108"/>
      <c r="AD1848" s="108"/>
      <c r="AE1848" s="108"/>
      <c r="AF1848" s="108"/>
      <c r="AG1848" s="108"/>
      <c r="AH1848" s="108"/>
    </row>
    <row r="1849">
      <c r="A1849" s="108"/>
      <c r="B1849" s="108"/>
      <c r="C1849" s="108"/>
      <c r="D1849" s="115"/>
      <c r="E1849" s="108"/>
      <c r="F1849" s="108"/>
      <c r="G1849" s="108"/>
      <c r="H1849" s="108"/>
      <c r="I1849" s="108"/>
      <c r="J1849" s="108"/>
      <c r="K1849" s="108"/>
      <c r="L1849" s="108"/>
      <c r="M1849" s="111"/>
      <c r="N1849" s="112"/>
      <c r="O1849" s="111"/>
      <c r="P1849" s="108"/>
      <c r="Q1849" s="108"/>
      <c r="R1849" s="108"/>
      <c r="S1849" s="108"/>
      <c r="T1849" s="108"/>
      <c r="U1849" s="108"/>
      <c r="V1849" s="108"/>
      <c r="W1849" s="108"/>
      <c r="X1849" s="108"/>
      <c r="Y1849" s="108"/>
      <c r="Z1849" s="108"/>
      <c r="AA1849" s="108"/>
      <c r="AB1849" s="108"/>
      <c r="AC1849" s="108"/>
      <c r="AD1849" s="108"/>
      <c r="AE1849" s="108"/>
      <c r="AF1849" s="108"/>
      <c r="AG1849" s="108"/>
      <c r="AH1849" s="108"/>
    </row>
    <row r="1850">
      <c r="A1850" s="108"/>
      <c r="B1850" s="108"/>
      <c r="C1850" s="108"/>
      <c r="D1850" s="115"/>
      <c r="E1850" s="108"/>
      <c r="F1850" s="108"/>
      <c r="G1850" s="108"/>
      <c r="H1850" s="108"/>
      <c r="I1850" s="108"/>
      <c r="J1850" s="108"/>
      <c r="K1850" s="108"/>
      <c r="L1850" s="108"/>
      <c r="M1850" s="111"/>
      <c r="N1850" s="112"/>
      <c r="O1850" s="111"/>
      <c r="P1850" s="108"/>
      <c r="Q1850" s="108"/>
      <c r="R1850" s="108"/>
      <c r="S1850" s="108"/>
      <c r="T1850" s="108"/>
      <c r="U1850" s="108"/>
      <c r="V1850" s="108"/>
      <c r="W1850" s="108"/>
      <c r="X1850" s="108"/>
      <c r="Y1850" s="108"/>
      <c r="Z1850" s="108"/>
      <c r="AA1850" s="108"/>
      <c r="AB1850" s="108"/>
      <c r="AC1850" s="108"/>
      <c r="AD1850" s="108"/>
      <c r="AE1850" s="108"/>
      <c r="AF1850" s="108"/>
      <c r="AG1850" s="108"/>
      <c r="AH1850" s="108"/>
    </row>
    <row r="1851">
      <c r="A1851" s="108"/>
      <c r="B1851" s="108"/>
      <c r="C1851" s="108"/>
      <c r="D1851" s="115"/>
      <c r="E1851" s="108"/>
      <c r="F1851" s="108"/>
      <c r="G1851" s="108"/>
      <c r="H1851" s="108"/>
      <c r="I1851" s="108"/>
      <c r="J1851" s="108"/>
      <c r="K1851" s="108"/>
      <c r="L1851" s="108"/>
      <c r="M1851" s="111"/>
      <c r="N1851" s="112"/>
      <c r="O1851" s="111"/>
      <c r="P1851" s="108"/>
      <c r="Q1851" s="108"/>
      <c r="R1851" s="108"/>
      <c r="S1851" s="108"/>
      <c r="T1851" s="108"/>
      <c r="U1851" s="108"/>
      <c r="V1851" s="108"/>
      <c r="W1851" s="108"/>
      <c r="X1851" s="108"/>
      <c r="Y1851" s="108"/>
      <c r="Z1851" s="108"/>
      <c r="AA1851" s="108"/>
      <c r="AB1851" s="108"/>
      <c r="AC1851" s="108"/>
      <c r="AD1851" s="108"/>
      <c r="AE1851" s="108"/>
      <c r="AF1851" s="108"/>
      <c r="AG1851" s="108"/>
      <c r="AH1851" s="108"/>
    </row>
    <row r="1852">
      <c r="A1852" s="108"/>
      <c r="B1852" s="108"/>
      <c r="C1852" s="108"/>
      <c r="D1852" s="115"/>
      <c r="E1852" s="108"/>
      <c r="F1852" s="108"/>
      <c r="G1852" s="108"/>
      <c r="H1852" s="108"/>
      <c r="I1852" s="108"/>
      <c r="J1852" s="108"/>
      <c r="K1852" s="108"/>
      <c r="L1852" s="108"/>
      <c r="M1852" s="111"/>
      <c r="N1852" s="112"/>
      <c r="O1852" s="111"/>
      <c r="P1852" s="108"/>
      <c r="Q1852" s="108"/>
      <c r="R1852" s="108"/>
      <c r="S1852" s="108"/>
      <c r="T1852" s="108"/>
      <c r="U1852" s="108"/>
      <c r="V1852" s="108"/>
      <c r="W1852" s="108"/>
      <c r="X1852" s="108"/>
      <c r="Y1852" s="108"/>
      <c r="Z1852" s="108"/>
      <c r="AA1852" s="108"/>
      <c r="AB1852" s="108"/>
      <c r="AC1852" s="108"/>
      <c r="AD1852" s="108"/>
      <c r="AE1852" s="108"/>
      <c r="AF1852" s="108"/>
      <c r="AG1852" s="108"/>
      <c r="AH1852" s="108"/>
    </row>
    <row r="1853">
      <c r="A1853" s="108"/>
      <c r="B1853" s="108"/>
      <c r="C1853" s="108"/>
      <c r="D1853" s="115"/>
      <c r="E1853" s="108"/>
      <c r="F1853" s="108"/>
      <c r="G1853" s="108"/>
      <c r="H1853" s="108"/>
      <c r="I1853" s="108"/>
      <c r="J1853" s="108"/>
      <c r="K1853" s="108"/>
      <c r="L1853" s="108"/>
      <c r="M1853" s="111"/>
      <c r="N1853" s="112"/>
      <c r="O1853" s="111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/>
      <c r="AC1853" s="108"/>
      <c r="AD1853" s="108"/>
      <c r="AE1853" s="108"/>
      <c r="AF1853" s="108"/>
      <c r="AG1853" s="108"/>
      <c r="AH1853" s="108"/>
    </row>
    <row r="1854">
      <c r="A1854" s="108"/>
      <c r="B1854" s="108"/>
      <c r="C1854" s="108"/>
      <c r="D1854" s="115"/>
      <c r="E1854" s="108"/>
      <c r="F1854" s="108"/>
      <c r="G1854" s="108"/>
      <c r="H1854" s="108"/>
      <c r="I1854" s="108"/>
      <c r="J1854" s="108"/>
      <c r="K1854" s="108"/>
      <c r="L1854" s="108"/>
      <c r="M1854" s="111"/>
      <c r="N1854" s="112"/>
      <c r="O1854" s="111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/>
      <c r="AB1854" s="108"/>
      <c r="AC1854" s="108"/>
      <c r="AD1854" s="108"/>
      <c r="AE1854" s="108"/>
      <c r="AF1854" s="108"/>
      <c r="AG1854" s="108"/>
      <c r="AH1854" s="108"/>
    </row>
    <row r="1855">
      <c r="A1855" s="108"/>
      <c r="B1855" s="108"/>
      <c r="C1855" s="108"/>
      <c r="D1855" s="115"/>
      <c r="E1855" s="108"/>
      <c r="F1855" s="108"/>
      <c r="G1855" s="108"/>
      <c r="H1855" s="108"/>
      <c r="I1855" s="108"/>
      <c r="J1855" s="108"/>
      <c r="K1855" s="108"/>
      <c r="L1855" s="108"/>
      <c r="M1855" s="111"/>
      <c r="N1855" s="112"/>
      <c r="O1855" s="111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/>
      <c r="AC1855" s="108"/>
      <c r="AD1855" s="108"/>
      <c r="AE1855" s="108"/>
      <c r="AF1855" s="108"/>
      <c r="AG1855" s="108"/>
      <c r="AH1855" s="108"/>
    </row>
    <row r="1856">
      <c r="A1856" s="108"/>
      <c r="B1856" s="108"/>
      <c r="C1856" s="108"/>
      <c r="D1856" s="115"/>
      <c r="E1856" s="108"/>
      <c r="F1856" s="108"/>
      <c r="G1856" s="108"/>
      <c r="H1856" s="108"/>
      <c r="I1856" s="108"/>
      <c r="J1856" s="108"/>
      <c r="K1856" s="108"/>
      <c r="L1856" s="108"/>
      <c r="M1856" s="111"/>
      <c r="N1856" s="112"/>
      <c r="O1856" s="111"/>
      <c r="P1856" s="108"/>
      <c r="Q1856" s="108"/>
      <c r="R1856" s="108"/>
      <c r="S1856" s="108"/>
      <c r="T1856" s="108"/>
      <c r="U1856" s="108"/>
      <c r="V1856" s="108"/>
      <c r="W1856" s="108"/>
      <c r="X1856" s="108"/>
      <c r="Y1856" s="108"/>
      <c r="Z1856" s="108"/>
      <c r="AA1856" s="108"/>
      <c r="AB1856" s="108"/>
      <c r="AC1856" s="108"/>
      <c r="AD1856" s="108"/>
      <c r="AE1856" s="108"/>
      <c r="AF1856" s="108"/>
      <c r="AG1856" s="108"/>
      <c r="AH1856" s="108"/>
    </row>
    <row r="1857">
      <c r="A1857" s="108"/>
      <c r="B1857" s="108"/>
      <c r="C1857" s="108"/>
      <c r="D1857" s="115"/>
      <c r="E1857" s="108"/>
      <c r="F1857" s="108"/>
      <c r="G1857" s="108"/>
      <c r="H1857" s="108"/>
      <c r="I1857" s="108"/>
      <c r="J1857" s="108"/>
      <c r="K1857" s="108"/>
      <c r="L1857" s="108"/>
      <c r="M1857" s="111"/>
      <c r="N1857" s="112"/>
      <c r="O1857" s="111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/>
      <c r="AC1857" s="108"/>
      <c r="AD1857" s="108"/>
      <c r="AE1857" s="108"/>
      <c r="AF1857" s="108"/>
      <c r="AG1857" s="108"/>
      <c r="AH1857" s="108"/>
    </row>
    <row r="1858">
      <c r="A1858" s="108"/>
      <c r="B1858" s="108"/>
      <c r="C1858" s="108"/>
      <c r="D1858" s="115"/>
      <c r="E1858" s="108"/>
      <c r="F1858" s="108"/>
      <c r="G1858" s="108"/>
      <c r="H1858" s="108"/>
      <c r="I1858" s="108"/>
      <c r="J1858" s="108"/>
      <c r="K1858" s="108"/>
      <c r="L1858" s="108"/>
      <c r="M1858" s="111"/>
      <c r="N1858" s="112"/>
      <c r="O1858" s="111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/>
      <c r="AB1858" s="108"/>
      <c r="AC1858" s="108"/>
      <c r="AD1858" s="108"/>
      <c r="AE1858" s="108"/>
      <c r="AF1858" s="108"/>
      <c r="AG1858" s="108"/>
      <c r="AH1858" s="108"/>
    </row>
    <row r="1859">
      <c r="A1859" s="108"/>
      <c r="B1859" s="108"/>
      <c r="C1859" s="108"/>
      <c r="D1859" s="115"/>
      <c r="E1859" s="108"/>
      <c r="F1859" s="108"/>
      <c r="G1859" s="108"/>
      <c r="H1859" s="108"/>
      <c r="I1859" s="108"/>
      <c r="J1859" s="108"/>
      <c r="K1859" s="108"/>
      <c r="L1859" s="108"/>
      <c r="M1859" s="111"/>
      <c r="N1859" s="112"/>
      <c r="O1859" s="111"/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/>
      <c r="AC1859" s="108"/>
      <c r="AD1859" s="108"/>
      <c r="AE1859" s="108"/>
      <c r="AF1859" s="108"/>
      <c r="AG1859" s="108"/>
      <c r="AH1859" s="108"/>
    </row>
    <row r="1860">
      <c r="A1860" s="108"/>
      <c r="B1860" s="108"/>
      <c r="C1860" s="108"/>
      <c r="D1860" s="115"/>
      <c r="E1860" s="108"/>
      <c r="F1860" s="108"/>
      <c r="G1860" s="108"/>
      <c r="H1860" s="108"/>
      <c r="I1860" s="108"/>
      <c r="J1860" s="108"/>
      <c r="K1860" s="108"/>
      <c r="L1860" s="108"/>
      <c r="M1860" s="111"/>
      <c r="N1860" s="112"/>
      <c r="O1860" s="111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/>
      <c r="AC1860" s="108"/>
      <c r="AD1860" s="108"/>
      <c r="AE1860" s="108"/>
      <c r="AF1860" s="108"/>
      <c r="AG1860" s="108"/>
      <c r="AH1860" s="108"/>
    </row>
    <row r="1861">
      <c r="A1861" s="108"/>
      <c r="B1861" s="108"/>
      <c r="C1861" s="108"/>
      <c r="D1861" s="115"/>
      <c r="E1861" s="108"/>
      <c r="F1861" s="108"/>
      <c r="G1861" s="108"/>
      <c r="H1861" s="108"/>
      <c r="I1861" s="108"/>
      <c r="J1861" s="108"/>
      <c r="K1861" s="108"/>
      <c r="L1861" s="108"/>
      <c r="M1861" s="111"/>
      <c r="N1861" s="112"/>
      <c r="O1861" s="111"/>
      <c r="P1861" s="108"/>
      <c r="Q1861" s="108"/>
      <c r="R1861" s="108"/>
      <c r="S1861" s="108"/>
      <c r="T1861" s="108"/>
      <c r="U1861" s="108"/>
      <c r="V1861" s="108"/>
      <c r="W1861" s="108"/>
      <c r="X1861" s="108"/>
      <c r="Y1861" s="108"/>
      <c r="Z1861" s="108"/>
      <c r="AA1861" s="108"/>
      <c r="AB1861" s="108"/>
      <c r="AC1861" s="108"/>
      <c r="AD1861" s="108"/>
      <c r="AE1861" s="108"/>
      <c r="AF1861" s="108"/>
      <c r="AG1861" s="108"/>
      <c r="AH1861" s="108"/>
    </row>
    <row r="1862">
      <c r="A1862" s="108"/>
      <c r="B1862" s="108"/>
      <c r="C1862" s="108"/>
      <c r="D1862" s="115"/>
      <c r="E1862" s="108"/>
      <c r="F1862" s="108"/>
      <c r="G1862" s="108"/>
      <c r="H1862" s="108"/>
      <c r="I1862" s="108"/>
      <c r="J1862" s="108"/>
      <c r="K1862" s="108"/>
      <c r="L1862" s="108"/>
      <c r="M1862" s="111"/>
      <c r="N1862" s="112"/>
      <c r="O1862" s="111"/>
      <c r="P1862" s="108"/>
      <c r="Q1862" s="108"/>
      <c r="R1862" s="108"/>
      <c r="S1862" s="108"/>
      <c r="T1862" s="108"/>
      <c r="U1862" s="108"/>
      <c r="V1862" s="108"/>
      <c r="W1862" s="108"/>
      <c r="X1862" s="108"/>
      <c r="Y1862" s="108"/>
      <c r="Z1862" s="108"/>
      <c r="AA1862" s="108"/>
      <c r="AB1862" s="108"/>
      <c r="AC1862" s="108"/>
      <c r="AD1862" s="108"/>
      <c r="AE1862" s="108"/>
      <c r="AF1862" s="108"/>
      <c r="AG1862" s="108"/>
      <c r="AH1862" s="108"/>
    </row>
    <row r="1863">
      <c r="A1863" s="108"/>
      <c r="B1863" s="108"/>
      <c r="C1863" s="108"/>
      <c r="D1863" s="115"/>
      <c r="E1863" s="108"/>
      <c r="F1863" s="108"/>
      <c r="G1863" s="108"/>
      <c r="H1863" s="108"/>
      <c r="I1863" s="108"/>
      <c r="J1863" s="108"/>
      <c r="K1863" s="108"/>
      <c r="L1863" s="108"/>
      <c r="M1863" s="111"/>
      <c r="N1863" s="112"/>
      <c r="O1863" s="111"/>
      <c r="P1863" s="108"/>
      <c r="Q1863" s="108"/>
      <c r="R1863" s="108"/>
      <c r="S1863" s="108"/>
      <c r="T1863" s="108"/>
      <c r="U1863" s="108"/>
      <c r="V1863" s="108"/>
      <c r="W1863" s="108"/>
      <c r="X1863" s="108"/>
      <c r="Y1863" s="108"/>
      <c r="Z1863" s="108"/>
      <c r="AA1863" s="108"/>
      <c r="AB1863" s="108"/>
      <c r="AC1863" s="108"/>
      <c r="AD1863" s="108"/>
      <c r="AE1863" s="108"/>
      <c r="AF1863" s="108"/>
      <c r="AG1863" s="108"/>
      <c r="AH1863" s="108"/>
    </row>
    <row r="1864">
      <c r="A1864" s="108"/>
      <c r="B1864" s="108"/>
      <c r="C1864" s="108"/>
      <c r="D1864" s="115"/>
      <c r="E1864" s="108"/>
      <c r="F1864" s="108"/>
      <c r="G1864" s="108"/>
      <c r="H1864" s="108"/>
      <c r="I1864" s="108"/>
      <c r="J1864" s="108"/>
      <c r="K1864" s="108"/>
      <c r="L1864" s="108"/>
      <c r="M1864" s="111"/>
      <c r="N1864" s="112"/>
      <c r="O1864" s="111"/>
      <c r="P1864" s="108"/>
      <c r="Q1864" s="108"/>
      <c r="R1864" s="108"/>
      <c r="S1864" s="108"/>
      <c r="T1864" s="108"/>
      <c r="U1864" s="108"/>
      <c r="V1864" s="108"/>
      <c r="W1864" s="108"/>
      <c r="X1864" s="108"/>
      <c r="Y1864" s="108"/>
      <c r="Z1864" s="108"/>
      <c r="AA1864" s="108"/>
      <c r="AB1864" s="108"/>
      <c r="AC1864" s="108"/>
      <c r="AD1864" s="108"/>
      <c r="AE1864" s="108"/>
      <c r="AF1864" s="108"/>
      <c r="AG1864" s="108"/>
      <c r="AH1864" s="108"/>
    </row>
    <row r="1865">
      <c r="A1865" s="108"/>
      <c r="B1865" s="108"/>
      <c r="C1865" s="108"/>
      <c r="D1865" s="115"/>
      <c r="E1865" s="108"/>
      <c r="F1865" s="108"/>
      <c r="G1865" s="108"/>
      <c r="H1865" s="108"/>
      <c r="I1865" s="108"/>
      <c r="J1865" s="108"/>
      <c r="K1865" s="108"/>
      <c r="L1865" s="108"/>
      <c r="M1865" s="111"/>
      <c r="N1865" s="112"/>
      <c r="O1865" s="111"/>
      <c r="P1865" s="108"/>
      <c r="Q1865" s="108"/>
      <c r="R1865" s="108"/>
      <c r="S1865" s="108"/>
      <c r="T1865" s="108"/>
      <c r="U1865" s="108"/>
      <c r="V1865" s="108"/>
      <c r="W1865" s="108"/>
      <c r="X1865" s="108"/>
      <c r="Y1865" s="108"/>
      <c r="Z1865" s="108"/>
      <c r="AA1865" s="108"/>
      <c r="AB1865" s="108"/>
      <c r="AC1865" s="108"/>
      <c r="AD1865" s="108"/>
      <c r="AE1865" s="108"/>
      <c r="AF1865" s="108"/>
      <c r="AG1865" s="108"/>
      <c r="AH1865" s="108"/>
    </row>
    <row r="1866">
      <c r="A1866" s="108"/>
      <c r="B1866" s="108"/>
      <c r="C1866" s="108"/>
      <c r="D1866" s="115"/>
      <c r="E1866" s="108"/>
      <c r="F1866" s="108"/>
      <c r="G1866" s="108"/>
      <c r="H1866" s="108"/>
      <c r="I1866" s="108"/>
      <c r="J1866" s="108"/>
      <c r="K1866" s="108"/>
      <c r="L1866" s="108"/>
      <c r="M1866" s="111"/>
      <c r="N1866" s="112"/>
      <c r="O1866" s="111"/>
      <c r="P1866" s="108"/>
      <c r="Q1866" s="108"/>
      <c r="R1866" s="108"/>
      <c r="S1866" s="108"/>
      <c r="T1866" s="108"/>
      <c r="U1866" s="108"/>
      <c r="V1866" s="108"/>
      <c r="W1866" s="108"/>
      <c r="X1866" s="108"/>
      <c r="Y1866" s="108"/>
      <c r="Z1866" s="108"/>
      <c r="AA1866" s="108"/>
      <c r="AB1866" s="108"/>
      <c r="AC1866" s="108"/>
      <c r="AD1866" s="108"/>
      <c r="AE1866" s="108"/>
      <c r="AF1866" s="108"/>
      <c r="AG1866" s="108"/>
      <c r="AH1866" s="108"/>
    </row>
    <row r="1867">
      <c r="A1867" s="108"/>
      <c r="B1867" s="108"/>
      <c r="C1867" s="108"/>
      <c r="D1867" s="115"/>
      <c r="E1867" s="108"/>
      <c r="F1867" s="108"/>
      <c r="G1867" s="108"/>
      <c r="H1867" s="108"/>
      <c r="I1867" s="108"/>
      <c r="J1867" s="108"/>
      <c r="K1867" s="108"/>
      <c r="L1867" s="108"/>
      <c r="M1867" s="111"/>
      <c r="N1867" s="112"/>
      <c r="O1867" s="111"/>
      <c r="P1867" s="108"/>
      <c r="Q1867" s="108"/>
      <c r="R1867" s="108"/>
      <c r="S1867" s="108"/>
      <c r="T1867" s="108"/>
      <c r="U1867" s="108"/>
      <c r="V1867" s="108"/>
      <c r="W1867" s="108"/>
      <c r="X1867" s="108"/>
      <c r="Y1867" s="108"/>
      <c r="Z1867" s="108"/>
      <c r="AA1867" s="108"/>
      <c r="AB1867" s="108"/>
      <c r="AC1867" s="108"/>
      <c r="AD1867" s="108"/>
      <c r="AE1867" s="108"/>
      <c r="AF1867" s="108"/>
      <c r="AG1867" s="108"/>
      <c r="AH1867" s="108"/>
    </row>
    <row r="1868">
      <c r="A1868" s="108"/>
      <c r="B1868" s="108"/>
      <c r="C1868" s="108"/>
      <c r="D1868" s="115"/>
      <c r="E1868" s="108"/>
      <c r="F1868" s="108"/>
      <c r="G1868" s="108"/>
      <c r="H1868" s="108"/>
      <c r="I1868" s="108"/>
      <c r="J1868" s="108"/>
      <c r="K1868" s="108"/>
      <c r="L1868" s="108"/>
      <c r="M1868" s="111"/>
      <c r="N1868" s="112"/>
      <c r="O1868" s="111"/>
      <c r="P1868" s="108"/>
      <c r="Q1868" s="108"/>
      <c r="R1868" s="108"/>
      <c r="S1868" s="108"/>
      <c r="T1868" s="108"/>
      <c r="U1868" s="108"/>
      <c r="V1868" s="108"/>
      <c r="W1868" s="108"/>
      <c r="X1868" s="108"/>
      <c r="Y1868" s="108"/>
      <c r="Z1868" s="108"/>
      <c r="AA1868" s="108"/>
      <c r="AB1868" s="108"/>
      <c r="AC1868" s="108"/>
      <c r="AD1868" s="108"/>
      <c r="AE1868" s="108"/>
      <c r="AF1868" s="108"/>
      <c r="AG1868" s="108"/>
      <c r="AH1868" s="108"/>
    </row>
    <row r="1869">
      <c r="A1869" s="108"/>
      <c r="B1869" s="108"/>
      <c r="C1869" s="108"/>
      <c r="D1869" s="115"/>
      <c r="E1869" s="108"/>
      <c r="F1869" s="108"/>
      <c r="G1869" s="108"/>
      <c r="H1869" s="108"/>
      <c r="I1869" s="108"/>
      <c r="J1869" s="108"/>
      <c r="K1869" s="108"/>
      <c r="L1869" s="108"/>
      <c r="M1869" s="111"/>
      <c r="N1869" s="112"/>
      <c r="O1869" s="111"/>
      <c r="P1869" s="108"/>
      <c r="Q1869" s="108"/>
      <c r="R1869" s="108"/>
      <c r="S1869" s="108"/>
      <c r="T1869" s="108"/>
      <c r="U1869" s="108"/>
      <c r="V1869" s="108"/>
      <c r="W1869" s="108"/>
      <c r="X1869" s="108"/>
      <c r="Y1869" s="108"/>
      <c r="Z1869" s="108"/>
      <c r="AA1869" s="108"/>
      <c r="AB1869" s="108"/>
      <c r="AC1869" s="108"/>
      <c r="AD1869" s="108"/>
      <c r="AE1869" s="108"/>
      <c r="AF1869" s="108"/>
      <c r="AG1869" s="108"/>
      <c r="AH1869" s="108"/>
    </row>
    <row r="1870">
      <c r="A1870" s="108"/>
      <c r="B1870" s="108"/>
      <c r="C1870" s="108"/>
      <c r="D1870" s="115"/>
      <c r="E1870" s="108"/>
      <c r="F1870" s="108"/>
      <c r="G1870" s="108"/>
      <c r="H1870" s="108"/>
      <c r="I1870" s="108"/>
      <c r="J1870" s="108"/>
      <c r="K1870" s="108"/>
      <c r="L1870" s="108"/>
      <c r="M1870" s="111"/>
      <c r="N1870" s="112"/>
      <c r="O1870" s="111"/>
      <c r="P1870" s="108"/>
      <c r="Q1870" s="108"/>
      <c r="R1870" s="108"/>
      <c r="S1870" s="108"/>
      <c r="T1870" s="108"/>
      <c r="U1870" s="108"/>
      <c r="V1870" s="108"/>
      <c r="W1870" s="108"/>
      <c r="X1870" s="108"/>
      <c r="Y1870" s="108"/>
      <c r="Z1870" s="108"/>
      <c r="AA1870" s="108"/>
      <c r="AB1870" s="108"/>
      <c r="AC1870" s="108"/>
      <c r="AD1870" s="108"/>
      <c r="AE1870" s="108"/>
      <c r="AF1870" s="108"/>
      <c r="AG1870" s="108"/>
      <c r="AH1870" s="108"/>
    </row>
    <row r="1871">
      <c r="A1871" s="108"/>
      <c r="B1871" s="108"/>
      <c r="C1871" s="108"/>
      <c r="D1871" s="115"/>
      <c r="E1871" s="108"/>
      <c r="F1871" s="108"/>
      <c r="G1871" s="108"/>
      <c r="H1871" s="108"/>
      <c r="I1871" s="108"/>
      <c r="J1871" s="108"/>
      <c r="K1871" s="108"/>
      <c r="L1871" s="108"/>
      <c r="M1871" s="111"/>
      <c r="N1871" s="112"/>
      <c r="O1871" s="111"/>
      <c r="P1871" s="108"/>
      <c r="Q1871" s="108"/>
      <c r="R1871" s="108"/>
      <c r="S1871" s="108"/>
      <c r="T1871" s="108"/>
      <c r="U1871" s="108"/>
      <c r="V1871" s="108"/>
      <c r="W1871" s="108"/>
      <c r="X1871" s="108"/>
      <c r="Y1871" s="108"/>
      <c r="Z1871" s="108"/>
      <c r="AA1871" s="108"/>
      <c r="AB1871" s="108"/>
      <c r="AC1871" s="108"/>
      <c r="AD1871" s="108"/>
      <c r="AE1871" s="108"/>
      <c r="AF1871" s="108"/>
      <c r="AG1871" s="108"/>
      <c r="AH1871" s="108"/>
    </row>
    <row r="1872">
      <c r="A1872" s="108"/>
      <c r="B1872" s="108"/>
      <c r="C1872" s="108"/>
      <c r="D1872" s="115"/>
      <c r="E1872" s="108"/>
      <c r="F1872" s="108"/>
      <c r="G1872" s="108"/>
      <c r="H1872" s="108"/>
      <c r="I1872" s="108"/>
      <c r="J1872" s="108"/>
      <c r="K1872" s="108"/>
      <c r="L1872" s="108"/>
      <c r="M1872" s="111"/>
      <c r="N1872" s="112"/>
      <c r="O1872" s="111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/>
      <c r="AC1872" s="108"/>
      <c r="AD1872" s="108"/>
      <c r="AE1872" s="108"/>
      <c r="AF1872" s="108"/>
      <c r="AG1872" s="108"/>
      <c r="AH1872" s="108"/>
    </row>
    <row r="1873">
      <c r="A1873" s="108"/>
      <c r="B1873" s="108"/>
      <c r="C1873" s="108"/>
      <c r="D1873" s="115"/>
      <c r="E1873" s="108"/>
      <c r="F1873" s="108"/>
      <c r="G1873" s="108"/>
      <c r="H1873" s="108"/>
      <c r="I1873" s="108"/>
      <c r="J1873" s="108"/>
      <c r="K1873" s="108"/>
      <c r="L1873" s="108"/>
      <c r="M1873" s="111"/>
      <c r="N1873" s="112"/>
      <c r="O1873" s="111"/>
      <c r="P1873" s="108"/>
      <c r="Q1873" s="108"/>
      <c r="R1873" s="108"/>
      <c r="S1873" s="108"/>
      <c r="T1873" s="108"/>
      <c r="U1873" s="108"/>
      <c r="V1873" s="108"/>
      <c r="W1873" s="108"/>
      <c r="X1873" s="108"/>
      <c r="Y1873" s="108"/>
      <c r="Z1873" s="108"/>
      <c r="AA1873" s="108"/>
      <c r="AB1873" s="108"/>
      <c r="AC1873" s="108"/>
      <c r="AD1873" s="108"/>
      <c r="AE1873" s="108"/>
      <c r="AF1873" s="108"/>
      <c r="AG1873" s="108"/>
      <c r="AH1873" s="108"/>
    </row>
    <row r="1874">
      <c r="A1874" s="108"/>
      <c r="B1874" s="108"/>
      <c r="C1874" s="108"/>
      <c r="D1874" s="115"/>
      <c r="E1874" s="108"/>
      <c r="F1874" s="108"/>
      <c r="G1874" s="108"/>
      <c r="H1874" s="108"/>
      <c r="I1874" s="108"/>
      <c r="J1874" s="108"/>
      <c r="K1874" s="108"/>
      <c r="L1874" s="108"/>
      <c r="M1874" s="111"/>
      <c r="N1874" s="112"/>
      <c r="O1874" s="111"/>
      <c r="P1874" s="108"/>
      <c r="Q1874" s="108"/>
      <c r="R1874" s="108"/>
      <c r="S1874" s="108"/>
      <c r="T1874" s="108"/>
      <c r="U1874" s="108"/>
      <c r="V1874" s="108"/>
      <c r="W1874" s="108"/>
      <c r="X1874" s="108"/>
      <c r="Y1874" s="108"/>
      <c r="Z1874" s="108"/>
      <c r="AA1874" s="108"/>
      <c r="AB1874" s="108"/>
      <c r="AC1874" s="108"/>
      <c r="AD1874" s="108"/>
      <c r="AE1874" s="108"/>
      <c r="AF1874" s="108"/>
      <c r="AG1874" s="108"/>
      <c r="AH1874" s="108"/>
    </row>
    <row r="1875">
      <c r="A1875" s="108"/>
      <c r="B1875" s="108"/>
      <c r="C1875" s="108"/>
      <c r="D1875" s="115"/>
      <c r="E1875" s="108"/>
      <c r="F1875" s="108"/>
      <c r="G1875" s="108"/>
      <c r="H1875" s="108"/>
      <c r="I1875" s="108"/>
      <c r="J1875" s="108"/>
      <c r="K1875" s="108"/>
      <c r="L1875" s="108"/>
      <c r="M1875" s="111"/>
      <c r="N1875" s="112"/>
      <c r="O1875" s="111"/>
      <c r="P1875" s="108"/>
      <c r="Q1875" s="108"/>
      <c r="R1875" s="108"/>
      <c r="S1875" s="108"/>
      <c r="T1875" s="108"/>
      <c r="U1875" s="108"/>
      <c r="V1875" s="108"/>
      <c r="W1875" s="108"/>
      <c r="X1875" s="108"/>
      <c r="Y1875" s="108"/>
      <c r="Z1875" s="108"/>
      <c r="AA1875" s="108"/>
      <c r="AB1875" s="108"/>
      <c r="AC1875" s="108"/>
      <c r="AD1875" s="108"/>
      <c r="AE1875" s="108"/>
      <c r="AF1875" s="108"/>
      <c r="AG1875" s="108"/>
      <c r="AH1875" s="108"/>
    </row>
    <row r="1876">
      <c r="A1876" s="108"/>
      <c r="B1876" s="108"/>
      <c r="C1876" s="108"/>
      <c r="D1876" s="115"/>
      <c r="E1876" s="108"/>
      <c r="F1876" s="108"/>
      <c r="G1876" s="108"/>
      <c r="H1876" s="108"/>
      <c r="I1876" s="108"/>
      <c r="J1876" s="108"/>
      <c r="K1876" s="108"/>
      <c r="L1876" s="108"/>
      <c r="M1876" s="111"/>
      <c r="N1876" s="112"/>
      <c r="O1876" s="111"/>
      <c r="P1876" s="108"/>
      <c r="Q1876" s="108"/>
      <c r="R1876" s="108"/>
      <c r="S1876" s="108"/>
      <c r="T1876" s="108"/>
      <c r="U1876" s="108"/>
      <c r="V1876" s="108"/>
      <c r="W1876" s="108"/>
      <c r="X1876" s="108"/>
      <c r="Y1876" s="108"/>
      <c r="Z1876" s="108"/>
      <c r="AA1876" s="108"/>
      <c r="AB1876" s="108"/>
      <c r="AC1876" s="108"/>
      <c r="AD1876" s="108"/>
      <c r="AE1876" s="108"/>
      <c r="AF1876" s="108"/>
      <c r="AG1876" s="108"/>
      <c r="AH1876" s="108"/>
    </row>
    <row r="1877">
      <c r="A1877" s="108"/>
      <c r="B1877" s="108"/>
      <c r="C1877" s="108"/>
      <c r="D1877" s="115"/>
      <c r="E1877" s="108"/>
      <c r="F1877" s="108"/>
      <c r="G1877" s="108"/>
      <c r="H1877" s="108"/>
      <c r="I1877" s="108"/>
      <c r="J1877" s="108"/>
      <c r="K1877" s="108"/>
      <c r="L1877" s="108"/>
      <c r="M1877" s="111"/>
      <c r="N1877" s="112"/>
      <c r="O1877" s="111"/>
      <c r="P1877" s="108"/>
      <c r="Q1877" s="108"/>
      <c r="R1877" s="108"/>
      <c r="S1877" s="108"/>
      <c r="T1877" s="108"/>
      <c r="U1877" s="108"/>
      <c r="V1877" s="108"/>
      <c r="W1877" s="108"/>
      <c r="X1877" s="108"/>
      <c r="Y1877" s="108"/>
      <c r="Z1877" s="108"/>
      <c r="AA1877" s="108"/>
      <c r="AB1877" s="108"/>
      <c r="AC1877" s="108"/>
      <c r="AD1877" s="108"/>
      <c r="AE1877" s="108"/>
      <c r="AF1877" s="108"/>
      <c r="AG1877" s="108"/>
      <c r="AH1877" s="108"/>
    </row>
    <row r="1878">
      <c r="A1878" s="108"/>
      <c r="B1878" s="108"/>
      <c r="C1878" s="108"/>
      <c r="D1878" s="115"/>
      <c r="E1878" s="108"/>
      <c r="F1878" s="108"/>
      <c r="G1878" s="108"/>
      <c r="H1878" s="108"/>
      <c r="I1878" s="108"/>
      <c r="J1878" s="108"/>
      <c r="K1878" s="108"/>
      <c r="L1878" s="108"/>
      <c r="M1878" s="111"/>
      <c r="N1878" s="112"/>
      <c r="O1878" s="111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/>
      <c r="AC1878" s="108"/>
      <c r="AD1878" s="108"/>
      <c r="AE1878" s="108"/>
      <c r="AF1878" s="108"/>
      <c r="AG1878" s="108"/>
      <c r="AH1878" s="108"/>
    </row>
    <row r="1879">
      <c r="A1879" s="108"/>
      <c r="B1879" s="108"/>
      <c r="C1879" s="108"/>
      <c r="D1879" s="115"/>
      <c r="E1879" s="108"/>
      <c r="F1879" s="108"/>
      <c r="G1879" s="108"/>
      <c r="H1879" s="108"/>
      <c r="I1879" s="108"/>
      <c r="J1879" s="108"/>
      <c r="K1879" s="108"/>
      <c r="L1879" s="108"/>
      <c r="M1879" s="111"/>
      <c r="N1879" s="112"/>
      <c r="O1879" s="111"/>
      <c r="P1879" s="108"/>
      <c r="Q1879" s="108"/>
      <c r="R1879" s="108"/>
      <c r="S1879" s="108"/>
      <c r="T1879" s="108"/>
      <c r="U1879" s="108"/>
      <c r="V1879" s="108"/>
      <c r="W1879" s="108"/>
      <c r="X1879" s="108"/>
      <c r="Y1879" s="108"/>
      <c r="Z1879" s="108"/>
      <c r="AA1879" s="108"/>
      <c r="AB1879" s="108"/>
      <c r="AC1879" s="108"/>
      <c r="AD1879" s="108"/>
      <c r="AE1879" s="108"/>
      <c r="AF1879" s="108"/>
      <c r="AG1879" s="108"/>
      <c r="AH1879" s="108"/>
    </row>
    <row r="1880">
      <c r="A1880" s="108"/>
      <c r="B1880" s="108"/>
      <c r="C1880" s="108"/>
      <c r="D1880" s="115"/>
      <c r="E1880" s="108"/>
      <c r="F1880" s="108"/>
      <c r="G1880" s="108"/>
      <c r="H1880" s="108"/>
      <c r="I1880" s="108"/>
      <c r="J1880" s="108"/>
      <c r="K1880" s="108"/>
      <c r="L1880" s="108"/>
      <c r="M1880" s="111"/>
      <c r="N1880" s="112"/>
      <c r="O1880" s="111"/>
      <c r="P1880" s="108"/>
      <c r="Q1880" s="108"/>
      <c r="R1880" s="108"/>
      <c r="S1880" s="108"/>
      <c r="T1880" s="108"/>
      <c r="U1880" s="108"/>
      <c r="V1880" s="108"/>
      <c r="W1880" s="108"/>
      <c r="X1880" s="108"/>
      <c r="Y1880" s="108"/>
      <c r="Z1880" s="108"/>
      <c r="AA1880" s="108"/>
      <c r="AB1880" s="108"/>
      <c r="AC1880" s="108"/>
      <c r="AD1880" s="108"/>
      <c r="AE1880" s="108"/>
      <c r="AF1880" s="108"/>
      <c r="AG1880" s="108"/>
      <c r="AH1880" s="108"/>
    </row>
    <row r="1881">
      <c r="A1881" s="108"/>
      <c r="B1881" s="108"/>
      <c r="C1881" s="108"/>
      <c r="D1881" s="115"/>
      <c r="E1881" s="108"/>
      <c r="F1881" s="108"/>
      <c r="G1881" s="108"/>
      <c r="H1881" s="108"/>
      <c r="I1881" s="108"/>
      <c r="J1881" s="108"/>
      <c r="K1881" s="108"/>
      <c r="L1881" s="108"/>
      <c r="M1881" s="111"/>
      <c r="N1881" s="112"/>
      <c r="O1881" s="111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/>
      <c r="AB1881" s="108"/>
      <c r="AC1881" s="108"/>
      <c r="AD1881" s="108"/>
      <c r="AE1881" s="108"/>
      <c r="AF1881" s="108"/>
      <c r="AG1881" s="108"/>
      <c r="AH1881" s="108"/>
    </row>
    <row r="1882">
      <c r="A1882" s="108"/>
      <c r="B1882" s="108"/>
      <c r="C1882" s="108"/>
      <c r="D1882" s="115"/>
      <c r="E1882" s="108"/>
      <c r="F1882" s="108"/>
      <c r="G1882" s="108"/>
      <c r="H1882" s="108"/>
      <c r="I1882" s="108"/>
      <c r="J1882" s="108"/>
      <c r="K1882" s="108"/>
      <c r="L1882" s="108"/>
      <c r="M1882" s="111"/>
      <c r="N1882" s="112"/>
      <c r="O1882" s="111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/>
      <c r="AC1882" s="108"/>
      <c r="AD1882" s="108"/>
      <c r="AE1882" s="108"/>
      <c r="AF1882" s="108"/>
      <c r="AG1882" s="108"/>
      <c r="AH1882" s="108"/>
    </row>
    <row r="1883">
      <c r="A1883" s="108"/>
      <c r="B1883" s="108"/>
      <c r="C1883" s="108"/>
      <c r="D1883" s="115"/>
      <c r="E1883" s="108"/>
      <c r="F1883" s="108"/>
      <c r="G1883" s="108"/>
      <c r="H1883" s="108"/>
      <c r="I1883" s="108"/>
      <c r="J1883" s="108"/>
      <c r="K1883" s="108"/>
      <c r="L1883" s="108"/>
      <c r="M1883" s="111"/>
      <c r="N1883" s="112"/>
      <c r="O1883" s="111"/>
      <c r="P1883" s="108"/>
      <c r="Q1883" s="108"/>
      <c r="R1883" s="108"/>
      <c r="S1883" s="108"/>
      <c r="T1883" s="108"/>
      <c r="U1883" s="108"/>
      <c r="V1883" s="108"/>
      <c r="W1883" s="108"/>
      <c r="X1883" s="108"/>
      <c r="Y1883" s="108"/>
      <c r="Z1883" s="108"/>
      <c r="AA1883" s="108"/>
      <c r="AB1883" s="108"/>
      <c r="AC1883" s="108"/>
      <c r="AD1883" s="108"/>
      <c r="AE1883" s="108"/>
      <c r="AF1883" s="108"/>
      <c r="AG1883" s="108"/>
      <c r="AH1883" s="108"/>
    </row>
    <row r="1884">
      <c r="A1884" s="108"/>
      <c r="B1884" s="108"/>
      <c r="C1884" s="108"/>
      <c r="D1884" s="115"/>
      <c r="E1884" s="108"/>
      <c r="F1884" s="108"/>
      <c r="G1884" s="108"/>
      <c r="H1884" s="108"/>
      <c r="I1884" s="108"/>
      <c r="J1884" s="108"/>
      <c r="K1884" s="108"/>
      <c r="L1884" s="108"/>
      <c r="M1884" s="111"/>
      <c r="N1884" s="112"/>
      <c r="O1884" s="111"/>
      <c r="P1884" s="108"/>
      <c r="Q1884" s="108"/>
      <c r="R1884" s="108"/>
      <c r="S1884" s="108"/>
      <c r="T1884" s="108"/>
      <c r="U1884" s="108"/>
      <c r="V1884" s="108"/>
      <c r="W1884" s="108"/>
      <c r="X1884" s="108"/>
      <c r="Y1884" s="108"/>
      <c r="Z1884" s="108"/>
      <c r="AA1884" s="108"/>
      <c r="AB1884" s="108"/>
      <c r="AC1884" s="108"/>
      <c r="AD1884" s="108"/>
      <c r="AE1884" s="108"/>
      <c r="AF1884" s="108"/>
      <c r="AG1884" s="108"/>
      <c r="AH1884" s="108"/>
    </row>
    <row r="1885">
      <c r="A1885" s="108"/>
      <c r="B1885" s="108"/>
      <c r="C1885" s="108"/>
      <c r="D1885" s="115"/>
      <c r="E1885" s="108"/>
      <c r="F1885" s="108"/>
      <c r="G1885" s="108"/>
      <c r="H1885" s="108"/>
      <c r="I1885" s="108"/>
      <c r="J1885" s="108"/>
      <c r="K1885" s="108"/>
      <c r="L1885" s="108"/>
      <c r="M1885" s="111"/>
      <c r="N1885" s="112"/>
      <c r="O1885" s="111"/>
      <c r="P1885" s="108"/>
      <c r="Q1885" s="108"/>
      <c r="R1885" s="108"/>
      <c r="S1885" s="108"/>
      <c r="T1885" s="108"/>
      <c r="U1885" s="108"/>
      <c r="V1885" s="108"/>
      <c r="W1885" s="108"/>
      <c r="X1885" s="108"/>
      <c r="Y1885" s="108"/>
      <c r="Z1885" s="108"/>
      <c r="AA1885" s="108"/>
      <c r="AB1885" s="108"/>
      <c r="AC1885" s="108"/>
      <c r="AD1885" s="108"/>
      <c r="AE1885" s="108"/>
      <c r="AF1885" s="108"/>
      <c r="AG1885" s="108"/>
      <c r="AH1885" s="108"/>
    </row>
    <row r="1886">
      <c r="A1886" s="108"/>
      <c r="B1886" s="108"/>
      <c r="C1886" s="108"/>
      <c r="D1886" s="115"/>
      <c r="E1886" s="108"/>
      <c r="F1886" s="108"/>
      <c r="G1886" s="108"/>
      <c r="H1886" s="108"/>
      <c r="I1886" s="108"/>
      <c r="J1886" s="108"/>
      <c r="K1886" s="108"/>
      <c r="L1886" s="108"/>
      <c r="M1886" s="111"/>
      <c r="N1886" s="112"/>
      <c r="O1886" s="111"/>
      <c r="P1886" s="108"/>
      <c r="Q1886" s="108"/>
      <c r="R1886" s="108"/>
      <c r="S1886" s="108"/>
      <c r="T1886" s="108"/>
      <c r="U1886" s="108"/>
      <c r="V1886" s="108"/>
      <c r="W1886" s="108"/>
      <c r="X1886" s="108"/>
      <c r="Y1886" s="108"/>
      <c r="Z1886" s="108"/>
      <c r="AA1886" s="108"/>
      <c r="AB1886" s="108"/>
      <c r="AC1886" s="108"/>
      <c r="AD1886" s="108"/>
      <c r="AE1886" s="108"/>
      <c r="AF1886" s="108"/>
      <c r="AG1886" s="108"/>
      <c r="AH1886" s="108"/>
    </row>
    <row r="1887">
      <c r="A1887" s="108"/>
      <c r="B1887" s="108"/>
      <c r="C1887" s="108"/>
      <c r="D1887" s="115"/>
      <c r="E1887" s="108"/>
      <c r="F1887" s="108"/>
      <c r="G1887" s="108"/>
      <c r="H1887" s="108"/>
      <c r="I1887" s="108"/>
      <c r="J1887" s="108"/>
      <c r="K1887" s="108"/>
      <c r="L1887" s="108"/>
      <c r="M1887" s="111"/>
      <c r="N1887" s="112"/>
      <c r="O1887" s="111"/>
      <c r="P1887" s="108"/>
      <c r="Q1887" s="108"/>
      <c r="R1887" s="108"/>
      <c r="S1887" s="108"/>
      <c r="T1887" s="108"/>
      <c r="U1887" s="108"/>
      <c r="V1887" s="108"/>
      <c r="W1887" s="108"/>
      <c r="X1887" s="108"/>
      <c r="Y1887" s="108"/>
      <c r="Z1887" s="108"/>
      <c r="AA1887" s="108"/>
      <c r="AB1887" s="108"/>
      <c r="AC1887" s="108"/>
      <c r="AD1887" s="108"/>
      <c r="AE1887" s="108"/>
      <c r="AF1887" s="108"/>
      <c r="AG1887" s="108"/>
      <c r="AH1887" s="108"/>
    </row>
    <row r="1888">
      <c r="A1888" s="108"/>
      <c r="B1888" s="108"/>
      <c r="C1888" s="108"/>
      <c r="D1888" s="115"/>
      <c r="E1888" s="108"/>
      <c r="F1888" s="108"/>
      <c r="G1888" s="108"/>
      <c r="H1888" s="108"/>
      <c r="I1888" s="108"/>
      <c r="J1888" s="108"/>
      <c r="K1888" s="108"/>
      <c r="L1888" s="108"/>
      <c r="M1888" s="111"/>
      <c r="N1888" s="112"/>
      <c r="O1888" s="111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/>
      <c r="AB1888" s="108"/>
      <c r="AC1888" s="108"/>
      <c r="AD1888" s="108"/>
      <c r="AE1888" s="108"/>
      <c r="AF1888" s="108"/>
      <c r="AG1888" s="108"/>
      <c r="AH1888" s="108"/>
    </row>
    <row r="1889">
      <c r="A1889" s="108"/>
      <c r="B1889" s="108"/>
      <c r="C1889" s="108"/>
      <c r="D1889" s="115"/>
      <c r="E1889" s="108"/>
      <c r="F1889" s="108"/>
      <c r="G1889" s="108"/>
      <c r="H1889" s="108"/>
      <c r="I1889" s="108"/>
      <c r="J1889" s="108"/>
      <c r="K1889" s="108"/>
      <c r="L1889" s="108"/>
      <c r="M1889" s="111"/>
      <c r="N1889" s="112"/>
      <c r="O1889" s="111"/>
      <c r="P1889" s="108"/>
      <c r="Q1889" s="108"/>
      <c r="R1889" s="108"/>
      <c r="S1889" s="108"/>
      <c r="T1889" s="108"/>
      <c r="U1889" s="108"/>
      <c r="V1889" s="108"/>
      <c r="W1889" s="108"/>
      <c r="X1889" s="108"/>
      <c r="Y1889" s="108"/>
      <c r="Z1889" s="108"/>
      <c r="AA1889" s="108"/>
      <c r="AB1889" s="108"/>
      <c r="AC1889" s="108"/>
      <c r="AD1889" s="108"/>
      <c r="AE1889" s="108"/>
      <c r="AF1889" s="108"/>
      <c r="AG1889" s="108"/>
      <c r="AH1889" s="108"/>
    </row>
    <row r="1890">
      <c r="A1890" s="108"/>
      <c r="B1890" s="108"/>
      <c r="C1890" s="108"/>
      <c r="D1890" s="115"/>
      <c r="E1890" s="108"/>
      <c r="F1890" s="108"/>
      <c r="G1890" s="108"/>
      <c r="H1890" s="108"/>
      <c r="I1890" s="108"/>
      <c r="J1890" s="108"/>
      <c r="K1890" s="108"/>
      <c r="L1890" s="108"/>
      <c r="M1890" s="111"/>
      <c r="N1890" s="112"/>
      <c r="O1890" s="111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/>
      <c r="AB1890" s="108"/>
      <c r="AC1890" s="108"/>
      <c r="AD1890" s="108"/>
      <c r="AE1890" s="108"/>
      <c r="AF1890" s="108"/>
      <c r="AG1890" s="108"/>
      <c r="AH1890" s="108"/>
    </row>
    <row r="1891">
      <c r="A1891" s="108"/>
      <c r="B1891" s="108"/>
      <c r="C1891" s="108"/>
      <c r="D1891" s="115"/>
      <c r="E1891" s="108"/>
      <c r="F1891" s="108"/>
      <c r="G1891" s="108"/>
      <c r="H1891" s="108"/>
      <c r="I1891" s="108"/>
      <c r="J1891" s="108"/>
      <c r="K1891" s="108"/>
      <c r="L1891" s="108"/>
      <c r="M1891" s="111"/>
      <c r="N1891" s="112"/>
      <c r="O1891" s="111"/>
      <c r="P1891" s="108"/>
      <c r="Q1891" s="108"/>
      <c r="R1891" s="108"/>
      <c r="S1891" s="108"/>
      <c r="T1891" s="108"/>
      <c r="U1891" s="108"/>
      <c r="V1891" s="108"/>
      <c r="W1891" s="108"/>
      <c r="X1891" s="108"/>
      <c r="Y1891" s="108"/>
      <c r="Z1891" s="108"/>
      <c r="AA1891" s="108"/>
      <c r="AB1891" s="108"/>
      <c r="AC1891" s="108"/>
      <c r="AD1891" s="108"/>
      <c r="AE1891" s="108"/>
      <c r="AF1891" s="108"/>
      <c r="AG1891" s="108"/>
      <c r="AH1891" s="108"/>
    </row>
    <row r="1892">
      <c r="A1892" s="108"/>
      <c r="B1892" s="108"/>
      <c r="C1892" s="108"/>
      <c r="D1892" s="115"/>
      <c r="E1892" s="108"/>
      <c r="F1892" s="108"/>
      <c r="G1892" s="108"/>
      <c r="H1892" s="108"/>
      <c r="I1892" s="108"/>
      <c r="J1892" s="108"/>
      <c r="K1892" s="108"/>
      <c r="L1892" s="108"/>
      <c r="M1892" s="111"/>
      <c r="N1892" s="112"/>
      <c r="O1892" s="111"/>
      <c r="P1892" s="108"/>
      <c r="Q1892" s="108"/>
      <c r="R1892" s="108"/>
      <c r="S1892" s="108"/>
      <c r="T1892" s="108"/>
      <c r="U1892" s="108"/>
      <c r="V1892" s="108"/>
      <c r="W1892" s="108"/>
      <c r="X1892" s="108"/>
      <c r="Y1892" s="108"/>
      <c r="Z1892" s="108"/>
      <c r="AA1892" s="108"/>
      <c r="AB1892" s="108"/>
      <c r="AC1892" s="108"/>
      <c r="AD1892" s="108"/>
      <c r="AE1892" s="108"/>
      <c r="AF1892" s="108"/>
      <c r="AG1892" s="108"/>
      <c r="AH1892" s="108"/>
    </row>
    <row r="1893">
      <c r="A1893" s="108"/>
      <c r="B1893" s="108"/>
      <c r="C1893" s="108"/>
      <c r="D1893" s="115"/>
      <c r="E1893" s="108"/>
      <c r="F1893" s="108"/>
      <c r="G1893" s="108"/>
      <c r="H1893" s="108"/>
      <c r="I1893" s="108"/>
      <c r="J1893" s="108"/>
      <c r="K1893" s="108"/>
      <c r="L1893" s="108"/>
      <c r="M1893" s="111"/>
      <c r="N1893" s="112"/>
      <c r="O1893" s="111"/>
      <c r="P1893" s="108"/>
      <c r="Q1893" s="108"/>
      <c r="R1893" s="108"/>
      <c r="S1893" s="108"/>
      <c r="T1893" s="108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AD1893" s="108"/>
      <c r="AE1893" s="108"/>
      <c r="AF1893" s="108"/>
      <c r="AG1893" s="108"/>
      <c r="AH1893" s="108"/>
    </row>
    <row r="1894">
      <c r="A1894" s="108"/>
      <c r="B1894" s="108"/>
      <c r="C1894" s="108"/>
      <c r="D1894" s="115"/>
      <c r="E1894" s="108"/>
      <c r="F1894" s="108"/>
      <c r="G1894" s="108"/>
      <c r="H1894" s="108"/>
      <c r="I1894" s="108"/>
      <c r="J1894" s="108"/>
      <c r="K1894" s="108"/>
      <c r="L1894" s="108"/>
      <c r="M1894" s="111"/>
      <c r="N1894" s="112"/>
      <c r="O1894" s="111"/>
      <c r="P1894" s="108"/>
      <c r="Q1894" s="108"/>
      <c r="R1894" s="108"/>
      <c r="S1894" s="108"/>
      <c r="T1894" s="108"/>
      <c r="U1894" s="108"/>
      <c r="V1894" s="108"/>
      <c r="W1894" s="108"/>
      <c r="X1894" s="108"/>
      <c r="Y1894" s="108"/>
      <c r="Z1894" s="108"/>
      <c r="AA1894" s="108"/>
      <c r="AB1894" s="108"/>
      <c r="AC1894" s="108"/>
      <c r="AD1894" s="108"/>
      <c r="AE1894" s="108"/>
      <c r="AF1894" s="108"/>
      <c r="AG1894" s="108"/>
      <c r="AH1894" s="108"/>
    </row>
    <row r="1895">
      <c r="A1895" s="108"/>
      <c r="B1895" s="108"/>
      <c r="C1895" s="108"/>
      <c r="D1895" s="115"/>
      <c r="E1895" s="108"/>
      <c r="F1895" s="108"/>
      <c r="G1895" s="108"/>
      <c r="H1895" s="108"/>
      <c r="I1895" s="108"/>
      <c r="J1895" s="108"/>
      <c r="K1895" s="108"/>
      <c r="L1895" s="108"/>
      <c r="M1895" s="111"/>
      <c r="N1895" s="112"/>
      <c r="O1895" s="111"/>
      <c r="P1895" s="108"/>
      <c r="Q1895" s="108"/>
      <c r="R1895" s="108"/>
      <c r="S1895" s="108"/>
      <c r="T1895" s="108"/>
      <c r="U1895" s="108"/>
      <c r="V1895" s="108"/>
      <c r="W1895" s="108"/>
      <c r="X1895" s="108"/>
      <c r="Y1895" s="108"/>
      <c r="Z1895" s="108"/>
      <c r="AA1895" s="108"/>
      <c r="AB1895" s="108"/>
      <c r="AC1895" s="108"/>
      <c r="AD1895" s="108"/>
      <c r="AE1895" s="108"/>
      <c r="AF1895" s="108"/>
      <c r="AG1895" s="108"/>
      <c r="AH1895" s="108"/>
    </row>
    <row r="1896">
      <c r="A1896" s="108"/>
      <c r="B1896" s="108"/>
      <c r="C1896" s="108"/>
      <c r="D1896" s="115"/>
      <c r="E1896" s="108"/>
      <c r="F1896" s="108"/>
      <c r="G1896" s="108"/>
      <c r="H1896" s="108"/>
      <c r="I1896" s="108"/>
      <c r="J1896" s="108"/>
      <c r="K1896" s="108"/>
      <c r="L1896" s="108"/>
      <c r="M1896" s="111"/>
      <c r="N1896" s="112"/>
      <c r="O1896" s="111"/>
      <c r="P1896" s="108"/>
      <c r="Q1896" s="108"/>
      <c r="R1896" s="108"/>
      <c r="S1896" s="108"/>
      <c r="T1896" s="108"/>
      <c r="U1896" s="108"/>
      <c r="V1896" s="108"/>
      <c r="W1896" s="108"/>
      <c r="X1896" s="108"/>
      <c r="Y1896" s="108"/>
      <c r="Z1896" s="108"/>
      <c r="AA1896" s="108"/>
      <c r="AB1896" s="108"/>
      <c r="AC1896" s="108"/>
      <c r="AD1896" s="108"/>
      <c r="AE1896" s="108"/>
      <c r="AF1896" s="108"/>
      <c r="AG1896" s="108"/>
      <c r="AH1896" s="108"/>
    </row>
    <row r="1897">
      <c r="A1897" s="108"/>
      <c r="B1897" s="108"/>
      <c r="C1897" s="108"/>
      <c r="D1897" s="115"/>
      <c r="E1897" s="108"/>
      <c r="F1897" s="108"/>
      <c r="G1897" s="108"/>
      <c r="H1897" s="108"/>
      <c r="I1897" s="108"/>
      <c r="J1897" s="108"/>
      <c r="K1897" s="108"/>
      <c r="L1897" s="108"/>
      <c r="M1897" s="111"/>
      <c r="N1897" s="112"/>
      <c r="O1897" s="111"/>
      <c r="P1897" s="108"/>
      <c r="Q1897" s="108"/>
      <c r="R1897" s="108"/>
      <c r="S1897" s="108"/>
      <c r="T1897" s="108"/>
      <c r="U1897" s="108"/>
      <c r="V1897" s="108"/>
      <c r="W1897" s="108"/>
      <c r="X1897" s="108"/>
      <c r="Y1897" s="108"/>
      <c r="Z1897" s="108"/>
      <c r="AA1897" s="108"/>
      <c r="AB1897" s="108"/>
      <c r="AC1897" s="108"/>
      <c r="AD1897" s="108"/>
      <c r="AE1897" s="108"/>
      <c r="AF1897" s="108"/>
      <c r="AG1897" s="108"/>
      <c r="AH1897" s="108"/>
    </row>
    <row r="1898">
      <c r="A1898" s="108"/>
      <c r="B1898" s="108"/>
      <c r="C1898" s="108"/>
      <c r="D1898" s="115"/>
      <c r="E1898" s="108"/>
      <c r="F1898" s="108"/>
      <c r="G1898" s="108"/>
      <c r="H1898" s="108"/>
      <c r="I1898" s="108"/>
      <c r="J1898" s="108"/>
      <c r="K1898" s="108"/>
      <c r="L1898" s="108"/>
      <c r="M1898" s="111"/>
      <c r="N1898" s="112"/>
      <c r="O1898" s="111"/>
      <c r="P1898" s="108"/>
      <c r="Q1898" s="108"/>
      <c r="R1898" s="108"/>
      <c r="S1898" s="108"/>
      <c r="T1898" s="108"/>
      <c r="U1898" s="108"/>
      <c r="V1898" s="108"/>
      <c r="W1898" s="108"/>
      <c r="X1898" s="108"/>
      <c r="Y1898" s="108"/>
      <c r="Z1898" s="108"/>
      <c r="AA1898" s="108"/>
      <c r="AB1898" s="108"/>
      <c r="AC1898" s="108"/>
      <c r="AD1898" s="108"/>
      <c r="AE1898" s="108"/>
      <c r="AF1898" s="108"/>
      <c r="AG1898" s="108"/>
      <c r="AH1898" s="108"/>
    </row>
    <row r="1899">
      <c r="A1899" s="108"/>
      <c r="B1899" s="108"/>
      <c r="C1899" s="108"/>
      <c r="D1899" s="115"/>
      <c r="E1899" s="108"/>
      <c r="F1899" s="108"/>
      <c r="G1899" s="108"/>
      <c r="H1899" s="108"/>
      <c r="I1899" s="108"/>
      <c r="J1899" s="108"/>
      <c r="K1899" s="108"/>
      <c r="L1899" s="108"/>
      <c r="M1899" s="111"/>
      <c r="N1899" s="112"/>
      <c r="O1899" s="111"/>
      <c r="P1899" s="108"/>
      <c r="Q1899" s="108"/>
      <c r="R1899" s="108"/>
      <c r="S1899" s="108"/>
      <c r="T1899" s="108"/>
      <c r="U1899" s="108"/>
      <c r="V1899" s="108"/>
      <c r="W1899" s="108"/>
      <c r="X1899" s="108"/>
      <c r="Y1899" s="108"/>
      <c r="Z1899" s="108"/>
      <c r="AA1899" s="108"/>
      <c r="AB1899" s="108"/>
      <c r="AC1899" s="108"/>
      <c r="AD1899" s="108"/>
      <c r="AE1899" s="108"/>
      <c r="AF1899" s="108"/>
      <c r="AG1899" s="108"/>
      <c r="AH1899" s="108"/>
    </row>
    <row r="1900">
      <c r="A1900" s="108"/>
      <c r="B1900" s="108"/>
      <c r="C1900" s="108"/>
      <c r="D1900" s="115"/>
      <c r="E1900" s="108"/>
      <c r="F1900" s="108"/>
      <c r="G1900" s="108"/>
      <c r="H1900" s="108"/>
      <c r="I1900" s="108"/>
      <c r="J1900" s="108"/>
      <c r="K1900" s="108"/>
      <c r="L1900" s="108"/>
      <c r="M1900" s="111"/>
      <c r="N1900" s="112"/>
      <c r="O1900" s="111"/>
      <c r="P1900" s="108"/>
      <c r="Q1900" s="108"/>
      <c r="R1900" s="108"/>
      <c r="S1900" s="108"/>
      <c r="T1900" s="108"/>
      <c r="U1900" s="108"/>
      <c r="V1900" s="108"/>
      <c r="W1900" s="108"/>
      <c r="X1900" s="108"/>
      <c r="Y1900" s="108"/>
      <c r="Z1900" s="108"/>
      <c r="AA1900" s="108"/>
      <c r="AB1900" s="108"/>
      <c r="AC1900" s="108"/>
      <c r="AD1900" s="108"/>
      <c r="AE1900" s="108"/>
      <c r="AF1900" s="108"/>
      <c r="AG1900" s="108"/>
      <c r="AH1900" s="108"/>
    </row>
    <row r="1901">
      <c r="A1901" s="108"/>
      <c r="B1901" s="108"/>
      <c r="C1901" s="108"/>
      <c r="D1901" s="115"/>
      <c r="E1901" s="108"/>
      <c r="F1901" s="108"/>
      <c r="G1901" s="108"/>
      <c r="H1901" s="108"/>
      <c r="I1901" s="108"/>
      <c r="J1901" s="108"/>
      <c r="K1901" s="108"/>
      <c r="L1901" s="108"/>
      <c r="M1901" s="111"/>
      <c r="N1901" s="112"/>
      <c r="O1901" s="111"/>
      <c r="P1901" s="108"/>
      <c r="Q1901" s="108"/>
      <c r="R1901" s="108"/>
      <c r="S1901" s="108"/>
      <c r="T1901" s="108"/>
      <c r="U1901" s="108"/>
      <c r="V1901" s="108"/>
      <c r="W1901" s="108"/>
      <c r="X1901" s="108"/>
      <c r="Y1901" s="108"/>
      <c r="Z1901" s="108"/>
      <c r="AA1901" s="108"/>
      <c r="AB1901" s="108"/>
      <c r="AC1901" s="108"/>
      <c r="AD1901" s="108"/>
      <c r="AE1901" s="108"/>
      <c r="AF1901" s="108"/>
      <c r="AG1901" s="108"/>
      <c r="AH1901" s="108"/>
    </row>
    <row r="1902">
      <c r="A1902" s="108"/>
      <c r="B1902" s="108"/>
      <c r="C1902" s="108"/>
      <c r="D1902" s="115"/>
      <c r="E1902" s="108"/>
      <c r="F1902" s="108"/>
      <c r="G1902" s="108"/>
      <c r="H1902" s="108"/>
      <c r="I1902" s="108"/>
      <c r="J1902" s="108"/>
      <c r="K1902" s="108"/>
      <c r="L1902" s="108"/>
      <c r="M1902" s="111"/>
      <c r="N1902" s="112"/>
      <c r="O1902" s="111"/>
      <c r="P1902" s="108"/>
      <c r="Q1902" s="108"/>
      <c r="R1902" s="108"/>
      <c r="S1902" s="108"/>
      <c r="T1902" s="108"/>
      <c r="U1902" s="108"/>
      <c r="V1902" s="108"/>
      <c r="W1902" s="108"/>
      <c r="X1902" s="108"/>
      <c r="Y1902" s="108"/>
      <c r="Z1902" s="108"/>
      <c r="AA1902" s="108"/>
      <c r="AB1902" s="108"/>
      <c r="AC1902" s="108"/>
      <c r="AD1902" s="108"/>
      <c r="AE1902" s="108"/>
      <c r="AF1902" s="108"/>
      <c r="AG1902" s="108"/>
      <c r="AH1902" s="108"/>
    </row>
    <row r="1903">
      <c r="A1903" s="108"/>
      <c r="B1903" s="108"/>
      <c r="C1903" s="108"/>
      <c r="D1903" s="115"/>
      <c r="E1903" s="108"/>
      <c r="F1903" s="108"/>
      <c r="G1903" s="108"/>
      <c r="H1903" s="108"/>
      <c r="I1903" s="108"/>
      <c r="J1903" s="108"/>
      <c r="K1903" s="108"/>
      <c r="L1903" s="108"/>
      <c r="M1903" s="111"/>
      <c r="N1903" s="112"/>
      <c r="O1903" s="111"/>
      <c r="P1903" s="108"/>
      <c r="Q1903" s="108"/>
      <c r="R1903" s="108"/>
      <c r="S1903" s="108"/>
      <c r="T1903" s="108"/>
      <c r="U1903" s="108"/>
      <c r="V1903" s="108"/>
      <c r="W1903" s="108"/>
      <c r="X1903" s="108"/>
      <c r="Y1903" s="108"/>
      <c r="Z1903" s="108"/>
      <c r="AA1903" s="108"/>
      <c r="AB1903" s="108"/>
      <c r="AC1903" s="108"/>
      <c r="AD1903" s="108"/>
      <c r="AE1903" s="108"/>
      <c r="AF1903" s="108"/>
      <c r="AG1903" s="108"/>
      <c r="AH1903" s="108"/>
    </row>
    <row r="1904">
      <c r="A1904" s="108"/>
      <c r="B1904" s="108"/>
      <c r="C1904" s="108"/>
      <c r="D1904" s="115"/>
      <c r="E1904" s="108"/>
      <c r="F1904" s="108"/>
      <c r="G1904" s="108"/>
      <c r="H1904" s="108"/>
      <c r="I1904" s="108"/>
      <c r="J1904" s="108"/>
      <c r="K1904" s="108"/>
      <c r="L1904" s="108"/>
      <c r="M1904" s="111"/>
      <c r="N1904" s="112"/>
      <c r="O1904" s="111"/>
      <c r="P1904" s="108"/>
      <c r="Q1904" s="108"/>
      <c r="R1904" s="108"/>
      <c r="S1904" s="108"/>
      <c r="T1904" s="108"/>
      <c r="U1904" s="108"/>
      <c r="V1904" s="108"/>
      <c r="W1904" s="108"/>
      <c r="X1904" s="108"/>
      <c r="Y1904" s="108"/>
      <c r="Z1904" s="108"/>
      <c r="AA1904" s="108"/>
      <c r="AB1904" s="108"/>
      <c r="AC1904" s="108"/>
      <c r="AD1904" s="108"/>
      <c r="AE1904" s="108"/>
      <c r="AF1904" s="108"/>
      <c r="AG1904" s="108"/>
      <c r="AH1904" s="108"/>
    </row>
    <row r="1905">
      <c r="A1905" s="108"/>
      <c r="B1905" s="108"/>
      <c r="C1905" s="108"/>
      <c r="D1905" s="115"/>
      <c r="E1905" s="108"/>
      <c r="F1905" s="108"/>
      <c r="G1905" s="108"/>
      <c r="H1905" s="108"/>
      <c r="I1905" s="108"/>
      <c r="J1905" s="108"/>
      <c r="K1905" s="108"/>
      <c r="L1905" s="108"/>
      <c r="M1905" s="111"/>
      <c r="N1905" s="112"/>
      <c r="O1905" s="111"/>
      <c r="P1905" s="108"/>
      <c r="Q1905" s="108"/>
      <c r="R1905" s="108"/>
      <c r="S1905" s="108"/>
      <c r="T1905" s="108"/>
      <c r="U1905" s="108"/>
      <c r="V1905" s="108"/>
      <c r="W1905" s="108"/>
      <c r="X1905" s="108"/>
      <c r="Y1905" s="108"/>
      <c r="Z1905" s="108"/>
      <c r="AA1905" s="108"/>
      <c r="AB1905" s="108"/>
      <c r="AC1905" s="108"/>
      <c r="AD1905" s="108"/>
      <c r="AE1905" s="108"/>
      <c r="AF1905" s="108"/>
      <c r="AG1905" s="108"/>
      <c r="AH1905" s="108"/>
    </row>
    <row r="1906">
      <c r="A1906" s="108"/>
      <c r="B1906" s="108"/>
      <c r="C1906" s="108"/>
      <c r="D1906" s="115"/>
      <c r="E1906" s="108"/>
      <c r="F1906" s="108"/>
      <c r="G1906" s="108"/>
      <c r="H1906" s="108"/>
      <c r="I1906" s="108"/>
      <c r="J1906" s="108"/>
      <c r="K1906" s="108"/>
      <c r="L1906" s="108"/>
      <c r="M1906" s="111"/>
      <c r="N1906" s="112"/>
      <c r="O1906" s="111"/>
      <c r="P1906" s="108"/>
      <c r="Q1906" s="108"/>
      <c r="R1906" s="108"/>
      <c r="S1906" s="108"/>
      <c r="T1906" s="108"/>
      <c r="U1906" s="108"/>
      <c r="V1906" s="108"/>
      <c r="W1906" s="108"/>
      <c r="X1906" s="108"/>
      <c r="Y1906" s="108"/>
      <c r="Z1906" s="108"/>
      <c r="AA1906" s="108"/>
      <c r="AB1906" s="108"/>
      <c r="AC1906" s="108"/>
      <c r="AD1906" s="108"/>
      <c r="AE1906" s="108"/>
      <c r="AF1906" s="108"/>
      <c r="AG1906" s="108"/>
      <c r="AH1906" s="108"/>
    </row>
    <row r="1907">
      <c r="A1907" s="108"/>
      <c r="B1907" s="108"/>
      <c r="C1907" s="108"/>
      <c r="D1907" s="115"/>
      <c r="E1907" s="108"/>
      <c r="F1907" s="108"/>
      <c r="G1907" s="108"/>
      <c r="H1907" s="108"/>
      <c r="I1907" s="108"/>
      <c r="J1907" s="108"/>
      <c r="K1907" s="108"/>
      <c r="L1907" s="108"/>
      <c r="M1907" s="111"/>
      <c r="N1907" s="112"/>
      <c r="O1907" s="111"/>
      <c r="P1907" s="108"/>
      <c r="Q1907" s="108"/>
      <c r="R1907" s="108"/>
      <c r="S1907" s="108"/>
      <c r="T1907" s="108"/>
      <c r="U1907" s="108"/>
      <c r="V1907" s="108"/>
      <c r="W1907" s="108"/>
      <c r="X1907" s="108"/>
      <c r="Y1907" s="108"/>
      <c r="Z1907" s="108"/>
      <c r="AA1907" s="108"/>
      <c r="AB1907" s="108"/>
      <c r="AC1907" s="108"/>
      <c r="AD1907" s="108"/>
      <c r="AE1907" s="108"/>
      <c r="AF1907" s="108"/>
      <c r="AG1907" s="108"/>
      <c r="AH1907" s="108"/>
    </row>
    <row r="1908">
      <c r="A1908" s="108"/>
      <c r="B1908" s="108"/>
      <c r="C1908" s="108"/>
      <c r="D1908" s="115"/>
      <c r="E1908" s="108"/>
      <c r="F1908" s="108"/>
      <c r="G1908" s="108"/>
      <c r="H1908" s="108"/>
      <c r="I1908" s="108"/>
      <c r="J1908" s="108"/>
      <c r="K1908" s="108"/>
      <c r="L1908" s="108"/>
      <c r="M1908" s="111"/>
      <c r="N1908" s="112"/>
      <c r="O1908" s="111"/>
      <c r="P1908" s="108"/>
      <c r="Q1908" s="108"/>
      <c r="R1908" s="108"/>
      <c r="S1908" s="108"/>
      <c r="T1908" s="108"/>
      <c r="U1908" s="108"/>
      <c r="V1908" s="108"/>
      <c r="W1908" s="108"/>
      <c r="X1908" s="108"/>
      <c r="Y1908" s="108"/>
      <c r="Z1908" s="108"/>
      <c r="AA1908" s="108"/>
      <c r="AB1908" s="108"/>
      <c r="AC1908" s="108"/>
      <c r="AD1908" s="108"/>
      <c r="AE1908" s="108"/>
      <c r="AF1908" s="108"/>
      <c r="AG1908" s="108"/>
      <c r="AH1908" s="108"/>
    </row>
    <row r="1909">
      <c r="A1909" s="108"/>
      <c r="B1909" s="108"/>
      <c r="C1909" s="108"/>
      <c r="D1909" s="115"/>
      <c r="E1909" s="108"/>
      <c r="F1909" s="108"/>
      <c r="G1909" s="108"/>
      <c r="H1909" s="108"/>
      <c r="I1909" s="108"/>
      <c r="J1909" s="108"/>
      <c r="K1909" s="108"/>
      <c r="L1909" s="108"/>
      <c r="M1909" s="111"/>
      <c r="N1909" s="112"/>
      <c r="O1909" s="111"/>
      <c r="P1909" s="108"/>
      <c r="Q1909" s="108"/>
      <c r="R1909" s="108"/>
      <c r="S1909" s="108"/>
      <c r="T1909" s="108"/>
      <c r="U1909" s="108"/>
      <c r="V1909" s="108"/>
      <c r="W1909" s="108"/>
      <c r="X1909" s="108"/>
      <c r="Y1909" s="108"/>
      <c r="Z1909" s="108"/>
      <c r="AA1909" s="108"/>
      <c r="AB1909" s="108"/>
      <c r="AC1909" s="108"/>
      <c r="AD1909" s="108"/>
      <c r="AE1909" s="108"/>
      <c r="AF1909" s="108"/>
      <c r="AG1909" s="108"/>
      <c r="AH1909" s="108"/>
    </row>
    <row r="1910">
      <c r="A1910" s="108"/>
      <c r="B1910" s="108"/>
      <c r="C1910" s="108"/>
      <c r="D1910" s="115"/>
      <c r="E1910" s="108"/>
      <c r="F1910" s="108"/>
      <c r="G1910" s="108"/>
      <c r="H1910" s="108"/>
      <c r="I1910" s="108"/>
      <c r="J1910" s="108"/>
      <c r="K1910" s="108"/>
      <c r="L1910" s="108"/>
      <c r="M1910" s="111"/>
      <c r="N1910" s="112"/>
      <c r="O1910" s="111"/>
      <c r="P1910" s="108"/>
      <c r="Q1910" s="108"/>
      <c r="R1910" s="108"/>
      <c r="S1910" s="108"/>
      <c r="T1910" s="108"/>
      <c r="U1910" s="108"/>
      <c r="V1910" s="108"/>
      <c r="W1910" s="108"/>
      <c r="X1910" s="108"/>
      <c r="Y1910" s="108"/>
      <c r="Z1910" s="108"/>
      <c r="AA1910" s="108"/>
      <c r="AB1910" s="108"/>
      <c r="AC1910" s="108"/>
      <c r="AD1910" s="108"/>
      <c r="AE1910" s="108"/>
      <c r="AF1910" s="108"/>
      <c r="AG1910" s="108"/>
      <c r="AH1910" s="108"/>
    </row>
    <row r="1911">
      <c r="A1911" s="108"/>
      <c r="B1911" s="108"/>
      <c r="C1911" s="108"/>
      <c r="D1911" s="115"/>
      <c r="E1911" s="108"/>
      <c r="F1911" s="108"/>
      <c r="G1911" s="108"/>
      <c r="H1911" s="108"/>
      <c r="I1911" s="108"/>
      <c r="J1911" s="108"/>
      <c r="K1911" s="108"/>
      <c r="L1911" s="108"/>
      <c r="M1911" s="111"/>
      <c r="N1911" s="112"/>
      <c r="O1911" s="111"/>
      <c r="P1911" s="108"/>
      <c r="Q1911" s="108"/>
      <c r="R1911" s="108"/>
      <c r="S1911" s="108"/>
      <c r="T1911" s="108"/>
      <c r="U1911" s="108"/>
      <c r="V1911" s="108"/>
      <c r="W1911" s="108"/>
      <c r="X1911" s="108"/>
      <c r="Y1911" s="108"/>
      <c r="Z1911" s="108"/>
      <c r="AA1911" s="108"/>
      <c r="AB1911" s="108"/>
      <c r="AC1911" s="108"/>
      <c r="AD1911" s="108"/>
      <c r="AE1911" s="108"/>
      <c r="AF1911" s="108"/>
      <c r="AG1911" s="108"/>
      <c r="AH1911" s="108"/>
    </row>
    <row r="1912">
      <c r="A1912" s="108"/>
      <c r="B1912" s="108"/>
      <c r="C1912" s="108"/>
      <c r="D1912" s="115"/>
      <c r="E1912" s="108"/>
      <c r="F1912" s="108"/>
      <c r="G1912" s="108"/>
      <c r="H1912" s="108"/>
      <c r="I1912" s="108"/>
      <c r="J1912" s="108"/>
      <c r="K1912" s="108"/>
      <c r="L1912" s="108"/>
      <c r="M1912" s="111"/>
      <c r="N1912" s="112"/>
      <c r="O1912" s="111"/>
      <c r="P1912" s="108"/>
      <c r="Q1912" s="108"/>
      <c r="R1912" s="108"/>
      <c r="S1912" s="108"/>
      <c r="T1912" s="108"/>
      <c r="U1912" s="108"/>
      <c r="V1912" s="108"/>
      <c r="W1912" s="108"/>
      <c r="X1912" s="108"/>
      <c r="Y1912" s="108"/>
      <c r="Z1912" s="108"/>
      <c r="AA1912" s="108"/>
      <c r="AB1912" s="108"/>
      <c r="AC1912" s="108"/>
      <c r="AD1912" s="108"/>
      <c r="AE1912" s="108"/>
      <c r="AF1912" s="108"/>
      <c r="AG1912" s="108"/>
      <c r="AH1912" s="108"/>
    </row>
    <row r="1913">
      <c r="A1913" s="108"/>
      <c r="B1913" s="108"/>
      <c r="C1913" s="108"/>
      <c r="D1913" s="115"/>
      <c r="E1913" s="108"/>
      <c r="F1913" s="108"/>
      <c r="G1913" s="108"/>
      <c r="H1913" s="108"/>
      <c r="I1913" s="108"/>
      <c r="J1913" s="108"/>
      <c r="K1913" s="108"/>
      <c r="L1913" s="108"/>
      <c r="M1913" s="111"/>
      <c r="N1913" s="112"/>
      <c r="O1913" s="111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/>
      <c r="AB1913" s="108"/>
      <c r="AC1913" s="108"/>
      <c r="AD1913" s="108"/>
      <c r="AE1913" s="108"/>
      <c r="AF1913" s="108"/>
      <c r="AG1913" s="108"/>
      <c r="AH1913" s="108"/>
    </row>
    <row r="1914">
      <c r="A1914" s="108"/>
      <c r="B1914" s="108"/>
      <c r="C1914" s="108"/>
      <c r="D1914" s="115"/>
      <c r="E1914" s="108"/>
      <c r="F1914" s="108"/>
      <c r="G1914" s="108"/>
      <c r="H1914" s="108"/>
      <c r="I1914" s="108"/>
      <c r="J1914" s="108"/>
      <c r="K1914" s="108"/>
      <c r="L1914" s="108"/>
      <c r="M1914" s="111"/>
      <c r="N1914" s="112"/>
      <c r="O1914" s="111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/>
      <c r="AB1914" s="108"/>
      <c r="AC1914" s="108"/>
      <c r="AD1914" s="108"/>
      <c r="AE1914" s="108"/>
      <c r="AF1914" s="108"/>
      <c r="AG1914" s="108"/>
      <c r="AH1914" s="108"/>
    </row>
    <row r="1915">
      <c r="A1915" s="108"/>
      <c r="B1915" s="108"/>
      <c r="C1915" s="108"/>
      <c r="D1915" s="115"/>
      <c r="E1915" s="108"/>
      <c r="F1915" s="108"/>
      <c r="G1915" s="108"/>
      <c r="H1915" s="108"/>
      <c r="I1915" s="108"/>
      <c r="J1915" s="108"/>
      <c r="K1915" s="108"/>
      <c r="L1915" s="108"/>
      <c r="M1915" s="111"/>
      <c r="N1915" s="112"/>
      <c r="O1915" s="111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/>
      <c r="AB1915" s="108"/>
      <c r="AC1915" s="108"/>
      <c r="AD1915" s="108"/>
      <c r="AE1915" s="108"/>
      <c r="AF1915" s="108"/>
      <c r="AG1915" s="108"/>
      <c r="AH1915" s="108"/>
    </row>
    <row r="1916">
      <c r="A1916" s="108"/>
      <c r="B1916" s="108"/>
      <c r="C1916" s="108"/>
      <c r="D1916" s="115"/>
      <c r="E1916" s="108"/>
      <c r="F1916" s="108"/>
      <c r="G1916" s="108"/>
      <c r="H1916" s="108"/>
      <c r="I1916" s="108"/>
      <c r="J1916" s="108"/>
      <c r="K1916" s="108"/>
      <c r="L1916" s="108"/>
      <c r="M1916" s="111"/>
      <c r="N1916" s="112"/>
      <c r="O1916" s="111"/>
      <c r="P1916" s="108"/>
      <c r="Q1916" s="108"/>
      <c r="R1916" s="108"/>
      <c r="S1916" s="108"/>
      <c r="T1916" s="108"/>
      <c r="U1916" s="108"/>
      <c r="V1916" s="108"/>
      <c r="W1916" s="108"/>
      <c r="X1916" s="108"/>
      <c r="Y1916" s="108"/>
      <c r="Z1916" s="108"/>
      <c r="AA1916" s="108"/>
      <c r="AB1916" s="108"/>
      <c r="AC1916" s="108"/>
      <c r="AD1916" s="108"/>
      <c r="AE1916" s="108"/>
      <c r="AF1916" s="108"/>
      <c r="AG1916" s="108"/>
      <c r="AH1916" s="108"/>
    </row>
    <row r="1917">
      <c r="A1917" s="108"/>
      <c r="B1917" s="108"/>
      <c r="C1917" s="108"/>
      <c r="D1917" s="115"/>
      <c r="E1917" s="108"/>
      <c r="F1917" s="108"/>
      <c r="G1917" s="108"/>
      <c r="H1917" s="108"/>
      <c r="I1917" s="108"/>
      <c r="J1917" s="108"/>
      <c r="K1917" s="108"/>
      <c r="L1917" s="108"/>
      <c r="M1917" s="111"/>
      <c r="N1917" s="112"/>
      <c r="O1917" s="111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/>
      <c r="AC1917" s="108"/>
      <c r="AD1917" s="108"/>
      <c r="AE1917" s="108"/>
      <c r="AF1917" s="108"/>
      <c r="AG1917" s="108"/>
      <c r="AH1917" s="108"/>
    </row>
    <row r="1918">
      <c r="A1918" s="108"/>
      <c r="B1918" s="108"/>
      <c r="C1918" s="108"/>
      <c r="D1918" s="115"/>
      <c r="E1918" s="108"/>
      <c r="F1918" s="108"/>
      <c r="G1918" s="108"/>
      <c r="H1918" s="108"/>
      <c r="I1918" s="108"/>
      <c r="J1918" s="108"/>
      <c r="K1918" s="108"/>
      <c r="L1918" s="108"/>
      <c r="M1918" s="111"/>
      <c r="N1918" s="112"/>
      <c r="O1918" s="111"/>
      <c r="P1918" s="108"/>
      <c r="Q1918" s="108"/>
      <c r="R1918" s="108"/>
      <c r="S1918" s="108"/>
      <c r="T1918" s="108"/>
      <c r="U1918" s="108"/>
      <c r="V1918" s="108"/>
      <c r="W1918" s="108"/>
      <c r="X1918" s="108"/>
      <c r="Y1918" s="108"/>
      <c r="Z1918" s="108"/>
      <c r="AA1918" s="108"/>
      <c r="AB1918" s="108"/>
      <c r="AC1918" s="108"/>
      <c r="AD1918" s="108"/>
      <c r="AE1918" s="108"/>
      <c r="AF1918" s="108"/>
      <c r="AG1918" s="108"/>
      <c r="AH1918" s="108"/>
    </row>
    <row r="1919">
      <c r="A1919" s="108"/>
      <c r="B1919" s="108"/>
      <c r="C1919" s="108"/>
      <c r="D1919" s="115"/>
      <c r="E1919" s="108"/>
      <c r="F1919" s="108"/>
      <c r="G1919" s="108"/>
      <c r="H1919" s="108"/>
      <c r="I1919" s="108"/>
      <c r="J1919" s="108"/>
      <c r="K1919" s="108"/>
      <c r="L1919" s="108"/>
      <c r="M1919" s="111"/>
      <c r="N1919" s="112"/>
      <c r="O1919" s="111"/>
      <c r="P1919" s="108"/>
      <c r="Q1919" s="108"/>
      <c r="R1919" s="108"/>
      <c r="S1919" s="108"/>
      <c r="T1919" s="108"/>
      <c r="U1919" s="108"/>
      <c r="V1919" s="108"/>
      <c r="W1919" s="108"/>
      <c r="X1919" s="108"/>
      <c r="Y1919" s="108"/>
      <c r="Z1919" s="108"/>
      <c r="AA1919" s="108"/>
      <c r="AB1919" s="108"/>
      <c r="AC1919" s="108"/>
      <c r="AD1919" s="108"/>
      <c r="AE1919" s="108"/>
      <c r="AF1919" s="108"/>
      <c r="AG1919" s="108"/>
      <c r="AH1919" s="108"/>
    </row>
    <row r="1920">
      <c r="A1920" s="108"/>
      <c r="B1920" s="108"/>
      <c r="C1920" s="108"/>
      <c r="D1920" s="115"/>
      <c r="E1920" s="108"/>
      <c r="F1920" s="108"/>
      <c r="G1920" s="108"/>
      <c r="H1920" s="108"/>
      <c r="I1920" s="108"/>
      <c r="J1920" s="108"/>
      <c r="K1920" s="108"/>
      <c r="L1920" s="108"/>
      <c r="M1920" s="111"/>
      <c r="N1920" s="112"/>
      <c r="O1920" s="111"/>
      <c r="P1920" s="108"/>
      <c r="Q1920" s="108"/>
      <c r="R1920" s="108"/>
      <c r="S1920" s="108"/>
      <c r="T1920" s="108"/>
      <c r="U1920" s="108"/>
      <c r="V1920" s="108"/>
      <c r="W1920" s="108"/>
      <c r="X1920" s="108"/>
      <c r="Y1920" s="108"/>
      <c r="Z1920" s="108"/>
      <c r="AA1920" s="108"/>
      <c r="AB1920" s="108"/>
      <c r="AC1920" s="108"/>
      <c r="AD1920" s="108"/>
      <c r="AE1920" s="108"/>
      <c r="AF1920" s="108"/>
      <c r="AG1920" s="108"/>
      <c r="AH1920" s="108"/>
    </row>
    <row r="1921">
      <c r="A1921" s="108"/>
      <c r="B1921" s="108"/>
      <c r="C1921" s="108"/>
      <c r="D1921" s="115"/>
      <c r="E1921" s="108"/>
      <c r="F1921" s="108"/>
      <c r="G1921" s="108"/>
      <c r="H1921" s="108"/>
      <c r="I1921" s="108"/>
      <c r="J1921" s="108"/>
      <c r="K1921" s="108"/>
      <c r="L1921" s="108"/>
      <c r="M1921" s="111"/>
      <c r="N1921" s="112"/>
      <c r="O1921" s="111"/>
      <c r="P1921" s="108"/>
      <c r="Q1921" s="108"/>
      <c r="R1921" s="108"/>
      <c r="S1921" s="108"/>
      <c r="T1921" s="108"/>
      <c r="U1921" s="108"/>
      <c r="V1921" s="108"/>
      <c r="W1921" s="108"/>
      <c r="X1921" s="108"/>
      <c r="Y1921" s="108"/>
      <c r="Z1921" s="108"/>
      <c r="AA1921" s="108"/>
      <c r="AB1921" s="108"/>
      <c r="AC1921" s="108"/>
      <c r="AD1921" s="108"/>
      <c r="AE1921" s="108"/>
      <c r="AF1921" s="108"/>
      <c r="AG1921" s="108"/>
      <c r="AH1921" s="108"/>
    </row>
    <row r="1922">
      <c r="A1922" s="108"/>
      <c r="B1922" s="108"/>
      <c r="C1922" s="108"/>
      <c r="D1922" s="115"/>
      <c r="E1922" s="108"/>
      <c r="F1922" s="108"/>
      <c r="G1922" s="108"/>
      <c r="H1922" s="108"/>
      <c r="I1922" s="108"/>
      <c r="J1922" s="108"/>
      <c r="K1922" s="108"/>
      <c r="L1922" s="108"/>
      <c r="M1922" s="111"/>
      <c r="N1922" s="112"/>
      <c r="O1922" s="111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/>
      <c r="AB1922" s="108"/>
      <c r="AC1922" s="108"/>
      <c r="AD1922" s="108"/>
      <c r="AE1922" s="108"/>
      <c r="AF1922" s="108"/>
      <c r="AG1922" s="108"/>
      <c r="AH1922" s="108"/>
    </row>
    <row r="1923">
      <c r="A1923" s="108"/>
      <c r="B1923" s="108"/>
      <c r="C1923" s="108"/>
      <c r="D1923" s="115"/>
      <c r="E1923" s="108"/>
      <c r="F1923" s="108"/>
      <c r="G1923" s="108"/>
      <c r="H1923" s="108"/>
      <c r="I1923" s="108"/>
      <c r="J1923" s="108"/>
      <c r="K1923" s="108"/>
      <c r="L1923" s="108"/>
      <c r="M1923" s="111"/>
      <c r="N1923" s="112"/>
      <c r="O1923" s="111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/>
      <c r="AC1923" s="108"/>
      <c r="AD1923" s="108"/>
      <c r="AE1923" s="108"/>
      <c r="AF1923" s="108"/>
      <c r="AG1923" s="108"/>
      <c r="AH1923" s="108"/>
    </row>
    <row r="1924">
      <c r="A1924" s="108"/>
      <c r="B1924" s="108"/>
      <c r="C1924" s="108"/>
      <c r="D1924" s="115"/>
      <c r="E1924" s="108"/>
      <c r="F1924" s="108"/>
      <c r="G1924" s="108"/>
      <c r="H1924" s="108"/>
      <c r="I1924" s="108"/>
      <c r="J1924" s="108"/>
      <c r="K1924" s="108"/>
      <c r="L1924" s="108"/>
      <c r="M1924" s="111"/>
      <c r="N1924" s="112"/>
      <c r="O1924" s="111"/>
      <c r="P1924" s="108"/>
      <c r="Q1924" s="108"/>
      <c r="R1924" s="108"/>
      <c r="S1924" s="108"/>
      <c r="T1924" s="108"/>
      <c r="U1924" s="108"/>
      <c r="V1924" s="108"/>
      <c r="W1924" s="108"/>
      <c r="X1924" s="108"/>
      <c r="Y1924" s="108"/>
      <c r="Z1924" s="108"/>
      <c r="AA1924" s="108"/>
      <c r="AB1924" s="108"/>
      <c r="AC1924" s="108"/>
      <c r="AD1924" s="108"/>
      <c r="AE1924" s="108"/>
      <c r="AF1924" s="108"/>
      <c r="AG1924" s="108"/>
      <c r="AH1924" s="108"/>
    </row>
    <row r="1925">
      <c r="A1925" s="108"/>
      <c r="B1925" s="108"/>
      <c r="C1925" s="108"/>
      <c r="D1925" s="115"/>
      <c r="E1925" s="108"/>
      <c r="F1925" s="108"/>
      <c r="G1925" s="108"/>
      <c r="H1925" s="108"/>
      <c r="I1925" s="108"/>
      <c r="J1925" s="108"/>
      <c r="K1925" s="108"/>
      <c r="L1925" s="108"/>
      <c r="M1925" s="111"/>
      <c r="N1925" s="112"/>
      <c r="O1925" s="111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/>
      <c r="AC1925" s="108"/>
      <c r="AD1925" s="108"/>
      <c r="AE1925" s="108"/>
      <c r="AF1925" s="108"/>
      <c r="AG1925" s="108"/>
      <c r="AH1925" s="108"/>
    </row>
    <row r="1926">
      <c r="A1926" s="108"/>
      <c r="B1926" s="108"/>
      <c r="C1926" s="108"/>
      <c r="D1926" s="115"/>
      <c r="E1926" s="108"/>
      <c r="F1926" s="108"/>
      <c r="G1926" s="108"/>
      <c r="H1926" s="108"/>
      <c r="I1926" s="108"/>
      <c r="J1926" s="108"/>
      <c r="K1926" s="108"/>
      <c r="L1926" s="108"/>
      <c r="M1926" s="111"/>
      <c r="N1926" s="112"/>
      <c r="O1926" s="111"/>
      <c r="P1926" s="108"/>
      <c r="Q1926" s="108"/>
      <c r="R1926" s="108"/>
      <c r="S1926" s="108"/>
      <c r="T1926" s="108"/>
      <c r="U1926" s="108"/>
      <c r="V1926" s="108"/>
      <c r="W1926" s="108"/>
      <c r="X1926" s="108"/>
      <c r="Y1926" s="108"/>
      <c r="Z1926" s="108"/>
      <c r="AA1926" s="108"/>
      <c r="AB1926" s="108"/>
      <c r="AC1926" s="108"/>
      <c r="AD1926" s="108"/>
      <c r="AE1926" s="108"/>
      <c r="AF1926" s="108"/>
      <c r="AG1926" s="108"/>
      <c r="AH1926" s="108"/>
    </row>
    <row r="1927">
      <c r="A1927" s="108"/>
      <c r="B1927" s="108"/>
      <c r="C1927" s="108"/>
      <c r="D1927" s="115"/>
      <c r="E1927" s="108"/>
      <c r="F1927" s="108"/>
      <c r="G1927" s="108"/>
      <c r="H1927" s="108"/>
      <c r="I1927" s="108"/>
      <c r="J1927" s="108"/>
      <c r="K1927" s="108"/>
      <c r="L1927" s="108"/>
      <c r="M1927" s="111"/>
      <c r="N1927" s="112"/>
      <c r="O1927" s="111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/>
      <c r="AB1927" s="108"/>
      <c r="AC1927" s="108"/>
      <c r="AD1927" s="108"/>
      <c r="AE1927" s="108"/>
      <c r="AF1927" s="108"/>
      <c r="AG1927" s="108"/>
      <c r="AH1927" s="108"/>
    </row>
    <row r="1928">
      <c r="A1928" s="108"/>
      <c r="B1928" s="108"/>
      <c r="C1928" s="108"/>
      <c r="D1928" s="115"/>
      <c r="E1928" s="108"/>
      <c r="F1928" s="108"/>
      <c r="G1928" s="108"/>
      <c r="H1928" s="108"/>
      <c r="I1928" s="108"/>
      <c r="J1928" s="108"/>
      <c r="K1928" s="108"/>
      <c r="L1928" s="108"/>
      <c r="M1928" s="111"/>
      <c r="N1928" s="112"/>
      <c r="O1928" s="111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/>
      <c r="AB1928" s="108"/>
      <c r="AC1928" s="108"/>
      <c r="AD1928" s="108"/>
      <c r="AE1928" s="108"/>
      <c r="AF1928" s="108"/>
      <c r="AG1928" s="108"/>
      <c r="AH1928" s="108"/>
    </row>
    <row r="1929">
      <c r="A1929" s="108"/>
      <c r="B1929" s="108"/>
      <c r="C1929" s="108"/>
      <c r="D1929" s="115"/>
      <c r="E1929" s="108"/>
      <c r="F1929" s="108"/>
      <c r="G1929" s="108"/>
      <c r="H1929" s="108"/>
      <c r="I1929" s="108"/>
      <c r="J1929" s="108"/>
      <c r="K1929" s="108"/>
      <c r="L1929" s="108"/>
      <c r="M1929" s="111"/>
      <c r="N1929" s="112"/>
      <c r="O1929" s="111"/>
      <c r="P1929" s="108"/>
      <c r="Q1929" s="108"/>
      <c r="R1929" s="108"/>
      <c r="S1929" s="108"/>
      <c r="T1929" s="108"/>
      <c r="U1929" s="108"/>
      <c r="V1929" s="108"/>
      <c r="W1929" s="108"/>
      <c r="X1929" s="108"/>
      <c r="Y1929" s="108"/>
      <c r="Z1929" s="108"/>
      <c r="AA1929" s="108"/>
      <c r="AB1929" s="108"/>
      <c r="AC1929" s="108"/>
      <c r="AD1929" s="108"/>
      <c r="AE1929" s="108"/>
      <c r="AF1929" s="108"/>
      <c r="AG1929" s="108"/>
      <c r="AH1929" s="108"/>
    </row>
    <row r="1930">
      <c r="A1930" s="108"/>
      <c r="B1930" s="108"/>
      <c r="C1930" s="108"/>
      <c r="D1930" s="115"/>
      <c r="E1930" s="108"/>
      <c r="F1930" s="108"/>
      <c r="G1930" s="108"/>
      <c r="H1930" s="108"/>
      <c r="I1930" s="108"/>
      <c r="J1930" s="108"/>
      <c r="K1930" s="108"/>
      <c r="L1930" s="108"/>
      <c r="M1930" s="111"/>
      <c r="N1930" s="112"/>
      <c r="O1930" s="111"/>
      <c r="P1930" s="108"/>
      <c r="Q1930" s="108"/>
      <c r="R1930" s="108"/>
      <c r="S1930" s="108"/>
      <c r="T1930" s="108"/>
      <c r="U1930" s="108"/>
      <c r="V1930" s="108"/>
      <c r="W1930" s="108"/>
      <c r="X1930" s="108"/>
      <c r="Y1930" s="108"/>
      <c r="Z1930" s="108"/>
      <c r="AA1930" s="108"/>
      <c r="AB1930" s="108"/>
      <c r="AC1930" s="108"/>
      <c r="AD1930" s="108"/>
      <c r="AE1930" s="108"/>
      <c r="AF1930" s="108"/>
      <c r="AG1930" s="108"/>
      <c r="AH1930" s="108"/>
    </row>
    <row r="1931">
      <c r="A1931" s="108"/>
      <c r="B1931" s="108"/>
      <c r="C1931" s="108"/>
      <c r="D1931" s="115"/>
      <c r="E1931" s="108"/>
      <c r="F1931" s="108"/>
      <c r="G1931" s="108"/>
      <c r="H1931" s="108"/>
      <c r="I1931" s="108"/>
      <c r="J1931" s="108"/>
      <c r="K1931" s="108"/>
      <c r="L1931" s="108"/>
      <c r="M1931" s="111"/>
      <c r="N1931" s="112"/>
      <c r="O1931" s="111"/>
      <c r="P1931" s="108"/>
      <c r="Q1931" s="108"/>
      <c r="R1931" s="108"/>
      <c r="S1931" s="108"/>
      <c r="T1931" s="108"/>
      <c r="U1931" s="108"/>
      <c r="V1931" s="108"/>
      <c r="W1931" s="108"/>
      <c r="X1931" s="108"/>
      <c r="Y1931" s="108"/>
      <c r="Z1931" s="108"/>
      <c r="AA1931" s="108"/>
      <c r="AB1931" s="108"/>
      <c r="AC1931" s="108"/>
      <c r="AD1931" s="108"/>
      <c r="AE1931" s="108"/>
      <c r="AF1931" s="108"/>
      <c r="AG1931" s="108"/>
      <c r="AH1931" s="108"/>
    </row>
    <row r="1932">
      <c r="A1932" s="108"/>
      <c r="B1932" s="108"/>
      <c r="C1932" s="108"/>
      <c r="D1932" s="115"/>
      <c r="E1932" s="108"/>
      <c r="F1932" s="108"/>
      <c r="G1932" s="108"/>
      <c r="H1932" s="108"/>
      <c r="I1932" s="108"/>
      <c r="J1932" s="108"/>
      <c r="K1932" s="108"/>
      <c r="L1932" s="108"/>
      <c r="M1932" s="111"/>
      <c r="N1932" s="112"/>
      <c r="O1932" s="111"/>
      <c r="P1932" s="108"/>
      <c r="Q1932" s="108"/>
      <c r="R1932" s="108"/>
      <c r="S1932" s="108"/>
      <c r="T1932" s="108"/>
      <c r="U1932" s="108"/>
      <c r="V1932" s="108"/>
      <c r="W1932" s="108"/>
      <c r="X1932" s="108"/>
      <c r="Y1932" s="108"/>
      <c r="Z1932" s="108"/>
      <c r="AA1932" s="108"/>
      <c r="AB1932" s="108"/>
      <c r="AC1932" s="108"/>
      <c r="AD1932" s="108"/>
      <c r="AE1932" s="108"/>
      <c r="AF1932" s="108"/>
      <c r="AG1932" s="108"/>
      <c r="AH1932" s="108"/>
    </row>
    <row r="1933">
      <c r="A1933" s="108"/>
      <c r="B1933" s="108"/>
      <c r="C1933" s="108"/>
      <c r="D1933" s="115"/>
      <c r="E1933" s="108"/>
      <c r="F1933" s="108"/>
      <c r="G1933" s="108"/>
      <c r="H1933" s="108"/>
      <c r="I1933" s="108"/>
      <c r="J1933" s="108"/>
      <c r="K1933" s="108"/>
      <c r="L1933" s="108"/>
      <c r="M1933" s="111"/>
      <c r="N1933" s="112"/>
      <c r="O1933" s="111"/>
      <c r="P1933" s="108"/>
      <c r="Q1933" s="108"/>
      <c r="R1933" s="108"/>
      <c r="S1933" s="108"/>
      <c r="T1933" s="108"/>
      <c r="U1933" s="108"/>
      <c r="V1933" s="108"/>
      <c r="W1933" s="108"/>
      <c r="X1933" s="108"/>
      <c r="Y1933" s="108"/>
      <c r="Z1933" s="108"/>
      <c r="AA1933" s="108"/>
      <c r="AB1933" s="108"/>
      <c r="AC1933" s="108"/>
      <c r="AD1933" s="108"/>
      <c r="AE1933" s="108"/>
      <c r="AF1933" s="108"/>
      <c r="AG1933" s="108"/>
      <c r="AH1933" s="108"/>
    </row>
    <row r="1934">
      <c r="A1934" s="108"/>
      <c r="B1934" s="108"/>
      <c r="C1934" s="108"/>
      <c r="D1934" s="115"/>
      <c r="E1934" s="108"/>
      <c r="F1934" s="108"/>
      <c r="G1934" s="108"/>
      <c r="H1934" s="108"/>
      <c r="I1934" s="108"/>
      <c r="J1934" s="108"/>
      <c r="K1934" s="108"/>
      <c r="L1934" s="108"/>
      <c r="M1934" s="111"/>
      <c r="N1934" s="112"/>
      <c r="O1934" s="111"/>
      <c r="P1934" s="108"/>
      <c r="Q1934" s="108"/>
      <c r="R1934" s="108"/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/>
      <c r="AC1934" s="108"/>
      <c r="AD1934" s="108"/>
      <c r="AE1934" s="108"/>
      <c r="AF1934" s="108"/>
      <c r="AG1934" s="108"/>
      <c r="AH1934" s="108"/>
    </row>
    <row r="1935">
      <c r="A1935" s="108"/>
      <c r="B1935" s="108"/>
      <c r="C1935" s="108"/>
      <c r="D1935" s="115"/>
      <c r="E1935" s="108"/>
      <c r="F1935" s="108"/>
      <c r="G1935" s="108"/>
      <c r="H1935" s="108"/>
      <c r="I1935" s="108"/>
      <c r="J1935" s="108"/>
      <c r="K1935" s="108"/>
      <c r="L1935" s="108"/>
      <c r="M1935" s="111"/>
      <c r="N1935" s="112"/>
      <c r="O1935" s="111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  <c r="AE1935" s="108"/>
      <c r="AF1935" s="108"/>
      <c r="AG1935" s="108"/>
      <c r="AH1935" s="108"/>
    </row>
    <row r="1936">
      <c r="A1936" s="108"/>
      <c r="B1936" s="108"/>
      <c r="C1936" s="108"/>
      <c r="D1936" s="115"/>
      <c r="E1936" s="108"/>
      <c r="F1936" s="108"/>
      <c r="G1936" s="108"/>
      <c r="H1936" s="108"/>
      <c r="I1936" s="108"/>
      <c r="J1936" s="108"/>
      <c r="K1936" s="108"/>
      <c r="L1936" s="108"/>
      <c r="M1936" s="111"/>
      <c r="N1936" s="112"/>
      <c r="O1936" s="111"/>
      <c r="P1936" s="108"/>
      <c r="Q1936" s="108"/>
      <c r="R1936" s="108"/>
      <c r="S1936" s="108"/>
      <c r="T1936" s="108"/>
      <c r="U1936" s="108"/>
      <c r="V1936" s="108"/>
      <c r="W1936" s="108"/>
      <c r="X1936" s="108"/>
      <c r="Y1936" s="108"/>
      <c r="Z1936" s="108"/>
      <c r="AA1936" s="108"/>
      <c r="AB1936" s="108"/>
      <c r="AC1936" s="108"/>
      <c r="AD1936" s="108"/>
      <c r="AE1936" s="108"/>
      <c r="AF1936" s="108"/>
      <c r="AG1936" s="108"/>
      <c r="AH1936" s="108"/>
    </row>
    <row r="1937">
      <c r="A1937" s="108"/>
      <c r="B1937" s="108"/>
      <c r="C1937" s="108"/>
      <c r="D1937" s="115"/>
      <c r="E1937" s="108"/>
      <c r="F1937" s="108"/>
      <c r="G1937" s="108"/>
      <c r="H1937" s="108"/>
      <c r="I1937" s="108"/>
      <c r="J1937" s="108"/>
      <c r="K1937" s="108"/>
      <c r="L1937" s="108"/>
      <c r="M1937" s="111"/>
      <c r="N1937" s="112"/>
      <c r="O1937" s="111"/>
      <c r="P1937" s="108"/>
      <c r="Q1937" s="108"/>
      <c r="R1937" s="108"/>
      <c r="S1937" s="108"/>
      <c r="T1937" s="108"/>
      <c r="U1937" s="108"/>
      <c r="V1937" s="108"/>
      <c r="W1937" s="108"/>
      <c r="X1937" s="108"/>
      <c r="Y1937" s="108"/>
      <c r="Z1937" s="108"/>
      <c r="AA1937" s="108"/>
      <c r="AB1937" s="108"/>
      <c r="AC1937" s="108"/>
      <c r="AD1937" s="108"/>
      <c r="AE1937" s="108"/>
      <c r="AF1937" s="108"/>
      <c r="AG1937" s="108"/>
      <c r="AH1937" s="108"/>
    </row>
    <row r="1938">
      <c r="A1938" s="108"/>
      <c r="B1938" s="108"/>
      <c r="C1938" s="108"/>
      <c r="D1938" s="115"/>
      <c r="E1938" s="108"/>
      <c r="F1938" s="108"/>
      <c r="G1938" s="108"/>
      <c r="H1938" s="108"/>
      <c r="I1938" s="108"/>
      <c r="J1938" s="108"/>
      <c r="K1938" s="108"/>
      <c r="L1938" s="108"/>
      <c r="M1938" s="111"/>
      <c r="N1938" s="112"/>
      <c r="O1938" s="111"/>
      <c r="P1938" s="108"/>
      <c r="Q1938" s="108"/>
      <c r="R1938" s="108"/>
      <c r="S1938" s="108"/>
      <c r="T1938" s="108"/>
      <c r="U1938" s="108"/>
      <c r="V1938" s="108"/>
      <c r="W1938" s="108"/>
      <c r="X1938" s="108"/>
      <c r="Y1938" s="108"/>
      <c r="Z1938" s="108"/>
      <c r="AA1938" s="108"/>
      <c r="AB1938" s="108"/>
      <c r="AC1938" s="108"/>
      <c r="AD1938" s="108"/>
      <c r="AE1938" s="108"/>
      <c r="AF1938" s="108"/>
      <c r="AG1938" s="108"/>
      <c r="AH1938" s="108"/>
    </row>
    <row r="1939">
      <c r="A1939" s="108"/>
      <c r="B1939" s="108"/>
      <c r="C1939" s="108"/>
      <c r="D1939" s="115"/>
      <c r="E1939" s="108"/>
      <c r="F1939" s="108"/>
      <c r="G1939" s="108"/>
      <c r="H1939" s="108"/>
      <c r="I1939" s="108"/>
      <c r="J1939" s="108"/>
      <c r="K1939" s="108"/>
      <c r="L1939" s="108"/>
      <c r="M1939" s="111"/>
      <c r="N1939" s="112"/>
      <c r="O1939" s="111"/>
      <c r="P1939" s="108"/>
      <c r="Q1939" s="108"/>
      <c r="R1939" s="108"/>
      <c r="S1939" s="108"/>
      <c r="T1939" s="108"/>
      <c r="U1939" s="108"/>
      <c r="V1939" s="108"/>
      <c r="W1939" s="108"/>
      <c r="X1939" s="108"/>
      <c r="Y1939" s="108"/>
      <c r="Z1939" s="108"/>
      <c r="AA1939" s="108"/>
      <c r="AB1939" s="108"/>
      <c r="AC1939" s="108"/>
      <c r="AD1939" s="108"/>
      <c r="AE1939" s="108"/>
      <c r="AF1939" s="108"/>
      <c r="AG1939" s="108"/>
      <c r="AH1939" s="108"/>
    </row>
    <row r="1940">
      <c r="A1940" s="108"/>
      <c r="B1940" s="108"/>
      <c r="C1940" s="108"/>
      <c r="D1940" s="115"/>
      <c r="E1940" s="108"/>
      <c r="F1940" s="108"/>
      <c r="G1940" s="108"/>
      <c r="H1940" s="108"/>
      <c r="I1940" s="108"/>
      <c r="J1940" s="108"/>
      <c r="K1940" s="108"/>
      <c r="L1940" s="108"/>
      <c r="M1940" s="111"/>
      <c r="N1940" s="112"/>
      <c r="O1940" s="111"/>
      <c r="P1940" s="108"/>
      <c r="Q1940" s="108"/>
      <c r="R1940" s="108"/>
      <c r="S1940" s="108"/>
      <c r="T1940" s="108"/>
      <c r="U1940" s="108"/>
      <c r="V1940" s="108"/>
      <c r="W1940" s="108"/>
      <c r="X1940" s="108"/>
      <c r="Y1940" s="108"/>
      <c r="Z1940" s="108"/>
      <c r="AA1940" s="108"/>
      <c r="AB1940" s="108"/>
      <c r="AC1940" s="108"/>
      <c r="AD1940" s="108"/>
      <c r="AE1940" s="108"/>
      <c r="AF1940" s="108"/>
      <c r="AG1940" s="108"/>
      <c r="AH1940" s="108"/>
    </row>
    <row r="1941">
      <c r="A1941" s="108"/>
      <c r="B1941" s="108"/>
      <c r="C1941" s="108"/>
      <c r="D1941" s="115"/>
      <c r="E1941" s="108"/>
      <c r="F1941" s="108"/>
      <c r="G1941" s="108"/>
      <c r="H1941" s="108"/>
      <c r="I1941" s="108"/>
      <c r="J1941" s="108"/>
      <c r="K1941" s="108"/>
      <c r="L1941" s="108"/>
      <c r="M1941" s="111"/>
      <c r="N1941" s="112"/>
      <c r="O1941" s="111"/>
      <c r="P1941" s="108"/>
      <c r="Q1941" s="108"/>
      <c r="R1941" s="108"/>
      <c r="S1941" s="108"/>
      <c r="T1941" s="108"/>
      <c r="U1941" s="108"/>
      <c r="V1941" s="108"/>
      <c r="W1941" s="108"/>
      <c r="X1941" s="108"/>
      <c r="Y1941" s="108"/>
      <c r="Z1941" s="108"/>
      <c r="AA1941" s="108"/>
      <c r="AB1941" s="108"/>
      <c r="AC1941" s="108"/>
      <c r="AD1941" s="108"/>
      <c r="AE1941" s="108"/>
      <c r="AF1941" s="108"/>
      <c r="AG1941" s="108"/>
      <c r="AH1941" s="108"/>
    </row>
    <row r="1942">
      <c r="A1942" s="108"/>
      <c r="B1942" s="108"/>
      <c r="C1942" s="108"/>
      <c r="D1942" s="115"/>
      <c r="E1942" s="108"/>
      <c r="F1942" s="108"/>
      <c r="G1942" s="108"/>
      <c r="H1942" s="108"/>
      <c r="I1942" s="108"/>
      <c r="J1942" s="108"/>
      <c r="K1942" s="108"/>
      <c r="L1942" s="108"/>
      <c r="M1942" s="111"/>
      <c r="N1942" s="112"/>
      <c r="O1942" s="111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/>
      <c r="AB1942" s="108"/>
      <c r="AC1942" s="108"/>
      <c r="AD1942" s="108"/>
      <c r="AE1942" s="108"/>
      <c r="AF1942" s="108"/>
      <c r="AG1942" s="108"/>
      <c r="AH1942" s="108"/>
    </row>
    <row r="1943">
      <c r="A1943" s="108"/>
      <c r="B1943" s="108"/>
      <c r="C1943" s="108"/>
      <c r="D1943" s="115"/>
      <c r="E1943" s="108"/>
      <c r="F1943" s="108"/>
      <c r="G1943" s="108"/>
      <c r="H1943" s="108"/>
      <c r="I1943" s="108"/>
      <c r="J1943" s="108"/>
      <c r="K1943" s="108"/>
      <c r="L1943" s="108"/>
      <c r="M1943" s="111"/>
      <c r="N1943" s="112"/>
      <c r="O1943" s="111"/>
      <c r="P1943" s="108"/>
      <c r="Q1943" s="108"/>
      <c r="R1943" s="108"/>
      <c r="S1943" s="108"/>
      <c r="T1943" s="108"/>
      <c r="U1943" s="108"/>
      <c r="V1943" s="108"/>
      <c r="W1943" s="108"/>
      <c r="X1943" s="108"/>
      <c r="Y1943" s="108"/>
      <c r="Z1943" s="108"/>
      <c r="AA1943" s="108"/>
      <c r="AB1943" s="108"/>
      <c r="AC1943" s="108"/>
      <c r="AD1943" s="108"/>
      <c r="AE1943" s="108"/>
      <c r="AF1943" s="108"/>
      <c r="AG1943" s="108"/>
      <c r="AH1943" s="108"/>
    </row>
    <row r="1944">
      <c r="A1944" s="108"/>
      <c r="B1944" s="108"/>
      <c r="C1944" s="108"/>
      <c r="D1944" s="115"/>
      <c r="E1944" s="108"/>
      <c r="F1944" s="108"/>
      <c r="G1944" s="108"/>
      <c r="H1944" s="108"/>
      <c r="I1944" s="108"/>
      <c r="J1944" s="108"/>
      <c r="K1944" s="108"/>
      <c r="L1944" s="108"/>
      <c r="M1944" s="111"/>
      <c r="N1944" s="112"/>
      <c r="O1944" s="111"/>
      <c r="P1944" s="108"/>
      <c r="Q1944" s="108"/>
      <c r="R1944" s="108"/>
      <c r="S1944" s="108"/>
      <c r="T1944" s="108"/>
      <c r="U1944" s="108"/>
      <c r="V1944" s="108"/>
      <c r="W1944" s="108"/>
      <c r="X1944" s="108"/>
      <c r="Y1944" s="108"/>
      <c r="Z1944" s="108"/>
      <c r="AA1944" s="108"/>
      <c r="AB1944" s="108"/>
      <c r="AC1944" s="108"/>
      <c r="AD1944" s="108"/>
      <c r="AE1944" s="108"/>
      <c r="AF1944" s="108"/>
      <c r="AG1944" s="108"/>
      <c r="AH1944" s="108"/>
    </row>
    <row r="1945">
      <c r="A1945" s="108"/>
      <c r="B1945" s="108"/>
      <c r="C1945" s="108"/>
      <c r="D1945" s="115"/>
      <c r="E1945" s="108"/>
      <c r="F1945" s="108"/>
      <c r="G1945" s="108"/>
      <c r="H1945" s="108"/>
      <c r="I1945" s="108"/>
      <c r="J1945" s="108"/>
      <c r="K1945" s="108"/>
      <c r="L1945" s="108"/>
      <c r="M1945" s="111"/>
      <c r="N1945" s="112"/>
      <c r="O1945" s="111"/>
      <c r="P1945" s="108"/>
      <c r="Q1945" s="108"/>
      <c r="R1945" s="108"/>
      <c r="S1945" s="108"/>
      <c r="T1945" s="108"/>
      <c r="U1945" s="108"/>
      <c r="V1945" s="108"/>
      <c r="W1945" s="108"/>
      <c r="X1945" s="108"/>
      <c r="Y1945" s="108"/>
      <c r="Z1945" s="108"/>
      <c r="AA1945" s="108"/>
      <c r="AB1945" s="108"/>
      <c r="AC1945" s="108"/>
      <c r="AD1945" s="108"/>
      <c r="AE1945" s="108"/>
      <c r="AF1945" s="108"/>
      <c r="AG1945" s="108"/>
      <c r="AH1945" s="108"/>
    </row>
    <row r="1946">
      <c r="A1946" s="108"/>
      <c r="B1946" s="108"/>
      <c r="C1946" s="108"/>
      <c r="D1946" s="115"/>
      <c r="E1946" s="108"/>
      <c r="F1946" s="108"/>
      <c r="G1946" s="108"/>
      <c r="H1946" s="108"/>
      <c r="I1946" s="108"/>
      <c r="J1946" s="108"/>
      <c r="K1946" s="108"/>
      <c r="L1946" s="108"/>
      <c r="M1946" s="111"/>
      <c r="N1946" s="112"/>
      <c r="O1946" s="111"/>
      <c r="P1946" s="108"/>
      <c r="Q1946" s="108"/>
      <c r="R1946" s="108"/>
      <c r="S1946" s="108"/>
      <c r="T1946" s="108"/>
      <c r="U1946" s="108"/>
      <c r="V1946" s="108"/>
      <c r="W1946" s="108"/>
      <c r="X1946" s="108"/>
      <c r="Y1946" s="108"/>
      <c r="Z1946" s="108"/>
      <c r="AA1946" s="108"/>
      <c r="AB1946" s="108"/>
      <c r="AC1946" s="108"/>
      <c r="AD1946" s="108"/>
      <c r="AE1946" s="108"/>
      <c r="AF1946" s="108"/>
      <c r="AG1946" s="108"/>
      <c r="AH1946" s="108"/>
    </row>
    <row r="1947">
      <c r="A1947" s="108"/>
      <c r="B1947" s="108"/>
      <c r="C1947" s="108"/>
      <c r="D1947" s="115"/>
      <c r="E1947" s="108"/>
      <c r="F1947" s="108"/>
      <c r="G1947" s="108"/>
      <c r="H1947" s="108"/>
      <c r="I1947" s="108"/>
      <c r="J1947" s="108"/>
      <c r="K1947" s="108"/>
      <c r="L1947" s="108"/>
      <c r="M1947" s="111"/>
      <c r="N1947" s="112"/>
      <c r="O1947" s="111"/>
      <c r="P1947" s="108"/>
      <c r="Q1947" s="108"/>
      <c r="R1947" s="108"/>
      <c r="S1947" s="108"/>
      <c r="T1947" s="108"/>
      <c r="U1947" s="108"/>
      <c r="V1947" s="108"/>
      <c r="W1947" s="108"/>
      <c r="X1947" s="108"/>
      <c r="Y1947" s="108"/>
      <c r="Z1947" s="108"/>
      <c r="AA1947" s="108"/>
      <c r="AB1947" s="108"/>
      <c r="AC1947" s="108"/>
      <c r="AD1947" s="108"/>
      <c r="AE1947" s="108"/>
      <c r="AF1947" s="108"/>
      <c r="AG1947" s="108"/>
      <c r="AH1947" s="108"/>
    </row>
    <row r="1948">
      <c r="A1948" s="108"/>
      <c r="B1948" s="108"/>
      <c r="C1948" s="108"/>
      <c r="D1948" s="115"/>
      <c r="E1948" s="108"/>
      <c r="F1948" s="108"/>
      <c r="G1948" s="108"/>
      <c r="H1948" s="108"/>
      <c r="I1948" s="108"/>
      <c r="J1948" s="108"/>
      <c r="K1948" s="108"/>
      <c r="L1948" s="108"/>
      <c r="M1948" s="111"/>
      <c r="N1948" s="112"/>
      <c r="O1948" s="111"/>
      <c r="P1948" s="108"/>
      <c r="Q1948" s="108"/>
      <c r="R1948" s="108"/>
      <c r="S1948" s="108"/>
      <c r="T1948" s="108"/>
      <c r="U1948" s="108"/>
      <c r="V1948" s="108"/>
      <c r="W1948" s="108"/>
      <c r="X1948" s="108"/>
      <c r="Y1948" s="108"/>
      <c r="Z1948" s="108"/>
      <c r="AA1948" s="108"/>
      <c r="AB1948" s="108"/>
      <c r="AC1948" s="108"/>
      <c r="AD1948" s="108"/>
      <c r="AE1948" s="108"/>
      <c r="AF1948" s="108"/>
      <c r="AG1948" s="108"/>
      <c r="AH1948" s="108"/>
    </row>
    <row r="1949">
      <c r="A1949" s="108"/>
      <c r="B1949" s="108"/>
      <c r="C1949" s="108"/>
      <c r="D1949" s="115"/>
      <c r="E1949" s="108"/>
      <c r="F1949" s="108"/>
      <c r="G1949" s="108"/>
      <c r="H1949" s="108"/>
      <c r="I1949" s="108"/>
      <c r="J1949" s="108"/>
      <c r="K1949" s="108"/>
      <c r="L1949" s="108"/>
      <c r="M1949" s="111"/>
      <c r="N1949" s="112"/>
      <c r="O1949" s="111"/>
      <c r="P1949" s="108"/>
      <c r="Q1949" s="108"/>
      <c r="R1949" s="108"/>
      <c r="S1949" s="108"/>
      <c r="T1949" s="108"/>
      <c r="U1949" s="108"/>
      <c r="V1949" s="108"/>
      <c r="W1949" s="108"/>
      <c r="X1949" s="108"/>
      <c r="Y1949" s="108"/>
      <c r="Z1949" s="108"/>
      <c r="AA1949" s="108"/>
      <c r="AB1949" s="108"/>
      <c r="AC1949" s="108"/>
      <c r="AD1949" s="108"/>
      <c r="AE1949" s="108"/>
      <c r="AF1949" s="108"/>
      <c r="AG1949" s="108"/>
      <c r="AH1949" s="108"/>
    </row>
    <row r="1950">
      <c r="A1950" s="108"/>
      <c r="B1950" s="108"/>
      <c r="C1950" s="108"/>
      <c r="D1950" s="115"/>
      <c r="E1950" s="108"/>
      <c r="F1950" s="108"/>
      <c r="G1950" s="108"/>
      <c r="H1950" s="108"/>
      <c r="I1950" s="108"/>
      <c r="J1950" s="108"/>
      <c r="K1950" s="108"/>
      <c r="L1950" s="108"/>
      <c r="M1950" s="111"/>
      <c r="N1950" s="112"/>
      <c r="O1950" s="111"/>
      <c r="P1950" s="108"/>
      <c r="Q1950" s="108"/>
      <c r="R1950" s="108"/>
      <c r="S1950" s="108"/>
      <c r="T1950" s="108"/>
      <c r="U1950" s="108"/>
      <c r="V1950" s="108"/>
      <c r="W1950" s="108"/>
      <c r="X1950" s="108"/>
      <c r="Y1950" s="108"/>
      <c r="Z1950" s="108"/>
      <c r="AA1950" s="108"/>
      <c r="AB1950" s="108"/>
      <c r="AC1950" s="108"/>
      <c r="AD1950" s="108"/>
      <c r="AE1950" s="108"/>
      <c r="AF1950" s="108"/>
      <c r="AG1950" s="108"/>
      <c r="AH1950" s="108"/>
    </row>
    <row r="1951">
      <c r="A1951" s="108"/>
      <c r="B1951" s="108"/>
      <c r="C1951" s="108"/>
      <c r="D1951" s="115"/>
      <c r="E1951" s="108"/>
      <c r="F1951" s="108"/>
      <c r="G1951" s="108"/>
      <c r="H1951" s="108"/>
      <c r="I1951" s="108"/>
      <c r="J1951" s="108"/>
      <c r="K1951" s="108"/>
      <c r="L1951" s="108"/>
      <c r="M1951" s="111"/>
      <c r="N1951" s="112"/>
      <c r="O1951" s="111"/>
      <c r="P1951" s="108"/>
      <c r="Q1951" s="108"/>
      <c r="R1951" s="108"/>
      <c r="S1951" s="108"/>
      <c r="T1951" s="108"/>
      <c r="U1951" s="108"/>
      <c r="V1951" s="108"/>
      <c r="W1951" s="108"/>
      <c r="X1951" s="108"/>
      <c r="Y1951" s="108"/>
      <c r="Z1951" s="108"/>
      <c r="AA1951" s="108"/>
      <c r="AB1951" s="108"/>
      <c r="AC1951" s="108"/>
      <c r="AD1951" s="108"/>
      <c r="AE1951" s="108"/>
      <c r="AF1951" s="108"/>
      <c r="AG1951" s="108"/>
      <c r="AH1951" s="108"/>
    </row>
    <row r="1952">
      <c r="A1952" s="108"/>
      <c r="B1952" s="108"/>
      <c r="C1952" s="108"/>
      <c r="D1952" s="115"/>
      <c r="E1952" s="108"/>
      <c r="F1952" s="108"/>
      <c r="G1952" s="108"/>
      <c r="H1952" s="108"/>
      <c r="I1952" s="108"/>
      <c r="J1952" s="108"/>
      <c r="K1952" s="108"/>
      <c r="L1952" s="108"/>
      <c r="M1952" s="111"/>
      <c r="N1952" s="112"/>
      <c r="O1952" s="111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/>
      <c r="AC1952" s="108"/>
      <c r="AD1952" s="108"/>
      <c r="AE1952" s="108"/>
      <c r="AF1952" s="108"/>
      <c r="AG1952" s="108"/>
      <c r="AH1952" s="108"/>
    </row>
    <row r="1953">
      <c r="A1953" s="108"/>
      <c r="B1953" s="108"/>
      <c r="C1953" s="108"/>
      <c r="D1953" s="115"/>
      <c r="E1953" s="108"/>
      <c r="F1953" s="108"/>
      <c r="G1953" s="108"/>
      <c r="H1953" s="108"/>
      <c r="I1953" s="108"/>
      <c r="J1953" s="108"/>
      <c r="K1953" s="108"/>
      <c r="L1953" s="108"/>
      <c r="M1953" s="111"/>
      <c r="N1953" s="112"/>
      <c r="O1953" s="111"/>
      <c r="P1953" s="108"/>
      <c r="Q1953" s="108"/>
      <c r="R1953" s="108"/>
      <c r="S1953" s="108"/>
      <c r="T1953" s="108"/>
      <c r="U1953" s="108"/>
      <c r="V1953" s="108"/>
      <c r="W1953" s="108"/>
      <c r="X1953" s="108"/>
      <c r="Y1953" s="108"/>
      <c r="Z1953" s="108"/>
      <c r="AA1953" s="108"/>
      <c r="AB1953" s="108"/>
      <c r="AC1953" s="108"/>
      <c r="AD1953" s="108"/>
      <c r="AE1953" s="108"/>
      <c r="AF1953" s="108"/>
      <c r="AG1953" s="108"/>
      <c r="AH1953" s="108"/>
    </row>
    <row r="1954">
      <c r="A1954" s="108"/>
      <c r="B1954" s="108"/>
      <c r="C1954" s="108"/>
      <c r="D1954" s="115"/>
      <c r="E1954" s="108"/>
      <c r="F1954" s="108"/>
      <c r="G1954" s="108"/>
      <c r="H1954" s="108"/>
      <c r="I1954" s="108"/>
      <c r="J1954" s="108"/>
      <c r="K1954" s="108"/>
      <c r="L1954" s="108"/>
      <c r="M1954" s="111"/>
      <c r="N1954" s="112"/>
      <c r="O1954" s="111"/>
      <c r="P1954" s="108"/>
      <c r="Q1954" s="108"/>
      <c r="R1954" s="108"/>
      <c r="S1954" s="108"/>
      <c r="T1954" s="108"/>
      <c r="U1954" s="108"/>
      <c r="V1954" s="108"/>
      <c r="W1954" s="108"/>
      <c r="X1954" s="108"/>
      <c r="Y1954" s="108"/>
      <c r="Z1954" s="108"/>
      <c r="AA1954" s="108"/>
      <c r="AB1954" s="108"/>
      <c r="AC1954" s="108"/>
      <c r="AD1954" s="108"/>
      <c r="AE1954" s="108"/>
      <c r="AF1954" s="108"/>
      <c r="AG1954" s="108"/>
      <c r="AH1954" s="108"/>
    </row>
    <row r="1955">
      <c r="A1955" s="108"/>
      <c r="B1955" s="108"/>
      <c r="C1955" s="108"/>
      <c r="D1955" s="115"/>
      <c r="E1955" s="108"/>
      <c r="F1955" s="108"/>
      <c r="G1955" s="108"/>
      <c r="H1955" s="108"/>
      <c r="I1955" s="108"/>
      <c r="J1955" s="108"/>
      <c r="K1955" s="108"/>
      <c r="L1955" s="108"/>
      <c r="M1955" s="111"/>
      <c r="N1955" s="112"/>
      <c r="O1955" s="111"/>
      <c r="P1955" s="108"/>
      <c r="Q1955" s="108"/>
      <c r="R1955" s="108"/>
      <c r="S1955" s="108"/>
      <c r="T1955" s="108"/>
      <c r="U1955" s="108"/>
      <c r="V1955" s="108"/>
      <c r="W1955" s="108"/>
      <c r="X1955" s="108"/>
      <c r="Y1955" s="108"/>
      <c r="Z1955" s="108"/>
      <c r="AA1955" s="108"/>
      <c r="AB1955" s="108"/>
      <c r="AC1955" s="108"/>
      <c r="AD1955" s="108"/>
      <c r="AE1955" s="108"/>
      <c r="AF1955" s="108"/>
      <c r="AG1955" s="108"/>
      <c r="AH1955" s="108"/>
    </row>
    <row r="1956">
      <c r="A1956" s="108"/>
      <c r="B1956" s="108"/>
      <c r="C1956" s="108"/>
      <c r="D1956" s="115"/>
      <c r="E1956" s="108"/>
      <c r="F1956" s="108"/>
      <c r="G1956" s="108"/>
      <c r="H1956" s="108"/>
      <c r="I1956" s="108"/>
      <c r="J1956" s="108"/>
      <c r="K1956" s="108"/>
      <c r="L1956" s="108"/>
      <c r="M1956" s="111"/>
      <c r="N1956" s="112"/>
      <c r="O1956" s="111"/>
      <c r="P1956" s="108"/>
      <c r="Q1956" s="108"/>
      <c r="R1956" s="108"/>
      <c r="S1956" s="108"/>
      <c r="T1956" s="108"/>
      <c r="U1956" s="108"/>
      <c r="V1956" s="108"/>
      <c r="W1956" s="108"/>
      <c r="X1956" s="108"/>
      <c r="Y1956" s="108"/>
      <c r="Z1956" s="108"/>
      <c r="AA1956" s="108"/>
      <c r="AB1956" s="108"/>
      <c r="AC1956" s="108"/>
      <c r="AD1956" s="108"/>
      <c r="AE1956" s="108"/>
      <c r="AF1956" s="108"/>
      <c r="AG1956" s="108"/>
      <c r="AH1956" s="108"/>
    </row>
    <row r="1957">
      <c r="A1957" s="108"/>
      <c r="B1957" s="108"/>
      <c r="C1957" s="108"/>
      <c r="D1957" s="115"/>
      <c r="E1957" s="108"/>
      <c r="F1957" s="108"/>
      <c r="G1957" s="108"/>
      <c r="H1957" s="108"/>
      <c r="I1957" s="108"/>
      <c r="J1957" s="108"/>
      <c r="K1957" s="108"/>
      <c r="L1957" s="108"/>
      <c r="M1957" s="111"/>
      <c r="N1957" s="112"/>
      <c r="O1957" s="111"/>
      <c r="P1957" s="108"/>
      <c r="Q1957" s="108"/>
      <c r="R1957" s="108"/>
      <c r="S1957" s="108"/>
      <c r="T1957" s="108"/>
      <c r="U1957" s="108"/>
      <c r="V1957" s="108"/>
      <c r="W1957" s="108"/>
      <c r="X1957" s="108"/>
      <c r="Y1957" s="108"/>
      <c r="Z1957" s="108"/>
      <c r="AA1957" s="108"/>
      <c r="AB1957" s="108"/>
      <c r="AC1957" s="108"/>
      <c r="AD1957" s="108"/>
      <c r="AE1957" s="108"/>
      <c r="AF1957" s="108"/>
      <c r="AG1957" s="108"/>
      <c r="AH1957" s="108"/>
    </row>
    <row r="1958">
      <c r="A1958" s="108"/>
      <c r="B1958" s="108"/>
      <c r="C1958" s="108"/>
      <c r="D1958" s="115"/>
      <c r="E1958" s="108"/>
      <c r="F1958" s="108"/>
      <c r="G1958" s="108"/>
      <c r="H1958" s="108"/>
      <c r="I1958" s="108"/>
      <c r="J1958" s="108"/>
      <c r="K1958" s="108"/>
      <c r="L1958" s="108"/>
      <c r="M1958" s="111"/>
      <c r="N1958" s="112"/>
      <c r="O1958" s="111"/>
      <c r="P1958" s="108"/>
      <c r="Q1958" s="108"/>
      <c r="R1958" s="108"/>
      <c r="S1958" s="108"/>
      <c r="T1958" s="108"/>
      <c r="U1958" s="108"/>
      <c r="V1958" s="108"/>
      <c r="W1958" s="108"/>
      <c r="X1958" s="108"/>
      <c r="Y1958" s="108"/>
      <c r="Z1958" s="108"/>
      <c r="AA1958" s="108"/>
      <c r="AB1958" s="108"/>
      <c r="AC1958" s="108"/>
      <c r="AD1958" s="108"/>
      <c r="AE1958" s="108"/>
      <c r="AF1958" s="108"/>
      <c r="AG1958" s="108"/>
      <c r="AH1958" s="108"/>
    </row>
    <row r="1959">
      <c r="A1959" s="108"/>
      <c r="B1959" s="108"/>
      <c r="C1959" s="108"/>
      <c r="D1959" s="115"/>
      <c r="E1959" s="108"/>
      <c r="F1959" s="108"/>
      <c r="G1959" s="108"/>
      <c r="H1959" s="108"/>
      <c r="I1959" s="108"/>
      <c r="J1959" s="108"/>
      <c r="K1959" s="108"/>
      <c r="L1959" s="108"/>
      <c r="M1959" s="111"/>
      <c r="N1959" s="112"/>
      <c r="O1959" s="111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/>
      <c r="AC1959" s="108"/>
      <c r="AD1959" s="108"/>
      <c r="AE1959" s="108"/>
      <c r="AF1959" s="108"/>
      <c r="AG1959" s="108"/>
      <c r="AH1959" s="108"/>
    </row>
    <row r="1960">
      <c r="A1960" s="108"/>
      <c r="B1960" s="108"/>
      <c r="C1960" s="108"/>
      <c r="D1960" s="115"/>
      <c r="E1960" s="108"/>
      <c r="F1960" s="108"/>
      <c r="G1960" s="108"/>
      <c r="H1960" s="108"/>
      <c r="I1960" s="108"/>
      <c r="J1960" s="108"/>
      <c r="K1960" s="108"/>
      <c r="L1960" s="108"/>
      <c r="M1960" s="111"/>
      <c r="N1960" s="112"/>
      <c r="O1960" s="111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/>
      <c r="AB1960" s="108"/>
      <c r="AC1960" s="108"/>
      <c r="AD1960" s="108"/>
      <c r="AE1960" s="108"/>
      <c r="AF1960" s="108"/>
      <c r="AG1960" s="108"/>
      <c r="AH1960" s="108"/>
    </row>
    <row r="1961">
      <c r="A1961" s="108"/>
      <c r="B1961" s="108"/>
      <c r="C1961" s="108"/>
      <c r="D1961" s="115"/>
      <c r="E1961" s="108"/>
      <c r="F1961" s="108"/>
      <c r="G1961" s="108"/>
      <c r="H1961" s="108"/>
      <c r="I1961" s="108"/>
      <c r="J1961" s="108"/>
      <c r="K1961" s="108"/>
      <c r="L1961" s="108"/>
      <c r="M1961" s="111"/>
      <c r="N1961" s="112"/>
      <c r="O1961" s="111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/>
      <c r="AC1961" s="108"/>
      <c r="AD1961" s="108"/>
      <c r="AE1961" s="108"/>
      <c r="AF1961" s="108"/>
      <c r="AG1961" s="108"/>
      <c r="AH1961" s="108"/>
    </row>
    <row r="1962">
      <c r="A1962" s="108"/>
      <c r="B1962" s="108"/>
      <c r="C1962" s="108"/>
      <c r="D1962" s="115"/>
      <c r="E1962" s="108"/>
      <c r="F1962" s="108"/>
      <c r="G1962" s="108"/>
      <c r="H1962" s="108"/>
      <c r="I1962" s="108"/>
      <c r="J1962" s="108"/>
      <c r="K1962" s="108"/>
      <c r="L1962" s="108"/>
      <c r="M1962" s="111"/>
      <c r="N1962" s="112"/>
      <c r="O1962" s="111"/>
      <c r="P1962" s="108"/>
      <c r="Q1962" s="108"/>
      <c r="R1962" s="108"/>
      <c r="S1962" s="108"/>
      <c r="T1962" s="108"/>
      <c r="U1962" s="108"/>
      <c r="V1962" s="108"/>
      <c r="W1962" s="108"/>
      <c r="X1962" s="108"/>
      <c r="Y1962" s="108"/>
      <c r="Z1962" s="108"/>
      <c r="AA1962" s="108"/>
      <c r="AB1962" s="108"/>
      <c r="AC1962" s="108"/>
      <c r="AD1962" s="108"/>
      <c r="AE1962" s="108"/>
      <c r="AF1962" s="108"/>
      <c r="AG1962" s="108"/>
      <c r="AH1962" s="108"/>
    </row>
    <row r="1963">
      <c r="A1963" s="108"/>
      <c r="B1963" s="108"/>
      <c r="C1963" s="108"/>
      <c r="D1963" s="115"/>
      <c r="E1963" s="108"/>
      <c r="F1963" s="108"/>
      <c r="G1963" s="108"/>
      <c r="H1963" s="108"/>
      <c r="I1963" s="108"/>
      <c r="J1963" s="108"/>
      <c r="K1963" s="108"/>
      <c r="L1963" s="108"/>
      <c r="M1963" s="111"/>
      <c r="N1963" s="112"/>
      <c r="O1963" s="111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/>
      <c r="AC1963" s="108"/>
      <c r="AD1963" s="108"/>
      <c r="AE1963" s="108"/>
      <c r="AF1963" s="108"/>
      <c r="AG1963" s="108"/>
      <c r="AH1963" s="108"/>
    </row>
    <row r="1964">
      <c r="A1964" s="108"/>
      <c r="B1964" s="108"/>
      <c r="C1964" s="108"/>
      <c r="D1964" s="115"/>
      <c r="E1964" s="108"/>
      <c r="F1964" s="108"/>
      <c r="G1964" s="108"/>
      <c r="H1964" s="108"/>
      <c r="I1964" s="108"/>
      <c r="J1964" s="108"/>
      <c r="K1964" s="108"/>
      <c r="L1964" s="108"/>
      <c r="M1964" s="111"/>
      <c r="N1964" s="112"/>
      <c r="O1964" s="111"/>
      <c r="P1964" s="108"/>
      <c r="Q1964" s="108"/>
      <c r="R1964" s="108"/>
      <c r="S1964" s="108"/>
      <c r="T1964" s="108"/>
      <c r="U1964" s="108"/>
      <c r="V1964" s="108"/>
      <c r="W1964" s="108"/>
      <c r="X1964" s="108"/>
      <c r="Y1964" s="108"/>
      <c r="Z1964" s="108"/>
      <c r="AA1964" s="108"/>
      <c r="AB1964" s="108"/>
      <c r="AC1964" s="108"/>
      <c r="AD1964" s="108"/>
      <c r="AE1964" s="108"/>
      <c r="AF1964" s="108"/>
      <c r="AG1964" s="108"/>
      <c r="AH1964" s="108"/>
    </row>
    <row r="1965">
      <c r="A1965" s="108"/>
      <c r="B1965" s="108"/>
      <c r="C1965" s="108"/>
      <c r="D1965" s="115"/>
      <c r="E1965" s="108"/>
      <c r="F1965" s="108"/>
      <c r="G1965" s="108"/>
      <c r="H1965" s="108"/>
      <c r="I1965" s="108"/>
      <c r="J1965" s="108"/>
      <c r="K1965" s="108"/>
      <c r="L1965" s="108"/>
      <c r="M1965" s="111"/>
      <c r="N1965" s="112"/>
      <c r="O1965" s="111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/>
      <c r="AC1965" s="108"/>
      <c r="AD1965" s="108"/>
      <c r="AE1965" s="108"/>
      <c r="AF1965" s="108"/>
      <c r="AG1965" s="108"/>
      <c r="AH1965" s="108"/>
    </row>
    <row r="1966">
      <c r="A1966" s="108"/>
      <c r="B1966" s="108"/>
      <c r="C1966" s="108"/>
      <c r="D1966" s="115"/>
      <c r="E1966" s="108"/>
      <c r="F1966" s="108"/>
      <c r="G1966" s="108"/>
      <c r="H1966" s="108"/>
      <c r="I1966" s="108"/>
      <c r="J1966" s="108"/>
      <c r="K1966" s="108"/>
      <c r="L1966" s="108"/>
      <c r="M1966" s="111"/>
      <c r="N1966" s="112"/>
      <c r="O1966" s="111"/>
      <c r="P1966" s="108"/>
      <c r="Q1966" s="108"/>
      <c r="R1966" s="108"/>
      <c r="S1966" s="108"/>
      <c r="T1966" s="108"/>
      <c r="U1966" s="108"/>
      <c r="V1966" s="108"/>
      <c r="W1966" s="108"/>
      <c r="X1966" s="108"/>
      <c r="Y1966" s="108"/>
      <c r="Z1966" s="108"/>
      <c r="AA1966" s="108"/>
      <c r="AB1966" s="108"/>
      <c r="AC1966" s="108"/>
      <c r="AD1966" s="108"/>
      <c r="AE1966" s="108"/>
      <c r="AF1966" s="108"/>
      <c r="AG1966" s="108"/>
      <c r="AH1966" s="108"/>
    </row>
    <row r="1967">
      <c r="A1967" s="108"/>
      <c r="B1967" s="108"/>
      <c r="C1967" s="108"/>
      <c r="D1967" s="115"/>
      <c r="E1967" s="108"/>
      <c r="F1967" s="108"/>
      <c r="G1967" s="108"/>
      <c r="H1967" s="108"/>
      <c r="I1967" s="108"/>
      <c r="J1967" s="108"/>
      <c r="K1967" s="108"/>
      <c r="L1967" s="108"/>
      <c r="M1967" s="111"/>
      <c r="N1967" s="112"/>
      <c r="O1967" s="111"/>
      <c r="P1967" s="108"/>
      <c r="Q1967" s="108"/>
      <c r="R1967" s="108"/>
      <c r="S1967" s="108"/>
      <c r="T1967" s="108"/>
      <c r="U1967" s="108"/>
      <c r="V1967" s="108"/>
      <c r="W1967" s="108"/>
      <c r="X1967" s="108"/>
      <c r="Y1967" s="108"/>
      <c r="Z1967" s="108"/>
      <c r="AA1967" s="108"/>
      <c r="AB1967" s="108"/>
      <c r="AC1967" s="108"/>
      <c r="AD1967" s="108"/>
      <c r="AE1967" s="108"/>
      <c r="AF1967" s="108"/>
      <c r="AG1967" s="108"/>
      <c r="AH1967" s="108"/>
    </row>
    <row r="1968">
      <c r="A1968" s="108"/>
      <c r="B1968" s="108"/>
      <c r="C1968" s="108"/>
      <c r="D1968" s="115"/>
      <c r="E1968" s="108"/>
      <c r="F1968" s="108"/>
      <c r="G1968" s="108"/>
      <c r="H1968" s="108"/>
      <c r="I1968" s="108"/>
      <c r="J1968" s="108"/>
      <c r="K1968" s="108"/>
      <c r="L1968" s="108"/>
      <c r="M1968" s="111"/>
      <c r="N1968" s="112"/>
      <c r="O1968" s="111"/>
      <c r="P1968" s="108"/>
      <c r="Q1968" s="108"/>
      <c r="R1968" s="108"/>
      <c r="S1968" s="108"/>
      <c r="T1968" s="108"/>
      <c r="U1968" s="108"/>
      <c r="V1968" s="108"/>
      <c r="W1968" s="108"/>
      <c r="X1968" s="108"/>
      <c r="Y1968" s="108"/>
      <c r="Z1968" s="108"/>
      <c r="AA1968" s="108"/>
      <c r="AB1968" s="108"/>
      <c r="AC1968" s="108"/>
      <c r="AD1968" s="108"/>
      <c r="AE1968" s="108"/>
      <c r="AF1968" s="108"/>
      <c r="AG1968" s="108"/>
      <c r="AH1968" s="108"/>
    </row>
    <row r="1969">
      <c r="A1969" s="108"/>
      <c r="B1969" s="108"/>
      <c r="C1969" s="108"/>
      <c r="D1969" s="115"/>
      <c r="E1969" s="108"/>
      <c r="F1969" s="108"/>
      <c r="G1969" s="108"/>
      <c r="H1969" s="108"/>
      <c r="I1969" s="108"/>
      <c r="J1969" s="108"/>
      <c r="K1969" s="108"/>
      <c r="L1969" s="108"/>
      <c r="M1969" s="111"/>
      <c r="N1969" s="112"/>
      <c r="O1969" s="111"/>
      <c r="P1969" s="108"/>
      <c r="Q1969" s="108"/>
      <c r="R1969" s="108"/>
      <c r="S1969" s="108"/>
      <c r="T1969" s="108"/>
      <c r="U1969" s="108"/>
      <c r="V1969" s="108"/>
      <c r="W1969" s="108"/>
      <c r="X1969" s="108"/>
      <c r="Y1969" s="108"/>
      <c r="Z1969" s="108"/>
      <c r="AA1969" s="108"/>
      <c r="AB1969" s="108"/>
      <c r="AC1969" s="108"/>
      <c r="AD1969" s="108"/>
      <c r="AE1969" s="108"/>
      <c r="AF1969" s="108"/>
      <c r="AG1969" s="108"/>
      <c r="AH1969" s="108"/>
    </row>
    <row r="1970">
      <c r="A1970" s="108"/>
      <c r="B1970" s="108"/>
      <c r="C1970" s="108"/>
      <c r="D1970" s="115"/>
      <c r="E1970" s="108"/>
      <c r="F1970" s="108"/>
      <c r="G1970" s="108"/>
      <c r="H1970" s="108"/>
      <c r="I1970" s="108"/>
      <c r="J1970" s="108"/>
      <c r="K1970" s="108"/>
      <c r="L1970" s="108"/>
      <c r="M1970" s="111"/>
      <c r="N1970" s="112"/>
      <c r="O1970" s="111"/>
      <c r="P1970" s="108"/>
      <c r="Q1970" s="108"/>
      <c r="R1970" s="108"/>
      <c r="S1970" s="108"/>
      <c r="T1970" s="108"/>
      <c r="U1970" s="108"/>
      <c r="V1970" s="108"/>
      <c r="W1970" s="108"/>
      <c r="X1970" s="108"/>
      <c r="Y1970" s="108"/>
      <c r="Z1970" s="108"/>
      <c r="AA1970" s="108"/>
      <c r="AB1970" s="108"/>
      <c r="AC1970" s="108"/>
      <c r="AD1970" s="108"/>
      <c r="AE1970" s="108"/>
      <c r="AF1970" s="108"/>
      <c r="AG1970" s="108"/>
      <c r="AH1970" s="108"/>
    </row>
    <row r="1971">
      <c r="A1971" s="108"/>
      <c r="B1971" s="108"/>
      <c r="C1971" s="108"/>
      <c r="D1971" s="115"/>
      <c r="E1971" s="108"/>
      <c r="F1971" s="108"/>
      <c r="G1971" s="108"/>
      <c r="H1971" s="108"/>
      <c r="I1971" s="108"/>
      <c r="J1971" s="108"/>
      <c r="K1971" s="108"/>
      <c r="L1971" s="108"/>
      <c r="M1971" s="111"/>
      <c r="N1971" s="112"/>
      <c r="O1971" s="111"/>
      <c r="P1971" s="108"/>
      <c r="Q1971" s="108"/>
      <c r="R1971" s="108"/>
      <c r="S1971" s="108"/>
      <c r="T1971" s="108"/>
      <c r="U1971" s="108"/>
      <c r="V1971" s="108"/>
      <c r="W1971" s="108"/>
      <c r="X1971" s="108"/>
      <c r="Y1971" s="108"/>
      <c r="Z1971" s="108"/>
      <c r="AA1971" s="108"/>
      <c r="AB1971" s="108"/>
      <c r="AC1971" s="108"/>
      <c r="AD1971" s="108"/>
      <c r="AE1971" s="108"/>
      <c r="AF1971" s="108"/>
      <c r="AG1971" s="108"/>
      <c r="AH1971" s="108"/>
    </row>
    <row r="1972">
      <c r="A1972" s="108"/>
      <c r="B1972" s="108"/>
      <c r="C1972" s="108"/>
      <c r="D1972" s="115"/>
      <c r="E1972" s="108"/>
      <c r="F1972" s="108"/>
      <c r="G1972" s="108"/>
      <c r="H1972" s="108"/>
      <c r="I1972" s="108"/>
      <c r="J1972" s="108"/>
      <c r="K1972" s="108"/>
      <c r="L1972" s="108"/>
      <c r="M1972" s="111"/>
      <c r="N1972" s="112"/>
      <c r="O1972" s="111"/>
      <c r="P1972" s="108"/>
      <c r="Q1972" s="108"/>
      <c r="R1972" s="108"/>
      <c r="S1972" s="108"/>
      <c r="T1972" s="108"/>
      <c r="U1972" s="108"/>
      <c r="V1972" s="108"/>
      <c r="W1972" s="108"/>
      <c r="X1972" s="108"/>
      <c r="Y1972" s="108"/>
      <c r="Z1972" s="108"/>
      <c r="AA1972" s="108"/>
      <c r="AB1972" s="108"/>
      <c r="AC1972" s="108"/>
      <c r="AD1972" s="108"/>
      <c r="AE1972" s="108"/>
      <c r="AF1972" s="108"/>
      <c r="AG1972" s="108"/>
      <c r="AH1972" s="108"/>
    </row>
    <row r="1973">
      <c r="A1973" s="108"/>
      <c r="B1973" s="108"/>
      <c r="C1973" s="108"/>
      <c r="D1973" s="115"/>
      <c r="E1973" s="108"/>
      <c r="F1973" s="108"/>
      <c r="G1973" s="108"/>
      <c r="H1973" s="108"/>
      <c r="I1973" s="108"/>
      <c r="J1973" s="108"/>
      <c r="K1973" s="108"/>
      <c r="L1973" s="108"/>
      <c r="M1973" s="111"/>
      <c r="N1973" s="112"/>
      <c r="O1973" s="111"/>
      <c r="P1973" s="108"/>
      <c r="Q1973" s="108"/>
      <c r="R1973" s="108"/>
      <c r="S1973" s="108"/>
      <c r="T1973" s="108"/>
      <c r="U1973" s="108"/>
      <c r="V1973" s="108"/>
      <c r="W1973" s="108"/>
      <c r="X1973" s="108"/>
      <c r="Y1973" s="108"/>
      <c r="Z1973" s="108"/>
      <c r="AA1973" s="108"/>
      <c r="AB1973" s="108"/>
      <c r="AC1973" s="108"/>
      <c r="AD1973" s="108"/>
      <c r="AE1973" s="108"/>
      <c r="AF1973" s="108"/>
      <c r="AG1973" s="108"/>
      <c r="AH1973" s="108"/>
    </row>
    <row r="1974">
      <c r="A1974" s="108"/>
      <c r="B1974" s="108"/>
      <c r="C1974" s="108"/>
      <c r="D1974" s="115"/>
      <c r="E1974" s="108"/>
      <c r="F1974" s="108"/>
      <c r="G1974" s="108"/>
      <c r="H1974" s="108"/>
      <c r="I1974" s="108"/>
      <c r="J1974" s="108"/>
      <c r="K1974" s="108"/>
      <c r="L1974" s="108"/>
      <c r="M1974" s="111"/>
      <c r="N1974" s="112"/>
      <c r="O1974" s="111"/>
      <c r="P1974" s="108"/>
      <c r="Q1974" s="108"/>
      <c r="R1974" s="108"/>
      <c r="S1974" s="108"/>
      <c r="T1974" s="108"/>
      <c r="U1974" s="108"/>
      <c r="V1974" s="108"/>
      <c r="W1974" s="108"/>
      <c r="X1974" s="108"/>
      <c r="Y1974" s="108"/>
      <c r="Z1974" s="108"/>
      <c r="AA1974" s="108"/>
      <c r="AB1974" s="108"/>
      <c r="AC1974" s="108"/>
      <c r="AD1974" s="108"/>
      <c r="AE1974" s="108"/>
      <c r="AF1974" s="108"/>
      <c r="AG1974" s="108"/>
      <c r="AH1974" s="108"/>
    </row>
    <row r="1975">
      <c r="A1975" s="108"/>
      <c r="B1975" s="108"/>
      <c r="C1975" s="108"/>
      <c r="D1975" s="115"/>
      <c r="E1975" s="108"/>
      <c r="F1975" s="108"/>
      <c r="G1975" s="108"/>
      <c r="H1975" s="108"/>
      <c r="I1975" s="108"/>
      <c r="J1975" s="108"/>
      <c r="K1975" s="108"/>
      <c r="L1975" s="108"/>
      <c r="M1975" s="111"/>
      <c r="N1975" s="112"/>
      <c r="O1975" s="111"/>
      <c r="P1975" s="108"/>
      <c r="Q1975" s="108"/>
      <c r="R1975" s="108"/>
      <c r="S1975" s="108"/>
      <c r="T1975" s="108"/>
      <c r="U1975" s="108"/>
      <c r="V1975" s="108"/>
      <c r="W1975" s="108"/>
      <c r="X1975" s="108"/>
      <c r="Y1975" s="108"/>
      <c r="Z1975" s="108"/>
      <c r="AA1975" s="108"/>
      <c r="AB1975" s="108"/>
      <c r="AC1975" s="108"/>
      <c r="AD1975" s="108"/>
      <c r="AE1975" s="108"/>
      <c r="AF1975" s="108"/>
      <c r="AG1975" s="108"/>
      <c r="AH1975" s="108"/>
    </row>
    <row r="1976">
      <c r="A1976" s="108"/>
      <c r="B1976" s="108"/>
      <c r="C1976" s="108"/>
      <c r="D1976" s="115"/>
      <c r="E1976" s="108"/>
      <c r="F1976" s="108"/>
      <c r="G1976" s="108"/>
      <c r="H1976" s="108"/>
      <c r="I1976" s="108"/>
      <c r="J1976" s="108"/>
      <c r="K1976" s="108"/>
      <c r="L1976" s="108"/>
      <c r="M1976" s="111"/>
      <c r="N1976" s="112"/>
      <c r="O1976" s="111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/>
      <c r="AB1976" s="108"/>
      <c r="AC1976" s="108"/>
      <c r="AD1976" s="108"/>
      <c r="AE1976" s="108"/>
      <c r="AF1976" s="108"/>
      <c r="AG1976" s="108"/>
      <c r="AH1976" s="108"/>
    </row>
    <row r="1977">
      <c r="A1977" s="108"/>
      <c r="B1977" s="108"/>
      <c r="C1977" s="108"/>
      <c r="D1977" s="115"/>
      <c r="E1977" s="108"/>
      <c r="F1977" s="108"/>
      <c r="G1977" s="108"/>
      <c r="H1977" s="108"/>
      <c r="I1977" s="108"/>
      <c r="J1977" s="108"/>
      <c r="K1977" s="108"/>
      <c r="L1977" s="108"/>
      <c r="M1977" s="111"/>
      <c r="N1977" s="112"/>
      <c r="O1977" s="111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/>
      <c r="AC1977" s="108"/>
      <c r="AD1977" s="108"/>
      <c r="AE1977" s="108"/>
      <c r="AF1977" s="108"/>
      <c r="AG1977" s="108"/>
      <c r="AH1977" s="108"/>
    </row>
    <row r="1978">
      <c r="A1978" s="108"/>
      <c r="B1978" s="108"/>
      <c r="C1978" s="108"/>
      <c r="D1978" s="115"/>
      <c r="E1978" s="108"/>
      <c r="F1978" s="108"/>
      <c r="G1978" s="108"/>
      <c r="H1978" s="108"/>
      <c r="I1978" s="108"/>
      <c r="J1978" s="108"/>
      <c r="K1978" s="108"/>
      <c r="L1978" s="108"/>
      <c r="M1978" s="111"/>
      <c r="N1978" s="112"/>
      <c r="O1978" s="111"/>
      <c r="P1978" s="108"/>
      <c r="Q1978" s="108"/>
      <c r="R1978" s="108"/>
      <c r="S1978" s="108"/>
      <c r="T1978" s="108"/>
      <c r="U1978" s="108"/>
      <c r="V1978" s="108"/>
      <c r="W1978" s="108"/>
      <c r="X1978" s="108"/>
      <c r="Y1978" s="108"/>
      <c r="Z1978" s="108"/>
      <c r="AA1978" s="108"/>
      <c r="AB1978" s="108"/>
      <c r="AC1978" s="108"/>
      <c r="AD1978" s="108"/>
      <c r="AE1978" s="108"/>
      <c r="AF1978" s="108"/>
      <c r="AG1978" s="108"/>
      <c r="AH1978" s="108"/>
    </row>
    <row r="1979">
      <c r="A1979" s="108"/>
      <c r="B1979" s="108"/>
      <c r="C1979" s="108"/>
      <c r="D1979" s="115"/>
      <c r="E1979" s="108"/>
      <c r="F1979" s="108"/>
      <c r="G1979" s="108"/>
      <c r="H1979" s="108"/>
      <c r="I1979" s="108"/>
      <c r="J1979" s="108"/>
      <c r="K1979" s="108"/>
      <c r="L1979" s="108"/>
      <c r="M1979" s="111"/>
      <c r="N1979" s="112"/>
      <c r="O1979" s="111"/>
      <c r="P1979" s="108"/>
      <c r="Q1979" s="108"/>
      <c r="R1979" s="108"/>
      <c r="S1979" s="108"/>
      <c r="T1979" s="108"/>
      <c r="U1979" s="108"/>
      <c r="V1979" s="108"/>
      <c r="W1979" s="108"/>
      <c r="X1979" s="108"/>
      <c r="Y1979" s="108"/>
      <c r="Z1979" s="108"/>
      <c r="AA1979" s="108"/>
      <c r="AB1979" s="108"/>
      <c r="AC1979" s="108"/>
      <c r="AD1979" s="108"/>
      <c r="AE1979" s="108"/>
      <c r="AF1979" s="108"/>
      <c r="AG1979" s="108"/>
      <c r="AH1979" s="108"/>
    </row>
    <row r="1980">
      <c r="A1980" s="108"/>
      <c r="B1980" s="108"/>
      <c r="C1980" s="108"/>
      <c r="D1980" s="115"/>
      <c r="E1980" s="108"/>
      <c r="F1980" s="108"/>
      <c r="G1980" s="108"/>
      <c r="H1980" s="108"/>
      <c r="I1980" s="108"/>
      <c r="J1980" s="108"/>
      <c r="K1980" s="108"/>
      <c r="L1980" s="108"/>
      <c r="M1980" s="111"/>
      <c r="N1980" s="112"/>
      <c r="O1980" s="111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/>
      <c r="AB1980" s="108"/>
      <c r="AC1980" s="108"/>
      <c r="AD1980" s="108"/>
      <c r="AE1980" s="108"/>
      <c r="AF1980" s="108"/>
      <c r="AG1980" s="108"/>
      <c r="AH1980" s="108"/>
    </row>
    <row r="1981">
      <c r="A1981" s="108"/>
      <c r="B1981" s="108"/>
      <c r="C1981" s="108"/>
      <c r="D1981" s="115"/>
      <c r="E1981" s="108"/>
      <c r="F1981" s="108"/>
      <c r="G1981" s="108"/>
      <c r="H1981" s="108"/>
      <c r="I1981" s="108"/>
      <c r="J1981" s="108"/>
      <c r="K1981" s="108"/>
      <c r="L1981" s="108"/>
      <c r="M1981" s="111"/>
      <c r="N1981" s="112"/>
      <c r="O1981" s="111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/>
      <c r="AB1981" s="108"/>
      <c r="AC1981" s="108"/>
      <c r="AD1981" s="108"/>
      <c r="AE1981" s="108"/>
      <c r="AF1981" s="108"/>
      <c r="AG1981" s="108"/>
      <c r="AH1981" s="108"/>
    </row>
    <row r="1982">
      <c r="A1982" s="108"/>
      <c r="B1982" s="108"/>
      <c r="C1982" s="108"/>
      <c r="D1982" s="115"/>
      <c r="E1982" s="108"/>
      <c r="F1982" s="108"/>
      <c r="G1982" s="108"/>
      <c r="H1982" s="108"/>
      <c r="I1982" s="108"/>
      <c r="J1982" s="108"/>
      <c r="K1982" s="108"/>
      <c r="L1982" s="108"/>
      <c r="M1982" s="111"/>
      <c r="N1982" s="112"/>
      <c r="O1982" s="111"/>
      <c r="P1982" s="108"/>
      <c r="Q1982" s="108"/>
      <c r="R1982" s="108"/>
      <c r="S1982" s="108"/>
      <c r="T1982" s="108"/>
      <c r="U1982" s="108"/>
      <c r="V1982" s="108"/>
      <c r="W1982" s="108"/>
      <c r="X1982" s="108"/>
      <c r="Y1982" s="108"/>
      <c r="Z1982" s="108"/>
      <c r="AA1982" s="108"/>
      <c r="AB1982" s="108"/>
      <c r="AC1982" s="108"/>
      <c r="AD1982" s="108"/>
      <c r="AE1982" s="108"/>
      <c r="AF1982" s="108"/>
      <c r="AG1982" s="108"/>
      <c r="AH1982" s="108"/>
    </row>
    <row r="1983">
      <c r="A1983" s="108"/>
      <c r="B1983" s="108"/>
      <c r="C1983" s="108"/>
      <c r="D1983" s="115"/>
      <c r="E1983" s="108"/>
      <c r="F1983" s="108"/>
      <c r="G1983" s="108"/>
      <c r="H1983" s="108"/>
      <c r="I1983" s="108"/>
      <c r="J1983" s="108"/>
      <c r="K1983" s="108"/>
      <c r="L1983" s="108"/>
      <c r="M1983" s="111"/>
      <c r="N1983" s="112"/>
      <c r="O1983" s="111"/>
      <c r="P1983" s="108"/>
      <c r="Q1983" s="108"/>
      <c r="R1983" s="108"/>
      <c r="S1983" s="108"/>
      <c r="T1983" s="108"/>
      <c r="U1983" s="108"/>
      <c r="V1983" s="108"/>
      <c r="W1983" s="108"/>
      <c r="X1983" s="108"/>
      <c r="Y1983" s="108"/>
      <c r="Z1983" s="108"/>
      <c r="AA1983" s="108"/>
      <c r="AB1983" s="108"/>
      <c r="AC1983" s="108"/>
      <c r="AD1983" s="108"/>
      <c r="AE1983" s="108"/>
      <c r="AF1983" s="108"/>
      <c r="AG1983" s="108"/>
      <c r="AH1983" s="108"/>
    </row>
    <row r="1984">
      <c r="A1984" s="108"/>
      <c r="B1984" s="108"/>
      <c r="C1984" s="108"/>
      <c r="D1984" s="115"/>
      <c r="E1984" s="108"/>
      <c r="F1984" s="108"/>
      <c r="G1984" s="108"/>
      <c r="H1984" s="108"/>
      <c r="I1984" s="108"/>
      <c r="J1984" s="108"/>
      <c r="K1984" s="108"/>
      <c r="L1984" s="108"/>
      <c r="M1984" s="111"/>
      <c r="N1984" s="112"/>
      <c r="O1984" s="111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  <c r="AH1984" s="108"/>
    </row>
    <row r="1985">
      <c r="A1985" s="108"/>
      <c r="B1985" s="108"/>
      <c r="C1985" s="108"/>
      <c r="D1985" s="115"/>
      <c r="E1985" s="108"/>
      <c r="F1985" s="108"/>
      <c r="G1985" s="108"/>
      <c r="H1985" s="108"/>
      <c r="I1985" s="108"/>
      <c r="J1985" s="108"/>
      <c r="K1985" s="108"/>
      <c r="L1985" s="108"/>
      <c r="M1985" s="111"/>
      <c r="N1985" s="112"/>
      <c r="O1985" s="111"/>
      <c r="P1985" s="108"/>
      <c r="Q1985" s="108"/>
      <c r="R1985" s="108"/>
      <c r="S1985" s="108"/>
      <c r="T1985" s="108"/>
      <c r="U1985" s="108"/>
      <c r="V1985" s="108"/>
      <c r="W1985" s="108"/>
      <c r="X1985" s="108"/>
      <c r="Y1985" s="108"/>
      <c r="Z1985" s="108"/>
      <c r="AA1985" s="108"/>
      <c r="AB1985" s="108"/>
      <c r="AC1985" s="108"/>
      <c r="AD1985" s="108"/>
      <c r="AE1985" s="108"/>
      <c r="AF1985" s="108"/>
      <c r="AG1985" s="108"/>
      <c r="AH1985" s="108"/>
    </row>
    <row r="1986">
      <c r="A1986" s="108"/>
      <c r="B1986" s="108"/>
      <c r="C1986" s="108"/>
      <c r="D1986" s="115"/>
      <c r="E1986" s="108"/>
      <c r="F1986" s="108"/>
      <c r="G1986" s="108"/>
      <c r="H1986" s="108"/>
      <c r="I1986" s="108"/>
      <c r="J1986" s="108"/>
      <c r="K1986" s="108"/>
      <c r="L1986" s="108"/>
      <c r="M1986" s="111"/>
      <c r="N1986" s="112"/>
      <c r="O1986" s="111"/>
      <c r="P1986" s="108"/>
      <c r="Q1986" s="108"/>
      <c r="R1986" s="108"/>
      <c r="S1986" s="108"/>
      <c r="T1986" s="108"/>
      <c r="U1986" s="108"/>
      <c r="V1986" s="108"/>
      <c r="W1986" s="108"/>
      <c r="X1986" s="108"/>
      <c r="Y1986" s="108"/>
      <c r="Z1986" s="108"/>
      <c r="AA1986" s="108"/>
      <c r="AB1986" s="108"/>
      <c r="AC1986" s="108"/>
      <c r="AD1986" s="108"/>
      <c r="AE1986" s="108"/>
      <c r="AF1986" s="108"/>
      <c r="AG1986" s="108"/>
      <c r="AH1986" s="108"/>
    </row>
    <row r="1987">
      <c r="A1987" s="108"/>
      <c r="B1987" s="108"/>
      <c r="C1987" s="108"/>
      <c r="D1987" s="115"/>
      <c r="E1987" s="108"/>
      <c r="F1987" s="108"/>
      <c r="G1987" s="108"/>
      <c r="H1987" s="108"/>
      <c r="I1987" s="108"/>
      <c r="J1987" s="108"/>
      <c r="K1987" s="108"/>
      <c r="L1987" s="108"/>
      <c r="M1987" s="111"/>
      <c r="N1987" s="112"/>
      <c r="O1987" s="111"/>
      <c r="P1987" s="108"/>
      <c r="Q1987" s="108"/>
      <c r="R1987" s="108"/>
      <c r="S1987" s="108"/>
      <c r="T1987" s="108"/>
      <c r="U1987" s="108"/>
      <c r="V1987" s="108"/>
      <c r="W1987" s="108"/>
      <c r="X1987" s="108"/>
      <c r="Y1987" s="108"/>
      <c r="Z1987" s="108"/>
      <c r="AA1987" s="108"/>
      <c r="AB1987" s="108"/>
      <c r="AC1987" s="108"/>
      <c r="AD1987" s="108"/>
      <c r="AE1987" s="108"/>
      <c r="AF1987" s="108"/>
      <c r="AG1987" s="108"/>
      <c r="AH1987" s="108"/>
    </row>
    <row r="1988">
      <c r="A1988" s="108"/>
      <c r="B1988" s="108"/>
      <c r="C1988" s="108"/>
      <c r="D1988" s="115"/>
      <c r="E1988" s="108"/>
      <c r="F1988" s="108"/>
      <c r="G1988" s="108"/>
      <c r="H1988" s="108"/>
      <c r="I1988" s="108"/>
      <c r="J1988" s="108"/>
      <c r="K1988" s="108"/>
      <c r="L1988" s="108"/>
      <c r="M1988" s="111"/>
      <c r="N1988" s="112"/>
      <c r="O1988" s="111"/>
      <c r="P1988" s="108"/>
      <c r="Q1988" s="108"/>
      <c r="R1988" s="108"/>
      <c r="S1988" s="108"/>
      <c r="T1988" s="108"/>
      <c r="U1988" s="108"/>
      <c r="V1988" s="108"/>
      <c r="W1988" s="108"/>
      <c r="X1988" s="108"/>
      <c r="Y1988" s="108"/>
      <c r="Z1988" s="108"/>
      <c r="AA1988" s="108"/>
      <c r="AB1988" s="108"/>
      <c r="AC1988" s="108"/>
      <c r="AD1988" s="108"/>
      <c r="AE1988" s="108"/>
      <c r="AF1988" s="108"/>
      <c r="AG1988" s="108"/>
      <c r="AH1988" s="108"/>
    </row>
    <row r="1989">
      <c r="A1989" s="108"/>
      <c r="B1989" s="108"/>
      <c r="C1989" s="108"/>
      <c r="D1989" s="115"/>
      <c r="E1989" s="108"/>
      <c r="F1989" s="108"/>
      <c r="G1989" s="108"/>
      <c r="H1989" s="108"/>
      <c r="I1989" s="108"/>
      <c r="J1989" s="108"/>
      <c r="K1989" s="108"/>
      <c r="L1989" s="108"/>
      <c r="M1989" s="111"/>
      <c r="N1989" s="112"/>
      <c r="O1989" s="111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/>
      <c r="AB1989" s="108"/>
      <c r="AC1989" s="108"/>
      <c r="AD1989" s="108"/>
      <c r="AE1989" s="108"/>
      <c r="AF1989" s="108"/>
      <c r="AG1989" s="108"/>
      <c r="AH1989" s="108"/>
    </row>
    <row r="1990">
      <c r="A1990" s="108"/>
      <c r="B1990" s="108"/>
      <c r="C1990" s="108"/>
      <c r="D1990" s="115"/>
      <c r="E1990" s="108"/>
      <c r="F1990" s="108"/>
      <c r="G1990" s="108"/>
      <c r="H1990" s="108"/>
      <c r="I1990" s="108"/>
      <c r="J1990" s="108"/>
      <c r="K1990" s="108"/>
      <c r="L1990" s="108"/>
      <c r="M1990" s="111"/>
      <c r="N1990" s="112"/>
      <c r="O1990" s="111"/>
      <c r="P1990" s="108"/>
      <c r="Q1990" s="108"/>
      <c r="R1990" s="108"/>
      <c r="S1990" s="108"/>
      <c r="T1990" s="108"/>
      <c r="U1990" s="108"/>
      <c r="V1990" s="108"/>
      <c r="W1990" s="108"/>
      <c r="X1990" s="108"/>
      <c r="Y1990" s="108"/>
      <c r="Z1990" s="108"/>
      <c r="AA1990" s="108"/>
      <c r="AB1990" s="108"/>
      <c r="AC1990" s="108"/>
      <c r="AD1990" s="108"/>
      <c r="AE1990" s="108"/>
      <c r="AF1990" s="108"/>
      <c r="AG1990" s="108"/>
      <c r="AH1990" s="108"/>
    </row>
    <row r="1991">
      <c r="A1991" s="108"/>
      <c r="B1991" s="108"/>
      <c r="C1991" s="108"/>
      <c r="D1991" s="115"/>
      <c r="E1991" s="108"/>
      <c r="F1991" s="108"/>
      <c r="G1991" s="108"/>
      <c r="H1991" s="108"/>
      <c r="I1991" s="108"/>
      <c r="J1991" s="108"/>
      <c r="K1991" s="108"/>
      <c r="L1991" s="108"/>
      <c r="M1991" s="111"/>
      <c r="N1991" s="112"/>
      <c r="O1991" s="111"/>
      <c r="P1991" s="108"/>
      <c r="Q1991" s="108"/>
      <c r="R1991" s="108"/>
      <c r="S1991" s="108"/>
      <c r="T1991" s="108"/>
      <c r="U1991" s="108"/>
      <c r="V1991" s="108"/>
      <c r="W1991" s="108"/>
      <c r="X1991" s="108"/>
      <c r="Y1991" s="108"/>
      <c r="Z1991" s="108"/>
      <c r="AA1991" s="108"/>
      <c r="AB1991" s="108"/>
      <c r="AC1991" s="108"/>
      <c r="AD1991" s="108"/>
      <c r="AE1991" s="108"/>
      <c r="AF1991" s="108"/>
      <c r="AG1991" s="108"/>
      <c r="AH1991" s="108"/>
    </row>
    <row r="1992">
      <c r="A1992" s="108"/>
      <c r="B1992" s="108"/>
      <c r="C1992" s="108"/>
      <c r="D1992" s="115"/>
      <c r="E1992" s="108"/>
      <c r="F1992" s="108"/>
      <c r="G1992" s="108"/>
      <c r="H1992" s="108"/>
      <c r="I1992" s="108"/>
      <c r="J1992" s="108"/>
      <c r="K1992" s="108"/>
      <c r="L1992" s="11"/>
      <c r="M1992" s="111"/>
      <c r="N1992" s="112"/>
      <c r="O1992" s="111"/>
      <c r="P1992" s="108"/>
      <c r="Q1992" s="108"/>
      <c r="R1992" s="108"/>
      <c r="S1992" s="108"/>
      <c r="T1992" s="108"/>
      <c r="U1992" s="108"/>
      <c r="V1992" s="108"/>
      <c r="W1992" s="108"/>
      <c r="X1992" s="108"/>
      <c r="Y1992" s="108"/>
      <c r="Z1992" s="108"/>
      <c r="AA1992" s="108"/>
      <c r="AB1992" s="108"/>
      <c r="AC1992" s="108"/>
      <c r="AD1992" s="108"/>
      <c r="AE1992" s="108"/>
      <c r="AF1992" s="108"/>
      <c r="AG1992" s="108"/>
      <c r="AH1992" s="108"/>
    </row>
    <row r="1993">
      <c r="A1993" s="108"/>
      <c r="B1993" s="108"/>
      <c r="C1993" s="108"/>
      <c r="D1993" s="115"/>
      <c r="E1993" s="108"/>
      <c r="F1993" s="108"/>
      <c r="G1993" s="108"/>
      <c r="H1993" s="108"/>
      <c r="I1993" s="108"/>
      <c r="J1993" s="108"/>
      <c r="K1993" s="108"/>
      <c r="L1993" s="11"/>
      <c r="M1993" s="111"/>
      <c r="N1993" s="112"/>
      <c r="O1993" s="111"/>
      <c r="P1993" s="108"/>
      <c r="Q1993" s="108"/>
      <c r="R1993" s="108"/>
      <c r="S1993" s="108"/>
      <c r="T1993" s="108"/>
      <c r="U1993" s="108"/>
      <c r="V1993" s="108"/>
      <c r="W1993" s="108"/>
      <c r="X1993" s="108"/>
      <c r="Y1993" s="108"/>
      <c r="Z1993" s="108"/>
      <c r="AA1993" s="108"/>
      <c r="AB1993" s="108"/>
      <c r="AC1993" s="108"/>
      <c r="AD1993" s="108"/>
      <c r="AE1993" s="108"/>
      <c r="AF1993" s="108"/>
      <c r="AG1993" s="108"/>
      <c r="AH1993" s="108"/>
    </row>
  </sheetData>
  <mergeCells count="5">
    <mergeCell ref="A1:A4"/>
    <mergeCell ref="B1:G4"/>
    <mergeCell ref="A5:AH5"/>
    <mergeCell ref="O7:P7"/>
    <mergeCell ref="R7:S7"/>
  </mergeCells>
  <conditionalFormatting sqref="I10:K10 N10:S10 I13:K14 K17:N17 P17:Q17 S17:T1993 K19:K1993 L19:L103 M19:N1993 P19:Q1993 I20:I23 J20:J25 O20:O1993 R20:R1993 U20:AH1993 D102:D103 E102:H102 C118:C1993 L120:L1993 A172:B1993 D232:J1993">
    <cfRule type="containsBlanks" dxfId="0" priority="1">
      <formula>LEN(TRIM(I10))=0</formula>
    </cfRule>
  </conditionalFormatting>
  <dataValidations>
    <dataValidation type="custom" allowBlank="1" showDropDown="1" showInputMessage="1" showErrorMessage="1" prompt="A soma das porcentagens da precificação devem ser menores que 100%, verifique a soma na tabela de Precificação do Produto!" sqref="K10">
      <formula1> K10 + K20 + K21 + K23 &lt;= 1</formula1>
    </dataValidation>
    <dataValidation type="list" allowBlank="1" showErrorMessage="1" sqref="D7">
      <formula1>'Registro de Fichas Técnicas'!$B$40:$B$993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5"/>
    <col customWidth="1" hidden="1" min="2" max="2" width="16.0"/>
    <col customWidth="1" min="3" max="3" width="23.88"/>
    <col customWidth="1" min="4" max="4" width="30.38"/>
    <col customWidth="1" min="5" max="5" width="18.25"/>
    <col customWidth="1" min="6" max="6" width="27.13"/>
    <col customWidth="1" min="7" max="7" width="30.13"/>
    <col customWidth="1" min="8" max="8" width="5.63"/>
    <col customWidth="1" min="9" max="9" width="22.0"/>
    <col customWidth="1" min="10" max="10" width="17.63"/>
    <col customWidth="1" min="11" max="11" width="5.13"/>
    <col customWidth="1" min="12" max="12" width="22.13"/>
    <col customWidth="1" min="13" max="13" width="0.75"/>
    <col customWidth="1" min="16" max="16" width="2.0"/>
  </cols>
  <sheetData>
    <row r="1">
      <c r="A1" s="1"/>
      <c r="B1" s="286" t="s">
        <v>2068</v>
      </c>
      <c r="H1" s="60"/>
      <c r="I1" s="60"/>
      <c r="J1" s="60"/>
      <c r="K1" s="60"/>
      <c r="L1" s="6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>
      <c r="H2" s="60"/>
      <c r="I2" s="60"/>
      <c r="J2" s="60"/>
      <c r="K2" s="60"/>
      <c r="L2" s="61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>
      <c r="H3" s="60"/>
      <c r="I3" s="60"/>
      <c r="J3" s="60"/>
      <c r="K3" s="60"/>
      <c r="L3" s="61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>
      <c r="H4" s="60"/>
      <c r="I4" s="60"/>
      <c r="J4" s="60"/>
      <c r="K4" s="60"/>
      <c r="L4" s="61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ht="11.25" customHeight="1">
      <c r="A5" s="62"/>
    </row>
    <row r="6">
      <c r="A6" s="63">
        <v>0.0</v>
      </c>
      <c r="B6" s="64"/>
      <c r="C6" s="63" t="s">
        <v>40</v>
      </c>
      <c r="D6" s="65" t="s">
        <v>41</v>
      </c>
      <c r="E6" s="64"/>
      <c r="F6" s="64"/>
      <c r="G6" s="64"/>
      <c r="H6" s="64"/>
      <c r="I6" s="64"/>
      <c r="J6" s="64"/>
      <c r="K6" s="64"/>
      <c r="L6" s="66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ht="27.75" customHeight="1">
      <c r="A7" s="64"/>
      <c r="B7" s="64"/>
      <c r="C7" s="288" t="s">
        <v>2069</v>
      </c>
      <c r="D7" s="64"/>
      <c r="E7" s="64"/>
      <c r="F7" s="64"/>
      <c r="G7" s="64"/>
      <c r="H7" s="64"/>
      <c r="I7" s="288" t="s">
        <v>2041</v>
      </c>
      <c r="J7" s="64"/>
      <c r="K7" s="64"/>
      <c r="L7" s="106"/>
      <c r="M7" s="296"/>
      <c r="N7" s="106"/>
      <c r="O7" s="106"/>
      <c r="P7" s="296"/>
      <c r="Q7" s="106"/>
      <c r="R7" s="106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</row>
    <row r="8" ht="6.0" customHeight="1">
      <c r="A8" s="64"/>
      <c r="B8" s="64"/>
      <c r="C8" s="291"/>
      <c r="D8" s="64"/>
      <c r="E8" s="64"/>
      <c r="F8" s="64"/>
      <c r="G8" s="64"/>
      <c r="H8" s="64"/>
      <c r="I8" s="64"/>
      <c r="J8" s="64"/>
      <c r="K8" s="64"/>
      <c r="L8" s="296"/>
      <c r="M8" s="296"/>
      <c r="N8" s="296"/>
      <c r="O8" s="296"/>
      <c r="P8" s="296"/>
      <c r="Q8" s="296"/>
      <c r="R8" s="296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</row>
    <row r="9" ht="21.75" customHeight="1">
      <c r="A9" s="64"/>
      <c r="B9" s="67" t="s">
        <v>42</v>
      </c>
      <c r="C9" s="292" t="s">
        <v>2046</v>
      </c>
      <c r="D9" s="327" t="s">
        <v>1994</v>
      </c>
      <c r="E9" s="327" t="s">
        <v>45</v>
      </c>
      <c r="F9" s="327" t="s">
        <v>2047</v>
      </c>
      <c r="G9" s="293" t="s">
        <v>2048</v>
      </c>
      <c r="H9" s="64"/>
      <c r="I9" s="295" t="s">
        <v>2049</v>
      </c>
      <c r="J9" s="295" t="s">
        <v>36</v>
      </c>
      <c r="K9" s="64"/>
      <c r="L9" s="106"/>
      <c r="M9" s="296"/>
      <c r="N9" s="106"/>
      <c r="O9" s="106"/>
      <c r="P9" s="296"/>
      <c r="Q9" s="106"/>
      <c r="R9" s="106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</row>
    <row r="10">
      <c r="A10" s="64"/>
      <c r="B10" s="76" t="s">
        <v>43</v>
      </c>
      <c r="C10" s="328" t="s">
        <v>65</v>
      </c>
      <c r="D10" s="329">
        <v>20.0</v>
      </c>
      <c r="E10" s="330">
        <f>IFERROR(VLOOKUP(C10,'Registro de Insumos'!D:G,3,FALSE),"")</f>
        <v>1</v>
      </c>
      <c r="F10" s="331">
        <f>IFERROR(VLOOKUP(C10,'Registro de Insumos'!D:G,4,FALSE),"")</f>
        <v>24.59</v>
      </c>
      <c r="G10" s="300">
        <f t="shared" ref="G10:G101" si="1">IFERROR((F10/E10)*D10,"")</f>
        <v>491.8</v>
      </c>
      <c r="H10" s="64"/>
      <c r="I10" s="306" t="s">
        <v>2052</v>
      </c>
      <c r="J10" s="332">
        <v>0.4</v>
      </c>
      <c r="K10" s="64"/>
      <c r="L10" s="106"/>
      <c r="M10" s="296"/>
      <c r="N10" s="333"/>
      <c r="O10" s="334"/>
      <c r="P10" s="296"/>
      <c r="Q10" s="333"/>
      <c r="R10" s="33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>
      <c r="A11" s="83"/>
      <c r="B11" s="84"/>
      <c r="C11" s="328" t="s">
        <v>65</v>
      </c>
      <c r="D11" s="335">
        <v>43.0</v>
      </c>
      <c r="E11" s="336">
        <f>IFERROR(VLOOKUP(C11,'Registro de Insumos'!D:G,3,FALSE),"")</f>
        <v>1</v>
      </c>
      <c r="F11" s="337">
        <f>IFERROR(VLOOKUP(C11,'Registro de Insumos'!D:G,4,FALSE),"")</f>
        <v>24.59</v>
      </c>
      <c r="G11" s="300">
        <f t="shared" si="1"/>
        <v>1057.37</v>
      </c>
      <c r="H11" s="64"/>
      <c r="I11" s="64"/>
      <c r="J11" s="64"/>
      <c r="K11" s="64"/>
      <c r="L11" s="296"/>
      <c r="M11" s="296"/>
      <c r="N11" s="296"/>
      <c r="O11" s="296"/>
      <c r="P11" s="296"/>
      <c r="Q11" s="296"/>
      <c r="R11" s="296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>
      <c r="A12" s="83"/>
      <c r="B12" s="64"/>
      <c r="C12" s="328" t="s">
        <v>196</v>
      </c>
      <c r="D12" s="335">
        <v>56.0</v>
      </c>
      <c r="E12" s="336">
        <f>IFERROR(VLOOKUP(C12,'Registro de Insumos'!D:G,3,FALSE),"")</f>
        <v>1</v>
      </c>
      <c r="F12" s="337">
        <f>IFERROR(VLOOKUP(C12,'Registro de Insumos'!D:G,4,FALSE),"")</f>
        <v>0</v>
      </c>
      <c r="G12" s="300">
        <f t="shared" si="1"/>
        <v>0</v>
      </c>
      <c r="H12" s="64"/>
      <c r="I12" s="295" t="s">
        <v>2054</v>
      </c>
      <c r="J12" s="295" t="s">
        <v>2055</v>
      </c>
      <c r="K12" s="64"/>
      <c r="L12" s="106"/>
      <c r="M12" s="296"/>
      <c r="N12" s="333"/>
      <c r="O12" s="333"/>
      <c r="P12" s="296"/>
      <c r="Q12" s="106"/>
      <c r="R12" s="106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>
      <c r="A13" s="83"/>
      <c r="B13" s="64"/>
      <c r="C13" s="328" t="s">
        <v>158</v>
      </c>
      <c r="D13" s="335">
        <v>13.0</v>
      </c>
      <c r="E13" s="336">
        <f>IFERROR(VLOOKUP(C13,'Registro de Insumos'!D:G,3,FALSE),"")</f>
        <v>1</v>
      </c>
      <c r="F13" s="337">
        <f>IFERROR(VLOOKUP(C13,'Registro de Insumos'!D:G,4,FALSE),"")</f>
        <v>6</v>
      </c>
      <c r="G13" s="300">
        <f t="shared" si="1"/>
        <v>78</v>
      </c>
      <c r="H13" s="64"/>
      <c r="I13" s="306" t="s">
        <v>2070</v>
      </c>
      <c r="J13" s="338">
        <v>1.0</v>
      </c>
      <c r="K13" s="64"/>
      <c r="L13" s="106"/>
      <c r="M13" s="296"/>
      <c r="N13" s="333"/>
      <c r="O13" s="333"/>
      <c r="P13" s="296"/>
      <c r="Q13" s="106"/>
      <c r="R13" s="106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>
      <c r="A14" s="83"/>
      <c r="B14" s="64"/>
      <c r="C14" s="328"/>
      <c r="D14" s="335"/>
      <c r="E14" s="336" t="str">
        <f>IFERROR(VLOOKUP(C14,'Registro de Insumos'!D:G,3,FALSE),"")</f>
        <v/>
      </c>
      <c r="F14" s="337" t="str">
        <f>IFERROR(VLOOKUP(C14,'Registro de Insumos'!D:G,4,FALSE),"")</f>
        <v/>
      </c>
      <c r="G14" s="300" t="str">
        <f t="shared" si="1"/>
        <v/>
      </c>
      <c r="H14" s="64"/>
      <c r="I14" s="306" t="s">
        <v>2071</v>
      </c>
      <c r="J14" s="339">
        <f>(SUM(G10:G9999))/J13</f>
        <v>1627.17</v>
      </c>
      <c r="K14" s="64"/>
      <c r="L14" s="106"/>
      <c r="M14" s="296"/>
      <c r="N14" s="333"/>
      <c r="O14" s="333"/>
      <c r="P14" s="296"/>
      <c r="Q14" s="106"/>
      <c r="R14" s="106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>
      <c r="A15" s="83"/>
      <c r="B15" s="64"/>
      <c r="C15" s="328"/>
      <c r="D15" s="335"/>
      <c r="E15" s="336" t="str">
        <f>IFERROR(VLOOKUP(C15,'Registro de Insumos'!D:G,3,FALSE),"")</f>
        <v/>
      </c>
      <c r="F15" s="337" t="str">
        <f>IFERROR(VLOOKUP(C15,'Registro de Insumos'!D:G,4,FALSE),"")</f>
        <v/>
      </c>
      <c r="G15" s="300" t="str">
        <f t="shared" si="1"/>
        <v/>
      </c>
      <c r="H15" s="311"/>
      <c r="I15" s="311"/>
      <c r="J15" s="311"/>
      <c r="K15" s="64"/>
      <c r="L15" s="106"/>
      <c r="M15" s="296"/>
      <c r="N15" s="333"/>
      <c r="O15" s="334"/>
      <c r="P15" s="296"/>
      <c r="Q15" s="106"/>
      <c r="R15" s="106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>
      <c r="A16" s="96"/>
      <c r="B16" s="64"/>
      <c r="C16" s="328"/>
      <c r="D16" s="335"/>
      <c r="E16" s="336" t="str">
        <f>IFERROR(VLOOKUP(C16,'Registro de Insumos'!D:G,3,FALSE),"")</f>
        <v/>
      </c>
      <c r="F16" s="337" t="str">
        <f>IFERROR(VLOOKUP(C16,'Registro de Insumos'!D:G,4,FALSE),"")</f>
        <v/>
      </c>
      <c r="G16" s="300" t="str">
        <f t="shared" si="1"/>
        <v/>
      </c>
      <c r="H16" s="311"/>
      <c r="I16" s="311"/>
      <c r="J16" s="311"/>
      <c r="K16" s="64"/>
      <c r="L16" s="106"/>
      <c r="M16" s="296"/>
      <c r="N16" s="333"/>
      <c r="O16" s="334"/>
      <c r="P16" s="296"/>
      <c r="Q16" s="106"/>
      <c r="R16" s="106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>
      <c r="A17" s="64"/>
      <c r="B17" s="64"/>
      <c r="C17" s="328"/>
      <c r="D17" s="335"/>
      <c r="E17" s="336" t="str">
        <f>IFERROR(VLOOKUP(C17,'Registro de Insumos'!D:G,3,FALSE),"")</f>
        <v/>
      </c>
      <c r="F17" s="337" t="str">
        <f>IFERROR(VLOOKUP(C17,'Registro de Insumos'!D:G,4,FALSE),"")</f>
        <v/>
      </c>
      <c r="G17" s="300" t="str">
        <f t="shared" si="1"/>
        <v/>
      </c>
      <c r="H17" s="311"/>
      <c r="I17" s="288" t="s">
        <v>2058</v>
      </c>
      <c r="J17" s="64"/>
      <c r="K17" s="64"/>
      <c r="L17" s="106"/>
      <c r="M17" s="333"/>
      <c r="N17" s="333"/>
      <c r="O17" s="334"/>
      <c r="P17" s="296"/>
      <c r="Q17" s="106"/>
      <c r="R17" s="106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ht="15.0" customHeight="1">
      <c r="A18" s="103"/>
      <c r="B18" s="103"/>
      <c r="C18" s="340"/>
      <c r="D18" s="335"/>
      <c r="E18" s="336" t="str">
        <f>IFERROR(VLOOKUP(C18,'Registro de Insumos'!D:G,3,FALSE),"")</f>
        <v/>
      </c>
      <c r="F18" s="337" t="str">
        <f>IFERROR(VLOOKUP(C18,'Registro de Insumos'!D:G,4,FALSE),"")</f>
        <v/>
      </c>
      <c r="G18" s="300" t="str">
        <f t="shared" si="1"/>
        <v/>
      </c>
      <c r="H18" s="311" t="s">
        <v>2002</v>
      </c>
      <c r="I18" s="64"/>
      <c r="J18" s="64"/>
      <c r="K18" s="64"/>
      <c r="L18" s="106"/>
      <c r="M18" s="296"/>
      <c r="N18" s="333"/>
      <c r="O18" s="334"/>
      <c r="P18" s="296"/>
      <c r="Q18" s="106"/>
      <c r="R18" s="106"/>
      <c r="S18" s="103"/>
      <c r="T18" s="103"/>
      <c r="U18" s="103"/>
      <c r="V18" s="103"/>
      <c r="W18" s="103"/>
      <c r="X18" s="103"/>
      <c r="Y18" s="103"/>
      <c r="Z18" s="103"/>
      <c r="AA18" s="103"/>
      <c r="AB18" s="107"/>
      <c r="AC18" s="103"/>
      <c r="AD18" s="103"/>
      <c r="AE18" s="103"/>
      <c r="AF18" s="103"/>
      <c r="AG18" s="103"/>
      <c r="AH18" s="11"/>
    </row>
    <row r="19" ht="19.5" customHeight="1">
      <c r="A19" s="108"/>
      <c r="B19" s="108"/>
      <c r="C19" s="340"/>
      <c r="D19" s="335"/>
      <c r="E19" s="336" t="str">
        <f>IFERROR(VLOOKUP(C19,'Registro de Insumos'!D:G,3,FALSE),"")</f>
        <v/>
      </c>
      <c r="F19" s="337" t="str">
        <f>IFERROR(VLOOKUP(C19,'Registro de Insumos'!D:G,4,FALSE),"")</f>
        <v/>
      </c>
      <c r="G19" s="300" t="str">
        <f t="shared" si="1"/>
        <v/>
      </c>
      <c r="H19" s="311">
        <v>160.0</v>
      </c>
      <c r="I19" s="295" t="s">
        <v>2059</v>
      </c>
      <c r="J19" s="295" t="s">
        <v>4</v>
      </c>
      <c r="K19" s="108"/>
      <c r="L19" s="106"/>
      <c r="M19" s="333"/>
      <c r="N19" s="333"/>
      <c r="O19" s="334"/>
      <c r="P19" s="296"/>
      <c r="Q19" s="106"/>
      <c r="R19" s="106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</row>
    <row r="20">
      <c r="A20" s="108"/>
      <c r="B20" s="108"/>
      <c r="C20" s="340"/>
      <c r="D20" s="335"/>
      <c r="E20" s="336" t="str">
        <f>IFERROR(VLOOKUP(C20,'Registro de Insumos'!D:G,3,FALSE),"")</f>
        <v/>
      </c>
      <c r="F20" s="337" t="str">
        <f>IFERROR(VLOOKUP(C20,'Registro de Insumos'!D:G,4,FALSE),"")</f>
        <v/>
      </c>
      <c r="G20" s="300" t="str">
        <f t="shared" si="1"/>
        <v/>
      </c>
      <c r="H20" s="311">
        <v>176.0</v>
      </c>
      <c r="I20" s="306" t="s">
        <v>1937</v>
      </c>
      <c r="J20" s="341">
        <f>'Gastos Fixos'!H11</f>
        <v>0.2008255537</v>
      </c>
      <c r="K20" s="108"/>
      <c r="L20" s="106"/>
      <c r="M20" s="296"/>
      <c r="N20" s="333"/>
      <c r="O20" s="334"/>
      <c r="P20" s="296"/>
      <c r="Q20" s="333"/>
      <c r="R20" s="334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</row>
    <row r="21">
      <c r="A21" s="108"/>
      <c r="B21" s="108"/>
      <c r="C21" s="340"/>
      <c r="D21" s="335"/>
      <c r="E21" s="336" t="str">
        <f>IFERROR(VLOOKUP(C21,'Registro de Insumos'!D:G,3,FALSE),"")</f>
        <v/>
      </c>
      <c r="F21" s="337" t="str">
        <f>IFERROR(VLOOKUP(C21,'Registro de Insumos'!D:G,4,FALSE),"")</f>
        <v/>
      </c>
      <c r="G21" s="300" t="str">
        <f t="shared" si="1"/>
        <v/>
      </c>
      <c r="H21" s="311">
        <v>176.0</v>
      </c>
      <c r="I21" s="306" t="s">
        <v>1938</v>
      </c>
      <c r="J21" s="341">
        <f>'Gastos Variáveis'!H9</f>
        <v>0.0094</v>
      </c>
      <c r="K21" s="108"/>
      <c r="L21" s="106"/>
      <c r="M21" s="296"/>
      <c r="N21" s="333"/>
      <c r="O21" s="334"/>
      <c r="P21" s="296"/>
      <c r="Q21" s="333"/>
      <c r="R21" s="334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</row>
    <row r="22">
      <c r="A22" s="108"/>
      <c r="B22" s="108"/>
      <c r="C22" s="340"/>
      <c r="D22" s="335"/>
      <c r="E22" s="336" t="str">
        <f>IFERROR(VLOOKUP(C22,'Registro de Insumos'!D:G,3,FALSE),"")</f>
        <v/>
      </c>
      <c r="F22" s="337" t="str">
        <f>IFERROR(VLOOKUP(C22,'Registro de Insumos'!D:G,4,FALSE),"")</f>
        <v/>
      </c>
      <c r="G22" s="300" t="str">
        <f t="shared" si="1"/>
        <v/>
      </c>
      <c r="H22" s="311"/>
      <c r="I22" s="306" t="s">
        <v>2062</v>
      </c>
      <c r="J22" s="341">
        <f>J10</f>
        <v>0.4</v>
      </c>
      <c r="K22" s="108"/>
      <c r="L22" s="106"/>
      <c r="M22" s="296"/>
      <c r="N22" s="333"/>
      <c r="O22" s="334"/>
      <c r="P22" s="296"/>
      <c r="Q22" s="333"/>
      <c r="R22" s="334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</row>
    <row r="23">
      <c r="A23" s="108"/>
      <c r="B23" s="108"/>
      <c r="C23" s="340"/>
      <c r="D23" s="335"/>
      <c r="E23" s="336" t="str">
        <f>IFERROR(VLOOKUP(C23,'Registro de Insumos'!D:G,3,FALSE),"")</f>
        <v/>
      </c>
      <c r="F23" s="337" t="str">
        <f>IFERROR(VLOOKUP(C23,'Registro de Insumos'!D:G,4,FALSE),"")</f>
        <v/>
      </c>
      <c r="G23" s="300" t="str">
        <f t="shared" si="1"/>
        <v/>
      </c>
      <c r="H23" s="108"/>
      <c r="I23" s="306" t="s">
        <v>2064</v>
      </c>
      <c r="J23" s="341">
        <f>'Base de Salários'!J14</f>
        <v>0.008443397671</v>
      </c>
      <c r="K23" s="108"/>
      <c r="L23" s="106"/>
      <c r="M23" s="296"/>
      <c r="N23" s="333"/>
      <c r="O23" s="334"/>
      <c r="P23" s="296"/>
      <c r="Q23" s="333"/>
      <c r="R23" s="334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</row>
    <row r="24">
      <c r="A24" s="108"/>
      <c r="B24" s="108"/>
      <c r="C24" s="340"/>
      <c r="D24" s="335"/>
      <c r="E24" s="336" t="str">
        <f>IFERROR(VLOOKUP(C24,'Registro de Insumos'!D:G,3,FALSE),"")</f>
        <v/>
      </c>
      <c r="F24" s="337" t="str">
        <f>IFERROR(VLOOKUP(C24,'Registro de Insumos'!D:G,4,FALSE),"")</f>
        <v/>
      </c>
      <c r="G24" s="300" t="str">
        <f t="shared" si="1"/>
        <v/>
      </c>
      <c r="H24" s="108"/>
      <c r="I24" s="342" t="s">
        <v>2066</v>
      </c>
      <c r="J24" s="343">
        <f>SUM(J20:J23)</f>
        <v>0.6186689514</v>
      </c>
      <c r="K24" s="108"/>
      <c r="L24" s="296"/>
      <c r="M24" s="333"/>
      <c r="N24" s="334"/>
      <c r="O24" s="333"/>
      <c r="P24" s="296"/>
      <c r="Q24" s="296"/>
      <c r="R24" s="296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</row>
    <row r="25">
      <c r="A25" s="108"/>
      <c r="B25" s="108"/>
      <c r="C25" s="340"/>
      <c r="D25" s="335"/>
      <c r="E25" s="336" t="str">
        <f>IFERROR(VLOOKUP(C25,'Registro de Insumos'!D:G,3,FALSE),"")</f>
        <v/>
      </c>
      <c r="F25" s="337" t="str">
        <f>IFERROR(VLOOKUP(C25,'Registro de Insumos'!D:G,4,FALSE),"")</f>
        <v/>
      </c>
      <c r="G25" s="300" t="str">
        <f t="shared" si="1"/>
        <v/>
      </c>
      <c r="H25" s="108"/>
      <c r="I25" s="306" t="s">
        <v>2067</v>
      </c>
      <c r="J25" s="344">
        <f>1/(1-(J20+J21+J22+J23))</f>
        <v>2.622393334</v>
      </c>
      <c r="K25" s="108"/>
      <c r="L25" s="106"/>
      <c r="M25" s="296"/>
      <c r="N25" s="333"/>
      <c r="O25" s="334"/>
      <c r="P25" s="296"/>
      <c r="Q25" s="333"/>
      <c r="R25" s="334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  <row r="26">
      <c r="A26" s="108"/>
      <c r="B26" s="108"/>
      <c r="C26" s="340"/>
      <c r="D26" s="335"/>
      <c r="E26" s="336" t="str">
        <f>IFERROR(VLOOKUP(C26,'Registro de Insumos'!D:G,3,FALSE),"")</f>
        <v/>
      </c>
      <c r="F26" s="337" t="str">
        <f>IFERROR(VLOOKUP(C26,'Registro de Insumos'!D:G,4,FALSE),"")</f>
        <v/>
      </c>
      <c r="G26" s="300" t="str">
        <f t="shared" si="1"/>
        <v/>
      </c>
      <c r="H26" s="108"/>
      <c r="I26" s="108"/>
      <c r="J26" s="108"/>
      <c r="K26" s="108"/>
      <c r="L26" s="108"/>
      <c r="M26" s="111"/>
      <c r="N26" s="112"/>
      <c r="O26" s="111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</row>
    <row r="27">
      <c r="A27" s="108"/>
      <c r="B27" s="108"/>
      <c r="C27" s="340"/>
      <c r="D27" s="335"/>
      <c r="E27" s="336" t="str">
        <f>IFERROR(VLOOKUP(C27,'Registro de Insumos'!D:G,3,FALSE),"")</f>
        <v/>
      </c>
      <c r="F27" s="337" t="str">
        <f>IFERROR(VLOOKUP(C27,'Registro de Insumos'!D:G,4,FALSE),"")</f>
        <v/>
      </c>
      <c r="G27" s="300" t="str">
        <f t="shared" si="1"/>
        <v/>
      </c>
      <c r="H27" s="108"/>
      <c r="I27" s="295" t="s">
        <v>2053</v>
      </c>
      <c r="J27" s="345">
        <f>J14*J25</f>
        <v>4267.079762</v>
      </c>
      <c r="K27" s="108"/>
      <c r="L27" s="108"/>
      <c r="M27" s="111"/>
      <c r="N27" s="112"/>
      <c r="O27" s="111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>
      <c r="A28" s="108"/>
      <c r="B28" s="108"/>
      <c r="C28" s="340"/>
      <c r="D28" s="335"/>
      <c r="E28" s="336" t="str">
        <f>IFERROR(VLOOKUP(C28,'Registro de Insumos'!D:G,3,FALSE),"")</f>
        <v/>
      </c>
      <c r="F28" s="337" t="str">
        <f>IFERROR(VLOOKUP(C28,'Registro de Insumos'!D:G,4,FALSE),"")</f>
        <v/>
      </c>
      <c r="G28" s="300" t="str">
        <f t="shared" si="1"/>
        <v/>
      </c>
      <c r="H28" s="108"/>
      <c r="I28" s="108"/>
      <c r="J28" s="108"/>
      <c r="K28" s="108"/>
      <c r="L28" s="108"/>
      <c r="M28" s="111"/>
      <c r="N28" s="112"/>
      <c r="O28" s="111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>
      <c r="A29" s="108"/>
      <c r="B29" s="108"/>
      <c r="C29" s="340"/>
      <c r="D29" s="335"/>
      <c r="E29" s="336" t="str">
        <f>IFERROR(VLOOKUP(C29,'Registro de Insumos'!D:G,3,FALSE),"")</f>
        <v/>
      </c>
      <c r="F29" s="337" t="str">
        <f>IFERROR(VLOOKUP(C29,'Registro de Insumos'!D:G,4,FALSE),"")</f>
        <v/>
      </c>
      <c r="G29" s="300" t="str">
        <f t="shared" si="1"/>
        <v/>
      </c>
      <c r="H29" s="108"/>
      <c r="I29" s="108"/>
      <c r="J29" s="108"/>
      <c r="K29" s="108"/>
      <c r="L29" s="108"/>
      <c r="M29" s="111"/>
      <c r="N29" s="112"/>
      <c r="O29" s="111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</row>
    <row r="30">
      <c r="A30" s="108"/>
      <c r="B30" s="108"/>
      <c r="C30" s="340"/>
      <c r="D30" s="335"/>
      <c r="E30" s="336" t="str">
        <f>IFERROR(VLOOKUP(C30,'Registro de Insumos'!D:G,3,FALSE),"")</f>
        <v/>
      </c>
      <c r="F30" s="337" t="str">
        <f>IFERROR(VLOOKUP(C30,'Registro de Insumos'!D:G,4,FALSE),"")</f>
        <v/>
      </c>
      <c r="G30" s="300" t="str">
        <f t="shared" si="1"/>
        <v/>
      </c>
      <c r="H30" s="108"/>
      <c r="I30" s="108"/>
      <c r="J30" s="108"/>
      <c r="K30" s="108"/>
      <c r="L30" s="108"/>
      <c r="M30" s="111"/>
      <c r="N30" s="112"/>
      <c r="O30" s="111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A31" s="108"/>
      <c r="B31" s="108"/>
      <c r="C31" s="340"/>
      <c r="D31" s="335"/>
      <c r="E31" s="336" t="str">
        <f>IFERROR(VLOOKUP(C31,'Registro de Insumos'!D:G,3,FALSE),"")</f>
        <v/>
      </c>
      <c r="F31" s="337" t="str">
        <f>IFERROR(VLOOKUP(C31,'Registro de Insumos'!D:G,4,FALSE),"")</f>
        <v/>
      </c>
      <c r="G31" s="300" t="str">
        <f t="shared" si="1"/>
        <v/>
      </c>
      <c r="H31" s="108"/>
      <c r="I31" s="108"/>
      <c r="J31" s="108"/>
      <c r="K31" s="108"/>
      <c r="L31" s="108"/>
      <c r="M31" s="111"/>
      <c r="N31" s="112"/>
      <c r="O31" s="111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</row>
    <row r="32">
      <c r="A32" s="108"/>
      <c r="B32" s="108"/>
      <c r="C32" s="340"/>
      <c r="D32" s="335"/>
      <c r="E32" s="336" t="str">
        <f>IFERROR(VLOOKUP(C32,'Registro de Insumos'!D:G,3,FALSE),"")</f>
        <v/>
      </c>
      <c r="F32" s="337" t="str">
        <f>IFERROR(VLOOKUP(C32,'Registro de Insumos'!D:G,4,FALSE),"")</f>
        <v/>
      </c>
      <c r="G32" s="300" t="str">
        <f t="shared" si="1"/>
        <v/>
      </c>
      <c r="H32" s="108"/>
      <c r="I32" s="108"/>
      <c r="J32" s="108"/>
      <c r="K32" s="108"/>
      <c r="L32" s="108"/>
      <c r="M32" s="111"/>
      <c r="N32" s="112"/>
      <c r="O32" s="111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  <row r="33">
      <c r="A33" s="108"/>
      <c r="B33" s="108"/>
      <c r="C33" s="340"/>
      <c r="D33" s="335"/>
      <c r="E33" s="336" t="str">
        <f>IFERROR(VLOOKUP(C33,'Registro de Insumos'!D:G,3,FALSE),"")</f>
        <v/>
      </c>
      <c r="F33" s="337" t="str">
        <f>IFERROR(VLOOKUP(C33,'Registro de Insumos'!D:G,4,FALSE),"")</f>
        <v/>
      </c>
      <c r="G33" s="300" t="str">
        <f t="shared" si="1"/>
        <v/>
      </c>
      <c r="H33" s="108"/>
      <c r="I33" s="108"/>
      <c r="J33" s="108"/>
      <c r="K33" s="108"/>
      <c r="L33" s="108"/>
      <c r="M33" s="111"/>
      <c r="N33" s="112"/>
      <c r="O33" s="111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</row>
    <row r="34">
      <c r="A34" s="108"/>
      <c r="B34" s="108"/>
      <c r="C34" s="340"/>
      <c r="D34" s="335"/>
      <c r="E34" s="336" t="str">
        <f>IFERROR(VLOOKUP(C34,'Registro de Insumos'!D:G,3,FALSE),"")</f>
        <v/>
      </c>
      <c r="F34" s="337" t="str">
        <f>IFERROR(VLOOKUP(C34,'Registro de Insumos'!D:G,4,FALSE),"")</f>
        <v/>
      </c>
      <c r="G34" s="300" t="str">
        <f t="shared" si="1"/>
        <v/>
      </c>
      <c r="H34" s="108"/>
      <c r="I34" s="108"/>
      <c r="J34" s="108"/>
      <c r="K34" s="108"/>
      <c r="L34" s="108"/>
      <c r="M34" s="111"/>
      <c r="N34" s="112"/>
      <c r="O34" s="111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</row>
    <row r="35">
      <c r="A35" s="108"/>
      <c r="B35" s="108"/>
      <c r="C35" s="340"/>
      <c r="D35" s="335"/>
      <c r="E35" s="336" t="str">
        <f>IFERROR(VLOOKUP(C35,'Registro de Insumos'!D:G,3,FALSE),"")</f>
        <v/>
      </c>
      <c r="F35" s="337" t="str">
        <f>IFERROR(VLOOKUP(C35,'Registro de Insumos'!D:G,4,FALSE),"")</f>
        <v/>
      </c>
      <c r="G35" s="300" t="str">
        <f t="shared" si="1"/>
        <v/>
      </c>
      <c r="H35" s="108"/>
      <c r="I35" s="108"/>
      <c r="J35" s="108"/>
      <c r="K35" s="108"/>
      <c r="L35" s="108"/>
      <c r="M35" s="111"/>
      <c r="N35" s="112"/>
      <c r="O35" s="111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</row>
    <row r="36">
      <c r="A36" s="108"/>
      <c r="B36" s="108"/>
      <c r="C36" s="340"/>
      <c r="D36" s="335"/>
      <c r="E36" s="336" t="str">
        <f>IFERROR(VLOOKUP(C36,'Registro de Insumos'!D:G,3,FALSE),"")</f>
        <v/>
      </c>
      <c r="F36" s="337" t="str">
        <f>IFERROR(VLOOKUP(C36,'Registro de Insumos'!D:G,4,FALSE),"")</f>
        <v/>
      </c>
      <c r="G36" s="300" t="str">
        <f t="shared" si="1"/>
        <v/>
      </c>
      <c r="H36" s="108"/>
      <c r="I36" s="108"/>
      <c r="J36" s="108"/>
      <c r="K36" s="108"/>
      <c r="L36" s="108"/>
      <c r="M36" s="111"/>
      <c r="N36" s="112"/>
      <c r="O36" s="111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</row>
    <row r="37">
      <c r="A37" s="108"/>
      <c r="B37" s="108"/>
      <c r="C37" s="340"/>
      <c r="D37" s="335"/>
      <c r="E37" s="336" t="str">
        <f>IFERROR(VLOOKUP(C37,'Registro de Insumos'!D:G,3,FALSE),"")</f>
        <v/>
      </c>
      <c r="F37" s="337" t="str">
        <f>IFERROR(VLOOKUP(C37,'Registro de Insumos'!D:G,4,FALSE),"")</f>
        <v/>
      </c>
      <c r="G37" s="300" t="str">
        <f t="shared" si="1"/>
        <v/>
      </c>
      <c r="H37" s="108"/>
      <c r="I37" s="108"/>
      <c r="J37" s="108"/>
      <c r="K37" s="108"/>
      <c r="L37" s="108"/>
      <c r="M37" s="111"/>
      <c r="N37" s="112"/>
      <c r="O37" s="111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>
      <c r="A38" s="108"/>
      <c r="B38" s="108"/>
      <c r="C38" s="340"/>
      <c r="D38" s="335"/>
      <c r="E38" s="336" t="str">
        <f>IFERROR(VLOOKUP(C38,'Registro de Insumos'!D:G,3,FALSE),"")</f>
        <v/>
      </c>
      <c r="F38" s="337" t="str">
        <f>IFERROR(VLOOKUP(C38,'Registro de Insumos'!D:G,4,FALSE),"")</f>
        <v/>
      </c>
      <c r="G38" s="300" t="str">
        <f t="shared" si="1"/>
        <v/>
      </c>
      <c r="H38" s="108"/>
      <c r="I38" s="108"/>
      <c r="J38" s="108"/>
      <c r="K38" s="108"/>
      <c r="L38" s="108"/>
      <c r="M38" s="111"/>
      <c r="N38" s="112"/>
      <c r="O38" s="111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</row>
    <row r="39">
      <c r="A39" s="108"/>
      <c r="B39" s="108"/>
      <c r="C39" s="340"/>
      <c r="D39" s="335"/>
      <c r="E39" s="336" t="str">
        <f>IFERROR(VLOOKUP(C39,'Registro de Insumos'!D:G,3,FALSE),"")</f>
        <v/>
      </c>
      <c r="F39" s="337" t="str">
        <f>IFERROR(VLOOKUP(C39,'Registro de Insumos'!D:G,4,FALSE),"")</f>
        <v/>
      </c>
      <c r="G39" s="300" t="str">
        <f t="shared" si="1"/>
        <v/>
      </c>
      <c r="H39" s="108"/>
      <c r="I39" s="108"/>
      <c r="J39" s="108"/>
      <c r="K39" s="108"/>
      <c r="L39" s="108"/>
      <c r="M39" s="111"/>
      <c r="N39" s="112"/>
      <c r="O39" s="111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</row>
    <row r="40">
      <c r="A40" s="108"/>
      <c r="B40" s="108"/>
      <c r="C40" s="340"/>
      <c r="D40" s="335"/>
      <c r="E40" s="336" t="str">
        <f>IFERROR(VLOOKUP(C40,'Registro de Insumos'!D:G,3,FALSE),"")</f>
        <v/>
      </c>
      <c r="F40" s="337" t="str">
        <f>IFERROR(VLOOKUP(C40,'Registro de Insumos'!D:G,4,FALSE),"")</f>
        <v/>
      </c>
      <c r="G40" s="300" t="str">
        <f t="shared" si="1"/>
        <v/>
      </c>
      <c r="H40" s="108"/>
      <c r="I40" s="108"/>
      <c r="J40" s="108"/>
      <c r="K40" s="108"/>
      <c r="L40" s="108"/>
      <c r="M40" s="111"/>
      <c r="N40" s="112"/>
      <c r="O40" s="111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</row>
    <row r="41">
      <c r="A41" s="108"/>
      <c r="B41" s="108"/>
      <c r="C41" s="340"/>
      <c r="D41" s="335"/>
      <c r="E41" s="336" t="str">
        <f>IFERROR(VLOOKUP(C41,'Registro de Insumos'!D:G,3,FALSE),"")</f>
        <v/>
      </c>
      <c r="F41" s="337" t="str">
        <f>IFERROR(VLOOKUP(C41,'Registro de Insumos'!D:G,4,FALSE),"")</f>
        <v/>
      </c>
      <c r="G41" s="300" t="str">
        <f t="shared" si="1"/>
        <v/>
      </c>
      <c r="H41" s="108"/>
      <c r="I41" s="108"/>
      <c r="J41" s="108"/>
      <c r="K41" s="108"/>
      <c r="L41" s="108"/>
      <c r="M41" s="111"/>
      <c r="N41" s="112"/>
      <c r="O41" s="111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>
      <c r="A42" s="108"/>
      <c r="B42" s="108"/>
      <c r="C42" s="340"/>
      <c r="D42" s="335"/>
      <c r="E42" s="336" t="str">
        <f>IFERROR(VLOOKUP(C42,'Registro de Insumos'!D:G,3,FALSE),"")</f>
        <v/>
      </c>
      <c r="F42" s="337" t="str">
        <f>IFERROR(VLOOKUP(C42,'Registro de Insumos'!D:G,4,FALSE),"")</f>
        <v/>
      </c>
      <c r="G42" s="300" t="str">
        <f t="shared" si="1"/>
        <v/>
      </c>
      <c r="H42" s="108"/>
      <c r="I42" s="108"/>
      <c r="J42" s="108"/>
      <c r="K42" s="108"/>
      <c r="L42" s="108"/>
      <c r="M42" s="111"/>
      <c r="N42" s="112"/>
      <c r="O42" s="111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>
      <c r="A43" s="108"/>
      <c r="B43" s="108"/>
      <c r="C43" s="340"/>
      <c r="D43" s="335"/>
      <c r="E43" s="336" t="str">
        <f>IFERROR(VLOOKUP(C43,'Registro de Insumos'!D:G,3,FALSE),"")</f>
        <v/>
      </c>
      <c r="F43" s="337" t="str">
        <f>IFERROR(VLOOKUP(C43,'Registro de Insumos'!D:G,4,FALSE),"")</f>
        <v/>
      </c>
      <c r="G43" s="300" t="str">
        <f t="shared" si="1"/>
        <v/>
      </c>
      <c r="H43" s="108"/>
      <c r="I43" s="108"/>
      <c r="J43" s="108"/>
      <c r="K43" s="108"/>
      <c r="L43" s="108"/>
      <c r="M43" s="111"/>
      <c r="N43" s="112"/>
      <c r="O43" s="111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>
      <c r="A44" s="108"/>
      <c r="B44" s="108"/>
      <c r="C44" s="340"/>
      <c r="D44" s="335"/>
      <c r="E44" s="336" t="str">
        <f>IFERROR(VLOOKUP(C44,'Registro de Insumos'!D:G,3,FALSE),"")</f>
        <v/>
      </c>
      <c r="F44" s="337" t="str">
        <f>IFERROR(VLOOKUP(C44,'Registro de Insumos'!D:G,4,FALSE),"")</f>
        <v/>
      </c>
      <c r="G44" s="300" t="str">
        <f t="shared" si="1"/>
        <v/>
      </c>
      <c r="H44" s="108"/>
      <c r="I44" s="108"/>
      <c r="J44" s="108"/>
      <c r="K44" s="108"/>
      <c r="L44" s="108"/>
      <c r="M44" s="111"/>
      <c r="N44" s="112"/>
      <c r="O44" s="111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>
      <c r="A45" s="108"/>
      <c r="B45" s="108"/>
      <c r="C45" s="340"/>
      <c r="D45" s="335"/>
      <c r="E45" s="336" t="str">
        <f>IFERROR(VLOOKUP(C45,'Registro de Insumos'!D:G,3,FALSE),"")</f>
        <v/>
      </c>
      <c r="F45" s="337" t="str">
        <f>IFERROR(VLOOKUP(C45,'Registro de Insumos'!D:G,4,FALSE),"")</f>
        <v/>
      </c>
      <c r="G45" s="300" t="str">
        <f t="shared" si="1"/>
        <v/>
      </c>
      <c r="H45" s="108"/>
      <c r="I45" s="108"/>
      <c r="J45" s="108"/>
      <c r="K45" s="108"/>
      <c r="L45" s="108"/>
      <c r="M45" s="111"/>
      <c r="N45" s="112"/>
      <c r="O45" s="111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>
      <c r="A46" s="108"/>
      <c r="B46" s="108"/>
      <c r="C46" s="340"/>
      <c r="D46" s="335"/>
      <c r="E46" s="336" t="str">
        <f>IFERROR(VLOOKUP(C46,'Registro de Insumos'!D:G,3,FALSE),"")</f>
        <v/>
      </c>
      <c r="F46" s="337" t="str">
        <f>IFERROR(VLOOKUP(C46,'Registro de Insumos'!D:G,4,FALSE),"")</f>
        <v/>
      </c>
      <c r="G46" s="300" t="str">
        <f t="shared" si="1"/>
        <v/>
      </c>
      <c r="H46" s="108"/>
      <c r="I46" s="108"/>
      <c r="J46" s="108"/>
      <c r="K46" s="108"/>
      <c r="L46" s="108"/>
      <c r="M46" s="111"/>
      <c r="N46" s="112"/>
      <c r="O46" s="111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</row>
    <row r="47">
      <c r="A47" s="108"/>
      <c r="B47" s="108"/>
      <c r="C47" s="340"/>
      <c r="D47" s="335"/>
      <c r="E47" s="336" t="str">
        <f>IFERROR(VLOOKUP(C47,'Registro de Insumos'!D:G,3,FALSE),"")</f>
        <v/>
      </c>
      <c r="F47" s="337" t="str">
        <f>IFERROR(VLOOKUP(C47,'Registro de Insumos'!D:G,4,FALSE),"")</f>
        <v/>
      </c>
      <c r="G47" s="300" t="str">
        <f t="shared" si="1"/>
        <v/>
      </c>
      <c r="H47" s="108"/>
      <c r="I47" s="108"/>
      <c r="J47" s="108"/>
      <c r="K47" s="108"/>
      <c r="L47" s="108"/>
      <c r="M47" s="111"/>
      <c r="N47" s="112"/>
      <c r="O47" s="111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</row>
    <row r="48">
      <c r="A48" s="108"/>
      <c r="B48" s="108"/>
      <c r="C48" s="340"/>
      <c r="D48" s="335"/>
      <c r="E48" s="336" t="str">
        <f>IFERROR(VLOOKUP(C48,'Registro de Insumos'!D:G,3,FALSE),"")</f>
        <v/>
      </c>
      <c r="F48" s="337" t="str">
        <f>IFERROR(VLOOKUP(C48,'Registro de Insumos'!D:G,4,FALSE),"")</f>
        <v/>
      </c>
      <c r="G48" s="300" t="str">
        <f t="shared" si="1"/>
        <v/>
      </c>
      <c r="H48" s="108"/>
      <c r="I48" s="108"/>
      <c r="J48" s="108"/>
      <c r="K48" s="108"/>
      <c r="L48" s="108"/>
      <c r="M48" s="111"/>
      <c r="N48" s="112"/>
      <c r="O48" s="111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</row>
    <row r="49">
      <c r="A49" s="108"/>
      <c r="B49" s="108"/>
      <c r="C49" s="340"/>
      <c r="D49" s="335"/>
      <c r="E49" s="336" t="str">
        <f>IFERROR(VLOOKUP(C49,'Registro de Insumos'!D:G,3,FALSE),"")</f>
        <v/>
      </c>
      <c r="F49" s="337" t="str">
        <f>IFERROR(VLOOKUP(C49,'Registro de Insumos'!D:G,4,FALSE),"")</f>
        <v/>
      </c>
      <c r="G49" s="300" t="str">
        <f t="shared" si="1"/>
        <v/>
      </c>
      <c r="H49" s="108"/>
      <c r="I49" s="108"/>
      <c r="J49" s="108"/>
      <c r="K49" s="108"/>
      <c r="L49" s="108"/>
      <c r="M49" s="111"/>
      <c r="N49" s="112"/>
      <c r="O49" s="111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</row>
    <row r="50">
      <c r="A50" s="108"/>
      <c r="B50" s="108"/>
      <c r="C50" s="340"/>
      <c r="D50" s="335"/>
      <c r="E50" s="336" t="str">
        <f>IFERROR(VLOOKUP(C50,'Registro de Insumos'!D:G,3,FALSE),"")</f>
        <v/>
      </c>
      <c r="F50" s="337" t="str">
        <f>IFERROR(VLOOKUP(C50,'Registro de Insumos'!D:G,4,FALSE),"")</f>
        <v/>
      </c>
      <c r="G50" s="300" t="str">
        <f t="shared" si="1"/>
        <v/>
      </c>
      <c r="H50" s="108"/>
      <c r="I50" s="108"/>
      <c r="J50" s="108"/>
      <c r="K50" s="108"/>
      <c r="L50" s="108"/>
      <c r="M50" s="111"/>
      <c r="N50" s="112"/>
      <c r="O50" s="111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</row>
    <row r="51">
      <c r="A51" s="108"/>
      <c r="B51" s="108"/>
      <c r="C51" s="340"/>
      <c r="D51" s="335"/>
      <c r="E51" s="336" t="str">
        <f>IFERROR(VLOOKUP(C51,'Registro de Insumos'!D:G,3,FALSE),"")</f>
        <v/>
      </c>
      <c r="F51" s="337" t="str">
        <f>IFERROR(VLOOKUP(C51,'Registro de Insumos'!D:G,4,FALSE),"")</f>
        <v/>
      </c>
      <c r="G51" s="300" t="str">
        <f t="shared" si="1"/>
        <v/>
      </c>
      <c r="H51" s="108"/>
      <c r="I51" s="108"/>
      <c r="J51" s="108"/>
      <c r="K51" s="108"/>
      <c r="L51" s="108"/>
      <c r="M51" s="111"/>
      <c r="N51" s="112"/>
      <c r="O51" s="111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>
      <c r="A52" s="108"/>
      <c r="B52" s="108"/>
      <c r="C52" s="340"/>
      <c r="D52" s="335"/>
      <c r="E52" s="336" t="str">
        <f>IFERROR(VLOOKUP(C52,'Registro de Insumos'!D:G,3,FALSE),"")</f>
        <v/>
      </c>
      <c r="F52" s="337" t="str">
        <f>IFERROR(VLOOKUP(C52,'Registro de Insumos'!D:G,4,FALSE),"")</f>
        <v/>
      </c>
      <c r="G52" s="300" t="str">
        <f t="shared" si="1"/>
        <v/>
      </c>
      <c r="H52" s="108"/>
      <c r="I52" s="108"/>
      <c r="J52" s="108"/>
      <c r="K52" s="108"/>
      <c r="L52" s="108"/>
      <c r="M52" s="111"/>
      <c r="N52" s="112"/>
      <c r="O52" s="111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</row>
    <row r="53">
      <c r="A53" s="108"/>
      <c r="B53" s="108"/>
      <c r="C53" s="340"/>
      <c r="D53" s="335"/>
      <c r="E53" s="336" t="str">
        <f>IFERROR(VLOOKUP(C53,'Registro de Insumos'!D:G,3,FALSE),"")</f>
        <v/>
      </c>
      <c r="F53" s="337" t="str">
        <f>IFERROR(VLOOKUP(C53,'Registro de Insumos'!D:G,4,FALSE),"")</f>
        <v/>
      </c>
      <c r="G53" s="300" t="str">
        <f t="shared" si="1"/>
        <v/>
      </c>
      <c r="H53" s="108"/>
      <c r="I53" s="108"/>
      <c r="J53" s="108"/>
      <c r="K53" s="108"/>
      <c r="L53" s="108"/>
      <c r="M53" s="111"/>
      <c r="N53" s="112"/>
      <c r="O53" s="111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</row>
    <row r="54">
      <c r="A54" s="108"/>
      <c r="B54" s="108"/>
      <c r="C54" s="340"/>
      <c r="D54" s="335"/>
      <c r="E54" s="336" t="str">
        <f>IFERROR(VLOOKUP(C54,'Registro de Insumos'!D:G,3,FALSE),"")</f>
        <v/>
      </c>
      <c r="F54" s="337" t="str">
        <f>IFERROR(VLOOKUP(C54,'Registro de Insumos'!D:G,4,FALSE),"")</f>
        <v/>
      </c>
      <c r="G54" s="300" t="str">
        <f t="shared" si="1"/>
        <v/>
      </c>
      <c r="H54" s="108"/>
      <c r="I54" s="108"/>
      <c r="J54" s="108"/>
      <c r="K54" s="108"/>
      <c r="L54" s="108"/>
      <c r="M54" s="111"/>
      <c r="N54" s="112"/>
      <c r="O54" s="111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</row>
    <row r="55">
      <c r="A55" s="108"/>
      <c r="B55" s="108"/>
      <c r="C55" s="340"/>
      <c r="D55" s="335"/>
      <c r="E55" s="336" t="str">
        <f>IFERROR(VLOOKUP(C55,'Registro de Insumos'!D:G,3,FALSE),"")</f>
        <v/>
      </c>
      <c r="F55" s="337" t="str">
        <f>IFERROR(VLOOKUP(C55,'Registro de Insumos'!D:G,4,FALSE),"")</f>
        <v/>
      </c>
      <c r="G55" s="300" t="str">
        <f t="shared" si="1"/>
        <v/>
      </c>
      <c r="H55" s="108"/>
      <c r="I55" s="108"/>
      <c r="J55" s="108"/>
      <c r="K55" s="108"/>
      <c r="L55" s="108"/>
      <c r="M55" s="111"/>
      <c r="N55" s="112"/>
      <c r="O55" s="111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</row>
    <row r="56">
      <c r="A56" s="108"/>
      <c r="B56" s="108"/>
      <c r="C56" s="340"/>
      <c r="D56" s="335"/>
      <c r="E56" s="336" t="str">
        <f>IFERROR(VLOOKUP(C56,'Registro de Insumos'!D:G,3,FALSE),"")</f>
        <v/>
      </c>
      <c r="F56" s="337" t="str">
        <f>IFERROR(VLOOKUP(C56,'Registro de Insumos'!D:G,4,FALSE),"")</f>
        <v/>
      </c>
      <c r="G56" s="300" t="str">
        <f t="shared" si="1"/>
        <v/>
      </c>
      <c r="H56" s="108"/>
      <c r="I56" s="108"/>
      <c r="J56" s="108"/>
      <c r="K56" s="108"/>
      <c r="L56" s="108"/>
      <c r="M56" s="111"/>
      <c r="N56" s="112"/>
      <c r="O56" s="111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</row>
    <row r="57">
      <c r="A57" s="108"/>
      <c r="B57" s="108"/>
      <c r="C57" s="340"/>
      <c r="D57" s="335"/>
      <c r="E57" s="336" t="str">
        <f>IFERROR(VLOOKUP(C57,'Registro de Insumos'!D:G,3,FALSE),"")</f>
        <v/>
      </c>
      <c r="F57" s="337" t="str">
        <f>IFERROR(VLOOKUP(C57,'Registro de Insumos'!D:G,4,FALSE),"")</f>
        <v/>
      </c>
      <c r="G57" s="300" t="str">
        <f t="shared" si="1"/>
        <v/>
      </c>
      <c r="H57" s="108"/>
      <c r="I57" s="108"/>
      <c r="J57" s="108"/>
      <c r="K57" s="108"/>
      <c r="L57" s="108"/>
      <c r="M57" s="111"/>
      <c r="N57" s="112"/>
      <c r="O57" s="111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</row>
    <row r="58">
      <c r="A58" s="108"/>
      <c r="B58" s="108"/>
      <c r="C58" s="340"/>
      <c r="D58" s="335"/>
      <c r="E58" s="336" t="str">
        <f>IFERROR(VLOOKUP(C58,'Registro de Insumos'!D:G,3,FALSE),"")</f>
        <v/>
      </c>
      <c r="F58" s="337" t="str">
        <f>IFERROR(VLOOKUP(C58,'Registro de Insumos'!D:G,4,FALSE),"")</f>
        <v/>
      </c>
      <c r="G58" s="300" t="str">
        <f t="shared" si="1"/>
        <v/>
      </c>
      <c r="H58" s="108"/>
      <c r="I58" s="108"/>
      <c r="J58" s="108"/>
      <c r="K58" s="108"/>
      <c r="L58" s="108"/>
      <c r="M58" s="111"/>
      <c r="N58" s="112"/>
      <c r="O58" s="111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</row>
    <row r="59">
      <c r="A59" s="108"/>
      <c r="B59" s="108"/>
      <c r="C59" s="340"/>
      <c r="D59" s="335"/>
      <c r="E59" s="336" t="str">
        <f>IFERROR(VLOOKUP(C59,'Registro de Insumos'!D:G,3,FALSE),"")</f>
        <v/>
      </c>
      <c r="F59" s="337" t="str">
        <f>IFERROR(VLOOKUP(C59,'Registro de Insumos'!D:G,4,FALSE),"")</f>
        <v/>
      </c>
      <c r="G59" s="300" t="str">
        <f t="shared" si="1"/>
        <v/>
      </c>
      <c r="H59" s="108"/>
      <c r="I59" s="108"/>
      <c r="J59" s="108"/>
      <c r="K59" s="108"/>
      <c r="L59" s="108"/>
      <c r="M59" s="111"/>
      <c r="N59" s="112"/>
      <c r="O59" s="111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</row>
    <row r="60">
      <c r="A60" s="108"/>
      <c r="B60" s="108"/>
      <c r="C60" s="340"/>
      <c r="D60" s="335"/>
      <c r="E60" s="336" t="str">
        <f>IFERROR(VLOOKUP(C60,'Registro de Insumos'!D:G,3,FALSE),"")</f>
        <v/>
      </c>
      <c r="F60" s="337" t="str">
        <f>IFERROR(VLOOKUP(C60,'Registro de Insumos'!D:G,4,FALSE),"")</f>
        <v/>
      </c>
      <c r="G60" s="300" t="str">
        <f t="shared" si="1"/>
        <v/>
      </c>
      <c r="H60" s="108"/>
      <c r="I60" s="108"/>
      <c r="J60" s="108"/>
      <c r="K60" s="108"/>
      <c r="L60" s="108"/>
      <c r="M60" s="111"/>
      <c r="N60" s="112"/>
      <c r="O60" s="111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</row>
    <row r="61">
      <c r="A61" s="108"/>
      <c r="B61" s="108"/>
      <c r="C61" s="340"/>
      <c r="D61" s="335"/>
      <c r="E61" s="336" t="str">
        <f>IFERROR(VLOOKUP(C61,'Registro de Insumos'!D:G,3,FALSE),"")</f>
        <v/>
      </c>
      <c r="F61" s="337" t="str">
        <f>IFERROR(VLOOKUP(C61,'Registro de Insumos'!D:G,4,FALSE),"")</f>
        <v/>
      </c>
      <c r="G61" s="300" t="str">
        <f t="shared" si="1"/>
        <v/>
      </c>
      <c r="H61" s="108"/>
      <c r="I61" s="108"/>
      <c r="J61" s="108"/>
      <c r="K61" s="108"/>
      <c r="L61" s="108"/>
      <c r="M61" s="111"/>
      <c r="N61" s="112"/>
      <c r="O61" s="111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</row>
    <row r="62">
      <c r="A62" s="108"/>
      <c r="B62" s="108"/>
      <c r="C62" s="340"/>
      <c r="D62" s="335"/>
      <c r="E62" s="336" t="str">
        <f>IFERROR(VLOOKUP(C62,'Registro de Insumos'!D:G,3,FALSE),"")</f>
        <v/>
      </c>
      <c r="F62" s="337" t="str">
        <f>IFERROR(VLOOKUP(C62,'Registro de Insumos'!D:G,4,FALSE),"")</f>
        <v/>
      </c>
      <c r="G62" s="300" t="str">
        <f t="shared" si="1"/>
        <v/>
      </c>
      <c r="H62" s="108"/>
      <c r="I62" s="108"/>
      <c r="J62" s="108"/>
      <c r="K62" s="108"/>
      <c r="L62" s="108"/>
      <c r="M62" s="111"/>
      <c r="N62" s="112"/>
      <c r="O62" s="111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>
      <c r="A63" s="108"/>
      <c r="B63" s="108"/>
      <c r="C63" s="340"/>
      <c r="D63" s="335"/>
      <c r="E63" s="336" t="str">
        <f>IFERROR(VLOOKUP(C63,'Registro de Insumos'!D:G,3,FALSE),"")</f>
        <v/>
      </c>
      <c r="F63" s="337" t="str">
        <f>IFERROR(VLOOKUP(C63,'Registro de Insumos'!D:G,4,FALSE),"")</f>
        <v/>
      </c>
      <c r="G63" s="300" t="str">
        <f t="shared" si="1"/>
        <v/>
      </c>
      <c r="H63" s="108"/>
      <c r="I63" s="108"/>
      <c r="J63" s="108"/>
      <c r="K63" s="108"/>
      <c r="L63" s="108"/>
      <c r="M63" s="111"/>
      <c r="N63" s="112"/>
      <c r="O63" s="111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</row>
    <row r="64">
      <c r="A64" s="108"/>
      <c r="B64" s="108"/>
      <c r="C64" s="340"/>
      <c r="D64" s="335"/>
      <c r="E64" s="336" t="str">
        <f>IFERROR(VLOOKUP(C64,'Registro de Insumos'!D:G,3,FALSE),"")</f>
        <v/>
      </c>
      <c r="F64" s="337" t="str">
        <f>IFERROR(VLOOKUP(C64,'Registro de Insumos'!D:G,4,FALSE),"")</f>
        <v/>
      </c>
      <c r="G64" s="300" t="str">
        <f t="shared" si="1"/>
        <v/>
      </c>
      <c r="H64" s="108"/>
      <c r="I64" s="108"/>
      <c r="J64" s="108"/>
      <c r="K64" s="108"/>
      <c r="L64" s="108"/>
      <c r="M64" s="111"/>
      <c r="N64" s="112"/>
      <c r="O64" s="111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</row>
    <row r="65">
      <c r="A65" s="108"/>
      <c r="B65" s="108"/>
      <c r="C65" s="340"/>
      <c r="D65" s="335"/>
      <c r="E65" s="336" t="str">
        <f>IFERROR(VLOOKUP(C65,'Registro de Insumos'!D:G,3,FALSE),"")</f>
        <v/>
      </c>
      <c r="F65" s="337" t="str">
        <f>IFERROR(VLOOKUP(C65,'Registro de Insumos'!D:G,4,FALSE),"")</f>
        <v/>
      </c>
      <c r="G65" s="300" t="str">
        <f t="shared" si="1"/>
        <v/>
      </c>
      <c r="H65" s="108"/>
      <c r="I65" s="108"/>
      <c r="J65" s="108"/>
      <c r="K65" s="108"/>
      <c r="L65" s="108"/>
      <c r="M65" s="111"/>
      <c r="N65" s="112"/>
      <c r="O65" s="111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</row>
    <row r="66">
      <c r="A66" s="108"/>
      <c r="B66" s="108"/>
      <c r="C66" s="340"/>
      <c r="D66" s="335"/>
      <c r="E66" s="336" t="str">
        <f>IFERROR(VLOOKUP(C66,'Registro de Insumos'!D:G,3,FALSE),"")</f>
        <v/>
      </c>
      <c r="F66" s="337" t="str">
        <f>IFERROR(VLOOKUP(C66,'Registro de Insumos'!D:G,4,FALSE),"")</f>
        <v/>
      </c>
      <c r="G66" s="300" t="str">
        <f t="shared" si="1"/>
        <v/>
      </c>
      <c r="H66" s="108"/>
      <c r="I66" s="108"/>
      <c r="J66" s="108"/>
      <c r="K66" s="108"/>
      <c r="L66" s="108"/>
      <c r="M66" s="111"/>
      <c r="N66" s="112"/>
      <c r="O66" s="111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</row>
    <row r="67">
      <c r="A67" s="108"/>
      <c r="B67" s="108"/>
      <c r="C67" s="340"/>
      <c r="D67" s="335"/>
      <c r="E67" s="336" t="str">
        <f>IFERROR(VLOOKUP(C67,'Registro de Insumos'!D:G,3,FALSE),"")</f>
        <v/>
      </c>
      <c r="F67" s="337" t="str">
        <f>IFERROR(VLOOKUP(C67,'Registro de Insumos'!D:G,4,FALSE),"")</f>
        <v/>
      </c>
      <c r="G67" s="300" t="str">
        <f t="shared" si="1"/>
        <v/>
      </c>
      <c r="H67" s="108"/>
      <c r="I67" s="108"/>
      <c r="J67" s="108"/>
      <c r="K67" s="108"/>
      <c r="L67" s="108"/>
      <c r="M67" s="111"/>
      <c r="N67" s="112"/>
      <c r="O67" s="111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</row>
    <row r="68">
      <c r="A68" s="108"/>
      <c r="B68" s="108"/>
      <c r="C68" s="340"/>
      <c r="D68" s="335"/>
      <c r="E68" s="336" t="str">
        <f>IFERROR(VLOOKUP(C68,'Registro de Insumos'!D:G,3,FALSE),"")</f>
        <v/>
      </c>
      <c r="F68" s="337" t="str">
        <f>IFERROR(VLOOKUP(C68,'Registro de Insumos'!D:G,4,FALSE),"")</f>
        <v/>
      </c>
      <c r="G68" s="300" t="str">
        <f t="shared" si="1"/>
        <v/>
      </c>
      <c r="H68" s="108"/>
      <c r="I68" s="108"/>
      <c r="J68" s="108"/>
      <c r="K68" s="108"/>
      <c r="L68" s="108"/>
      <c r="M68" s="111"/>
      <c r="N68" s="112"/>
      <c r="O68" s="111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</row>
    <row r="69">
      <c r="A69" s="108"/>
      <c r="B69" s="108"/>
      <c r="C69" s="340"/>
      <c r="D69" s="335"/>
      <c r="E69" s="336" t="str">
        <f>IFERROR(VLOOKUP(C69,'Registro de Insumos'!D:G,3,FALSE),"")</f>
        <v/>
      </c>
      <c r="F69" s="337" t="str">
        <f>IFERROR(VLOOKUP(C69,'Registro de Insumos'!D:G,4,FALSE),"")</f>
        <v/>
      </c>
      <c r="G69" s="300" t="str">
        <f t="shared" si="1"/>
        <v/>
      </c>
      <c r="H69" s="108"/>
      <c r="I69" s="108"/>
      <c r="J69" s="108"/>
      <c r="K69" s="108"/>
      <c r="L69" s="108"/>
      <c r="M69" s="111"/>
      <c r="N69" s="112"/>
      <c r="O69" s="111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108"/>
      <c r="B70" s="108"/>
      <c r="C70" s="340"/>
      <c r="D70" s="335"/>
      <c r="E70" s="336" t="str">
        <f>IFERROR(VLOOKUP(C70,'Registro de Insumos'!D:G,3,FALSE),"")</f>
        <v/>
      </c>
      <c r="F70" s="337" t="str">
        <f>IFERROR(VLOOKUP(C70,'Registro de Insumos'!D:G,4,FALSE),"")</f>
        <v/>
      </c>
      <c r="G70" s="300" t="str">
        <f t="shared" si="1"/>
        <v/>
      </c>
      <c r="H70" s="108"/>
      <c r="I70" s="108"/>
      <c r="J70" s="108"/>
      <c r="K70" s="108"/>
      <c r="L70" s="108"/>
      <c r="M70" s="111"/>
      <c r="N70" s="112"/>
      <c r="O70" s="111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</row>
    <row r="71">
      <c r="A71" s="108"/>
      <c r="B71" s="108"/>
      <c r="C71" s="340"/>
      <c r="D71" s="335"/>
      <c r="E71" s="336" t="str">
        <f>IFERROR(VLOOKUP(C71,'Registro de Insumos'!D:G,3,FALSE),"")</f>
        <v/>
      </c>
      <c r="F71" s="337" t="str">
        <f>IFERROR(VLOOKUP(C71,'Registro de Insumos'!D:G,4,FALSE),"")</f>
        <v/>
      </c>
      <c r="G71" s="300" t="str">
        <f t="shared" si="1"/>
        <v/>
      </c>
      <c r="H71" s="108"/>
      <c r="I71" s="108"/>
      <c r="J71" s="108"/>
      <c r="K71" s="108"/>
      <c r="L71" s="108"/>
      <c r="M71" s="111"/>
      <c r="N71" s="112"/>
      <c r="O71" s="111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</row>
    <row r="72">
      <c r="A72" s="108"/>
      <c r="B72" s="108"/>
      <c r="C72" s="340"/>
      <c r="D72" s="335"/>
      <c r="E72" s="336" t="str">
        <f>IFERROR(VLOOKUP(C72,'Registro de Insumos'!D:G,3,FALSE),"")</f>
        <v/>
      </c>
      <c r="F72" s="337" t="str">
        <f>IFERROR(VLOOKUP(C72,'Registro de Insumos'!D:G,4,FALSE),"")</f>
        <v/>
      </c>
      <c r="G72" s="300" t="str">
        <f t="shared" si="1"/>
        <v/>
      </c>
      <c r="H72" s="108"/>
      <c r="I72" s="108"/>
      <c r="J72" s="108"/>
      <c r="K72" s="108"/>
      <c r="L72" s="108"/>
      <c r="M72" s="111"/>
      <c r="N72" s="112"/>
      <c r="O72" s="111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</row>
    <row r="73">
      <c r="A73" s="108"/>
      <c r="B73" s="108"/>
      <c r="C73" s="340"/>
      <c r="D73" s="335"/>
      <c r="E73" s="336" t="str">
        <f>IFERROR(VLOOKUP(C73,'Registro de Insumos'!D:G,3,FALSE),"")</f>
        <v/>
      </c>
      <c r="F73" s="337" t="str">
        <f>IFERROR(VLOOKUP(C73,'Registro de Insumos'!D:G,4,FALSE),"")</f>
        <v/>
      </c>
      <c r="G73" s="300" t="str">
        <f t="shared" si="1"/>
        <v/>
      </c>
      <c r="H73" s="108"/>
      <c r="I73" s="108"/>
      <c r="J73" s="108"/>
      <c r="K73" s="108"/>
      <c r="L73" s="108"/>
      <c r="M73" s="111"/>
      <c r="N73" s="112"/>
      <c r="O73" s="111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</row>
    <row r="74">
      <c r="A74" s="108"/>
      <c r="B74" s="108"/>
      <c r="C74" s="340"/>
      <c r="D74" s="335"/>
      <c r="E74" s="336" t="str">
        <f>IFERROR(VLOOKUP(C74,'Registro de Insumos'!D:G,3,FALSE),"")</f>
        <v/>
      </c>
      <c r="F74" s="337" t="str">
        <f>IFERROR(VLOOKUP(C74,'Registro de Insumos'!D:G,4,FALSE),"")</f>
        <v/>
      </c>
      <c r="G74" s="300" t="str">
        <f t="shared" si="1"/>
        <v/>
      </c>
      <c r="H74" s="108"/>
      <c r="I74" s="108"/>
      <c r="J74" s="108"/>
      <c r="K74" s="108"/>
      <c r="L74" s="108"/>
      <c r="M74" s="111"/>
      <c r="N74" s="112"/>
      <c r="O74" s="111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</row>
    <row r="75">
      <c r="A75" s="108"/>
      <c r="B75" s="108"/>
      <c r="C75" s="340"/>
      <c r="D75" s="335"/>
      <c r="E75" s="336" t="str">
        <f>IFERROR(VLOOKUP(C75,'Registro de Insumos'!D:G,3,FALSE),"")</f>
        <v/>
      </c>
      <c r="F75" s="337" t="str">
        <f>IFERROR(VLOOKUP(C75,'Registro de Insumos'!D:G,4,FALSE),"")</f>
        <v/>
      </c>
      <c r="G75" s="300" t="str">
        <f t="shared" si="1"/>
        <v/>
      </c>
      <c r="H75" s="108"/>
      <c r="I75" s="108"/>
      <c r="J75" s="108"/>
      <c r="K75" s="108"/>
      <c r="L75" s="108"/>
      <c r="M75" s="111"/>
      <c r="N75" s="112"/>
      <c r="O75" s="111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</row>
    <row r="76">
      <c r="A76" s="108"/>
      <c r="B76" s="108"/>
      <c r="C76" s="340"/>
      <c r="D76" s="335"/>
      <c r="E76" s="336" t="str">
        <f>IFERROR(VLOOKUP(C76,'Registro de Insumos'!D:G,3,FALSE),"")</f>
        <v/>
      </c>
      <c r="F76" s="337" t="str">
        <f>IFERROR(VLOOKUP(C76,'Registro de Insumos'!D:G,4,FALSE),"")</f>
        <v/>
      </c>
      <c r="G76" s="300" t="str">
        <f t="shared" si="1"/>
        <v/>
      </c>
      <c r="H76" s="108"/>
      <c r="I76" s="108"/>
      <c r="J76" s="108"/>
      <c r="K76" s="108"/>
      <c r="L76" s="108"/>
      <c r="M76" s="111"/>
      <c r="N76" s="112"/>
      <c r="O76" s="111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108"/>
      <c r="B77" s="108"/>
      <c r="C77" s="340"/>
      <c r="D77" s="335"/>
      <c r="E77" s="336" t="str">
        <f>IFERROR(VLOOKUP(C77,'Registro de Insumos'!D:G,3,FALSE),"")</f>
        <v/>
      </c>
      <c r="F77" s="337" t="str">
        <f>IFERROR(VLOOKUP(C77,'Registro de Insumos'!D:G,4,FALSE),"")</f>
        <v/>
      </c>
      <c r="G77" s="300" t="str">
        <f t="shared" si="1"/>
        <v/>
      </c>
      <c r="H77" s="108"/>
      <c r="I77" s="108"/>
      <c r="J77" s="108"/>
      <c r="K77" s="108"/>
      <c r="L77" s="108"/>
      <c r="M77" s="111"/>
      <c r="N77" s="112"/>
      <c r="O77" s="111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</row>
    <row r="78">
      <c r="A78" s="108"/>
      <c r="B78" s="108"/>
      <c r="C78" s="340"/>
      <c r="D78" s="335"/>
      <c r="E78" s="336" t="str">
        <f>IFERROR(VLOOKUP(C78,'Registro de Insumos'!D:G,3,FALSE),"")</f>
        <v/>
      </c>
      <c r="F78" s="337" t="str">
        <f>IFERROR(VLOOKUP(C78,'Registro de Insumos'!D:G,4,FALSE),"")</f>
        <v/>
      </c>
      <c r="G78" s="300" t="str">
        <f t="shared" si="1"/>
        <v/>
      </c>
      <c r="H78" s="108"/>
      <c r="I78" s="108"/>
      <c r="J78" s="108"/>
      <c r="K78" s="108"/>
      <c r="L78" s="108"/>
      <c r="M78" s="111"/>
      <c r="N78" s="112"/>
      <c r="O78" s="111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</row>
    <row r="79">
      <c r="A79" s="108"/>
      <c r="B79" s="108"/>
      <c r="C79" s="340"/>
      <c r="D79" s="335"/>
      <c r="E79" s="336" t="str">
        <f>IFERROR(VLOOKUP(C79,'Registro de Insumos'!D:G,3,FALSE),"")</f>
        <v/>
      </c>
      <c r="F79" s="337" t="str">
        <f>IFERROR(VLOOKUP(C79,'Registro de Insumos'!D:G,4,FALSE),"")</f>
        <v/>
      </c>
      <c r="G79" s="300" t="str">
        <f t="shared" si="1"/>
        <v/>
      </c>
      <c r="H79" s="108"/>
      <c r="I79" s="108"/>
      <c r="J79" s="108"/>
      <c r="K79" s="108"/>
      <c r="L79" s="108"/>
      <c r="M79" s="111"/>
      <c r="N79" s="112"/>
      <c r="O79" s="111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</row>
    <row r="80">
      <c r="A80" s="108"/>
      <c r="B80" s="108"/>
      <c r="C80" s="340"/>
      <c r="D80" s="335"/>
      <c r="E80" s="336" t="str">
        <f>IFERROR(VLOOKUP(C80,'Registro de Insumos'!D:G,3,FALSE),"")</f>
        <v/>
      </c>
      <c r="F80" s="337" t="str">
        <f>IFERROR(VLOOKUP(C80,'Registro de Insumos'!D:G,4,FALSE),"")</f>
        <v/>
      </c>
      <c r="G80" s="300" t="str">
        <f t="shared" si="1"/>
        <v/>
      </c>
      <c r="H80" s="108"/>
      <c r="I80" s="108"/>
      <c r="J80" s="108"/>
      <c r="K80" s="108"/>
      <c r="L80" s="108"/>
      <c r="M80" s="111"/>
      <c r="N80" s="112"/>
      <c r="O80" s="111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</row>
    <row r="81">
      <c r="A81" s="108"/>
      <c r="B81" s="108"/>
      <c r="C81" s="340"/>
      <c r="D81" s="335"/>
      <c r="E81" s="336" t="str">
        <f>IFERROR(VLOOKUP(C81,'Registro de Insumos'!D:G,3,FALSE),"")</f>
        <v/>
      </c>
      <c r="F81" s="337" t="str">
        <f>IFERROR(VLOOKUP(C81,'Registro de Insumos'!D:G,4,FALSE),"")</f>
        <v/>
      </c>
      <c r="G81" s="300" t="str">
        <f t="shared" si="1"/>
        <v/>
      </c>
      <c r="H81" s="108"/>
      <c r="I81" s="108"/>
      <c r="J81" s="108"/>
      <c r="K81" s="108"/>
      <c r="L81" s="108"/>
      <c r="M81" s="111"/>
      <c r="N81" s="112"/>
      <c r="O81" s="111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340"/>
      <c r="D82" s="335"/>
      <c r="E82" s="336" t="str">
        <f>IFERROR(VLOOKUP(C82,'Registro de Insumos'!D:G,3,FALSE),"")</f>
        <v/>
      </c>
      <c r="F82" s="337" t="str">
        <f>IFERROR(VLOOKUP(C82,'Registro de Insumos'!D:G,4,FALSE),"")</f>
        <v/>
      </c>
      <c r="G82" s="300" t="str">
        <f t="shared" si="1"/>
        <v/>
      </c>
      <c r="H82" s="108"/>
      <c r="I82" s="108"/>
      <c r="J82" s="108"/>
      <c r="K82" s="108"/>
      <c r="L82" s="108"/>
      <c r="M82" s="111"/>
      <c r="N82" s="112"/>
      <c r="O82" s="111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340"/>
      <c r="D83" s="335"/>
      <c r="E83" s="336" t="str">
        <f>IFERROR(VLOOKUP(C83,'Registro de Insumos'!D:G,3,FALSE),"")</f>
        <v/>
      </c>
      <c r="F83" s="337" t="str">
        <f>IFERROR(VLOOKUP(C83,'Registro de Insumos'!D:G,4,FALSE),"")</f>
        <v/>
      </c>
      <c r="G83" s="300" t="str">
        <f t="shared" si="1"/>
        <v/>
      </c>
      <c r="H83" s="108"/>
      <c r="I83" s="108"/>
      <c r="J83" s="108"/>
      <c r="K83" s="108"/>
      <c r="L83" s="108"/>
      <c r="M83" s="111"/>
      <c r="N83" s="112"/>
      <c r="O83" s="111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340"/>
      <c r="D84" s="335"/>
      <c r="E84" s="336" t="str">
        <f>IFERROR(VLOOKUP(C84,'Registro de Insumos'!D:G,3,FALSE),"")</f>
        <v/>
      </c>
      <c r="F84" s="337" t="str">
        <f>IFERROR(VLOOKUP(C84,'Registro de Insumos'!D:G,4,FALSE),"")</f>
        <v/>
      </c>
      <c r="G84" s="300" t="str">
        <f t="shared" si="1"/>
        <v/>
      </c>
      <c r="H84" s="108"/>
      <c r="I84" s="108"/>
      <c r="J84" s="108"/>
      <c r="K84" s="108"/>
      <c r="L84" s="108"/>
      <c r="M84" s="111"/>
      <c r="N84" s="112"/>
      <c r="O84" s="111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340"/>
      <c r="D85" s="335"/>
      <c r="E85" s="336" t="str">
        <f>IFERROR(VLOOKUP(C85,'Registro de Insumos'!D:G,3,FALSE),"")</f>
        <v/>
      </c>
      <c r="F85" s="337" t="str">
        <f>IFERROR(VLOOKUP(C85,'Registro de Insumos'!D:G,4,FALSE),"")</f>
        <v/>
      </c>
      <c r="G85" s="300" t="str">
        <f t="shared" si="1"/>
        <v/>
      </c>
      <c r="H85" s="108"/>
      <c r="I85" s="108"/>
      <c r="J85" s="108"/>
      <c r="K85" s="108"/>
      <c r="L85" s="108"/>
      <c r="M85" s="111"/>
      <c r="N85" s="112"/>
      <c r="O85" s="111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340"/>
      <c r="D86" s="335"/>
      <c r="E86" s="336" t="str">
        <f>IFERROR(VLOOKUP(C86,'Registro de Insumos'!D:G,3,FALSE),"")</f>
        <v/>
      </c>
      <c r="F86" s="337" t="str">
        <f>IFERROR(VLOOKUP(C86,'Registro de Insumos'!D:G,4,FALSE),"")</f>
        <v/>
      </c>
      <c r="G86" s="300" t="str">
        <f t="shared" si="1"/>
        <v/>
      </c>
      <c r="H86" s="108"/>
      <c r="I86" s="108"/>
      <c r="J86" s="108"/>
      <c r="K86" s="108"/>
      <c r="L86" s="108"/>
      <c r="M86" s="111"/>
      <c r="N86" s="112"/>
      <c r="O86" s="111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340"/>
      <c r="D87" s="335"/>
      <c r="E87" s="336" t="str">
        <f>IFERROR(VLOOKUP(C87,'Registro de Insumos'!D:G,3,FALSE),"")</f>
        <v/>
      </c>
      <c r="F87" s="337" t="str">
        <f>IFERROR(VLOOKUP(C87,'Registro de Insumos'!D:G,4,FALSE),"")</f>
        <v/>
      </c>
      <c r="G87" s="300" t="str">
        <f t="shared" si="1"/>
        <v/>
      </c>
      <c r="H87" s="108"/>
      <c r="I87" s="108"/>
      <c r="J87" s="108"/>
      <c r="K87" s="108"/>
      <c r="L87" s="108"/>
      <c r="M87" s="111"/>
      <c r="N87" s="112"/>
      <c r="O87" s="111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340"/>
      <c r="D88" s="335"/>
      <c r="E88" s="336" t="str">
        <f>IFERROR(VLOOKUP(C88,'Registro de Insumos'!D:G,3,FALSE),"")</f>
        <v/>
      </c>
      <c r="F88" s="337" t="str">
        <f>IFERROR(VLOOKUP(C88,'Registro de Insumos'!D:G,4,FALSE),"")</f>
        <v/>
      </c>
      <c r="G88" s="300" t="str">
        <f t="shared" si="1"/>
        <v/>
      </c>
      <c r="H88" s="108"/>
      <c r="I88" s="108"/>
      <c r="J88" s="108"/>
      <c r="K88" s="108"/>
      <c r="L88" s="108"/>
      <c r="M88" s="111"/>
      <c r="N88" s="112"/>
      <c r="O88" s="111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340"/>
      <c r="D89" s="335"/>
      <c r="E89" s="336" t="str">
        <f>IFERROR(VLOOKUP(C89,'Registro de Insumos'!D:G,3,FALSE),"")</f>
        <v/>
      </c>
      <c r="F89" s="337" t="str">
        <f>IFERROR(VLOOKUP(C89,'Registro de Insumos'!D:G,4,FALSE),"")</f>
        <v/>
      </c>
      <c r="G89" s="300" t="str">
        <f t="shared" si="1"/>
        <v/>
      </c>
      <c r="H89" s="108"/>
      <c r="I89" s="108"/>
      <c r="J89" s="108"/>
      <c r="K89" s="108"/>
      <c r="L89" s="108"/>
      <c r="M89" s="111"/>
      <c r="N89" s="112"/>
      <c r="O89" s="111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340"/>
      <c r="D90" s="335"/>
      <c r="E90" s="336" t="str">
        <f>IFERROR(VLOOKUP(C90,'Registro de Insumos'!D:G,3,FALSE),"")</f>
        <v/>
      </c>
      <c r="F90" s="337" t="str">
        <f>IFERROR(VLOOKUP(C90,'Registro de Insumos'!D:G,4,FALSE),"")</f>
        <v/>
      </c>
      <c r="G90" s="300" t="str">
        <f t="shared" si="1"/>
        <v/>
      </c>
      <c r="H90" s="108"/>
      <c r="I90" s="108"/>
      <c r="J90" s="108"/>
      <c r="K90" s="108"/>
      <c r="L90" s="108"/>
      <c r="M90" s="111"/>
      <c r="N90" s="112"/>
      <c r="O90" s="111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340"/>
      <c r="D91" s="335"/>
      <c r="E91" s="336" t="str">
        <f>IFERROR(VLOOKUP(C91,'Registro de Insumos'!D:G,3,FALSE),"")</f>
        <v/>
      </c>
      <c r="F91" s="337" t="str">
        <f>IFERROR(VLOOKUP(C91,'Registro de Insumos'!D:G,4,FALSE),"")</f>
        <v/>
      </c>
      <c r="G91" s="300" t="str">
        <f t="shared" si="1"/>
        <v/>
      </c>
      <c r="H91" s="108"/>
      <c r="I91" s="108"/>
      <c r="J91" s="108"/>
      <c r="K91" s="108"/>
      <c r="L91" s="108"/>
      <c r="M91" s="111"/>
      <c r="N91" s="112"/>
      <c r="O91" s="111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340"/>
      <c r="D92" s="335"/>
      <c r="E92" s="336" t="str">
        <f>IFERROR(VLOOKUP(C92,'Registro de Insumos'!D:G,3,FALSE),"")</f>
        <v/>
      </c>
      <c r="F92" s="337" t="str">
        <f>IFERROR(VLOOKUP(C92,'Registro de Insumos'!D:G,4,FALSE),"")</f>
        <v/>
      </c>
      <c r="G92" s="300" t="str">
        <f t="shared" si="1"/>
        <v/>
      </c>
      <c r="H92" s="108"/>
      <c r="I92" s="108"/>
      <c r="J92" s="108"/>
      <c r="K92" s="108"/>
      <c r="L92" s="108"/>
      <c r="M92" s="111"/>
      <c r="N92" s="112"/>
      <c r="O92" s="111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340"/>
      <c r="D93" s="335"/>
      <c r="E93" s="336" t="str">
        <f>IFERROR(VLOOKUP(C93,'Registro de Insumos'!D:G,3,FALSE),"")</f>
        <v/>
      </c>
      <c r="F93" s="337" t="str">
        <f>IFERROR(VLOOKUP(C93,'Registro de Insumos'!D:G,4,FALSE),"")</f>
        <v/>
      </c>
      <c r="G93" s="300" t="str">
        <f t="shared" si="1"/>
        <v/>
      </c>
      <c r="H93" s="108"/>
      <c r="I93" s="108"/>
      <c r="J93" s="108"/>
      <c r="K93" s="108"/>
      <c r="L93" s="108"/>
      <c r="M93" s="111"/>
      <c r="N93" s="112"/>
      <c r="O93" s="111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340"/>
      <c r="D94" s="335"/>
      <c r="E94" s="336" t="str">
        <f>IFERROR(VLOOKUP(C94,'Registro de Insumos'!D:G,3,FALSE),"")</f>
        <v/>
      </c>
      <c r="F94" s="337" t="str">
        <f>IFERROR(VLOOKUP(C94,'Registro de Insumos'!D:G,4,FALSE),"")</f>
        <v/>
      </c>
      <c r="G94" s="300" t="str">
        <f t="shared" si="1"/>
        <v/>
      </c>
      <c r="H94" s="108"/>
      <c r="I94" s="108"/>
      <c r="J94" s="108"/>
      <c r="K94" s="108"/>
      <c r="L94" s="108"/>
      <c r="M94" s="111"/>
      <c r="N94" s="112"/>
      <c r="O94" s="111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340"/>
      <c r="D95" s="335"/>
      <c r="E95" s="336" t="str">
        <f>IFERROR(VLOOKUP(C95,'Registro de Insumos'!D:G,3,FALSE),"")</f>
        <v/>
      </c>
      <c r="F95" s="337" t="str">
        <f>IFERROR(VLOOKUP(C95,'Registro de Insumos'!D:G,4,FALSE),"")</f>
        <v/>
      </c>
      <c r="G95" s="300" t="str">
        <f t="shared" si="1"/>
        <v/>
      </c>
      <c r="H95" s="108"/>
      <c r="I95" s="108"/>
      <c r="J95" s="108"/>
      <c r="K95" s="108"/>
      <c r="L95" s="108"/>
      <c r="M95" s="111"/>
      <c r="N95" s="112"/>
      <c r="O95" s="111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340"/>
      <c r="D96" s="335"/>
      <c r="E96" s="336" t="str">
        <f>IFERROR(VLOOKUP(C96,'Registro de Insumos'!D:G,3,FALSE),"")</f>
        <v/>
      </c>
      <c r="F96" s="337" t="str">
        <f>IFERROR(VLOOKUP(C96,'Registro de Insumos'!D:G,4,FALSE),"")</f>
        <v/>
      </c>
      <c r="G96" s="300" t="str">
        <f t="shared" si="1"/>
        <v/>
      </c>
      <c r="H96" s="108"/>
      <c r="I96" s="108"/>
      <c r="J96" s="108"/>
      <c r="K96" s="108"/>
      <c r="L96" s="108"/>
      <c r="M96" s="111"/>
      <c r="N96" s="112"/>
      <c r="O96" s="111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340"/>
      <c r="D97" s="335"/>
      <c r="E97" s="336" t="str">
        <f>IFERROR(VLOOKUP(C97,'Registro de Insumos'!D:G,3,FALSE),"")</f>
        <v/>
      </c>
      <c r="F97" s="337" t="str">
        <f>IFERROR(VLOOKUP(C97,'Registro de Insumos'!D:G,4,FALSE),"")</f>
        <v/>
      </c>
      <c r="G97" s="300" t="str">
        <f t="shared" si="1"/>
        <v/>
      </c>
      <c r="H97" s="108"/>
      <c r="I97" s="108"/>
      <c r="J97" s="108"/>
      <c r="K97" s="108"/>
      <c r="L97" s="108"/>
      <c r="M97" s="111"/>
      <c r="N97" s="112"/>
      <c r="O97" s="111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340"/>
      <c r="D98" s="335"/>
      <c r="E98" s="336" t="str">
        <f>IFERROR(VLOOKUP(C98,'Registro de Insumos'!D:G,3,FALSE),"")</f>
        <v/>
      </c>
      <c r="F98" s="337" t="str">
        <f>IFERROR(VLOOKUP(C98,'Registro de Insumos'!D:G,4,FALSE),"")</f>
        <v/>
      </c>
      <c r="G98" s="300" t="str">
        <f t="shared" si="1"/>
        <v/>
      </c>
      <c r="H98" s="108"/>
      <c r="I98" s="108"/>
      <c r="J98" s="108"/>
      <c r="K98" s="108"/>
      <c r="L98" s="108"/>
      <c r="M98" s="111"/>
      <c r="N98" s="112"/>
      <c r="O98" s="111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340"/>
      <c r="D99" s="335"/>
      <c r="E99" s="336" t="str">
        <f>IFERROR(VLOOKUP(C99,'Registro de Insumos'!D:G,3,FALSE),"")</f>
        <v/>
      </c>
      <c r="F99" s="337" t="str">
        <f>IFERROR(VLOOKUP(C99,'Registro de Insumos'!D:G,4,FALSE),"")</f>
        <v/>
      </c>
      <c r="G99" s="300" t="str">
        <f t="shared" si="1"/>
        <v/>
      </c>
      <c r="H99" s="108"/>
      <c r="I99" s="108"/>
      <c r="J99" s="108"/>
      <c r="K99" s="108"/>
      <c r="L99" s="108"/>
      <c r="M99" s="111"/>
      <c r="N99" s="112"/>
      <c r="O99" s="111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340"/>
      <c r="D100" s="335"/>
      <c r="E100" s="336" t="str">
        <f>IFERROR(VLOOKUP(C100,'Registro de Insumos'!D:G,3,FALSE),"")</f>
        <v/>
      </c>
      <c r="F100" s="337" t="str">
        <f>IFERROR(VLOOKUP(C100,'Registro de Insumos'!D:G,4,FALSE),"")</f>
        <v/>
      </c>
      <c r="G100" s="300" t="str">
        <f t="shared" si="1"/>
        <v/>
      </c>
      <c r="H100" s="108"/>
      <c r="I100" s="108"/>
      <c r="J100" s="108"/>
      <c r="K100" s="108"/>
      <c r="L100" s="108"/>
      <c r="M100" s="111"/>
      <c r="N100" s="112"/>
      <c r="O100" s="111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340"/>
      <c r="D101" s="335"/>
      <c r="E101" s="336" t="str">
        <f>IFERROR(VLOOKUP(C101,'Registro de Insumos'!D:G,3,FALSE),"")</f>
        <v/>
      </c>
      <c r="F101" s="337" t="str">
        <f>IFERROR(VLOOKUP(C101,'Registro de Insumos'!D:G,4,FALSE),"")</f>
        <v/>
      </c>
      <c r="G101" s="300" t="str">
        <f t="shared" si="1"/>
        <v/>
      </c>
      <c r="H101" s="108"/>
      <c r="I101" s="108"/>
      <c r="J101" s="108"/>
      <c r="K101" s="108"/>
      <c r="L101" s="108"/>
      <c r="M101" s="111"/>
      <c r="N101" s="112"/>
      <c r="O101" s="111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15"/>
      <c r="E102" s="108"/>
      <c r="F102" s="108"/>
      <c r="G102" s="108"/>
      <c r="H102" s="108"/>
      <c r="I102" s="108"/>
      <c r="J102" s="108"/>
      <c r="K102" s="108"/>
      <c r="L102" s="108"/>
      <c r="M102" s="111"/>
      <c r="N102" s="112"/>
      <c r="O102" s="111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15"/>
      <c r="E103" s="108"/>
      <c r="F103" s="108"/>
      <c r="G103" s="108"/>
      <c r="H103" s="108"/>
      <c r="I103" s="108"/>
      <c r="J103" s="108"/>
      <c r="K103" s="108"/>
      <c r="L103" s="108"/>
      <c r="M103" s="111"/>
      <c r="N103" s="112"/>
      <c r="O103" s="111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15"/>
      <c r="E104" s="108"/>
      <c r="F104" s="108"/>
      <c r="G104" s="108"/>
      <c r="H104" s="108"/>
      <c r="I104" s="108"/>
      <c r="J104" s="108"/>
      <c r="K104" s="108"/>
      <c r="L104" s="108"/>
      <c r="M104" s="111"/>
      <c r="N104" s="112"/>
      <c r="O104" s="111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15"/>
      <c r="E105" s="108"/>
      <c r="F105" s="108"/>
      <c r="G105" s="108"/>
      <c r="H105" s="108"/>
      <c r="I105" s="108"/>
      <c r="J105" s="108"/>
      <c r="K105" s="108"/>
      <c r="L105" s="108"/>
      <c r="M105" s="111"/>
      <c r="N105" s="112"/>
      <c r="O105" s="111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15"/>
      <c r="E106" s="108"/>
      <c r="F106" s="108"/>
      <c r="G106" s="108"/>
      <c r="H106" s="108"/>
      <c r="I106" s="108"/>
      <c r="J106" s="108"/>
      <c r="K106" s="108"/>
      <c r="L106" s="108"/>
      <c r="M106" s="111"/>
      <c r="N106" s="112"/>
      <c r="O106" s="111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15"/>
      <c r="E107" s="108"/>
      <c r="F107" s="108"/>
      <c r="G107" s="108"/>
      <c r="H107" s="108"/>
      <c r="I107" s="108"/>
      <c r="J107" s="108"/>
      <c r="K107" s="108"/>
      <c r="L107" s="108"/>
      <c r="M107" s="111"/>
      <c r="N107" s="112"/>
      <c r="O107" s="111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15"/>
      <c r="E108" s="108"/>
      <c r="F108" s="108"/>
      <c r="G108" s="108"/>
      <c r="H108" s="108"/>
      <c r="I108" s="108"/>
      <c r="J108" s="108"/>
      <c r="K108" s="108"/>
      <c r="L108" s="108"/>
      <c r="M108" s="111"/>
      <c r="N108" s="112"/>
      <c r="O108" s="111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15"/>
      <c r="E109" s="108"/>
      <c r="F109" s="108"/>
      <c r="G109" s="108"/>
      <c r="H109" s="108"/>
      <c r="I109" s="108"/>
      <c r="J109" s="108"/>
      <c r="K109" s="108"/>
      <c r="L109" s="108"/>
      <c r="M109" s="111"/>
      <c r="N109" s="112"/>
      <c r="O109" s="111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15"/>
      <c r="E110" s="108"/>
      <c r="F110" s="108"/>
      <c r="G110" s="108"/>
      <c r="H110" s="108"/>
      <c r="I110" s="108"/>
      <c r="J110" s="108"/>
      <c r="K110" s="108"/>
      <c r="L110" s="108"/>
      <c r="M110" s="111"/>
      <c r="N110" s="112"/>
      <c r="O110" s="111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15"/>
      <c r="E111" s="108"/>
      <c r="F111" s="108"/>
      <c r="G111" s="108"/>
      <c r="H111" s="108"/>
      <c r="I111" s="108"/>
      <c r="J111" s="108"/>
      <c r="K111" s="108"/>
      <c r="L111" s="108"/>
      <c r="M111" s="111"/>
      <c r="N111" s="112"/>
      <c r="O111" s="111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15"/>
      <c r="E112" s="108"/>
      <c r="F112" s="108"/>
      <c r="G112" s="108"/>
      <c r="H112" s="108"/>
      <c r="I112" s="108"/>
      <c r="J112" s="108"/>
      <c r="K112" s="108"/>
      <c r="L112" s="108"/>
      <c r="M112" s="111"/>
      <c r="N112" s="112"/>
      <c r="O112" s="111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15"/>
      <c r="E113" s="108"/>
      <c r="F113" s="108"/>
      <c r="G113" s="108"/>
      <c r="H113" s="108"/>
      <c r="I113" s="108"/>
      <c r="J113" s="108"/>
      <c r="K113" s="108"/>
      <c r="L113" s="108"/>
      <c r="M113" s="111"/>
      <c r="N113" s="112"/>
      <c r="O113" s="111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15"/>
      <c r="E114" s="108"/>
      <c r="F114" s="108"/>
      <c r="G114" s="108"/>
      <c r="H114" s="108"/>
      <c r="I114" s="108"/>
      <c r="J114" s="108"/>
      <c r="K114" s="108"/>
      <c r="L114" s="108"/>
      <c r="M114" s="111"/>
      <c r="N114" s="112"/>
      <c r="O114" s="111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15"/>
      <c r="E115" s="108"/>
      <c r="F115" s="108"/>
      <c r="G115" s="108"/>
      <c r="H115" s="108"/>
      <c r="I115" s="108"/>
      <c r="J115" s="108"/>
      <c r="K115" s="108"/>
      <c r="L115" s="108"/>
      <c r="M115" s="111"/>
      <c r="N115" s="112"/>
      <c r="O115" s="111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15"/>
      <c r="E116" s="108"/>
      <c r="F116" s="108"/>
      <c r="G116" s="108"/>
      <c r="H116" s="108"/>
      <c r="I116" s="108"/>
      <c r="J116" s="108"/>
      <c r="K116" s="108"/>
      <c r="L116" s="108"/>
      <c r="M116" s="111"/>
      <c r="N116" s="112"/>
      <c r="O116" s="111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15"/>
      <c r="E117" s="108"/>
      <c r="F117" s="108"/>
      <c r="G117" s="108"/>
      <c r="H117" s="108"/>
      <c r="I117" s="108"/>
      <c r="J117" s="108"/>
      <c r="K117" s="108"/>
      <c r="L117" s="108"/>
      <c r="M117" s="111"/>
      <c r="N117" s="112"/>
      <c r="O117" s="111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15"/>
      <c r="E118" s="108"/>
      <c r="F118" s="108"/>
      <c r="G118" s="108"/>
      <c r="H118" s="108"/>
      <c r="I118" s="108"/>
      <c r="J118" s="108"/>
      <c r="K118" s="108"/>
      <c r="L118" s="108"/>
      <c r="M118" s="111"/>
      <c r="N118" s="112"/>
      <c r="O118" s="111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15"/>
      <c r="E119" s="108"/>
      <c r="F119" s="108"/>
      <c r="G119" s="108"/>
      <c r="H119" s="108"/>
      <c r="I119" s="108"/>
      <c r="J119" s="108"/>
      <c r="K119" s="108"/>
      <c r="L119" s="108"/>
      <c r="M119" s="111"/>
      <c r="N119" s="112"/>
      <c r="O119" s="111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15"/>
      <c r="E120" s="108"/>
      <c r="F120" s="108"/>
      <c r="G120" s="108"/>
      <c r="H120" s="108"/>
      <c r="I120" s="108"/>
      <c r="J120" s="108"/>
      <c r="K120" s="108"/>
      <c r="L120" s="108"/>
      <c r="M120" s="111"/>
      <c r="N120" s="112"/>
      <c r="O120" s="111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15"/>
      <c r="E121" s="108"/>
      <c r="F121" s="108"/>
      <c r="G121" s="108"/>
      <c r="H121" s="108"/>
      <c r="I121" s="108"/>
      <c r="J121" s="108"/>
      <c r="K121" s="108"/>
      <c r="L121" s="108"/>
      <c r="M121" s="111"/>
      <c r="N121" s="112"/>
      <c r="O121" s="111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15"/>
      <c r="E122" s="108"/>
      <c r="F122" s="108"/>
      <c r="G122" s="108"/>
      <c r="H122" s="108"/>
      <c r="I122" s="108"/>
      <c r="J122" s="108"/>
      <c r="K122" s="108"/>
      <c r="L122" s="108"/>
      <c r="M122" s="111"/>
      <c r="N122" s="112"/>
      <c r="O122" s="111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15"/>
      <c r="E123" s="108"/>
      <c r="F123" s="108"/>
      <c r="G123" s="108"/>
      <c r="H123" s="108"/>
      <c r="I123" s="108"/>
      <c r="J123" s="108"/>
      <c r="K123" s="108"/>
      <c r="L123" s="108"/>
      <c r="M123" s="111"/>
      <c r="N123" s="112"/>
      <c r="O123" s="111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15"/>
      <c r="E124" s="108"/>
      <c r="F124" s="108"/>
      <c r="G124" s="108"/>
      <c r="H124" s="108"/>
      <c r="I124" s="108"/>
      <c r="J124" s="108"/>
      <c r="K124" s="108"/>
      <c r="L124" s="108"/>
      <c r="M124" s="111"/>
      <c r="N124" s="112"/>
      <c r="O124" s="111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15"/>
      <c r="E125" s="108"/>
      <c r="F125" s="108"/>
      <c r="G125" s="108"/>
      <c r="H125" s="108"/>
      <c r="I125" s="108"/>
      <c r="J125" s="108"/>
      <c r="K125" s="108"/>
      <c r="L125" s="108"/>
      <c r="M125" s="111"/>
      <c r="N125" s="112"/>
      <c r="O125" s="111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15"/>
      <c r="E126" s="108"/>
      <c r="F126" s="108"/>
      <c r="G126" s="108"/>
      <c r="H126" s="108"/>
      <c r="I126" s="108"/>
      <c r="J126" s="108"/>
      <c r="K126" s="108"/>
      <c r="L126" s="108"/>
      <c r="M126" s="111"/>
      <c r="N126" s="112"/>
      <c r="O126" s="111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15"/>
      <c r="E127" s="108"/>
      <c r="F127" s="108"/>
      <c r="G127" s="108"/>
      <c r="H127" s="108"/>
      <c r="I127" s="108"/>
      <c r="J127" s="108"/>
      <c r="K127" s="108"/>
      <c r="L127" s="108"/>
      <c r="M127" s="111"/>
      <c r="N127" s="112"/>
      <c r="O127" s="111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15"/>
      <c r="E128" s="108"/>
      <c r="F128" s="108"/>
      <c r="G128" s="108"/>
      <c r="H128" s="108"/>
      <c r="I128" s="108"/>
      <c r="J128" s="108"/>
      <c r="K128" s="108"/>
      <c r="L128" s="108"/>
      <c r="M128" s="111"/>
      <c r="N128" s="112"/>
      <c r="O128" s="111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15"/>
      <c r="E129" s="108"/>
      <c r="F129" s="108"/>
      <c r="G129" s="108"/>
      <c r="H129" s="108"/>
      <c r="I129" s="108"/>
      <c r="J129" s="108"/>
      <c r="K129" s="108"/>
      <c r="L129" s="108"/>
      <c r="M129" s="111"/>
      <c r="N129" s="112"/>
      <c r="O129" s="111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15"/>
      <c r="E130" s="108"/>
      <c r="F130" s="108"/>
      <c r="G130" s="108"/>
      <c r="H130" s="108"/>
      <c r="I130" s="108"/>
      <c r="J130" s="108"/>
      <c r="K130" s="108"/>
      <c r="L130" s="108"/>
      <c r="M130" s="111"/>
      <c r="N130" s="112"/>
      <c r="O130" s="111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15"/>
      <c r="E131" s="108"/>
      <c r="F131" s="108"/>
      <c r="G131" s="108"/>
      <c r="H131" s="108"/>
      <c r="I131" s="108"/>
      <c r="J131" s="108"/>
      <c r="K131" s="108"/>
      <c r="L131" s="108"/>
      <c r="M131" s="111"/>
      <c r="N131" s="112"/>
      <c r="O131" s="111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15"/>
      <c r="E132" s="108"/>
      <c r="F132" s="108"/>
      <c r="G132" s="108"/>
      <c r="H132" s="108"/>
      <c r="I132" s="108"/>
      <c r="J132" s="108"/>
      <c r="K132" s="108"/>
      <c r="L132" s="108"/>
      <c r="M132" s="111"/>
      <c r="N132" s="112"/>
      <c r="O132" s="111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15"/>
      <c r="E133" s="108"/>
      <c r="F133" s="108"/>
      <c r="G133" s="108"/>
      <c r="H133" s="108"/>
      <c r="I133" s="108"/>
      <c r="J133" s="108"/>
      <c r="K133" s="108"/>
      <c r="L133" s="108"/>
      <c r="M133" s="111"/>
      <c r="N133" s="112"/>
      <c r="O133" s="111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15"/>
      <c r="E134" s="108"/>
      <c r="F134" s="108"/>
      <c r="G134" s="108"/>
      <c r="H134" s="108"/>
      <c r="I134" s="108"/>
      <c r="J134" s="108"/>
      <c r="K134" s="108"/>
      <c r="L134" s="108"/>
      <c r="M134" s="111"/>
      <c r="N134" s="112"/>
      <c r="O134" s="111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15"/>
      <c r="E135" s="108"/>
      <c r="F135" s="108"/>
      <c r="G135" s="108"/>
      <c r="H135" s="108"/>
      <c r="I135" s="108"/>
      <c r="J135" s="108"/>
      <c r="K135" s="108"/>
      <c r="L135" s="108"/>
      <c r="M135" s="111"/>
      <c r="N135" s="112"/>
      <c r="O135" s="111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15"/>
      <c r="E136" s="108"/>
      <c r="F136" s="108"/>
      <c r="G136" s="108"/>
      <c r="H136" s="108"/>
      <c r="I136" s="108"/>
      <c r="J136" s="108"/>
      <c r="K136" s="108"/>
      <c r="L136" s="108"/>
      <c r="M136" s="111"/>
      <c r="N136" s="112"/>
      <c r="O136" s="111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15"/>
      <c r="E137" s="108"/>
      <c r="F137" s="108"/>
      <c r="G137" s="108"/>
      <c r="H137" s="108"/>
      <c r="I137" s="108"/>
      <c r="J137" s="108"/>
      <c r="K137" s="108"/>
      <c r="L137" s="108"/>
      <c r="M137" s="111"/>
      <c r="N137" s="112"/>
      <c r="O137" s="111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15"/>
      <c r="E138" s="108"/>
      <c r="F138" s="108"/>
      <c r="G138" s="108"/>
      <c r="H138" s="108"/>
      <c r="I138" s="108"/>
      <c r="J138" s="108"/>
      <c r="K138" s="108"/>
      <c r="L138" s="108"/>
      <c r="M138" s="111"/>
      <c r="N138" s="112"/>
      <c r="O138" s="111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15"/>
      <c r="E139" s="108"/>
      <c r="F139" s="108"/>
      <c r="G139" s="108"/>
      <c r="H139" s="108"/>
      <c r="I139" s="108"/>
      <c r="J139" s="108"/>
      <c r="K139" s="108"/>
      <c r="L139" s="108"/>
      <c r="M139" s="111"/>
      <c r="N139" s="112"/>
      <c r="O139" s="111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15"/>
      <c r="E140" s="108"/>
      <c r="F140" s="108"/>
      <c r="G140" s="108"/>
      <c r="H140" s="108"/>
      <c r="I140" s="108"/>
      <c r="J140" s="108"/>
      <c r="K140" s="108"/>
      <c r="L140" s="108"/>
      <c r="M140" s="111"/>
      <c r="N140" s="112"/>
      <c r="O140" s="111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15"/>
      <c r="E141" s="108"/>
      <c r="F141" s="108"/>
      <c r="G141" s="108"/>
      <c r="H141" s="108"/>
      <c r="I141" s="108"/>
      <c r="J141" s="108"/>
      <c r="K141" s="108"/>
      <c r="L141" s="108"/>
      <c r="M141" s="111"/>
      <c r="N141" s="112"/>
      <c r="O141" s="111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15"/>
      <c r="E142" s="108"/>
      <c r="F142" s="108"/>
      <c r="G142" s="108"/>
      <c r="H142" s="108"/>
      <c r="I142" s="108"/>
      <c r="J142" s="108"/>
      <c r="K142" s="108"/>
      <c r="L142" s="108"/>
      <c r="M142" s="111"/>
      <c r="N142" s="112"/>
      <c r="O142" s="111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15"/>
      <c r="E143" s="108"/>
      <c r="F143" s="108"/>
      <c r="G143" s="108"/>
      <c r="H143" s="108"/>
      <c r="I143" s="108"/>
      <c r="J143" s="108"/>
      <c r="K143" s="108"/>
      <c r="L143" s="108"/>
      <c r="M143" s="111"/>
      <c r="N143" s="112"/>
      <c r="O143" s="111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15"/>
      <c r="E144" s="108"/>
      <c r="F144" s="108"/>
      <c r="G144" s="108"/>
      <c r="H144" s="108"/>
      <c r="I144" s="108"/>
      <c r="J144" s="108"/>
      <c r="K144" s="108"/>
      <c r="L144" s="108"/>
      <c r="M144" s="111"/>
      <c r="N144" s="112"/>
      <c r="O144" s="111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15"/>
      <c r="E145" s="108"/>
      <c r="F145" s="108"/>
      <c r="G145" s="108"/>
      <c r="H145" s="108"/>
      <c r="I145" s="108"/>
      <c r="J145" s="108"/>
      <c r="K145" s="108"/>
      <c r="L145" s="108"/>
      <c r="M145" s="111"/>
      <c r="N145" s="112"/>
      <c r="O145" s="111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15"/>
      <c r="E146" s="108"/>
      <c r="F146" s="108"/>
      <c r="G146" s="108"/>
      <c r="H146" s="108"/>
      <c r="I146" s="108"/>
      <c r="J146" s="108"/>
      <c r="K146" s="108"/>
      <c r="L146" s="108"/>
      <c r="M146" s="111"/>
      <c r="N146" s="112"/>
      <c r="O146" s="111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15"/>
      <c r="E147" s="108"/>
      <c r="F147" s="108"/>
      <c r="G147" s="108"/>
      <c r="H147" s="108"/>
      <c r="I147" s="108"/>
      <c r="J147" s="108"/>
      <c r="K147" s="108"/>
      <c r="L147" s="108"/>
      <c r="M147" s="111"/>
      <c r="N147" s="112"/>
      <c r="O147" s="111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15"/>
      <c r="E148" s="108"/>
      <c r="F148" s="108"/>
      <c r="G148" s="108"/>
      <c r="H148" s="108"/>
      <c r="I148" s="108"/>
      <c r="J148" s="108"/>
      <c r="K148" s="108"/>
      <c r="L148" s="108"/>
      <c r="M148" s="111"/>
      <c r="N148" s="112"/>
      <c r="O148" s="111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15"/>
      <c r="E149" s="108"/>
      <c r="F149" s="108"/>
      <c r="G149" s="108"/>
      <c r="H149" s="108"/>
      <c r="I149" s="108"/>
      <c r="J149" s="108"/>
      <c r="K149" s="108"/>
      <c r="L149" s="108"/>
      <c r="M149" s="111"/>
      <c r="N149" s="112"/>
      <c r="O149" s="111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15"/>
      <c r="E150" s="108"/>
      <c r="F150" s="108"/>
      <c r="G150" s="108"/>
      <c r="H150" s="108"/>
      <c r="I150" s="108"/>
      <c r="J150" s="108"/>
      <c r="K150" s="108"/>
      <c r="L150" s="108"/>
      <c r="M150" s="111"/>
      <c r="N150" s="112"/>
      <c r="O150" s="111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15"/>
      <c r="E151" s="108"/>
      <c r="F151" s="108"/>
      <c r="G151" s="108"/>
      <c r="H151" s="108"/>
      <c r="I151" s="108"/>
      <c r="J151" s="108"/>
      <c r="K151" s="108"/>
      <c r="L151" s="108"/>
      <c r="M151" s="111"/>
      <c r="N151" s="112"/>
      <c r="O151" s="111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15"/>
      <c r="E152" s="108"/>
      <c r="F152" s="108"/>
      <c r="G152" s="108"/>
      <c r="H152" s="108"/>
      <c r="I152" s="108"/>
      <c r="J152" s="108"/>
      <c r="K152" s="108"/>
      <c r="L152" s="108"/>
      <c r="M152" s="111"/>
      <c r="N152" s="112"/>
      <c r="O152" s="111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15"/>
      <c r="E153" s="108"/>
      <c r="F153" s="108"/>
      <c r="G153" s="108"/>
      <c r="H153" s="108"/>
      <c r="I153" s="108"/>
      <c r="J153" s="108"/>
      <c r="K153" s="108"/>
      <c r="L153" s="108"/>
      <c r="M153" s="111"/>
      <c r="N153" s="112"/>
      <c r="O153" s="111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15"/>
      <c r="E154" s="108"/>
      <c r="F154" s="108"/>
      <c r="G154" s="108"/>
      <c r="H154" s="108"/>
      <c r="I154" s="108"/>
      <c r="J154" s="108"/>
      <c r="K154" s="108"/>
      <c r="L154" s="108"/>
      <c r="M154" s="111"/>
      <c r="N154" s="112"/>
      <c r="O154" s="111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15"/>
      <c r="E155" s="108"/>
      <c r="F155" s="108"/>
      <c r="G155" s="108"/>
      <c r="H155" s="108"/>
      <c r="I155" s="108"/>
      <c r="J155" s="108"/>
      <c r="K155" s="108"/>
      <c r="L155" s="108"/>
      <c r="M155" s="111"/>
      <c r="N155" s="112"/>
      <c r="O155" s="111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15"/>
      <c r="E156" s="108"/>
      <c r="F156" s="108"/>
      <c r="G156" s="108"/>
      <c r="H156" s="108"/>
      <c r="I156" s="108"/>
      <c r="J156" s="108"/>
      <c r="K156" s="108"/>
      <c r="L156" s="108"/>
      <c r="M156" s="111"/>
      <c r="N156" s="112"/>
      <c r="O156" s="111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15"/>
      <c r="E157" s="108"/>
      <c r="F157" s="108"/>
      <c r="G157" s="108"/>
      <c r="H157" s="108"/>
      <c r="I157" s="108"/>
      <c r="J157" s="108"/>
      <c r="K157" s="108"/>
      <c r="L157" s="108"/>
      <c r="M157" s="111"/>
      <c r="N157" s="112"/>
      <c r="O157" s="111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15"/>
      <c r="E158" s="108"/>
      <c r="F158" s="108"/>
      <c r="G158" s="108"/>
      <c r="H158" s="108"/>
      <c r="I158" s="108"/>
      <c r="J158" s="108"/>
      <c r="K158" s="108"/>
      <c r="L158" s="108"/>
      <c r="M158" s="111"/>
      <c r="N158" s="112"/>
      <c r="O158" s="111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15"/>
      <c r="E159" s="108"/>
      <c r="F159" s="108"/>
      <c r="G159" s="108"/>
      <c r="H159" s="108"/>
      <c r="I159" s="108"/>
      <c r="J159" s="108"/>
      <c r="K159" s="108"/>
      <c r="L159" s="108"/>
      <c r="M159" s="111"/>
      <c r="N159" s="112"/>
      <c r="O159" s="111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15"/>
      <c r="E160" s="108"/>
      <c r="F160" s="108"/>
      <c r="G160" s="108"/>
      <c r="H160" s="108"/>
      <c r="I160" s="108"/>
      <c r="J160" s="108"/>
      <c r="K160" s="108"/>
      <c r="L160" s="108"/>
      <c r="M160" s="111"/>
      <c r="N160" s="112"/>
      <c r="O160" s="111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15"/>
      <c r="E161" s="108"/>
      <c r="F161" s="108"/>
      <c r="G161" s="108"/>
      <c r="H161" s="108"/>
      <c r="I161" s="108"/>
      <c r="J161" s="108"/>
      <c r="K161" s="108"/>
      <c r="L161" s="108"/>
      <c r="M161" s="111"/>
      <c r="N161" s="112"/>
      <c r="O161" s="111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15"/>
      <c r="E162" s="108"/>
      <c r="F162" s="108"/>
      <c r="G162" s="108"/>
      <c r="H162" s="108"/>
      <c r="I162" s="108"/>
      <c r="J162" s="108"/>
      <c r="K162" s="108"/>
      <c r="L162" s="108"/>
      <c r="M162" s="111"/>
      <c r="N162" s="112"/>
      <c r="O162" s="111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15"/>
      <c r="E163" s="108"/>
      <c r="F163" s="108"/>
      <c r="G163" s="108"/>
      <c r="H163" s="108"/>
      <c r="I163" s="108"/>
      <c r="J163" s="108"/>
      <c r="K163" s="108"/>
      <c r="L163" s="108"/>
      <c r="M163" s="111"/>
      <c r="N163" s="112"/>
      <c r="O163" s="111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15"/>
      <c r="E164" s="108"/>
      <c r="F164" s="108"/>
      <c r="G164" s="108"/>
      <c r="H164" s="108"/>
      <c r="I164" s="108"/>
      <c r="J164" s="108"/>
      <c r="K164" s="108"/>
      <c r="L164" s="108"/>
      <c r="M164" s="111"/>
      <c r="N164" s="112"/>
      <c r="O164" s="111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15"/>
      <c r="E165" s="108"/>
      <c r="F165" s="108"/>
      <c r="G165" s="108"/>
      <c r="H165" s="108"/>
      <c r="I165" s="108"/>
      <c r="J165" s="108"/>
      <c r="K165" s="108"/>
      <c r="L165" s="108"/>
      <c r="M165" s="111"/>
      <c r="N165" s="112"/>
      <c r="O165" s="111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15"/>
      <c r="E166" s="108"/>
      <c r="F166" s="108"/>
      <c r="G166" s="108"/>
      <c r="H166" s="108"/>
      <c r="I166" s="108"/>
      <c r="J166" s="108"/>
      <c r="K166" s="108"/>
      <c r="L166" s="108"/>
      <c r="M166" s="111"/>
      <c r="N166" s="112"/>
      <c r="O166" s="111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15"/>
      <c r="E167" s="108"/>
      <c r="F167" s="108"/>
      <c r="G167" s="108"/>
      <c r="H167" s="108"/>
      <c r="I167" s="108"/>
      <c r="J167" s="108"/>
      <c r="K167" s="108"/>
      <c r="L167" s="108"/>
      <c r="M167" s="111"/>
      <c r="N167" s="112"/>
      <c r="O167" s="111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15"/>
      <c r="E168" s="108"/>
      <c r="F168" s="108"/>
      <c r="G168" s="108"/>
      <c r="H168" s="108"/>
      <c r="I168" s="108"/>
      <c r="J168" s="108"/>
      <c r="K168" s="108"/>
      <c r="L168" s="108"/>
      <c r="M168" s="111"/>
      <c r="N168" s="112"/>
      <c r="O168" s="111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15"/>
      <c r="E169" s="108"/>
      <c r="F169" s="108"/>
      <c r="G169" s="108"/>
      <c r="H169" s="108"/>
      <c r="I169" s="108"/>
      <c r="J169" s="108"/>
      <c r="K169" s="108"/>
      <c r="L169" s="108"/>
      <c r="M169" s="111"/>
      <c r="N169" s="112"/>
      <c r="O169" s="111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15"/>
      <c r="E170" s="108"/>
      <c r="F170" s="108"/>
      <c r="G170" s="108"/>
      <c r="H170" s="108"/>
      <c r="I170" s="108"/>
      <c r="J170" s="108"/>
      <c r="K170" s="108"/>
      <c r="L170" s="108"/>
      <c r="M170" s="111"/>
      <c r="N170" s="112"/>
      <c r="O170" s="111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15"/>
      <c r="E171" s="108"/>
      <c r="F171" s="108"/>
      <c r="G171" s="108"/>
      <c r="H171" s="108"/>
      <c r="I171" s="108"/>
      <c r="J171" s="108"/>
      <c r="K171" s="108"/>
      <c r="L171" s="108"/>
      <c r="M171" s="111"/>
      <c r="N171" s="112"/>
      <c r="O171" s="111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15"/>
      <c r="E172" s="108"/>
      <c r="F172" s="108"/>
      <c r="G172" s="108"/>
      <c r="H172" s="108"/>
      <c r="I172" s="108"/>
      <c r="J172" s="108"/>
      <c r="K172" s="108"/>
      <c r="L172" s="108"/>
      <c r="M172" s="111"/>
      <c r="N172" s="112"/>
      <c r="O172" s="111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15"/>
      <c r="E173" s="108"/>
      <c r="F173" s="108"/>
      <c r="G173" s="108"/>
      <c r="H173" s="108"/>
      <c r="I173" s="108"/>
      <c r="J173" s="108"/>
      <c r="K173" s="108"/>
      <c r="L173" s="108"/>
      <c r="M173" s="111"/>
      <c r="N173" s="112"/>
      <c r="O173" s="111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15"/>
      <c r="E174" s="108"/>
      <c r="F174" s="108"/>
      <c r="G174" s="108"/>
      <c r="H174" s="108"/>
      <c r="I174" s="108"/>
      <c r="J174" s="108"/>
      <c r="K174" s="108"/>
      <c r="L174" s="108"/>
      <c r="M174" s="111"/>
      <c r="N174" s="112"/>
      <c r="O174" s="111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15"/>
      <c r="E175" s="108"/>
      <c r="F175" s="108"/>
      <c r="G175" s="108"/>
      <c r="H175" s="108"/>
      <c r="I175" s="108"/>
      <c r="J175" s="108"/>
      <c r="K175" s="108"/>
      <c r="L175" s="108"/>
      <c r="M175" s="111"/>
      <c r="N175" s="112"/>
      <c r="O175" s="111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15"/>
      <c r="E176" s="108"/>
      <c r="F176" s="108"/>
      <c r="G176" s="108"/>
      <c r="H176" s="108"/>
      <c r="I176" s="108"/>
      <c r="J176" s="108"/>
      <c r="K176" s="108"/>
      <c r="L176" s="108"/>
      <c r="M176" s="111"/>
      <c r="N176" s="112"/>
      <c r="O176" s="111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15"/>
      <c r="E177" s="108"/>
      <c r="F177" s="108"/>
      <c r="G177" s="108"/>
      <c r="H177" s="108"/>
      <c r="I177" s="108"/>
      <c r="J177" s="108"/>
      <c r="K177" s="108"/>
      <c r="L177" s="108"/>
      <c r="M177" s="111"/>
      <c r="N177" s="112"/>
      <c r="O177" s="111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15"/>
      <c r="E178" s="108"/>
      <c r="F178" s="108"/>
      <c r="G178" s="108"/>
      <c r="H178" s="108"/>
      <c r="I178" s="108"/>
      <c r="J178" s="108"/>
      <c r="K178" s="108"/>
      <c r="L178" s="108"/>
      <c r="M178" s="111"/>
      <c r="N178" s="112"/>
      <c r="O178" s="111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15"/>
      <c r="E179" s="108"/>
      <c r="F179" s="108"/>
      <c r="G179" s="108"/>
      <c r="H179" s="108"/>
      <c r="I179" s="108"/>
      <c r="J179" s="108"/>
      <c r="K179" s="108"/>
      <c r="L179" s="108"/>
      <c r="M179" s="111"/>
      <c r="N179" s="112"/>
      <c r="O179" s="111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15"/>
      <c r="E180" s="108"/>
      <c r="F180" s="108"/>
      <c r="G180" s="108"/>
      <c r="H180" s="108"/>
      <c r="I180" s="108"/>
      <c r="J180" s="108"/>
      <c r="K180" s="108"/>
      <c r="L180" s="108"/>
      <c r="M180" s="111"/>
      <c r="N180" s="112"/>
      <c r="O180" s="111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15"/>
      <c r="E181" s="108"/>
      <c r="F181" s="108"/>
      <c r="G181" s="108"/>
      <c r="H181" s="108"/>
      <c r="I181" s="108"/>
      <c r="J181" s="108"/>
      <c r="K181" s="108"/>
      <c r="L181" s="108"/>
      <c r="M181" s="111"/>
      <c r="N181" s="112"/>
      <c r="O181" s="111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15"/>
      <c r="E182" s="108"/>
      <c r="F182" s="108"/>
      <c r="G182" s="108"/>
      <c r="H182" s="108"/>
      <c r="I182" s="108"/>
      <c r="J182" s="108"/>
      <c r="K182" s="108"/>
      <c r="L182" s="108"/>
      <c r="M182" s="111"/>
      <c r="N182" s="112"/>
      <c r="O182" s="111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15"/>
      <c r="E183" s="108"/>
      <c r="F183" s="108"/>
      <c r="G183" s="108"/>
      <c r="H183" s="108"/>
      <c r="I183" s="108"/>
      <c r="J183" s="108"/>
      <c r="K183" s="108"/>
      <c r="L183" s="108"/>
      <c r="M183" s="111"/>
      <c r="N183" s="112"/>
      <c r="O183" s="111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15"/>
      <c r="E184" s="108"/>
      <c r="F184" s="108"/>
      <c r="G184" s="108"/>
      <c r="H184" s="108"/>
      <c r="I184" s="108"/>
      <c r="J184" s="108"/>
      <c r="K184" s="108"/>
      <c r="L184" s="108"/>
      <c r="M184" s="111"/>
      <c r="N184" s="112"/>
      <c r="O184" s="111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15"/>
      <c r="E185" s="108"/>
      <c r="F185" s="108"/>
      <c r="G185" s="108"/>
      <c r="H185" s="108"/>
      <c r="I185" s="108"/>
      <c r="J185" s="108"/>
      <c r="K185" s="108"/>
      <c r="L185" s="108"/>
      <c r="M185" s="111"/>
      <c r="N185" s="112"/>
      <c r="O185" s="111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15"/>
      <c r="E186" s="108"/>
      <c r="F186" s="108"/>
      <c r="G186" s="108"/>
      <c r="H186" s="108"/>
      <c r="I186" s="108"/>
      <c r="J186" s="108"/>
      <c r="K186" s="108"/>
      <c r="L186" s="108"/>
      <c r="M186" s="111"/>
      <c r="N186" s="112"/>
      <c r="O186" s="111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15"/>
      <c r="E187" s="108"/>
      <c r="F187" s="108"/>
      <c r="G187" s="108"/>
      <c r="H187" s="108"/>
      <c r="I187" s="108"/>
      <c r="J187" s="108"/>
      <c r="K187" s="108"/>
      <c r="L187" s="108"/>
      <c r="M187" s="111"/>
      <c r="N187" s="112"/>
      <c r="O187" s="111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15"/>
      <c r="E188" s="108"/>
      <c r="F188" s="108"/>
      <c r="G188" s="108"/>
      <c r="H188" s="108"/>
      <c r="I188" s="108"/>
      <c r="J188" s="108"/>
      <c r="K188" s="108"/>
      <c r="L188" s="108"/>
      <c r="M188" s="111"/>
      <c r="N188" s="112"/>
      <c r="O188" s="111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15"/>
      <c r="E189" s="108"/>
      <c r="F189" s="108"/>
      <c r="G189" s="108"/>
      <c r="H189" s="108"/>
      <c r="I189" s="108"/>
      <c r="J189" s="108"/>
      <c r="K189" s="108"/>
      <c r="L189" s="108"/>
      <c r="M189" s="111"/>
      <c r="N189" s="112"/>
      <c r="O189" s="111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15"/>
      <c r="E190" s="108"/>
      <c r="F190" s="108"/>
      <c r="G190" s="108"/>
      <c r="H190" s="108"/>
      <c r="I190" s="108"/>
      <c r="J190" s="108"/>
      <c r="K190" s="108"/>
      <c r="L190" s="108"/>
      <c r="M190" s="111"/>
      <c r="N190" s="112"/>
      <c r="O190" s="111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15"/>
      <c r="E191" s="108"/>
      <c r="F191" s="108"/>
      <c r="G191" s="108"/>
      <c r="H191" s="108"/>
      <c r="I191" s="108"/>
      <c r="J191" s="108"/>
      <c r="K191" s="108"/>
      <c r="L191" s="108"/>
      <c r="M191" s="111"/>
      <c r="N191" s="112"/>
      <c r="O191" s="111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15"/>
      <c r="E192" s="108"/>
      <c r="F192" s="108"/>
      <c r="G192" s="108"/>
      <c r="H192" s="108"/>
      <c r="I192" s="108"/>
      <c r="J192" s="108"/>
      <c r="K192" s="108"/>
      <c r="L192" s="108"/>
      <c r="M192" s="111"/>
      <c r="N192" s="112"/>
      <c r="O192" s="111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15"/>
      <c r="E193" s="108"/>
      <c r="F193" s="108"/>
      <c r="G193" s="108"/>
      <c r="H193" s="108"/>
      <c r="I193" s="108"/>
      <c r="J193" s="108"/>
      <c r="K193" s="108"/>
      <c r="L193" s="108"/>
      <c r="M193" s="111"/>
      <c r="N193" s="112"/>
      <c r="O193" s="111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15"/>
      <c r="E194" s="108"/>
      <c r="F194" s="108"/>
      <c r="G194" s="108"/>
      <c r="H194" s="108"/>
      <c r="I194" s="108"/>
      <c r="J194" s="108"/>
      <c r="K194" s="108"/>
      <c r="L194" s="108"/>
      <c r="M194" s="111"/>
      <c r="N194" s="112"/>
      <c r="O194" s="111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15"/>
      <c r="E195" s="108"/>
      <c r="F195" s="108"/>
      <c r="G195" s="108"/>
      <c r="H195" s="108"/>
      <c r="I195" s="108"/>
      <c r="J195" s="108"/>
      <c r="K195" s="108"/>
      <c r="L195" s="108"/>
      <c r="M195" s="111"/>
      <c r="N195" s="112"/>
      <c r="O195" s="111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15"/>
      <c r="E196" s="108"/>
      <c r="F196" s="108"/>
      <c r="G196" s="108"/>
      <c r="H196" s="108"/>
      <c r="I196" s="108"/>
      <c r="J196" s="108"/>
      <c r="K196" s="108"/>
      <c r="L196" s="108"/>
      <c r="M196" s="111"/>
      <c r="N196" s="112"/>
      <c r="O196" s="111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15"/>
      <c r="E197" s="108"/>
      <c r="F197" s="108"/>
      <c r="G197" s="108"/>
      <c r="H197" s="108"/>
      <c r="I197" s="108"/>
      <c r="J197" s="108"/>
      <c r="K197" s="108"/>
      <c r="L197" s="108"/>
      <c r="M197" s="111"/>
      <c r="N197" s="112"/>
      <c r="O197" s="111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15"/>
      <c r="E198" s="108"/>
      <c r="F198" s="108"/>
      <c r="G198" s="108"/>
      <c r="H198" s="108"/>
      <c r="I198" s="108"/>
      <c r="J198" s="108"/>
      <c r="K198" s="108"/>
      <c r="L198" s="108"/>
      <c r="M198" s="111"/>
      <c r="N198" s="112"/>
      <c r="O198" s="111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15"/>
      <c r="E199" s="108"/>
      <c r="F199" s="108"/>
      <c r="G199" s="108"/>
      <c r="H199" s="108"/>
      <c r="I199" s="108"/>
      <c r="J199" s="108"/>
      <c r="K199" s="108"/>
      <c r="L199" s="108"/>
      <c r="M199" s="111"/>
      <c r="N199" s="112"/>
      <c r="O199" s="111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15"/>
      <c r="E200" s="108"/>
      <c r="F200" s="108"/>
      <c r="G200" s="108"/>
      <c r="H200" s="108"/>
      <c r="I200" s="108"/>
      <c r="J200" s="108"/>
      <c r="K200" s="108"/>
      <c r="L200" s="108"/>
      <c r="M200" s="111"/>
      <c r="N200" s="112"/>
      <c r="O200" s="111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15"/>
      <c r="E201" s="108"/>
      <c r="F201" s="108"/>
      <c r="G201" s="108"/>
      <c r="H201" s="108"/>
      <c r="I201" s="108"/>
      <c r="J201" s="108"/>
      <c r="K201" s="108"/>
      <c r="L201" s="108"/>
      <c r="M201" s="111"/>
      <c r="N201" s="112"/>
      <c r="O201" s="111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15"/>
      <c r="E202" s="108"/>
      <c r="F202" s="108"/>
      <c r="G202" s="108"/>
      <c r="H202" s="108"/>
      <c r="I202" s="108"/>
      <c r="J202" s="108"/>
      <c r="K202" s="108"/>
      <c r="L202" s="108"/>
      <c r="M202" s="111"/>
      <c r="N202" s="112"/>
      <c r="O202" s="111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15"/>
      <c r="E203" s="108"/>
      <c r="F203" s="108"/>
      <c r="G203" s="108"/>
      <c r="H203" s="108"/>
      <c r="I203" s="108"/>
      <c r="J203" s="108"/>
      <c r="K203" s="108"/>
      <c r="L203" s="108"/>
      <c r="M203" s="111"/>
      <c r="N203" s="112"/>
      <c r="O203" s="111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15"/>
      <c r="E204" s="108"/>
      <c r="F204" s="108"/>
      <c r="G204" s="108"/>
      <c r="H204" s="108"/>
      <c r="I204" s="108"/>
      <c r="J204" s="108"/>
      <c r="K204" s="108"/>
      <c r="L204" s="108"/>
      <c r="M204" s="111"/>
      <c r="N204" s="112"/>
      <c r="O204" s="111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15"/>
      <c r="E205" s="108"/>
      <c r="F205" s="108"/>
      <c r="G205" s="108"/>
      <c r="H205" s="108"/>
      <c r="I205" s="108"/>
      <c r="J205" s="108"/>
      <c r="K205" s="108"/>
      <c r="L205" s="108"/>
      <c r="M205" s="111"/>
      <c r="N205" s="112"/>
      <c r="O205" s="111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15"/>
      <c r="E206" s="108"/>
      <c r="F206" s="108"/>
      <c r="G206" s="108"/>
      <c r="H206" s="108"/>
      <c r="I206" s="108"/>
      <c r="J206" s="108"/>
      <c r="K206" s="108"/>
      <c r="L206" s="108"/>
      <c r="M206" s="111"/>
      <c r="N206" s="112"/>
      <c r="O206" s="111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15"/>
      <c r="E207" s="108"/>
      <c r="F207" s="108"/>
      <c r="G207" s="108"/>
      <c r="H207" s="108"/>
      <c r="I207" s="108"/>
      <c r="J207" s="108"/>
      <c r="K207" s="108"/>
      <c r="L207" s="108"/>
      <c r="M207" s="111"/>
      <c r="N207" s="112"/>
      <c r="O207" s="111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15"/>
      <c r="E208" s="108"/>
      <c r="F208" s="108"/>
      <c r="G208" s="108"/>
      <c r="H208" s="108"/>
      <c r="I208" s="108"/>
      <c r="J208" s="108"/>
      <c r="K208" s="108"/>
      <c r="L208" s="108"/>
      <c r="M208" s="111"/>
      <c r="N208" s="112"/>
      <c r="O208" s="111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15"/>
      <c r="E209" s="108"/>
      <c r="F209" s="108"/>
      <c r="G209" s="108"/>
      <c r="H209" s="108"/>
      <c r="I209" s="108"/>
      <c r="J209" s="108"/>
      <c r="K209" s="108"/>
      <c r="L209" s="108"/>
      <c r="M209" s="111"/>
      <c r="N209" s="112"/>
      <c r="O209" s="111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15"/>
      <c r="E210" s="108"/>
      <c r="F210" s="108"/>
      <c r="G210" s="108"/>
      <c r="H210" s="108"/>
      <c r="I210" s="108"/>
      <c r="J210" s="108"/>
      <c r="K210" s="108"/>
      <c r="L210" s="108"/>
      <c r="M210" s="111"/>
      <c r="N210" s="112"/>
      <c r="O210" s="111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15"/>
      <c r="E211" s="108"/>
      <c r="F211" s="108"/>
      <c r="G211" s="108"/>
      <c r="H211" s="108"/>
      <c r="I211" s="108"/>
      <c r="J211" s="108"/>
      <c r="K211" s="108"/>
      <c r="L211" s="108"/>
      <c r="M211" s="111"/>
      <c r="N211" s="112"/>
      <c r="O211" s="111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15"/>
      <c r="E212" s="108"/>
      <c r="F212" s="108"/>
      <c r="G212" s="108"/>
      <c r="H212" s="108"/>
      <c r="I212" s="108"/>
      <c r="J212" s="108"/>
      <c r="K212" s="108"/>
      <c r="L212" s="108"/>
      <c r="M212" s="111"/>
      <c r="N212" s="112"/>
      <c r="O212" s="111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  <row r="213">
      <c r="A213" s="108"/>
      <c r="B213" s="108"/>
      <c r="C213" s="108"/>
      <c r="D213" s="115"/>
      <c r="E213" s="108"/>
      <c r="F213" s="108"/>
      <c r="G213" s="108"/>
      <c r="H213" s="108"/>
      <c r="I213" s="108"/>
      <c r="J213" s="108"/>
      <c r="K213" s="108"/>
      <c r="L213" s="108"/>
      <c r="M213" s="111"/>
      <c r="N213" s="112"/>
      <c r="O213" s="111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</row>
    <row r="214">
      <c r="A214" s="108"/>
      <c r="B214" s="108"/>
      <c r="C214" s="108"/>
      <c r="D214" s="115"/>
      <c r="E214" s="108"/>
      <c r="F214" s="108"/>
      <c r="G214" s="108"/>
      <c r="H214" s="108"/>
      <c r="I214" s="108"/>
      <c r="J214" s="108"/>
      <c r="K214" s="108"/>
      <c r="L214" s="108"/>
      <c r="M214" s="111"/>
      <c r="N214" s="112"/>
      <c r="O214" s="111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</row>
    <row r="215">
      <c r="A215" s="108"/>
      <c r="B215" s="108"/>
      <c r="C215" s="108"/>
      <c r="D215" s="115"/>
      <c r="E215" s="108"/>
      <c r="F215" s="108"/>
      <c r="G215" s="108"/>
      <c r="H215" s="108"/>
      <c r="I215" s="108"/>
      <c r="J215" s="108"/>
      <c r="K215" s="108"/>
      <c r="L215" s="108"/>
      <c r="M215" s="111"/>
      <c r="N215" s="112"/>
      <c r="O215" s="111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</row>
    <row r="216">
      <c r="A216" s="108"/>
      <c r="B216" s="108"/>
      <c r="C216" s="108"/>
      <c r="D216" s="115"/>
      <c r="E216" s="108"/>
      <c r="F216" s="108"/>
      <c r="G216" s="108"/>
      <c r="H216" s="108"/>
      <c r="I216" s="108"/>
      <c r="J216" s="108"/>
      <c r="K216" s="108"/>
      <c r="L216" s="108"/>
      <c r="M216" s="111"/>
      <c r="N216" s="112"/>
      <c r="O216" s="111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</row>
    <row r="217">
      <c r="A217" s="108"/>
      <c r="B217" s="108"/>
      <c r="C217" s="108"/>
      <c r="D217" s="115"/>
      <c r="E217" s="108"/>
      <c r="F217" s="108"/>
      <c r="G217" s="108"/>
      <c r="H217" s="108"/>
      <c r="I217" s="108"/>
      <c r="J217" s="108"/>
      <c r="K217" s="108"/>
      <c r="L217" s="108"/>
      <c r="M217" s="111"/>
      <c r="N217" s="112"/>
      <c r="O217" s="111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</row>
    <row r="218">
      <c r="A218" s="108"/>
      <c r="B218" s="108"/>
      <c r="C218" s="108"/>
      <c r="D218" s="115"/>
      <c r="E218" s="108"/>
      <c r="F218" s="108"/>
      <c r="G218" s="108"/>
      <c r="H218" s="108"/>
      <c r="I218" s="108"/>
      <c r="J218" s="108"/>
      <c r="K218" s="108"/>
      <c r="L218" s="108"/>
      <c r="M218" s="111"/>
      <c r="N218" s="112"/>
      <c r="O218" s="111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</row>
    <row r="219">
      <c r="A219" s="108"/>
      <c r="B219" s="108"/>
      <c r="C219" s="108"/>
      <c r="D219" s="115"/>
      <c r="E219" s="108"/>
      <c r="F219" s="108"/>
      <c r="G219" s="108"/>
      <c r="H219" s="108"/>
      <c r="I219" s="108"/>
      <c r="J219" s="108"/>
      <c r="K219" s="108"/>
      <c r="L219" s="108"/>
      <c r="M219" s="111"/>
      <c r="N219" s="112"/>
      <c r="O219" s="111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</row>
    <row r="220">
      <c r="A220" s="108"/>
      <c r="B220" s="108"/>
      <c r="C220" s="108"/>
      <c r="D220" s="115"/>
      <c r="E220" s="108"/>
      <c r="F220" s="108"/>
      <c r="G220" s="108"/>
      <c r="H220" s="108"/>
      <c r="I220" s="108"/>
      <c r="J220" s="108"/>
      <c r="K220" s="108"/>
      <c r="L220" s="108"/>
      <c r="M220" s="111"/>
      <c r="N220" s="112"/>
      <c r="O220" s="111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</row>
    <row r="221">
      <c r="A221" s="108"/>
      <c r="B221" s="108"/>
      <c r="C221" s="108"/>
      <c r="D221" s="115"/>
      <c r="E221" s="108"/>
      <c r="F221" s="108"/>
      <c r="G221" s="108"/>
      <c r="H221" s="108"/>
      <c r="I221" s="108"/>
      <c r="J221" s="108"/>
      <c r="K221" s="108"/>
      <c r="L221" s="108"/>
      <c r="M221" s="111"/>
      <c r="N221" s="112"/>
      <c r="O221" s="111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</row>
    <row r="222">
      <c r="A222" s="108"/>
      <c r="B222" s="108"/>
      <c r="C222" s="108"/>
      <c r="D222" s="115"/>
      <c r="E222" s="108"/>
      <c r="F222" s="108"/>
      <c r="G222" s="108"/>
      <c r="H222" s="108"/>
      <c r="I222" s="108"/>
      <c r="J222" s="108"/>
      <c r="K222" s="108"/>
      <c r="L222" s="108"/>
      <c r="M222" s="111"/>
      <c r="N222" s="112"/>
      <c r="O222" s="111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</row>
    <row r="223">
      <c r="A223" s="108"/>
      <c r="B223" s="108"/>
      <c r="C223" s="108"/>
      <c r="D223" s="115"/>
      <c r="E223" s="108"/>
      <c r="F223" s="108"/>
      <c r="G223" s="108"/>
      <c r="H223" s="108"/>
      <c r="I223" s="108"/>
      <c r="J223" s="108"/>
      <c r="K223" s="108"/>
      <c r="L223" s="108"/>
      <c r="M223" s="111"/>
      <c r="N223" s="112"/>
      <c r="O223" s="111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</row>
    <row r="224">
      <c r="A224" s="108"/>
      <c r="B224" s="108"/>
      <c r="C224" s="108"/>
      <c r="D224" s="115"/>
      <c r="E224" s="108"/>
      <c r="F224" s="108"/>
      <c r="G224" s="108"/>
      <c r="H224" s="108"/>
      <c r="I224" s="108"/>
      <c r="J224" s="108"/>
      <c r="K224" s="108"/>
      <c r="L224" s="108"/>
      <c r="M224" s="111"/>
      <c r="N224" s="112"/>
      <c r="O224" s="111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</row>
    <row r="225">
      <c r="A225" s="108"/>
      <c r="B225" s="108"/>
      <c r="C225" s="108"/>
      <c r="D225" s="115"/>
      <c r="E225" s="108"/>
      <c r="F225" s="108"/>
      <c r="G225" s="108"/>
      <c r="H225" s="108"/>
      <c r="I225" s="108"/>
      <c r="J225" s="108"/>
      <c r="K225" s="108"/>
      <c r="L225" s="108"/>
      <c r="M225" s="111"/>
      <c r="N225" s="112"/>
      <c r="O225" s="111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</row>
    <row r="226">
      <c r="A226" s="108"/>
      <c r="B226" s="108"/>
      <c r="C226" s="108"/>
      <c r="D226" s="115"/>
      <c r="E226" s="108"/>
      <c r="F226" s="108"/>
      <c r="G226" s="108"/>
      <c r="H226" s="108"/>
      <c r="I226" s="108"/>
      <c r="J226" s="108"/>
      <c r="K226" s="108"/>
      <c r="L226" s="108"/>
      <c r="M226" s="111"/>
      <c r="N226" s="112"/>
      <c r="O226" s="111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</row>
    <row r="227">
      <c r="A227" s="108"/>
      <c r="B227" s="108"/>
      <c r="C227" s="108"/>
      <c r="D227" s="115"/>
      <c r="E227" s="108"/>
      <c r="F227" s="108"/>
      <c r="G227" s="108"/>
      <c r="H227" s="108"/>
      <c r="I227" s="108"/>
      <c r="J227" s="108"/>
      <c r="K227" s="108"/>
      <c r="L227" s="108"/>
      <c r="M227" s="111"/>
      <c r="N227" s="112"/>
      <c r="O227" s="111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</row>
    <row r="228">
      <c r="A228" s="108"/>
      <c r="B228" s="108"/>
      <c r="C228" s="108"/>
      <c r="D228" s="115"/>
      <c r="E228" s="108"/>
      <c r="F228" s="108"/>
      <c r="G228" s="108"/>
      <c r="H228" s="108"/>
      <c r="I228" s="108"/>
      <c r="J228" s="108"/>
      <c r="K228" s="108"/>
      <c r="L228" s="108"/>
      <c r="M228" s="111"/>
      <c r="N228" s="112"/>
      <c r="O228" s="111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</row>
    <row r="229">
      <c r="A229" s="108"/>
      <c r="B229" s="108"/>
      <c r="C229" s="108"/>
      <c r="D229" s="115"/>
      <c r="E229" s="108"/>
      <c r="F229" s="108"/>
      <c r="G229" s="108"/>
      <c r="H229" s="108"/>
      <c r="I229" s="108"/>
      <c r="J229" s="108"/>
      <c r="K229" s="108"/>
      <c r="L229" s="108"/>
      <c r="M229" s="111"/>
      <c r="N229" s="112"/>
      <c r="O229" s="111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</row>
    <row r="230">
      <c r="A230" s="108"/>
      <c r="B230" s="108"/>
      <c r="C230" s="108"/>
      <c r="D230" s="115"/>
      <c r="E230" s="108"/>
      <c r="F230" s="108"/>
      <c r="G230" s="108"/>
      <c r="H230" s="108"/>
      <c r="I230" s="108"/>
      <c r="J230" s="108"/>
      <c r="K230" s="108"/>
      <c r="L230" s="108"/>
      <c r="M230" s="111"/>
      <c r="N230" s="112"/>
      <c r="O230" s="111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</row>
    <row r="231">
      <c r="A231" s="108"/>
      <c r="B231" s="108"/>
      <c r="C231" s="108"/>
      <c r="D231" s="115"/>
      <c r="E231" s="108"/>
      <c r="F231" s="108"/>
      <c r="G231" s="108"/>
      <c r="H231" s="108"/>
      <c r="I231" s="108"/>
      <c r="J231" s="108"/>
      <c r="K231" s="108"/>
      <c r="L231" s="108"/>
      <c r="M231" s="111"/>
      <c r="N231" s="112"/>
      <c r="O231" s="111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</row>
    <row r="232">
      <c r="A232" s="108"/>
      <c r="B232" s="108"/>
      <c r="C232" s="108"/>
      <c r="D232" s="115"/>
      <c r="E232" s="108"/>
      <c r="F232" s="108"/>
      <c r="G232" s="108"/>
      <c r="H232" s="108"/>
      <c r="I232" s="108"/>
      <c r="J232" s="108"/>
      <c r="K232" s="108"/>
      <c r="L232" s="108"/>
      <c r="M232" s="111"/>
      <c r="N232" s="112"/>
      <c r="O232" s="111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</row>
    <row r="233">
      <c r="A233" s="108"/>
      <c r="B233" s="108"/>
      <c r="C233" s="108"/>
      <c r="D233" s="115"/>
      <c r="E233" s="108"/>
      <c r="F233" s="108"/>
      <c r="G233" s="108"/>
      <c r="H233" s="108"/>
      <c r="I233" s="108"/>
      <c r="J233" s="108"/>
      <c r="K233" s="108"/>
      <c r="L233" s="108"/>
      <c r="M233" s="111"/>
      <c r="N233" s="112"/>
      <c r="O233" s="111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</row>
    <row r="234">
      <c r="A234" s="108"/>
      <c r="B234" s="108"/>
      <c r="C234" s="108"/>
      <c r="D234" s="115"/>
      <c r="E234" s="108"/>
      <c r="F234" s="108"/>
      <c r="G234" s="108"/>
      <c r="H234" s="108"/>
      <c r="I234" s="108"/>
      <c r="J234" s="108"/>
      <c r="K234" s="108"/>
      <c r="L234" s="108"/>
      <c r="M234" s="111"/>
      <c r="N234" s="112"/>
      <c r="O234" s="111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</row>
    <row r="235">
      <c r="A235" s="108"/>
      <c r="B235" s="108"/>
      <c r="C235" s="108"/>
      <c r="D235" s="115"/>
      <c r="E235" s="108"/>
      <c r="F235" s="108"/>
      <c r="G235" s="108"/>
      <c r="H235" s="108"/>
      <c r="I235" s="108"/>
      <c r="J235" s="108"/>
      <c r="K235" s="108"/>
      <c r="L235" s="108"/>
      <c r="M235" s="111"/>
      <c r="N235" s="112"/>
      <c r="O235" s="111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</row>
    <row r="236">
      <c r="A236" s="108"/>
      <c r="B236" s="108"/>
      <c r="C236" s="108"/>
      <c r="D236" s="115"/>
      <c r="E236" s="108"/>
      <c r="F236" s="108"/>
      <c r="G236" s="108"/>
      <c r="H236" s="108"/>
      <c r="I236" s="108"/>
      <c r="J236" s="108"/>
      <c r="K236" s="108"/>
      <c r="L236" s="108"/>
      <c r="M236" s="111"/>
      <c r="N236" s="112"/>
      <c r="O236" s="111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</row>
    <row r="237">
      <c r="A237" s="108"/>
      <c r="B237" s="108"/>
      <c r="C237" s="108"/>
      <c r="D237" s="115"/>
      <c r="E237" s="108"/>
      <c r="F237" s="108"/>
      <c r="G237" s="108"/>
      <c r="H237" s="108"/>
      <c r="I237" s="108"/>
      <c r="J237" s="108"/>
      <c r="K237" s="108"/>
      <c r="L237" s="108"/>
      <c r="M237" s="111"/>
      <c r="N237" s="112"/>
      <c r="O237" s="111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</row>
    <row r="238">
      <c r="A238" s="108"/>
      <c r="B238" s="108"/>
      <c r="C238" s="108"/>
      <c r="D238" s="115"/>
      <c r="E238" s="108"/>
      <c r="F238" s="108"/>
      <c r="G238" s="108"/>
      <c r="H238" s="108"/>
      <c r="I238" s="108"/>
      <c r="J238" s="108"/>
      <c r="K238" s="108"/>
      <c r="L238" s="108"/>
      <c r="M238" s="111"/>
      <c r="N238" s="112"/>
      <c r="O238" s="111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</row>
    <row r="239">
      <c r="A239" s="108"/>
      <c r="B239" s="108"/>
      <c r="C239" s="108"/>
      <c r="D239" s="115"/>
      <c r="E239" s="108"/>
      <c r="F239" s="108"/>
      <c r="G239" s="108"/>
      <c r="H239" s="108"/>
      <c r="I239" s="108"/>
      <c r="J239" s="108"/>
      <c r="K239" s="108"/>
      <c r="L239" s="108"/>
      <c r="M239" s="111"/>
      <c r="N239" s="112"/>
      <c r="O239" s="111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</row>
    <row r="240">
      <c r="A240" s="108"/>
      <c r="B240" s="108"/>
      <c r="C240" s="108"/>
      <c r="D240" s="115"/>
      <c r="E240" s="108"/>
      <c r="F240" s="108"/>
      <c r="G240" s="108"/>
      <c r="H240" s="108"/>
      <c r="I240" s="108"/>
      <c r="J240" s="108"/>
      <c r="K240" s="108"/>
      <c r="L240" s="108"/>
      <c r="M240" s="111"/>
      <c r="N240" s="112"/>
      <c r="O240" s="111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</row>
    <row r="241">
      <c r="A241" s="108"/>
      <c r="B241" s="108"/>
      <c r="C241" s="108"/>
      <c r="D241" s="115"/>
      <c r="E241" s="108"/>
      <c r="F241" s="108"/>
      <c r="G241" s="108"/>
      <c r="H241" s="108"/>
      <c r="I241" s="108"/>
      <c r="J241" s="108"/>
      <c r="K241" s="108"/>
      <c r="L241" s="108"/>
      <c r="M241" s="111"/>
      <c r="N241" s="112"/>
      <c r="O241" s="111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</row>
    <row r="242">
      <c r="A242" s="108"/>
      <c r="B242" s="108"/>
      <c r="C242" s="108"/>
      <c r="D242" s="115"/>
      <c r="E242" s="108"/>
      <c r="F242" s="108"/>
      <c r="G242" s="108"/>
      <c r="H242" s="108"/>
      <c r="I242" s="108"/>
      <c r="J242" s="108"/>
      <c r="K242" s="108"/>
      <c r="L242" s="108"/>
      <c r="M242" s="111"/>
      <c r="N242" s="112"/>
      <c r="O242" s="111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</row>
    <row r="243">
      <c r="A243" s="108"/>
      <c r="B243" s="108"/>
      <c r="C243" s="108"/>
      <c r="D243" s="115"/>
      <c r="E243" s="108"/>
      <c r="F243" s="108"/>
      <c r="G243" s="108"/>
      <c r="H243" s="108"/>
      <c r="I243" s="108"/>
      <c r="J243" s="108"/>
      <c r="K243" s="108"/>
      <c r="L243" s="108"/>
      <c r="M243" s="111"/>
      <c r="N243" s="112"/>
      <c r="O243" s="111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</row>
    <row r="244">
      <c r="A244" s="108"/>
      <c r="B244" s="108"/>
      <c r="C244" s="108"/>
      <c r="D244" s="115"/>
      <c r="E244" s="108"/>
      <c r="F244" s="108"/>
      <c r="G244" s="108"/>
      <c r="H244" s="108"/>
      <c r="I244" s="108"/>
      <c r="J244" s="108"/>
      <c r="K244" s="108"/>
      <c r="L244" s="108"/>
      <c r="M244" s="111"/>
      <c r="N244" s="112"/>
      <c r="O244" s="111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</row>
    <row r="245">
      <c r="A245" s="108"/>
      <c r="B245" s="108"/>
      <c r="C245" s="108"/>
      <c r="D245" s="115"/>
      <c r="E245" s="108"/>
      <c r="F245" s="108"/>
      <c r="G245" s="108"/>
      <c r="H245" s="108"/>
      <c r="I245" s="108"/>
      <c r="J245" s="108"/>
      <c r="K245" s="108"/>
      <c r="L245" s="108"/>
      <c r="M245" s="111"/>
      <c r="N245" s="112"/>
      <c r="O245" s="111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</row>
    <row r="246">
      <c r="A246" s="108"/>
      <c r="B246" s="108"/>
      <c r="C246" s="108"/>
      <c r="D246" s="115"/>
      <c r="E246" s="108"/>
      <c r="F246" s="108"/>
      <c r="G246" s="108"/>
      <c r="H246" s="108"/>
      <c r="I246" s="108"/>
      <c r="J246" s="108"/>
      <c r="K246" s="108"/>
      <c r="L246" s="108"/>
      <c r="M246" s="111"/>
      <c r="N246" s="112"/>
      <c r="O246" s="111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</row>
    <row r="247">
      <c r="A247" s="108"/>
      <c r="B247" s="108"/>
      <c r="C247" s="108"/>
      <c r="D247" s="115"/>
      <c r="E247" s="108"/>
      <c r="F247" s="108"/>
      <c r="G247" s="108"/>
      <c r="H247" s="108"/>
      <c r="I247" s="108"/>
      <c r="J247" s="108"/>
      <c r="K247" s="108"/>
      <c r="L247" s="108"/>
      <c r="M247" s="111"/>
      <c r="N247" s="112"/>
      <c r="O247" s="111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</row>
    <row r="248">
      <c r="A248" s="108"/>
      <c r="B248" s="108"/>
      <c r="C248" s="108"/>
      <c r="D248" s="115"/>
      <c r="E248" s="108"/>
      <c r="F248" s="108"/>
      <c r="G248" s="108"/>
      <c r="H248" s="108"/>
      <c r="I248" s="108"/>
      <c r="J248" s="108"/>
      <c r="K248" s="108"/>
      <c r="L248" s="108"/>
      <c r="M248" s="111"/>
      <c r="N248" s="112"/>
      <c r="O248" s="111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</row>
    <row r="249">
      <c r="A249" s="108"/>
      <c r="B249" s="108"/>
      <c r="C249" s="108"/>
      <c r="D249" s="115"/>
      <c r="E249" s="108"/>
      <c r="F249" s="108"/>
      <c r="G249" s="108"/>
      <c r="H249" s="108"/>
      <c r="I249" s="108"/>
      <c r="J249" s="108"/>
      <c r="K249" s="108"/>
      <c r="L249" s="108"/>
      <c r="M249" s="111"/>
      <c r="N249" s="112"/>
      <c r="O249" s="111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</row>
    <row r="250">
      <c r="A250" s="108"/>
      <c r="B250" s="108"/>
      <c r="C250" s="108"/>
      <c r="D250" s="115"/>
      <c r="E250" s="108"/>
      <c r="F250" s="108"/>
      <c r="G250" s="108"/>
      <c r="H250" s="108"/>
      <c r="I250" s="108"/>
      <c r="J250" s="108"/>
      <c r="K250" s="108"/>
      <c r="L250" s="108"/>
      <c r="M250" s="111"/>
      <c r="N250" s="112"/>
      <c r="O250" s="111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</row>
    <row r="251">
      <c r="A251" s="108"/>
      <c r="B251" s="108"/>
      <c r="C251" s="108"/>
      <c r="D251" s="115"/>
      <c r="E251" s="108"/>
      <c r="F251" s="108"/>
      <c r="G251" s="108"/>
      <c r="H251" s="108"/>
      <c r="I251" s="108"/>
      <c r="J251" s="108"/>
      <c r="K251" s="108"/>
      <c r="L251" s="108"/>
      <c r="M251" s="111"/>
      <c r="N251" s="112"/>
      <c r="O251" s="111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</row>
    <row r="252">
      <c r="A252" s="108"/>
      <c r="B252" s="108"/>
      <c r="C252" s="108"/>
      <c r="D252" s="115"/>
      <c r="E252" s="108"/>
      <c r="F252" s="108"/>
      <c r="G252" s="108"/>
      <c r="H252" s="108"/>
      <c r="I252" s="108"/>
      <c r="J252" s="108"/>
      <c r="K252" s="108"/>
      <c r="L252" s="108"/>
      <c r="M252" s="111"/>
      <c r="N252" s="112"/>
      <c r="O252" s="111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</row>
    <row r="253">
      <c r="A253" s="108"/>
      <c r="B253" s="108"/>
      <c r="C253" s="108"/>
      <c r="D253" s="115"/>
      <c r="E253" s="108"/>
      <c r="F253" s="108"/>
      <c r="G253" s="108"/>
      <c r="H253" s="108"/>
      <c r="I253" s="108"/>
      <c r="J253" s="108"/>
      <c r="K253" s="108"/>
      <c r="L253" s="108"/>
      <c r="M253" s="111"/>
      <c r="N253" s="112"/>
      <c r="O253" s="111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</row>
    <row r="254">
      <c r="A254" s="108"/>
      <c r="B254" s="108"/>
      <c r="C254" s="108"/>
      <c r="D254" s="115"/>
      <c r="E254" s="108"/>
      <c r="F254" s="108"/>
      <c r="G254" s="108"/>
      <c r="H254" s="108"/>
      <c r="I254" s="108"/>
      <c r="J254" s="108"/>
      <c r="K254" s="108"/>
      <c r="L254" s="108"/>
      <c r="M254" s="111"/>
      <c r="N254" s="112"/>
      <c r="O254" s="111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</row>
    <row r="255">
      <c r="A255" s="108"/>
      <c r="B255" s="108"/>
      <c r="C255" s="108"/>
      <c r="D255" s="115"/>
      <c r="E255" s="108"/>
      <c r="F255" s="108"/>
      <c r="G255" s="108"/>
      <c r="H255" s="108"/>
      <c r="I255" s="108"/>
      <c r="J255" s="108"/>
      <c r="K255" s="108"/>
      <c r="L255" s="108"/>
      <c r="M255" s="111"/>
      <c r="N255" s="112"/>
      <c r="O255" s="111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</row>
    <row r="256">
      <c r="A256" s="108"/>
      <c r="B256" s="108"/>
      <c r="C256" s="108"/>
      <c r="D256" s="115"/>
      <c r="E256" s="108"/>
      <c r="F256" s="108"/>
      <c r="G256" s="108"/>
      <c r="H256" s="108"/>
      <c r="I256" s="108"/>
      <c r="J256" s="108"/>
      <c r="K256" s="108"/>
      <c r="L256" s="108"/>
      <c r="M256" s="111"/>
      <c r="N256" s="112"/>
      <c r="O256" s="111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</row>
    <row r="257">
      <c r="A257" s="108"/>
      <c r="B257" s="108"/>
      <c r="C257" s="108"/>
      <c r="D257" s="115"/>
      <c r="E257" s="108"/>
      <c r="F257" s="108"/>
      <c r="G257" s="108"/>
      <c r="H257" s="108"/>
      <c r="I257" s="108"/>
      <c r="J257" s="108"/>
      <c r="K257" s="108"/>
      <c r="L257" s="108"/>
      <c r="M257" s="111"/>
      <c r="N257" s="112"/>
      <c r="O257" s="111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</row>
    <row r="258">
      <c r="A258" s="108"/>
      <c r="B258" s="108"/>
      <c r="C258" s="108"/>
      <c r="D258" s="115"/>
      <c r="E258" s="108"/>
      <c r="F258" s="108"/>
      <c r="G258" s="108"/>
      <c r="H258" s="108"/>
      <c r="I258" s="108"/>
      <c r="J258" s="108"/>
      <c r="K258" s="108"/>
      <c r="L258" s="108"/>
      <c r="M258" s="111"/>
      <c r="N258" s="112"/>
      <c r="O258" s="111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</row>
    <row r="259">
      <c r="A259" s="108"/>
      <c r="B259" s="108"/>
      <c r="C259" s="108"/>
      <c r="D259" s="115"/>
      <c r="E259" s="108"/>
      <c r="F259" s="108"/>
      <c r="G259" s="108"/>
      <c r="H259" s="108"/>
      <c r="I259" s="108"/>
      <c r="J259" s="108"/>
      <c r="K259" s="108"/>
      <c r="L259" s="108"/>
      <c r="M259" s="111"/>
      <c r="N259" s="112"/>
      <c r="O259" s="111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</row>
    <row r="260">
      <c r="A260" s="108"/>
      <c r="B260" s="108"/>
      <c r="C260" s="108"/>
      <c r="D260" s="115"/>
      <c r="E260" s="108"/>
      <c r="F260" s="108"/>
      <c r="G260" s="108"/>
      <c r="H260" s="108"/>
      <c r="I260" s="108"/>
      <c r="J260" s="108"/>
      <c r="K260" s="108"/>
      <c r="L260" s="108"/>
      <c r="M260" s="111"/>
      <c r="N260" s="112"/>
      <c r="O260" s="111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</row>
    <row r="261">
      <c r="A261" s="108"/>
      <c r="B261" s="108"/>
      <c r="C261" s="108"/>
      <c r="D261" s="115"/>
      <c r="E261" s="108"/>
      <c r="F261" s="108"/>
      <c r="G261" s="108"/>
      <c r="H261" s="108"/>
      <c r="I261" s="108"/>
      <c r="J261" s="108"/>
      <c r="K261" s="108"/>
      <c r="L261" s="108"/>
      <c r="M261" s="111"/>
      <c r="N261" s="112"/>
      <c r="O261" s="111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</row>
    <row r="262">
      <c r="A262" s="108"/>
      <c r="B262" s="108"/>
      <c r="C262" s="108"/>
      <c r="D262" s="115"/>
      <c r="E262" s="108"/>
      <c r="F262" s="108"/>
      <c r="G262" s="108"/>
      <c r="H262" s="108"/>
      <c r="I262" s="108"/>
      <c r="J262" s="108"/>
      <c r="K262" s="108"/>
      <c r="L262" s="108"/>
      <c r="M262" s="111"/>
      <c r="N262" s="112"/>
      <c r="O262" s="111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</row>
    <row r="263">
      <c r="A263" s="108"/>
      <c r="B263" s="108"/>
      <c r="C263" s="108"/>
      <c r="D263" s="115"/>
      <c r="E263" s="108"/>
      <c r="F263" s="108"/>
      <c r="G263" s="108"/>
      <c r="H263" s="108"/>
      <c r="I263" s="108"/>
      <c r="J263" s="108"/>
      <c r="K263" s="108"/>
      <c r="L263" s="108"/>
      <c r="M263" s="111"/>
      <c r="N263" s="112"/>
      <c r="O263" s="111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</row>
    <row r="264">
      <c r="A264" s="108"/>
      <c r="B264" s="108"/>
      <c r="C264" s="108"/>
      <c r="D264" s="115"/>
      <c r="E264" s="108"/>
      <c r="F264" s="108"/>
      <c r="G264" s="108"/>
      <c r="H264" s="108"/>
      <c r="I264" s="108"/>
      <c r="J264" s="108"/>
      <c r="K264" s="108"/>
      <c r="L264" s="108"/>
      <c r="M264" s="111"/>
      <c r="N264" s="112"/>
      <c r="O264" s="111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</row>
    <row r="265">
      <c r="A265" s="108"/>
      <c r="B265" s="108"/>
      <c r="C265" s="108"/>
      <c r="D265" s="115"/>
      <c r="E265" s="108"/>
      <c r="F265" s="108"/>
      <c r="G265" s="108"/>
      <c r="H265" s="108"/>
      <c r="I265" s="108"/>
      <c r="J265" s="108"/>
      <c r="K265" s="108"/>
      <c r="L265" s="108"/>
      <c r="M265" s="111"/>
      <c r="N265" s="112"/>
      <c r="O265" s="111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</row>
    <row r="266">
      <c r="A266" s="108"/>
      <c r="B266" s="108"/>
      <c r="C266" s="108"/>
      <c r="D266" s="115"/>
      <c r="E266" s="108"/>
      <c r="F266" s="108"/>
      <c r="G266" s="108"/>
      <c r="H266" s="108"/>
      <c r="I266" s="108"/>
      <c r="J266" s="108"/>
      <c r="K266" s="108"/>
      <c r="L266" s="108"/>
      <c r="M266" s="111"/>
      <c r="N266" s="112"/>
      <c r="O266" s="111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</row>
    <row r="267">
      <c r="A267" s="108"/>
      <c r="B267" s="108"/>
      <c r="C267" s="108"/>
      <c r="D267" s="115"/>
      <c r="E267" s="108"/>
      <c r="F267" s="108"/>
      <c r="G267" s="108"/>
      <c r="H267" s="108"/>
      <c r="I267" s="108"/>
      <c r="J267" s="108"/>
      <c r="K267" s="108"/>
      <c r="L267" s="108"/>
      <c r="M267" s="111"/>
      <c r="N267" s="112"/>
      <c r="O267" s="111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</row>
    <row r="268">
      <c r="A268" s="108"/>
      <c r="B268" s="108"/>
      <c r="C268" s="108"/>
      <c r="D268" s="115"/>
      <c r="E268" s="108"/>
      <c r="F268" s="108"/>
      <c r="G268" s="108"/>
      <c r="H268" s="108"/>
      <c r="I268" s="108"/>
      <c r="J268" s="108"/>
      <c r="K268" s="108"/>
      <c r="L268" s="108"/>
      <c r="M268" s="111"/>
      <c r="N268" s="112"/>
      <c r="O268" s="111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</row>
    <row r="269">
      <c r="A269" s="108"/>
      <c r="B269" s="108"/>
      <c r="C269" s="108"/>
      <c r="D269" s="115"/>
      <c r="E269" s="108"/>
      <c r="F269" s="108"/>
      <c r="G269" s="108"/>
      <c r="H269" s="108"/>
      <c r="I269" s="108"/>
      <c r="J269" s="108"/>
      <c r="K269" s="108"/>
      <c r="L269" s="108"/>
      <c r="M269" s="111"/>
      <c r="N269" s="112"/>
      <c r="O269" s="111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</row>
    <row r="270">
      <c r="A270" s="108"/>
      <c r="B270" s="108"/>
      <c r="C270" s="108"/>
      <c r="D270" s="115"/>
      <c r="E270" s="108"/>
      <c r="F270" s="108"/>
      <c r="G270" s="108"/>
      <c r="H270" s="108"/>
      <c r="I270" s="108"/>
      <c r="J270" s="108"/>
      <c r="K270" s="108"/>
      <c r="L270" s="108"/>
      <c r="M270" s="111"/>
      <c r="N270" s="112"/>
      <c r="O270" s="111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</row>
    <row r="271">
      <c r="A271" s="108"/>
      <c r="B271" s="108"/>
      <c r="C271" s="108"/>
      <c r="D271" s="115"/>
      <c r="E271" s="108"/>
      <c r="F271" s="108"/>
      <c r="G271" s="108"/>
      <c r="H271" s="108"/>
      <c r="I271" s="108"/>
      <c r="J271" s="108"/>
      <c r="K271" s="108"/>
      <c r="L271" s="108"/>
      <c r="M271" s="111"/>
      <c r="N271" s="112"/>
      <c r="O271" s="111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</row>
    <row r="272">
      <c r="A272" s="108"/>
      <c r="B272" s="108"/>
      <c r="C272" s="108"/>
      <c r="D272" s="115"/>
      <c r="E272" s="108"/>
      <c r="F272" s="108"/>
      <c r="G272" s="108"/>
      <c r="H272" s="108"/>
      <c r="I272" s="108"/>
      <c r="J272" s="108"/>
      <c r="K272" s="108"/>
      <c r="L272" s="108"/>
      <c r="M272" s="111"/>
      <c r="N272" s="112"/>
      <c r="O272" s="111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</row>
    <row r="273">
      <c r="A273" s="108"/>
      <c r="B273" s="108"/>
      <c r="C273" s="108"/>
      <c r="D273" s="115"/>
      <c r="E273" s="108"/>
      <c r="F273" s="108"/>
      <c r="G273" s="108"/>
      <c r="H273" s="108"/>
      <c r="I273" s="108"/>
      <c r="J273" s="108"/>
      <c r="K273" s="108"/>
      <c r="L273" s="108"/>
      <c r="M273" s="111"/>
      <c r="N273" s="112"/>
      <c r="O273" s="111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</row>
    <row r="274">
      <c r="A274" s="108"/>
      <c r="B274" s="108"/>
      <c r="C274" s="108"/>
      <c r="D274" s="115"/>
      <c r="E274" s="108"/>
      <c r="F274" s="108"/>
      <c r="G274" s="108"/>
      <c r="H274" s="108"/>
      <c r="I274" s="108"/>
      <c r="J274" s="108"/>
      <c r="K274" s="108"/>
      <c r="L274" s="108"/>
      <c r="M274" s="111"/>
      <c r="N274" s="112"/>
      <c r="O274" s="111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</row>
    <row r="275">
      <c r="A275" s="108"/>
      <c r="B275" s="108"/>
      <c r="C275" s="108"/>
      <c r="D275" s="115"/>
      <c r="E275" s="108"/>
      <c r="F275" s="108"/>
      <c r="G275" s="108"/>
      <c r="H275" s="108"/>
      <c r="I275" s="108"/>
      <c r="J275" s="108"/>
      <c r="K275" s="108"/>
      <c r="L275" s="108"/>
      <c r="M275" s="111"/>
      <c r="N275" s="112"/>
      <c r="O275" s="111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</row>
    <row r="276">
      <c r="A276" s="108"/>
      <c r="B276" s="108"/>
      <c r="C276" s="108"/>
      <c r="D276" s="115"/>
      <c r="E276" s="108"/>
      <c r="F276" s="108"/>
      <c r="G276" s="108"/>
      <c r="H276" s="108"/>
      <c r="I276" s="108"/>
      <c r="J276" s="108"/>
      <c r="K276" s="108"/>
      <c r="L276" s="108"/>
      <c r="M276" s="111"/>
      <c r="N276" s="112"/>
      <c r="O276" s="111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</row>
    <row r="277">
      <c r="A277" s="108"/>
      <c r="B277" s="108"/>
      <c r="C277" s="108"/>
      <c r="D277" s="115"/>
      <c r="E277" s="108"/>
      <c r="F277" s="108"/>
      <c r="G277" s="108"/>
      <c r="H277" s="108"/>
      <c r="I277" s="108"/>
      <c r="J277" s="108"/>
      <c r="K277" s="108"/>
      <c r="L277" s="108"/>
      <c r="M277" s="111"/>
      <c r="N277" s="112"/>
      <c r="O277" s="111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</row>
    <row r="278">
      <c r="A278" s="108"/>
      <c r="B278" s="108"/>
      <c r="C278" s="108"/>
      <c r="D278" s="115"/>
      <c r="E278" s="108"/>
      <c r="F278" s="108"/>
      <c r="G278" s="108"/>
      <c r="H278" s="108"/>
      <c r="I278" s="108"/>
      <c r="J278" s="108"/>
      <c r="K278" s="108"/>
      <c r="L278" s="108"/>
      <c r="M278" s="111"/>
      <c r="N278" s="112"/>
      <c r="O278" s="111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</row>
    <row r="279">
      <c r="A279" s="108"/>
      <c r="B279" s="108"/>
      <c r="C279" s="108"/>
      <c r="D279" s="115"/>
      <c r="E279" s="108"/>
      <c r="F279" s="108"/>
      <c r="G279" s="108"/>
      <c r="H279" s="108"/>
      <c r="I279" s="108"/>
      <c r="J279" s="108"/>
      <c r="K279" s="108"/>
      <c r="L279" s="108"/>
      <c r="M279" s="111"/>
      <c r="N279" s="112"/>
      <c r="O279" s="111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</row>
    <row r="280">
      <c r="A280" s="108"/>
      <c r="B280" s="108"/>
      <c r="C280" s="108"/>
      <c r="D280" s="115"/>
      <c r="E280" s="108"/>
      <c r="F280" s="108"/>
      <c r="G280" s="108"/>
      <c r="H280" s="108"/>
      <c r="I280" s="108"/>
      <c r="J280" s="108"/>
      <c r="K280" s="108"/>
      <c r="L280" s="108"/>
      <c r="M280" s="111"/>
      <c r="N280" s="112"/>
      <c r="O280" s="111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</row>
    <row r="281">
      <c r="A281" s="108"/>
      <c r="B281" s="108"/>
      <c r="C281" s="108"/>
      <c r="D281" s="115"/>
      <c r="E281" s="108"/>
      <c r="F281" s="108"/>
      <c r="G281" s="108"/>
      <c r="H281" s="108"/>
      <c r="I281" s="108"/>
      <c r="J281" s="108"/>
      <c r="K281" s="108"/>
      <c r="L281" s="108"/>
      <c r="M281" s="111"/>
      <c r="N281" s="112"/>
      <c r="O281" s="111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</row>
    <row r="282">
      <c r="A282" s="108"/>
      <c r="B282" s="108"/>
      <c r="C282" s="108"/>
      <c r="D282" s="115"/>
      <c r="E282" s="108"/>
      <c r="F282" s="108"/>
      <c r="G282" s="108"/>
      <c r="H282" s="108"/>
      <c r="I282" s="108"/>
      <c r="J282" s="108"/>
      <c r="K282" s="108"/>
      <c r="L282" s="108"/>
      <c r="M282" s="111"/>
      <c r="N282" s="112"/>
      <c r="O282" s="111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</row>
    <row r="283">
      <c r="A283" s="108"/>
      <c r="B283" s="108"/>
      <c r="C283" s="108"/>
      <c r="D283" s="115"/>
      <c r="E283" s="108"/>
      <c r="F283" s="108"/>
      <c r="G283" s="108"/>
      <c r="H283" s="108"/>
      <c r="I283" s="108"/>
      <c r="J283" s="108"/>
      <c r="K283" s="108"/>
      <c r="L283" s="108"/>
      <c r="M283" s="111"/>
      <c r="N283" s="112"/>
      <c r="O283" s="111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</row>
    <row r="284">
      <c r="A284" s="108"/>
      <c r="B284" s="108"/>
      <c r="C284" s="108"/>
      <c r="D284" s="115"/>
      <c r="E284" s="108"/>
      <c r="F284" s="108"/>
      <c r="G284" s="108"/>
      <c r="H284" s="108"/>
      <c r="I284" s="108"/>
      <c r="J284" s="108"/>
      <c r="K284" s="108"/>
      <c r="L284" s="108"/>
      <c r="M284" s="111"/>
      <c r="N284" s="112"/>
      <c r="O284" s="111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</row>
    <row r="285">
      <c r="A285" s="108"/>
      <c r="B285" s="108"/>
      <c r="C285" s="108"/>
      <c r="D285" s="115"/>
      <c r="E285" s="108"/>
      <c r="F285" s="108"/>
      <c r="G285" s="108"/>
      <c r="H285" s="108"/>
      <c r="I285" s="108"/>
      <c r="J285" s="108"/>
      <c r="K285" s="108"/>
      <c r="L285" s="108"/>
      <c r="M285" s="111"/>
      <c r="N285" s="112"/>
      <c r="O285" s="111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</row>
    <row r="286">
      <c r="A286" s="108"/>
      <c r="B286" s="108"/>
      <c r="C286" s="108"/>
      <c r="D286" s="115"/>
      <c r="E286" s="108"/>
      <c r="F286" s="108"/>
      <c r="G286" s="108"/>
      <c r="H286" s="108"/>
      <c r="I286" s="108"/>
      <c r="J286" s="108"/>
      <c r="K286" s="108"/>
      <c r="L286" s="108"/>
      <c r="M286" s="111"/>
      <c r="N286" s="112"/>
      <c r="O286" s="111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</row>
    <row r="287">
      <c r="A287" s="108"/>
      <c r="B287" s="108"/>
      <c r="C287" s="108"/>
      <c r="D287" s="115"/>
      <c r="E287" s="108"/>
      <c r="F287" s="108"/>
      <c r="G287" s="108"/>
      <c r="H287" s="108"/>
      <c r="I287" s="108"/>
      <c r="J287" s="108"/>
      <c r="K287" s="108"/>
      <c r="L287" s="108"/>
      <c r="M287" s="111"/>
      <c r="N287" s="112"/>
      <c r="O287" s="111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</row>
    <row r="288">
      <c r="A288" s="108"/>
      <c r="B288" s="108"/>
      <c r="C288" s="108"/>
      <c r="D288" s="115"/>
      <c r="E288" s="108"/>
      <c r="F288" s="108"/>
      <c r="G288" s="108"/>
      <c r="H288" s="108"/>
      <c r="I288" s="108"/>
      <c r="J288" s="108"/>
      <c r="K288" s="108"/>
      <c r="L288" s="108"/>
      <c r="M288" s="111"/>
      <c r="N288" s="112"/>
      <c r="O288" s="111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</row>
    <row r="289">
      <c r="A289" s="108"/>
      <c r="B289" s="108"/>
      <c r="C289" s="108"/>
      <c r="D289" s="115"/>
      <c r="E289" s="108"/>
      <c r="F289" s="108"/>
      <c r="G289" s="108"/>
      <c r="H289" s="108"/>
      <c r="I289" s="108"/>
      <c r="J289" s="108"/>
      <c r="K289" s="108"/>
      <c r="L289" s="108"/>
      <c r="M289" s="111"/>
      <c r="N289" s="112"/>
      <c r="O289" s="111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</row>
    <row r="290">
      <c r="A290" s="108"/>
      <c r="B290" s="108"/>
      <c r="C290" s="108"/>
      <c r="D290" s="115"/>
      <c r="E290" s="108"/>
      <c r="F290" s="108"/>
      <c r="G290" s="108"/>
      <c r="H290" s="108"/>
      <c r="I290" s="108"/>
      <c r="J290" s="108"/>
      <c r="K290" s="108"/>
      <c r="L290" s="108"/>
      <c r="M290" s="111"/>
      <c r="N290" s="112"/>
      <c r="O290" s="111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</row>
    <row r="291">
      <c r="A291" s="108"/>
      <c r="B291" s="108"/>
      <c r="C291" s="108"/>
      <c r="D291" s="115"/>
      <c r="E291" s="108"/>
      <c r="F291" s="108"/>
      <c r="G291" s="108"/>
      <c r="H291" s="108"/>
      <c r="I291" s="108"/>
      <c r="J291" s="108"/>
      <c r="K291" s="108"/>
      <c r="L291" s="108"/>
      <c r="M291" s="111"/>
      <c r="N291" s="112"/>
      <c r="O291" s="111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</row>
    <row r="292">
      <c r="A292" s="108"/>
      <c r="B292" s="108"/>
      <c r="C292" s="108"/>
      <c r="D292" s="115"/>
      <c r="E292" s="108"/>
      <c r="F292" s="108"/>
      <c r="G292" s="108"/>
      <c r="H292" s="108"/>
      <c r="I292" s="108"/>
      <c r="J292" s="108"/>
      <c r="K292" s="108"/>
      <c r="L292" s="108"/>
      <c r="M292" s="111"/>
      <c r="N292" s="112"/>
      <c r="O292" s="111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</row>
    <row r="293">
      <c r="A293" s="108"/>
      <c r="B293" s="108"/>
      <c r="C293" s="108"/>
      <c r="D293" s="115"/>
      <c r="E293" s="108"/>
      <c r="F293" s="108"/>
      <c r="G293" s="108"/>
      <c r="H293" s="108"/>
      <c r="I293" s="108"/>
      <c r="J293" s="108"/>
      <c r="K293" s="108"/>
      <c r="L293" s="108"/>
      <c r="M293" s="111"/>
      <c r="N293" s="112"/>
      <c r="O293" s="111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</row>
    <row r="294">
      <c r="A294" s="108"/>
      <c r="B294" s="108"/>
      <c r="C294" s="108"/>
      <c r="D294" s="115"/>
      <c r="E294" s="108"/>
      <c r="F294" s="108"/>
      <c r="G294" s="108"/>
      <c r="H294" s="108"/>
      <c r="I294" s="108"/>
      <c r="J294" s="108"/>
      <c r="K294" s="108"/>
      <c r="L294" s="108"/>
      <c r="M294" s="111"/>
      <c r="N294" s="112"/>
      <c r="O294" s="111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</row>
    <row r="295">
      <c r="A295" s="108"/>
      <c r="B295" s="108"/>
      <c r="C295" s="108"/>
      <c r="D295" s="115"/>
      <c r="E295" s="108"/>
      <c r="F295" s="108"/>
      <c r="G295" s="108"/>
      <c r="H295" s="108"/>
      <c r="I295" s="108"/>
      <c r="J295" s="108"/>
      <c r="K295" s="108"/>
      <c r="L295" s="108"/>
      <c r="M295" s="111"/>
      <c r="N295" s="112"/>
      <c r="O295" s="111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</row>
    <row r="296">
      <c r="A296" s="108"/>
      <c r="B296" s="108"/>
      <c r="C296" s="108"/>
      <c r="D296" s="115"/>
      <c r="E296" s="108"/>
      <c r="F296" s="108"/>
      <c r="G296" s="108"/>
      <c r="H296" s="108"/>
      <c r="I296" s="108"/>
      <c r="J296" s="108"/>
      <c r="K296" s="108"/>
      <c r="L296" s="108"/>
      <c r="M296" s="111"/>
      <c r="N296" s="112"/>
      <c r="O296" s="111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</row>
    <row r="297">
      <c r="A297" s="108"/>
      <c r="B297" s="108"/>
      <c r="C297" s="108"/>
      <c r="D297" s="115"/>
      <c r="E297" s="108"/>
      <c r="F297" s="108"/>
      <c r="G297" s="108"/>
      <c r="H297" s="108"/>
      <c r="I297" s="108"/>
      <c r="J297" s="108"/>
      <c r="K297" s="108"/>
      <c r="L297" s="108"/>
      <c r="M297" s="111"/>
      <c r="N297" s="112"/>
      <c r="O297" s="111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</row>
    <row r="298">
      <c r="A298" s="108"/>
      <c r="B298" s="108"/>
      <c r="C298" s="108"/>
      <c r="D298" s="115"/>
      <c r="E298" s="108"/>
      <c r="F298" s="108"/>
      <c r="G298" s="108"/>
      <c r="H298" s="108"/>
      <c r="I298" s="108"/>
      <c r="J298" s="108"/>
      <c r="K298" s="108"/>
      <c r="L298" s="108"/>
      <c r="M298" s="111"/>
      <c r="N298" s="112"/>
      <c r="O298" s="111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</row>
    <row r="299">
      <c r="A299" s="108"/>
      <c r="B299" s="108"/>
      <c r="C299" s="108"/>
      <c r="D299" s="115"/>
      <c r="E299" s="108"/>
      <c r="F299" s="108"/>
      <c r="G299" s="108"/>
      <c r="H299" s="108"/>
      <c r="I299" s="108"/>
      <c r="J299" s="108"/>
      <c r="K299" s="108"/>
      <c r="L299" s="108"/>
      <c r="M299" s="111"/>
      <c r="N299" s="112"/>
      <c r="O299" s="111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</row>
    <row r="300">
      <c r="A300" s="108"/>
      <c r="B300" s="108"/>
      <c r="C300" s="108"/>
      <c r="D300" s="115"/>
      <c r="E300" s="108"/>
      <c r="F300" s="108"/>
      <c r="G300" s="108"/>
      <c r="H300" s="108"/>
      <c r="I300" s="108"/>
      <c r="J300" s="108"/>
      <c r="K300" s="108"/>
      <c r="L300" s="108"/>
      <c r="M300" s="111"/>
      <c r="N300" s="112"/>
      <c r="O300" s="111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</row>
    <row r="301">
      <c r="A301" s="108"/>
      <c r="B301" s="108"/>
      <c r="C301" s="108"/>
      <c r="D301" s="115"/>
      <c r="E301" s="108"/>
      <c r="F301" s="108"/>
      <c r="G301" s="108"/>
      <c r="H301" s="108"/>
      <c r="I301" s="108"/>
      <c r="J301" s="108"/>
      <c r="K301" s="108"/>
      <c r="L301" s="108"/>
      <c r="M301" s="111"/>
      <c r="N301" s="112"/>
      <c r="O301" s="111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</row>
    <row r="302">
      <c r="A302" s="108"/>
      <c r="B302" s="108"/>
      <c r="C302" s="108"/>
      <c r="D302" s="115"/>
      <c r="E302" s="108"/>
      <c r="F302" s="108"/>
      <c r="G302" s="108"/>
      <c r="H302" s="108"/>
      <c r="I302" s="108"/>
      <c r="J302" s="108"/>
      <c r="K302" s="108"/>
      <c r="L302" s="108"/>
      <c r="M302" s="111"/>
      <c r="N302" s="112"/>
      <c r="O302" s="111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</row>
    <row r="303">
      <c r="A303" s="108"/>
      <c r="B303" s="108"/>
      <c r="C303" s="108"/>
      <c r="D303" s="115"/>
      <c r="E303" s="108"/>
      <c r="F303" s="108"/>
      <c r="G303" s="108"/>
      <c r="H303" s="108"/>
      <c r="I303" s="108"/>
      <c r="J303" s="108"/>
      <c r="K303" s="108"/>
      <c r="L303" s="108"/>
      <c r="M303" s="111"/>
      <c r="N303" s="112"/>
      <c r="O303" s="111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</row>
    <row r="304">
      <c r="A304" s="108"/>
      <c r="B304" s="108"/>
      <c r="C304" s="108"/>
      <c r="D304" s="115"/>
      <c r="E304" s="108"/>
      <c r="F304" s="108"/>
      <c r="G304" s="108"/>
      <c r="H304" s="108"/>
      <c r="I304" s="108"/>
      <c r="J304" s="108"/>
      <c r="K304" s="108"/>
      <c r="L304" s="108"/>
      <c r="M304" s="111"/>
      <c r="N304" s="112"/>
      <c r="O304" s="111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</row>
    <row r="305">
      <c r="A305" s="108"/>
      <c r="B305" s="108"/>
      <c r="C305" s="108"/>
      <c r="D305" s="115"/>
      <c r="E305" s="108"/>
      <c r="F305" s="108"/>
      <c r="G305" s="108"/>
      <c r="H305" s="108"/>
      <c r="I305" s="108"/>
      <c r="J305" s="108"/>
      <c r="K305" s="108"/>
      <c r="L305" s="108"/>
      <c r="M305" s="111"/>
      <c r="N305" s="112"/>
      <c r="O305" s="111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</row>
    <row r="306">
      <c r="A306" s="108"/>
      <c r="B306" s="108"/>
      <c r="C306" s="108"/>
      <c r="D306" s="115"/>
      <c r="E306" s="108"/>
      <c r="F306" s="108"/>
      <c r="G306" s="108"/>
      <c r="H306" s="108"/>
      <c r="I306" s="108"/>
      <c r="J306" s="108"/>
      <c r="K306" s="108"/>
      <c r="L306" s="108"/>
      <c r="M306" s="111"/>
      <c r="N306" s="112"/>
      <c r="O306" s="111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</row>
    <row r="307">
      <c r="A307" s="108"/>
      <c r="B307" s="108"/>
      <c r="C307" s="108"/>
      <c r="D307" s="115"/>
      <c r="E307" s="108"/>
      <c r="F307" s="108"/>
      <c r="G307" s="108"/>
      <c r="H307" s="108"/>
      <c r="I307" s="108"/>
      <c r="J307" s="108"/>
      <c r="K307" s="108"/>
      <c r="L307" s="108"/>
      <c r="M307" s="111"/>
      <c r="N307" s="112"/>
      <c r="O307" s="111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</row>
    <row r="308">
      <c r="A308" s="108"/>
      <c r="B308" s="108"/>
      <c r="C308" s="108"/>
      <c r="D308" s="115"/>
      <c r="E308" s="108"/>
      <c r="F308" s="108"/>
      <c r="G308" s="108"/>
      <c r="H308" s="108"/>
      <c r="I308" s="108"/>
      <c r="J308" s="108"/>
      <c r="K308" s="108"/>
      <c r="L308" s="108"/>
      <c r="M308" s="111"/>
      <c r="N308" s="112"/>
      <c r="O308" s="111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</row>
    <row r="309">
      <c r="A309" s="108"/>
      <c r="B309" s="108"/>
      <c r="C309" s="108"/>
      <c r="D309" s="115"/>
      <c r="E309" s="108"/>
      <c r="F309" s="108"/>
      <c r="G309" s="108"/>
      <c r="H309" s="108"/>
      <c r="I309" s="108"/>
      <c r="J309" s="108"/>
      <c r="K309" s="108"/>
      <c r="L309" s="108"/>
      <c r="M309" s="111"/>
      <c r="N309" s="112"/>
      <c r="O309" s="111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</row>
    <row r="310">
      <c r="A310" s="108"/>
      <c r="B310" s="108"/>
      <c r="C310" s="108"/>
      <c r="D310" s="115"/>
      <c r="E310" s="108"/>
      <c r="F310" s="108"/>
      <c r="G310" s="108"/>
      <c r="H310" s="108"/>
      <c r="I310" s="108"/>
      <c r="J310" s="108"/>
      <c r="K310" s="108"/>
      <c r="L310" s="108"/>
      <c r="M310" s="111"/>
      <c r="N310" s="112"/>
      <c r="O310" s="111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</row>
    <row r="311">
      <c r="A311" s="108"/>
      <c r="B311" s="108"/>
      <c r="C311" s="108"/>
      <c r="D311" s="115"/>
      <c r="E311" s="108"/>
      <c r="F311" s="108"/>
      <c r="G311" s="108"/>
      <c r="H311" s="108"/>
      <c r="I311" s="108"/>
      <c r="J311" s="108"/>
      <c r="K311" s="108"/>
      <c r="L311" s="108"/>
      <c r="M311" s="111"/>
      <c r="N311" s="112"/>
      <c r="O311" s="111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</row>
    <row r="312">
      <c r="A312" s="108"/>
      <c r="B312" s="108"/>
      <c r="C312" s="108"/>
      <c r="D312" s="115"/>
      <c r="E312" s="108"/>
      <c r="F312" s="108"/>
      <c r="G312" s="108"/>
      <c r="H312" s="108"/>
      <c r="I312" s="108"/>
      <c r="J312" s="108"/>
      <c r="K312" s="108"/>
      <c r="L312" s="108"/>
      <c r="M312" s="111"/>
      <c r="N312" s="112"/>
      <c r="O312" s="111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</row>
    <row r="313">
      <c r="A313" s="108"/>
      <c r="B313" s="108"/>
      <c r="C313" s="108"/>
      <c r="D313" s="115"/>
      <c r="E313" s="108"/>
      <c r="F313" s="108"/>
      <c r="G313" s="108"/>
      <c r="H313" s="108"/>
      <c r="I313" s="108"/>
      <c r="J313" s="108"/>
      <c r="K313" s="108"/>
      <c r="L313" s="108"/>
      <c r="M313" s="111"/>
      <c r="N313" s="112"/>
      <c r="O313" s="111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</row>
    <row r="314">
      <c r="A314" s="108"/>
      <c r="B314" s="108"/>
      <c r="C314" s="108"/>
      <c r="D314" s="115"/>
      <c r="E314" s="108"/>
      <c r="F314" s="108"/>
      <c r="G314" s="108"/>
      <c r="H314" s="108"/>
      <c r="I314" s="108"/>
      <c r="J314" s="108"/>
      <c r="K314" s="108"/>
      <c r="L314" s="108"/>
      <c r="M314" s="111"/>
      <c r="N314" s="112"/>
      <c r="O314" s="111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</row>
    <row r="315">
      <c r="A315" s="108"/>
      <c r="B315" s="108"/>
      <c r="C315" s="108"/>
      <c r="D315" s="115"/>
      <c r="E315" s="108"/>
      <c r="F315" s="108"/>
      <c r="G315" s="108"/>
      <c r="H315" s="108"/>
      <c r="I315" s="108"/>
      <c r="J315" s="108"/>
      <c r="K315" s="108"/>
      <c r="L315" s="108"/>
      <c r="M315" s="111"/>
      <c r="N315" s="112"/>
      <c r="O315" s="111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</row>
    <row r="316">
      <c r="A316" s="108"/>
      <c r="B316" s="108"/>
      <c r="C316" s="108"/>
      <c r="D316" s="115"/>
      <c r="E316" s="108"/>
      <c r="F316" s="108"/>
      <c r="G316" s="108"/>
      <c r="H316" s="108"/>
      <c r="I316" s="108"/>
      <c r="J316" s="108"/>
      <c r="K316" s="108"/>
      <c r="L316" s="108"/>
      <c r="M316" s="111"/>
      <c r="N316" s="112"/>
      <c r="O316" s="111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</row>
    <row r="317">
      <c r="A317" s="108"/>
      <c r="B317" s="108"/>
      <c r="C317" s="108"/>
      <c r="D317" s="115"/>
      <c r="E317" s="108"/>
      <c r="F317" s="108"/>
      <c r="G317" s="108"/>
      <c r="H317" s="108"/>
      <c r="I317" s="108"/>
      <c r="J317" s="108"/>
      <c r="K317" s="108"/>
      <c r="L317" s="108"/>
      <c r="M317" s="111"/>
      <c r="N317" s="112"/>
      <c r="O317" s="111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</row>
    <row r="318">
      <c r="A318" s="108"/>
      <c r="B318" s="108"/>
      <c r="C318" s="108"/>
      <c r="D318" s="115"/>
      <c r="E318" s="108"/>
      <c r="F318" s="108"/>
      <c r="G318" s="108"/>
      <c r="H318" s="108"/>
      <c r="I318" s="108"/>
      <c r="J318" s="108"/>
      <c r="K318" s="108"/>
      <c r="L318" s="108"/>
      <c r="M318" s="111"/>
      <c r="N318" s="112"/>
      <c r="O318" s="111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</row>
    <row r="319">
      <c r="A319" s="108"/>
      <c r="B319" s="108"/>
      <c r="C319" s="108"/>
      <c r="D319" s="115"/>
      <c r="E319" s="108"/>
      <c r="F319" s="108"/>
      <c r="G319" s="108"/>
      <c r="H319" s="108"/>
      <c r="I319" s="108"/>
      <c r="J319" s="108"/>
      <c r="K319" s="108"/>
      <c r="L319" s="108"/>
      <c r="M319" s="111"/>
      <c r="N319" s="112"/>
      <c r="O319" s="111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</row>
    <row r="320">
      <c r="A320" s="108"/>
      <c r="B320" s="108"/>
      <c r="C320" s="108"/>
      <c r="D320" s="115"/>
      <c r="E320" s="108"/>
      <c r="F320" s="108"/>
      <c r="G320" s="108"/>
      <c r="H320" s="108"/>
      <c r="I320" s="108"/>
      <c r="J320" s="108"/>
      <c r="K320" s="108"/>
      <c r="L320" s="108"/>
      <c r="M320" s="111"/>
      <c r="N320" s="112"/>
      <c r="O320" s="111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</row>
    <row r="321">
      <c r="A321" s="108"/>
      <c r="B321" s="108"/>
      <c r="C321" s="108"/>
      <c r="D321" s="115"/>
      <c r="E321" s="108"/>
      <c r="F321" s="108"/>
      <c r="G321" s="108"/>
      <c r="H321" s="108"/>
      <c r="I321" s="108"/>
      <c r="J321" s="108"/>
      <c r="K321" s="108"/>
      <c r="L321" s="108"/>
      <c r="M321" s="111"/>
      <c r="N321" s="112"/>
      <c r="O321" s="111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</row>
    <row r="322">
      <c r="A322" s="108"/>
      <c r="B322" s="108"/>
      <c r="C322" s="108"/>
      <c r="D322" s="115"/>
      <c r="E322" s="108"/>
      <c r="F322" s="108"/>
      <c r="G322" s="108"/>
      <c r="H322" s="108"/>
      <c r="I322" s="108"/>
      <c r="J322" s="108"/>
      <c r="K322" s="108"/>
      <c r="L322" s="108"/>
      <c r="M322" s="111"/>
      <c r="N322" s="112"/>
      <c r="O322" s="111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</row>
    <row r="323">
      <c r="A323" s="108"/>
      <c r="B323" s="108"/>
      <c r="C323" s="108"/>
      <c r="D323" s="115"/>
      <c r="E323" s="108"/>
      <c r="F323" s="108"/>
      <c r="G323" s="108"/>
      <c r="H323" s="108"/>
      <c r="I323" s="108"/>
      <c r="J323" s="108"/>
      <c r="K323" s="108"/>
      <c r="L323" s="108"/>
      <c r="M323" s="111"/>
      <c r="N323" s="112"/>
      <c r="O323" s="111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</row>
    <row r="324">
      <c r="A324" s="108"/>
      <c r="B324" s="108"/>
      <c r="C324" s="108"/>
      <c r="D324" s="115"/>
      <c r="E324" s="108"/>
      <c r="F324" s="108"/>
      <c r="G324" s="108"/>
      <c r="H324" s="108"/>
      <c r="I324" s="108"/>
      <c r="J324" s="108"/>
      <c r="K324" s="108"/>
      <c r="L324" s="108"/>
      <c r="M324" s="111"/>
      <c r="N324" s="112"/>
      <c r="O324" s="111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</row>
    <row r="325">
      <c r="A325" s="108"/>
      <c r="B325" s="108"/>
      <c r="C325" s="108"/>
      <c r="D325" s="115"/>
      <c r="E325" s="108"/>
      <c r="F325" s="108"/>
      <c r="G325" s="108"/>
      <c r="H325" s="108"/>
      <c r="I325" s="108"/>
      <c r="J325" s="108"/>
      <c r="K325" s="108"/>
      <c r="L325" s="108"/>
      <c r="M325" s="111"/>
      <c r="N325" s="112"/>
      <c r="O325" s="111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</row>
    <row r="326">
      <c r="A326" s="108"/>
      <c r="B326" s="108"/>
      <c r="C326" s="108"/>
      <c r="D326" s="115"/>
      <c r="E326" s="108"/>
      <c r="F326" s="108"/>
      <c r="G326" s="108"/>
      <c r="H326" s="108"/>
      <c r="I326" s="108"/>
      <c r="J326" s="108"/>
      <c r="K326" s="108"/>
      <c r="L326" s="108"/>
      <c r="M326" s="111"/>
      <c r="N326" s="112"/>
      <c r="O326" s="111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</row>
    <row r="327">
      <c r="A327" s="108"/>
      <c r="B327" s="108"/>
      <c r="C327" s="108"/>
      <c r="D327" s="115"/>
      <c r="E327" s="108"/>
      <c r="F327" s="108"/>
      <c r="G327" s="108"/>
      <c r="H327" s="108"/>
      <c r="I327" s="108"/>
      <c r="J327" s="108"/>
      <c r="K327" s="108"/>
      <c r="L327" s="108"/>
      <c r="M327" s="111"/>
      <c r="N327" s="112"/>
      <c r="O327" s="111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</row>
    <row r="328">
      <c r="A328" s="108"/>
      <c r="B328" s="108"/>
      <c r="C328" s="108"/>
      <c r="D328" s="115"/>
      <c r="E328" s="108"/>
      <c r="F328" s="108"/>
      <c r="G328" s="108"/>
      <c r="H328" s="108"/>
      <c r="I328" s="108"/>
      <c r="J328" s="108"/>
      <c r="K328" s="108"/>
      <c r="L328" s="108"/>
      <c r="M328" s="111"/>
      <c r="N328" s="112"/>
      <c r="O328" s="111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</row>
    <row r="329">
      <c r="A329" s="108"/>
      <c r="B329" s="108"/>
      <c r="C329" s="108"/>
      <c r="D329" s="115"/>
      <c r="E329" s="108"/>
      <c r="F329" s="108"/>
      <c r="G329" s="108"/>
      <c r="H329" s="108"/>
      <c r="I329" s="108"/>
      <c r="J329" s="108"/>
      <c r="K329" s="108"/>
      <c r="L329" s="108"/>
      <c r="M329" s="111"/>
      <c r="N329" s="112"/>
      <c r="O329" s="111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</row>
    <row r="330">
      <c r="A330" s="108"/>
      <c r="B330" s="108"/>
      <c r="C330" s="108"/>
      <c r="D330" s="115"/>
      <c r="E330" s="108"/>
      <c r="F330" s="108"/>
      <c r="G330" s="108"/>
      <c r="H330" s="108"/>
      <c r="I330" s="108"/>
      <c r="J330" s="108"/>
      <c r="K330" s="108"/>
      <c r="L330" s="108"/>
      <c r="M330" s="111"/>
      <c r="N330" s="112"/>
      <c r="O330" s="111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</row>
    <row r="331">
      <c r="A331" s="108"/>
      <c r="B331" s="108"/>
      <c r="C331" s="108"/>
      <c r="D331" s="115"/>
      <c r="E331" s="108"/>
      <c r="F331" s="108"/>
      <c r="G331" s="108"/>
      <c r="H331" s="108"/>
      <c r="I331" s="108"/>
      <c r="J331" s="108"/>
      <c r="K331" s="108"/>
      <c r="L331" s="108"/>
      <c r="M331" s="111"/>
      <c r="N331" s="112"/>
      <c r="O331" s="111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</row>
    <row r="332">
      <c r="A332" s="108"/>
      <c r="B332" s="108"/>
      <c r="C332" s="108"/>
      <c r="D332" s="115"/>
      <c r="E332" s="108"/>
      <c r="F332" s="108"/>
      <c r="G332" s="108"/>
      <c r="H332" s="108"/>
      <c r="I332" s="108"/>
      <c r="J332" s="108"/>
      <c r="K332" s="108"/>
      <c r="L332" s="108"/>
      <c r="M332" s="111"/>
      <c r="N332" s="112"/>
      <c r="O332" s="111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</row>
    <row r="333">
      <c r="A333" s="108"/>
      <c r="B333" s="108"/>
      <c r="C333" s="108"/>
      <c r="D333" s="115"/>
      <c r="E333" s="108"/>
      <c r="F333" s="108"/>
      <c r="G333" s="108"/>
      <c r="H333" s="108"/>
      <c r="I333" s="108"/>
      <c r="J333" s="108"/>
      <c r="K333" s="108"/>
      <c r="L333" s="108"/>
      <c r="M333" s="111"/>
      <c r="N333" s="112"/>
      <c r="O333" s="111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</row>
    <row r="334">
      <c r="A334" s="108"/>
      <c r="B334" s="108"/>
      <c r="C334" s="108"/>
      <c r="D334" s="115"/>
      <c r="E334" s="108"/>
      <c r="F334" s="108"/>
      <c r="G334" s="108"/>
      <c r="H334" s="108"/>
      <c r="I334" s="108"/>
      <c r="J334" s="108"/>
      <c r="K334" s="108"/>
      <c r="L334" s="108"/>
      <c r="M334" s="111"/>
      <c r="N334" s="112"/>
      <c r="O334" s="111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</row>
    <row r="335">
      <c r="A335" s="108"/>
      <c r="B335" s="108"/>
      <c r="C335" s="108"/>
      <c r="D335" s="115"/>
      <c r="E335" s="108"/>
      <c r="F335" s="108"/>
      <c r="G335" s="108"/>
      <c r="H335" s="108"/>
      <c r="I335" s="108"/>
      <c r="J335" s="108"/>
      <c r="K335" s="108"/>
      <c r="L335" s="108"/>
      <c r="M335" s="111"/>
      <c r="N335" s="112"/>
      <c r="O335" s="111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</row>
    <row r="336">
      <c r="A336" s="108"/>
      <c r="B336" s="108"/>
      <c r="C336" s="108"/>
      <c r="D336" s="115"/>
      <c r="E336" s="108"/>
      <c r="F336" s="108"/>
      <c r="G336" s="108"/>
      <c r="H336" s="108"/>
      <c r="I336" s="108"/>
      <c r="J336" s="108"/>
      <c r="K336" s="108"/>
      <c r="L336" s="108"/>
      <c r="M336" s="111"/>
      <c r="N336" s="112"/>
      <c r="O336" s="111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</row>
    <row r="337">
      <c r="A337" s="108"/>
      <c r="B337" s="108"/>
      <c r="C337" s="108"/>
      <c r="D337" s="115"/>
      <c r="E337" s="108"/>
      <c r="F337" s="108"/>
      <c r="G337" s="108"/>
      <c r="H337" s="108"/>
      <c r="I337" s="108"/>
      <c r="J337" s="108"/>
      <c r="K337" s="108"/>
      <c r="L337" s="108"/>
      <c r="M337" s="111"/>
      <c r="N337" s="112"/>
      <c r="O337" s="111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</row>
    <row r="338">
      <c r="A338" s="108"/>
      <c r="B338" s="108"/>
      <c r="C338" s="108"/>
      <c r="D338" s="115"/>
      <c r="E338" s="108"/>
      <c r="F338" s="108"/>
      <c r="G338" s="108"/>
      <c r="H338" s="108"/>
      <c r="I338" s="108"/>
      <c r="J338" s="108"/>
      <c r="K338" s="108"/>
      <c r="L338" s="108"/>
      <c r="M338" s="111"/>
      <c r="N338" s="112"/>
      <c r="O338" s="111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</row>
    <row r="339">
      <c r="A339" s="108"/>
      <c r="B339" s="108"/>
      <c r="C339" s="108"/>
      <c r="D339" s="115"/>
      <c r="E339" s="108"/>
      <c r="F339" s="108"/>
      <c r="G339" s="108"/>
      <c r="H339" s="108"/>
      <c r="I339" s="108"/>
      <c r="J339" s="108"/>
      <c r="K339" s="108"/>
      <c r="L339" s="108"/>
      <c r="M339" s="111"/>
      <c r="N339" s="112"/>
      <c r="O339" s="111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</row>
    <row r="340">
      <c r="A340" s="108"/>
      <c r="B340" s="108"/>
      <c r="C340" s="108"/>
      <c r="D340" s="115"/>
      <c r="E340" s="108"/>
      <c r="F340" s="108"/>
      <c r="G340" s="108"/>
      <c r="H340" s="108"/>
      <c r="I340" s="108"/>
      <c r="J340" s="108"/>
      <c r="K340" s="108"/>
      <c r="L340" s="108"/>
      <c r="M340" s="111"/>
      <c r="N340" s="112"/>
      <c r="O340" s="111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</row>
    <row r="341">
      <c r="A341" s="108"/>
      <c r="B341" s="108"/>
      <c r="C341" s="108"/>
      <c r="D341" s="115"/>
      <c r="E341" s="108"/>
      <c r="F341" s="108"/>
      <c r="G341" s="108"/>
      <c r="H341" s="108"/>
      <c r="I341" s="108"/>
      <c r="J341" s="108"/>
      <c r="K341" s="108"/>
      <c r="L341" s="108"/>
      <c r="M341" s="111"/>
      <c r="N341" s="112"/>
      <c r="O341" s="111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</row>
    <row r="342">
      <c r="A342" s="108"/>
      <c r="B342" s="108"/>
      <c r="C342" s="108"/>
      <c r="D342" s="115"/>
      <c r="E342" s="108"/>
      <c r="F342" s="108"/>
      <c r="G342" s="108"/>
      <c r="H342" s="108"/>
      <c r="I342" s="108"/>
      <c r="J342" s="108"/>
      <c r="K342" s="108"/>
      <c r="L342" s="108"/>
      <c r="M342" s="111"/>
      <c r="N342" s="112"/>
      <c r="O342" s="111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</row>
    <row r="343">
      <c r="A343" s="108"/>
      <c r="B343" s="108"/>
      <c r="C343" s="108"/>
      <c r="D343" s="115"/>
      <c r="E343" s="108"/>
      <c r="F343" s="108"/>
      <c r="G343" s="108"/>
      <c r="H343" s="108"/>
      <c r="I343" s="108"/>
      <c r="J343" s="108"/>
      <c r="K343" s="108"/>
      <c r="L343" s="108"/>
      <c r="M343" s="111"/>
      <c r="N343" s="112"/>
      <c r="O343" s="111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</row>
    <row r="344">
      <c r="A344" s="108"/>
      <c r="B344" s="108"/>
      <c r="C344" s="108"/>
      <c r="D344" s="115"/>
      <c r="E344" s="108"/>
      <c r="F344" s="108"/>
      <c r="G344" s="108"/>
      <c r="H344" s="108"/>
      <c r="I344" s="108"/>
      <c r="J344" s="108"/>
      <c r="K344" s="108"/>
      <c r="L344" s="108"/>
      <c r="M344" s="111"/>
      <c r="N344" s="112"/>
      <c r="O344" s="111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</row>
    <row r="345">
      <c r="A345" s="108"/>
      <c r="B345" s="108"/>
      <c r="C345" s="108"/>
      <c r="D345" s="115"/>
      <c r="E345" s="108"/>
      <c r="F345" s="108"/>
      <c r="G345" s="108"/>
      <c r="H345" s="108"/>
      <c r="I345" s="108"/>
      <c r="J345" s="108"/>
      <c r="K345" s="108"/>
      <c r="L345" s="108"/>
      <c r="M345" s="111"/>
      <c r="N345" s="112"/>
      <c r="O345" s="111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</row>
    <row r="346">
      <c r="A346" s="108"/>
      <c r="B346" s="108"/>
      <c r="C346" s="108"/>
      <c r="D346" s="115"/>
      <c r="E346" s="108"/>
      <c r="F346" s="108"/>
      <c r="G346" s="108"/>
      <c r="H346" s="108"/>
      <c r="I346" s="108"/>
      <c r="J346" s="108"/>
      <c r="K346" s="108"/>
      <c r="L346" s="108"/>
      <c r="M346" s="111"/>
      <c r="N346" s="112"/>
      <c r="O346" s="111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</row>
    <row r="347">
      <c r="A347" s="108"/>
      <c r="B347" s="108"/>
      <c r="C347" s="108"/>
      <c r="D347" s="115"/>
      <c r="E347" s="108"/>
      <c r="F347" s="108"/>
      <c r="G347" s="108"/>
      <c r="H347" s="108"/>
      <c r="I347" s="108"/>
      <c r="J347" s="108"/>
      <c r="K347" s="108"/>
      <c r="L347" s="108"/>
      <c r="M347" s="111"/>
      <c r="N347" s="112"/>
      <c r="O347" s="111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</row>
    <row r="348">
      <c r="A348" s="108"/>
      <c r="B348" s="108"/>
      <c r="C348" s="108"/>
      <c r="D348" s="115"/>
      <c r="E348" s="108"/>
      <c r="F348" s="108"/>
      <c r="G348" s="108"/>
      <c r="H348" s="108"/>
      <c r="I348" s="108"/>
      <c r="J348" s="108"/>
      <c r="K348" s="108"/>
      <c r="L348" s="108"/>
      <c r="M348" s="111"/>
      <c r="N348" s="112"/>
      <c r="O348" s="111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</row>
    <row r="349">
      <c r="A349" s="108"/>
      <c r="B349" s="108"/>
      <c r="C349" s="108"/>
      <c r="D349" s="115"/>
      <c r="E349" s="108"/>
      <c r="F349" s="108"/>
      <c r="G349" s="108"/>
      <c r="H349" s="108"/>
      <c r="I349" s="108"/>
      <c r="J349" s="108"/>
      <c r="K349" s="108"/>
      <c r="L349" s="108"/>
      <c r="M349" s="111"/>
      <c r="N349" s="112"/>
      <c r="O349" s="111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</row>
    <row r="350">
      <c r="A350" s="108"/>
      <c r="B350" s="108"/>
      <c r="C350" s="108"/>
      <c r="D350" s="115"/>
      <c r="E350" s="108"/>
      <c r="F350" s="108"/>
      <c r="G350" s="108"/>
      <c r="H350" s="108"/>
      <c r="I350" s="108"/>
      <c r="J350" s="108"/>
      <c r="K350" s="108"/>
      <c r="L350" s="108"/>
      <c r="M350" s="111"/>
      <c r="N350" s="112"/>
      <c r="O350" s="111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</row>
    <row r="351">
      <c r="A351" s="108"/>
      <c r="B351" s="108"/>
      <c r="C351" s="108"/>
      <c r="D351" s="115"/>
      <c r="E351" s="108"/>
      <c r="F351" s="108"/>
      <c r="G351" s="108"/>
      <c r="H351" s="108"/>
      <c r="I351" s="108"/>
      <c r="J351" s="108"/>
      <c r="K351" s="108"/>
      <c r="L351" s="108"/>
      <c r="M351" s="111"/>
      <c r="N351" s="112"/>
      <c r="O351" s="111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</row>
    <row r="352">
      <c r="A352" s="108"/>
      <c r="B352" s="108"/>
      <c r="C352" s="108"/>
      <c r="D352" s="115"/>
      <c r="E352" s="108"/>
      <c r="F352" s="108"/>
      <c r="G352" s="108"/>
      <c r="H352" s="108"/>
      <c r="I352" s="108"/>
      <c r="J352" s="108"/>
      <c r="K352" s="108"/>
      <c r="L352" s="108"/>
      <c r="M352" s="111"/>
      <c r="N352" s="112"/>
      <c r="O352" s="111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</row>
    <row r="353">
      <c r="A353" s="108"/>
      <c r="B353" s="108"/>
      <c r="C353" s="108"/>
      <c r="D353" s="115"/>
      <c r="E353" s="108"/>
      <c r="F353" s="108"/>
      <c r="G353" s="108"/>
      <c r="H353" s="108"/>
      <c r="I353" s="108"/>
      <c r="J353" s="108"/>
      <c r="K353" s="108"/>
      <c r="L353" s="108"/>
      <c r="M353" s="111"/>
      <c r="N353" s="112"/>
      <c r="O353" s="111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</row>
    <row r="354">
      <c r="A354" s="108"/>
      <c r="B354" s="108"/>
      <c r="C354" s="108"/>
      <c r="D354" s="115"/>
      <c r="E354" s="108"/>
      <c r="F354" s="108"/>
      <c r="G354" s="108"/>
      <c r="H354" s="108"/>
      <c r="I354" s="108"/>
      <c r="J354" s="108"/>
      <c r="K354" s="108"/>
      <c r="L354" s="108"/>
      <c r="M354" s="111"/>
      <c r="N354" s="112"/>
      <c r="O354" s="111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</row>
    <row r="355">
      <c r="A355" s="108"/>
      <c r="B355" s="108"/>
      <c r="C355" s="108"/>
      <c r="D355" s="115"/>
      <c r="E355" s="108"/>
      <c r="F355" s="108"/>
      <c r="G355" s="108"/>
      <c r="H355" s="108"/>
      <c r="I355" s="108"/>
      <c r="J355" s="108"/>
      <c r="K355" s="108"/>
      <c r="L355" s="108"/>
      <c r="M355" s="111"/>
      <c r="N355" s="112"/>
      <c r="O355" s="111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</row>
    <row r="356">
      <c r="A356" s="108"/>
      <c r="B356" s="108"/>
      <c r="C356" s="108"/>
      <c r="D356" s="115"/>
      <c r="E356" s="108"/>
      <c r="F356" s="108"/>
      <c r="G356" s="108"/>
      <c r="H356" s="108"/>
      <c r="I356" s="108"/>
      <c r="J356" s="108"/>
      <c r="K356" s="108"/>
      <c r="L356" s="108"/>
      <c r="M356" s="111"/>
      <c r="N356" s="112"/>
      <c r="O356" s="111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</row>
    <row r="357">
      <c r="A357" s="108"/>
      <c r="B357" s="108"/>
      <c r="C357" s="108"/>
      <c r="D357" s="115"/>
      <c r="E357" s="108"/>
      <c r="F357" s="108"/>
      <c r="G357" s="108"/>
      <c r="H357" s="108"/>
      <c r="I357" s="108"/>
      <c r="J357" s="108"/>
      <c r="K357" s="108"/>
      <c r="L357" s="108"/>
      <c r="M357" s="111"/>
      <c r="N357" s="112"/>
      <c r="O357" s="111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</row>
    <row r="358">
      <c r="A358" s="108"/>
      <c r="B358" s="108"/>
      <c r="C358" s="108"/>
      <c r="D358" s="115"/>
      <c r="E358" s="108"/>
      <c r="F358" s="108"/>
      <c r="G358" s="108"/>
      <c r="H358" s="108"/>
      <c r="I358" s="108"/>
      <c r="J358" s="108"/>
      <c r="K358" s="108"/>
      <c r="L358" s="108"/>
      <c r="M358" s="111"/>
      <c r="N358" s="112"/>
      <c r="O358" s="111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</row>
    <row r="359">
      <c r="A359" s="108"/>
      <c r="B359" s="108"/>
      <c r="C359" s="108"/>
      <c r="D359" s="115"/>
      <c r="E359" s="108"/>
      <c r="F359" s="108"/>
      <c r="G359" s="108"/>
      <c r="H359" s="108"/>
      <c r="I359" s="108"/>
      <c r="J359" s="108"/>
      <c r="K359" s="108"/>
      <c r="L359" s="108"/>
      <c r="M359" s="111"/>
      <c r="N359" s="112"/>
      <c r="O359" s="111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</row>
    <row r="360">
      <c r="A360" s="108"/>
      <c r="B360" s="108"/>
      <c r="C360" s="108"/>
      <c r="D360" s="115"/>
      <c r="E360" s="108"/>
      <c r="F360" s="108"/>
      <c r="G360" s="108"/>
      <c r="H360" s="108"/>
      <c r="I360" s="108"/>
      <c r="J360" s="108"/>
      <c r="K360" s="108"/>
      <c r="L360" s="108"/>
      <c r="M360" s="111"/>
      <c r="N360" s="112"/>
      <c r="O360" s="111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</row>
    <row r="361">
      <c r="A361" s="108"/>
      <c r="B361" s="108"/>
      <c r="C361" s="108"/>
      <c r="D361" s="115"/>
      <c r="E361" s="108"/>
      <c r="F361" s="108"/>
      <c r="G361" s="108"/>
      <c r="H361" s="108"/>
      <c r="I361" s="108"/>
      <c r="J361" s="108"/>
      <c r="K361" s="108"/>
      <c r="L361" s="108"/>
      <c r="M361" s="111"/>
      <c r="N361" s="112"/>
      <c r="O361" s="111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</row>
    <row r="362">
      <c r="A362" s="108"/>
      <c r="B362" s="108"/>
      <c r="C362" s="108"/>
      <c r="D362" s="115"/>
      <c r="E362" s="108"/>
      <c r="F362" s="108"/>
      <c r="G362" s="108"/>
      <c r="H362" s="108"/>
      <c r="I362" s="108"/>
      <c r="J362" s="108"/>
      <c r="K362" s="108"/>
      <c r="L362" s="108"/>
      <c r="M362" s="111"/>
      <c r="N362" s="112"/>
      <c r="O362" s="111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</row>
    <row r="363">
      <c r="A363" s="108"/>
      <c r="B363" s="108"/>
      <c r="C363" s="108"/>
      <c r="D363" s="115"/>
      <c r="E363" s="108"/>
      <c r="F363" s="108"/>
      <c r="G363" s="108"/>
      <c r="H363" s="108"/>
      <c r="I363" s="108"/>
      <c r="J363" s="108"/>
      <c r="K363" s="108"/>
      <c r="L363" s="108"/>
      <c r="M363" s="111"/>
      <c r="N363" s="112"/>
      <c r="O363" s="111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</row>
    <row r="364">
      <c r="A364" s="108"/>
      <c r="B364" s="108"/>
      <c r="C364" s="108"/>
      <c r="D364" s="115"/>
      <c r="E364" s="108"/>
      <c r="F364" s="108"/>
      <c r="G364" s="108"/>
      <c r="H364" s="108"/>
      <c r="I364" s="108"/>
      <c r="J364" s="108"/>
      <c r="K364" s="108"/>
      <c r="L364" s="108"/>
      <c r="M364" s="111"/>
      <c r="N364" s="112"/>
      <c r="O364" s="111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</row>
    <row r="365">
      <c r="A365" s="108"/>
      <c r="B365" s="108"/>
      <c r="C365" s="108"/>
      <c r="D365" s="115"/>
      <c r="E365" s="108"/>
      <c r="F365" s="108"/>
      <c r="G365" s="108"/>
      <c r="H365" s="108"/>
      <c r="I365" s="108"/>
      <c r="J365" s="108"/>
      <c r="K365" s="108"/>
      <c r="L365" s="108"/>
      <c r="M365" s="111"/>
      <c r="N365" s="112"/>
      <c r="O365" s="111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</row>
    <row r="366">
      <c r="A366" s="108"/>
      <c r="B366" s="108"/>
      <c r="C366" s="108"/>
      <c r="D366" s="115"/>
      <c r="E366" s="108"/>
      <c r="F366" s="108"/>
      <c r="G366" s="108"/>
      <c r="H366" s="108"/>
      <c r="I366" s="108"/>
      <c r="J366" s="108"/>
      <c r="K366" s="108"/>
      <c r="L366" s="108"/>
      <c r="M366" s="111"/>
      <c r="N366" s="112"/>
      <c r="O366" s="111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</row>
    <row r="367">
      <c r="A367" s="108"/>
      <c r="B367" s="108"/>
      <c r="C367" s="108"/>
      <c r="D367" s="115"/>
      <c r="E367" s="108"/>
      <c r="F367" s="108"/>
      <c r="G367" s="108"/>
      <c r="H367" s="108"/>
      <c r="I367" s="108"/>
      <c r="J367" s="108"/>
      <c r="K367" s="108"/>
      <c r="L367" s="108"/>
      <c r="M367" s="111"/>
      <c r="N367" s="112"/>
      <c r="O367" s="111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</row>
    <row r="368">
      <c r="A368" s="108"/>
      <c r="B368" s="108"/>
      <c r="C368" s="108"/>
      <c r="D368" s="115"/>
      <c r="E368" s="108"/>
      <c r="F368" s="108"/>
      <c r="G368" s="108"/>
      <c r="H368" s="108"/>
      <c r="I368" s="108"/>
      <c r="J368" s="108"/>
      <c r="K368" s="108"/>
      <c r="L368" s="108"/>
      <c r="M368" s="111"/>
      <c r="N368" s="112"/>
      <c r="O368" s="111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</row>
    <row r="369">
      <c r="A369" s="108"/>
      <c r="B369" s="108"/>
      <c r="C369" s="108"/>
      <c r="D369" s="115"/>
      <c r="E369" s="108"/>
      <c r="F369" s="108"/>
      <c r="G369" s="108"/>
      <c r="H369" s="108"/>
      <c r="I369" s="108"/>
      <c r="J369" s="108"/>
      <c r="K369" s="108"/>
      <c r="L369" s="108"/>
      <c r="M369" s="111"/>
      <c r="N369" s="112"/>
      <c r="O369" s="111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</row>
    <row r="370">
      <c r="A370" s="108"/>
      <c r="B370" s="108"/>
      <c r="C370" s="108"/>
      <c r="D370" s="115"/>
      <c r="E370" s="108"/>
      <c r="F370" s="108"/>
      <c r="G370" s="108"/>
      <c r="H370" s="108"/>
      <c r="I370" s="108"/>
      <c r="J370" s="108"/>
      <c r="K370" s="108"/>
      <c r="L370" s="108"/>
      <c r="M370" s="111"/>
      <c r="N370" s="112"/>
      <c r="O370" s="111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</row>
    <row r="371">
      <c r="A371" s="108"/>
      <c r="B371" s="108"/>
      <c r="C371" s="108"/>
      <c r="D371" s="115"/>
      <c r="E371" s="108"/>
      <c r="F371" s="108"/>
      <c r="G371" s="108"/>
      <c r="H371" s="108"/>
      <c r="I371" s="108"/>
      <c r="J371" s="108"/>
      <c r="K371" s="108"/>
      <c r="L371" s="108"/>
      <c r="M371" s="111"/>
      <c r="N371" s="112"/>
      <c r="O371" s="111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</row>
    <row r="372">
      <c r="A372" s="108"/>
      <c r="B372" s="108"/>
      <c r="C372" s="108"/>
      <c r="D372" s="115"/>
      <c r="E372" s="108"/>
      <c r="F372" s="108"/>
      <c r="G372" s="108"/>
      <c r="H372" s="108"/>
      <c r="I372" s="108"/>
      <c r="J372" s="108"/>
      <c r="K372" s="108"/>
      <c r="L372" s="108"/>
      <c r="M372" s="111"/>
      <c r="N372" s="112"/>
      <c r="O372" s="111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</row>
    <row r="373">
      <c r="A373" s="108"/>
      <c r="B373" s="108"/>
      <c r="C373" s="108"/>
      <c r="D373" s="115"/>
      <c r="E373" s="108"/>
      <c r="F373" s="108"/>
      <c r="G373" s="108"/>
      <c r="H373" s="108"/>
      <c r="I373" s="108"/>
      <c r="J373" s="108"/>
      <c r="K373" s="108"/>
      <c r="L373" s="108"/>
      <c r="M373" s="111"/>
      <c r="N373" s="112"/>
      <c r="O373" s="111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</row>
    <row r="374">
      <c r="A374" s="108"/>
      <c r="B374" s="108"/>
      <c r="C374" s="108"/>
      <c r="D374" s="115"/>
      <c r="E374" s="108"/>
      <c r="F374" s="108"/>
      <c r="G374" s="108"/>
      <c r="H374" s="108"/>
      <c r="I374" s="108"/>
      <c r="J374" s="108"/>
      <c r="K374" s="108"/>
      <c r="L374" s="108"/>
      <c r="M374" s="111"/>
      <c r="N374" s="112"/>
      <c r="O374" s="111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</row>
    <row r="375">
      <c r="A375" s="108"/>
      <c r="B375" s="108"/>
      <c r="C375" s="108"/>
      <c r="D375" s="115"/>
      <c r="E375" s="108"/>
      <c r="F375" s="108"/>
      <c r="G375" s="108"/>
      <c r="H375" s="108"/>
      <c r="I375" s="108"/>
      <c r="J375" s="108"/>
      <c r="K375" s="108"/>
      <c r="L375" s="108"/>
      <c r="M375" s="111"/>
      <c r="N375" s="112"/>
      <c r="O375" s="111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</row>
    <row r="376">
      <c r="A376" s="108"/>
      <c r="B376" s="108"/>
      <c r="C376" s="108"/>
      <c r="D376" s="115"/>
      <c r="E376" s="108"/>
      <c r="F376" s="108"/>
      <c r="G376" s="108"/>
      <c r="H376" s="108"/>
      <c r="I376" s="108"/>
      <c r="J376" s="108"/>
      <c r="K376" s="108"/>
      <c r="L376" s="108"/>
      <c r="M376" s="111"/>
      <c r="N376" s="112"/>
      <c r="O376" s="111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</row>
    <row r="377">
      <c r="A377" s="108"/>
      <c r="B377" s="108"/>
      <c r="C377" s="108"/>
      <c r="D377" s="115"/>
      <c r="E377" s="108"/>
      <c r="F377" s="108"/>
      <c r="G377" s="108"/>
      <c r="H377" s="108"/>
      <c r="I377" s="108"/>
      <c r="J377" s="108"/>
      <c r="K377" s="108"/>
      <c r="L377" s="108"/>
      <c r="M377" s="111"/>
      <c r="N377" s="112"/>
      <c r="O377" s="111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</row>
    <row r="378">
      <c r="A378" s="108"/>
      <c r="B378" s="108"/>
      <c r="C378" s="108"/>
      <c r="D378" s="115"/>
      <c r="E378" s="108"/>
      <c r="F378" s="108"/>
      <c r="G378" s="108"/>
      <c r="H378" s="108"/>
      <c r="I378" s="108"/>
      <c r="J378" s="108"/>
      <c r="K378" s="108"/>
      <c r="L378" s="108"/>
      <c r="M378" s="111"/>
      <c r="N378" s="112"/>
      <c r="O378" s="111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</row>
    <row r="379">
      <c r="A379" s="108"/>
      <c r="B379" s="108"/>
      <c r="C379" s="108"/>
      <c r="D379" s="115"/>
      <c r="E379" s="108"/>
      <c r="F379" s="108"/>
      <c r="G379" s="108"/>
      <c r="H379" s="108"/>
      <c r="I379" s="108"/>
      <c r="J379" s="108"/>
      <c r="K379" s="108"/>
      <c r="L379" s="108"/>
      <c r="M379" s="111"/>
      <c r="N379" s="112"/>
      <c r="O379" s="111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</row>
    <row r="380">
      <c r="A380" s="108"/>
      <c r="B380" s="108"/>
      <c r="C380" s="108"/>
      <c r="D380" s="115"/>
      <c r="E380" s="108"/>
      <c r="F380" s="108"/>
      <c r="G380" s="108"/>
      <c r="H380" s="108"/>
      <c r="I380" s="108"/>
      <c r="J380" s="108"/>
      <c r="K380" s="108"/>
      <c r="L380" s="108"/>
      <c r="M380" s="111"/>
      <c r="N380" s="112"/>
      <c r="O380" s="111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</row>
    <row r="381">
      <c r="A381" s="108"/>
      <c r="B381" s="108"/>
      <c r="C381" s="108"/>
      <c r="D381" s="115"/>
      <c r="E381" s="108"/>
      <c r="F381" s="108"/>
      <c r="G381" s="108"/>
      <c r="H381" s="108"/>
      <c r="I381" s="108"/>
      <c r="J381" s="108"/>
      <c r="K381" s="108"/>
      <c r="L381" s="108"/>
      <c r="M381" s="111"/>
      <c r="N381" s="112"/>
      <c r="O381" s="111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</row>
    <row r="382">
      <c r="A382" s="108"/>
      <c r="B382" s="108"/>
      <c r="C382" s="108"/>
      <c r="D382" s="115"/>
      <c r="E382" s="108"/>
      <c r="F382" s="108"/>
      <c r="G382" s="108"/>
      <c r="H382" s="108"/>
      <c r="I382" s="108"/>
      <c r="J382" s="108"/>
      <c r="K382" s="108"/>
      <c r="L382" s="108"/>
      <c r="M382" s="111"/>
      <c r="N382" s="112"/>
      <c r="O382" s="111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</row>
    <row r="383">
      <c r="A383" s="108"/>
      <c r="B383" s="108"/>
      <c r="C383" s="108"/>
      <c r="D383" s="115"/>
      <c r="E383" s="108"/>
      <c r="F383" s="108"/>
      <c r="G383" s="108"/>
      <c r="H383" s="108"/>
      <c r="I383" s="108"/>
      <c r="J383" s="108"/>
      <c r="K383" s="108"/>
      <c r="L383" s="108"/>
      <c r="M383" s="111"/>
      <c r="N383" s="112"/>
      <c r="O383" s="111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</row>
    <row r="384">
      <c r="A384" s="108"/>
      <c r="B384" s="108"/>
      <c r="C384" s="108"/>
      <c r="D384" s="115"/>
      <c r="E384" s="108"/>
      <c r="F384" s="108"/>
      <c r="G384" s="108"/>
      <c r="H384" s="108"/>
      <c r="I384" s="108"/>
      <c r="J384" s="108"/>
      <c r="K384" s="108"/>
      <c r="L384" s="108"/>
      <c r="M384" s="111"/>
      <c r="N384" s="112"/>
      <c r="O384" s="111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</row>
    <row r="385">
      <c r="A385" s="108"/>
      <c r="B385" s="108"/>
      <c r="C385" s="108"/>
      <c r="D385" s="115"/>
      <c r="E385" s="108"/>
      <c r="F385" s="108"/>
      <c r="G385" s="108"/>
      <c r="H385" s="108"/>
      <c r="I385" s="108"/>
      <c r="J385" s="108"/>
      <c r="K385" s="108"/>
      <c r="L385" s="108"/>
      <c r="M385" s="111"/>
      <c r="N385" s="112"/>
      <c r="O385" s="111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</row>
    <row r="386">
      <c r="A386" s="108"/>
      <c r="B386" s="108"/>
      <c r="C386" s="108"/>
      <c r="D386" s="115"/>
      <c r="E386" s="108"/>
      <c r="F386" s="108"/>
      <c r="G386" s="108"/>
      <c r="H386" s="108"/>
      <c r="I386" s="108"/>
      <c r="J386" s="108"/>
      <c r="K386" s="108"/>
      <c r="L386" s="108"/>
      <c r="M386" s="111"/>
      <c r="N386" s="112"/>
      <c r="O386" s="111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</row>
    <row r="387">
      <c r="A387" s="108"/>
      <c r="B387" s="108"/>
      <c r="C387" s="108"/>
      <c r="D387" s="115"/>
      <c r="E387" s="108"/>
      <c r="F387" s="108"/>
      <c r="G387" s="108"/>
      <c r="H387" s="108"/>
      <c r="I387" s="108"/>
      <c r="J387" s="108"/>
      <c r="K387" s="108"/>
      <c r="L387" s="108"/>
      <c r="M387" s="111"/>
      <c r="N387" s="112"/>
      <c r="O387" s="111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</row>
    <row r="388">
      <c r="A388" s="108"/>
      <c r="B388" s="108"/>
      <c r="C388" s="108"/>
      <c r="D388" s="115"/>
      <c r="E388" s="108"/>
      <c r="F388" s="108"/>
      <c r="G388" s="108"/>
      <c r="H388" s="108"/>
      <c r="I388" s="108"/>
      <c r="J388" s="108"/>
      <c r="K388" s="108"/>
      <c r="L388" s="108"/>
      <c r="M388" s="111"/>
      <c r="N388" s="112"/>
      <c r="O388" s="111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</row>
    <row r="389">
      <c r="A389" s="108"/>
      <c r="B389" s="108"/>
      <c r="C389" s="108"/>
      <c r="D389" s="115"/>
      <c r="E389" s="108"/>
      <c r="F389" s="108"/>
      <c r="G389" s="108"/>
      <c r="H389" s="108"/>
      <c r="I389" s="108"/>
      <c r="J389" s="108"/>
      <c r="K389" s="108"/>
      <c r="L389" s="108"/>
      <c r="M389" s="111"/>
      <c r="N389" s="112"/>
      <c r="O389" s="111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</row>
    <row r="390">
      <c r="A390" s="108"/>
      <c r="B390" s="108"/>
      <c r="C390" s="108"/>
      <c r="D390" s="115"/>
      <c r="E390" s="108"/>
      <c r="F390" s="108"/>
      <c r="G390" s="108"/>
      <c r="H390" s="108"/>
      <c r="I390" s="108"/>
      <c r="J390" s="108"/>
      <c r="K390" s="108"/>
      <c r="L390" s="108"/>
      <c r="M390" s="111"/>
      <c r="N390" s="112"/>
      <c r="O390" s="111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</row>
    <row r="391">
      <c r="A391" s="108"/>
      <c r="B391" s="108"/>
      <c r="C391" s="108"/>
      <c r="D391" s="115"/>
      <c r="E391" s="108"/>
      <c r="F391" s="108"/>
      <c r="G391" s="108"/>
      <c r="H391" s="108"/>
      <c r="I391" s="108"/>
      <c r="J391" s="108"/>
      <c r="K391" s="108"/>
      <c r="L391" s="108"/>
      <c r="M391" s="111"/>
      <c r="N391" s="112"/>
      <c r="O391" s="111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</row>
    <row r="392">
      <c r="A392" s="108"/>
      <c r="B392" s="108"/>
      <c r="C392" s="108"/>
      <c r="D392" s="115"/>
      <c r="E392" s="108"/>
      <c r="F392" s="108"/>
      <c r="G392" s="108"/>
      <c r="H392" s="108"/>
      <c r="I392" s="108"/>
      <c r="J392" s="108"/>
      <c r="K392" s="108"/>
      <c r="L392" s="108"/>
      <c r="M392" s="111"/>
      <c r="N392" s="112"/>
      <c r="O392" s="111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</row>
    <row r="393">
      <c r="A393" s="108"/>
      <c r="B393" s="108"/>
      <c r="C393" s="108"/>
      <c r="D393" s="115"/>
      <c r="E393" s="108"/>
      <c r="F393" s="108"/>
      <c r="G393" s="108"/>
      <c r="H393" s="108"/>
      <c r="I393" s="108"/>
      <c r="J393" s="108"/>
      <c r="K393" s="108"/>
      <c r="L393" s="108"/>
      <c r="M393" s="111"/>
      <c r="N393" s="112"/>
      <c r="O393" s="111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</row>
    <row r="394">
      <c r="A394" s="108"/>
      <c r="B394" s="108"/>
      <c r="C394" s="108"/>
      <c r="D394" s="115"/>
      <c r="E394" s="108"/>
      <c r="F394" s="108"/>
      <c r="G394" s="108"/>
      <c r="H394" s="108"/>
      <c r="I394" s="108"/>
      <c r="J394" s="108"/>
      <c r="K394" s="108"/>
      <c r="L394" s="108"/>
      <c r="M394" s="111"/>
      <c r="N394" s="112"/>
      <c r="O394" s="111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</row>
    <row r="395">
      <c r="A395" s="108"/>
      <c r="B395" s="108"/>
      <c r="C395" s="108"/>
      <c r="D395" s="115"/>
      <c r="E395" s="108"/>
      <c r="F395" s="108"/>
      <c r="G395" s="108"/>
      <c r="H395" s="108"/>
      <c r="I395" s="108"/>
      <c r="J395" s="108"/>
      <c r="K395" s="108"/>
      <c r="L395" s="108"/>
      <c r="M395" s="111"/>
      <c r="N395" s="112"/>
      <c r="O395" s="111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</row>
    <row r="396">
      <c r="A396" s="108"/>
      <c r="B396" s="108"/>
      <c r="C396" s="108"/>
      <c r="D396" s="115"/>
      <c r="E396" s="108"/>
      <c r="F396" s="108"/>
      <c r="G396" s="108"/>
      <c r="H396" s="108"/>
      <c r="I396" s="108"/>
      <c r="J396" s="108"/>
      <c r="K396" s="108"/>
      <c r="L396" s="108"/>
      <c r="M396" s="111"/>
      <c r="N396" s="112"/>
      <c r="O396" s="111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</row>
    <row r="397">
      <c r="A397" s="108"/>
      <c r="B397" s="108"/>
      <c r="C397" s="108"/>
      <c r="D397" s="115"/>
      <c r="E397" s="108"/>
      <c r="F397" s="108"/>
      <c r="G397" s="108"/>
      <c r="H397" s="108"/>
      <c r="I397" s="108"/>
      <c r="J397" s="108"/>
      <c r="K397" s="108"/>
      <c r="L397" s="108"/>
      <c r="M397" s="111"/>
      <c r="N397" s="112"/>
      <c r="O397" s="111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</row>
    <row r="398">
      <c r="A398" s="108"/>
      <c r="B398" s="108"/>
      <c r="C398" s="108"/>
      <c r="D398" s="115"/>
      <c r="E398" s="108"/>
      <c r="F398" s="108"/>
      <c r="G398" s="108"/>
      <c r="H398" s="108"/>
      <c r="I398" s="108"/>
      <c r="J398" s="108"/>
      <c r="K398" s="108"/>
      <c r="L398" s="108"/>
      <c r="M398" s="111"/>
      <c r="N398" s="112"/>
      <c r="O398" s="111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</row>
    <row r="399">
      <c r="A399" s="108"/>
      <c r="B399" s="108"/>
      <c r="C399" s="108"/>
      <c r="D399" s="115"/>
      <c r="E399" s="108"/>
      <c r="F399" s="108"/>
      <c r="G399" s="108"/>
      <c r="H399" s="108"/>
      <c r="I399" s="108"/>
      <c r="J399" s="108"/>
      <c r="K399" s="108"/>
      <c r="L399" s="108"/>
      <c r="M399" s="111"/>
      <c r="N399" s="112"/>
      <c r="O399" s="111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</row>
    <row r="400">
      <c r="A400" s="108"/>
      <c r="B400" s="108"/>
      <c r="C400" s="108"/>
      <c r="D400" s="115"/>
      <c r="E400" s="108"/>
      <c r="F400" s="108"/>
      <c r="G400" s="108"/>
      <c r="H400" s="108"/>
      <c r="I400" s="108"/>
      <c r="J400" s="108"/>
      <c r="K400" s="108"/>
      <c r="L400" s="108"/>
      <c r="M400" s="111"/>
      <c r="N400" s="112"/>
      <c r="O400" s="111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</row>
    <row r="401">
      <c r="A401" s="108"/>
      <c r="B401" s="108"/>
      <c r="C401" s="108"/>
      <c r="D401" s="115"/>
      <c r="E401" s="108"/>
      <c r="F401" s="108"/>
      <c r="G401" s="108"/>
      <c r="H401" s="108"/>
      <c r="I401" s="108"/>
      <c r="J401" s="108"/>
      <c r="K401" s="108"/>
      <c r="L401" s="108"/>
      <c r="M401" s="111"/>
      <c r="N401" s="112"/>
      <c r="O401" s="111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</row>
    <row r="402">
      <c r="A402" s="108"/>
      <c r="B402" s="108"/>
      <c r="C402" s="108"/>
      <c r="D402" s="115"/>
      <c r="E402" s="108"/>
      <c r="F402" s="108"/>
      <c r="G402" s="108"/>
      <c r="H402" s="108"/>
      <c r="I402" s="108"/>
      <c r="J402" s="108"/>
      <c r="K402" s="108"/>
      <c r="L402" s="108"/>
      <c r="M402" s="111"/>
      <c r="N402" s="112"/>
      <c r="O402" s="111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</row>
    <row r="403">
      <c r="A403" s="108"/>
      <c r="B403" s="108"/>
      <c r="C403" s="108"/>
      <c r="D403" s="115"/>
      <c r="E403" s="108"/>
      <c r="F403" s="108"/>
      <c r="G403" s="108"/>
      <c r="H403" s="108"/>
      <c r="I403" s="108"/>
      <c r="J403" s="108"/>
      <c r="K403" s="108"/>
      <c r="L403" s="108"/>
      <c r="M403" s="111"/>
      <c r="N403" s="112"/>
      <c r="O403" s="111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</row>
    <row r="404">
      <c r="A404" s="108"/>
      <c r="B404" s="108"/>
      <c r="C404" s="108"/>
      <c r="D404" s="115"/>
      <c r="E404" s="108"/>
      <c r="F404" s="108"/>
      <c r="G404" s="108"/>
      <c r="H404" s="108"/>
      <c r="I404" s="108"/>
      <c r="J404" s="108"/>
      <c r="K404" s="108"/>
      <c r="L404" s="108"/>
      <c r="M404" s="111"/>
      <c r="N404" s="112"/>
      <c r="O404" s="111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</row>
    <row r="405">
      <c r="A405" s="108"/>
      <c r="B405" s="108"/>
      <c r="C405" s="108"/>
      <c r="D405" s="115"/>
      <c r="E405" s="108"/>
      <c r="F405" s="108"/>
      <c r="G405" s="108"/>
      <c r="H405" s="108"/>
      <c r="I405" s="108"/>
      <c r="J405" s="108"/>
      <c r="K405" s="108"/>
      <c r="L405" s="108"/>
      <c r="M405" s="111"/>
      <c r="N405" s="112"/>
      <c r="O405" s="111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</row>
    <row r="406">
      <c r="A406" s="108"/>
      <c r="B406" s="108"/>
      <c r="C406" s="108"/>
      <c r="D406" s="115"/>
      <c r="E406" s="108"/>
      <c r="F406" s="108"/>
      <c r="G406" s="108"/>
      <c r="H406" s="108"/>
      <c r="I406" s="108"/>
      <c r="J406" s="108"/>
      <c r="K406" s="108"/>
      <c r="L406" s="108"/>
      <c r="M406" s="111"/>
      <c r="N406" s="112"/>
      <c r="O406" s="111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</row>
    <row r="407">
      <c r="A407" s="108"/>
      <c r="B407" s="108"/>
      <c r="C407" s="108"/>
      <c r="D407" s="115"/>
      <c r="E407" s="108"/>
      <c r="F407" s="108"/>
      <c r="G407" s="108"/>
      <c r="H407" s="108"/>
      <c r="I407" s="108"/>
      <c r="J407" s="108"/>
      <c r="K407" s="108"/>
      <c r="L407" s="108"/>
      <c r="M407" s="111"/>
      <c r="N407" s="112"/>
      <c r="O407" s="111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</row>
    <row r="408">
      <c r="A408" s="108"/>
      <c r="B408" s="108"/>
      <c r="C408" s="108"/>
      <c r="D408" s="115"/>
      <c r="E408" s="108"/>
      <c r="F408" s="108"/>
      <c r="G408" s="108"/>
      <c r="H408" s="108"/>
      <c r="I408" s="108"/>
      <c r="J408" s="108"/>
      <c r="K408" s="108"/>
      <c r="L408" s="108"/>
      <c r="M408" s="111"/>
      <c r="N408" s="112"/>
      <c r="O408" s="111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</row>
    <row r="409">
      <c r="A409" s="108"/>
      <c r="B409" s="108"/>
      <c r="C409" s="108"/>
      <c r="D409" s="115"/>
      <c r="E409" s="108"/>
      <c r="F409" s="108"/>
      <c r="G409" s="108"/>
      <c r="H409" s="108"/>
      <c r="I409" s="108"/>
      <c r="J409" s="108"/>
      <c r="K409" s="108"/>
      <c r="L409" s="108"/>
      <c r="M409" s="111"/>
      <c r="N409" s="112"/>
      <c r="O409" s="111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</row>
    <row r="410">
      <c r="A410" s="108"/>
      <c r="B410" s="108"/>
      <c r="C410" s="108"/>
      <c r="D410" s="115"/>
      <c r="E410" s="108"/>
      <c r="F410" s="108"/>
      <c r="G410" s="108"/>
      <c r="H410" s="108"/>
      <c r="I410" s="108"/>
      <c r="J410" s="108"/>
      <c r="K410" s="108"/>
      <c r="L410" s="108"/>
      <c r="M410" s="111"/>
      <c r="N410" s="112"/>
      <c r="O410" s="111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</row>
    <row r="411">
      <c r="A411" s="108"/>
      <c r="B411" s="108"/>
      <c r="C411" s="108"/>
      <c r="D411" s="115"/>
      <c r="E411" s="108"/>
      <c r="F411" s="108"/>
      <c r="G411" s="108"/>
      <c r="H411" s="108"/>
      <c r="I411" s="108"/>
      <c r="J411" s="108"/>
      <c r="K411" s="108"/>
      <c r="L411" s="108"/>
      <c r="M411" s="111"/>
      <c r="N411" s="112"/>
      <c r="O411" s="111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</row>
    <row r="412">
      <c r="A412" s="108"/>
      <c r="B412" s="108"/>
      <c r="C412" s="108"/>
      <c r="D412" s="115"/>
      <c r="E412" s="108"/>
      <c r="F412" s="108"/>
      <c r="G412" s="108"/>
      <c r="H412" s="108"/>
      <c r="I412" s="108"/>
      <c r="J412" s="108"/>
      <c r="K412" s="108"/>
      <c r="L412" s="108"/>
      <c r="M412" s="111"/>
      <c r="N412" s="112"/>
      <c r="O412" s="111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</row>
    <row r="413">
      <c r="A413" s="108"/>
      <c r="B413" s="108"/>
      <c r="C413" s="108"/>
      <c r="D413" s="115"/>
      <c r="E413" s="108"/>
      <c r="F413" s="108"/>
      <c r="G413" s="108"/>
      <c r="H413" s="108"/>
      <c r="I413" s="108"/>
      <c r="J413" s="108"/>
      <c r="K413" s="108"/>
      <c r="L413" s="108"/>
      <c r="M413" s="111"/>
      <c r="N413" s="112"/>
      <c r="O413" s="111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</row>
    <row r="414">
      <c r="A414" s="108"/>
      <c r="B414" s="108"/>
      <c r="C414" s="108"/>
      <c r="D414" s="115"/>
      <c r="E414" s="108"/>
      <c r="F414" s="108"/>
      <c r="G414" s="108"/>
      <c r="H414" s="108"/>
      <c r="I414" s="108"/>
      <c r="J414" s="108"/>
      <c r="K414" s="108"/>
      <c r="L414" s="108"/>
      <c r="M414" s="111"/>
      <c r="N414" s="112"/>
      <c r="O414" s="111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</row>
    <row r="415">
      <c r="A415" s="108"/>
      <c r="B415" s="108"/>
      <c r="C415" s="108"/>
      <c r="D415" s="115"/>
      <c r="E415" s="108"/>
      <c r="F415" s="108"/>
      <c r="G415" s="108"/>
      <c r="H415" s="108"/>
      <c r="I415" s="108"/>
      <c r="J415" s="108"/>
      <c r="K415" s="108"/>
      <c r="L415" s="108"/>
      <c r="M415" s="111"/>
      <c r="N415" s="112"/>
      <c r="O415" s="111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</row>
    <row r="416">
      <c r="A416" s="108"/>
      <c r="B416" s="108"/>
      <c r="C416" s="108"/>
      <c r="D416" s="115"/>
      <c r="E416" s="108"/>
      <c r="F416" s="108"/>
      <c r="G416" s="108"/>
      <c r="H416" s="108"/>
      <c r="I416" s="108"/>
      <c r="J416" s="108"/>
      <c r="K416" s="108"/>
      <c r="L416" s="108"/>
      <c r="M416" s="111"/>
      <c r="N416" s="112"/>
      <c r="O416" s="111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</row>
    <row r="417">
      <c r="A417" s="108"/>
      <c r="B417" s="108"/>
      <c r="C417" s="108"/>
      <c r="D417" s="115"/>
      <c r="E417" s="108"/>
      <c r="F417" s="108"/>
      <c r="G417" s="108"/>
      <c r="H417" s="108"/>
      <c r="I417" s="108"/>
      <c r="J417" s="108"/>
      <c r="K417" s="108"/>
      <c r="L417" s="108"/>
      <c r="M417" s="111"/>
      <c r="N417" s="112"/>
      <c r="O417" s="111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</row>
    <row r="418">
      <c r="A418" s="108"/>
      <c r="B418" s="108"/>
      <c r="C418" s="108"/>
      <c r="D418" s="115"/>
      <c r="E418" s="108"/>
      <c r="F418" s="108"/>
      <c r="G418" s="108"/>
      <c r="H418" s="108"/>
      <c r="I418" s="108"/>
      <c r="J418" s="108"/>
      <c r="K418" s="108"/>
      <c r="L418" s="108"/>
      <c r="M418" s="111"/>
      <c r="N418" s="112"/>
      <c r="O418" s="111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</row>
    <row r="419">
      <c r="A419" s="108"/>
      <c r="B419" s="108"/>
      <c r="C419" s="108"/>
      <c r="D419" s="115"/>
      <c r="E419" s="108"/>
      <c r="F419" s="108"/>
      <c r="G419" s="108"/>
      <c r="H419" s="108"/>
      <c r="I419" s="108"/>
      <c r="J419" s="108"/>
      <c r="K419" s="108"/>
      <c r="L419" s="108"/>
      <c r="M419" s="111"/>
      <c r="N419" s="112"/>
      <c r="O419" s="111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</row>
    <row r="420">
      <c r="A420" s="108"/>
      <c r="B420" s="108"/>
      <c r="C420" s="108"/>
      <c r="D420" s="115"/>
      <c r="E420" s="108"/>
      <c r="F420" s="108"/>
      <c r="G420" s="108"/>
      <c r="H420" s="108"/>
      <c r="I420" s="108"/>
      <c r="J420" s="108"/>
      <c r="K420" s="108"/>
      <c r="L420" s="108"/>
      <c r="M420" s="111"/>
      <c r="N420" s="112"/>
      <c r="O420" s="111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</row>
    <row r="421">
      <c r="A421" s="108"/>
      <c r="B421" s="108"/>
      <c r="C421" s="108"/>
      <c r="D421" s="115"/>
      <c r="E421" s="108"/>
      <c r="F421" s="108"/>
      <c r="G421" s="108"/>
      <c r="H421" s="108"/>
      <c r="I421" s="108"/>
      <c r="J421" s="108"/>
      <c r="K421" s="108"/>
      <c r="L421" s="108"/>
      <c r="M421" s="111"/>
      <c r="N421" s="112"/>
      <c r="O421" s="111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</row>
    <row r="422">
      <c r="A422" s="108"/>
      <c r="B422" s="108"/>
      <c r="C422" s="108"/>
      <c r="D422" s="115"/>
      <c r="E422" s="108"/>
      <c r="F422" s="108"/>
      <c r="G422" s="108"/>
      <c r="H422" s="108"/>
      <c r="I422" s="108"/>
      <c r="J422" s="108"/>
      <c r="K422" s="108"/>
      <c r="L422" s="108"/>
      <c r="M422" s="111"/>
      <c r="N422" s="112"/>
      <c r="O422" s="111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</row>
    <row r="423">
      <c r="A423" s="108"/>
      <c r="B423" s="108"/>
      <c r="C423" s="108"/>
      <c r="D423" s="115"/>
      <c r="E423" s="108"/>
      <c r="F423" s="108"/>
      <c r="G423" s="108"/>
      <c r="H423" s="108"/>
      <c r="I423" s="108"/>
      <c r="J423" s="108"/>
      <c r="K423" s="108"/>
      <c r="L423" s="108"/>
      <c r="M423" s="111"/>
      <c r="N423" s="112"/>
      <c r="O423" s="111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</row>
    <row r="424">
      <c r="A424" s="108"/>
      <c r="B424" s="108"/>
      <c r="C424" s="108"/>
      <c r="D424" s="115"/>
      <c r="E424" s="108"/>
      <c r="F424" s="108"/>
      <c r="G424" s="108"/>
      <c r="H424" s="108"/>
      <c r="I424" s="108"/>
      <c r="J424" s="108"/>
      <c r="K424" s="108"/>
      <c r="L424" s="108"/>
      <c r="M424" s="111"/>
      <c r="N424" s="112"/>
      <c r="O424" s="111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</row>
    <row r="425">
      <c r="A425" s="108"/>
      <c r="B425" s="108"/>
      <c r="C425" s="108"/>
      <c r="D425" s="115"/>
      <c r="E425" s="108"/>
      <c r="F425" s="108"/>
      <c r="G425" s="108"/>
      <c r="H425" s="108"/>
      <c r="I425" s="108"/>
      <c r="J425" s="108"/>
      <c r="K425" s="108"/>
      <c r="L425" s="108"/>
      <c r="M425" s="111"/>
      <c r="N425" s="112"/>
      <c r="O425" s="111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</row>
    <row r="426">
      <c r="A426" s="108"/>
      <c r="B426" s="108"/>
      <c r="C426" s="108"/>
      <c r="D426" s="115"/>
      <c r="E426" s="108"/>
      <c r="F426" s="108"/>
      <c r="G426" s="108"/>
      <c r="H426" s="108"/>
      <c r="I426" s="108"/>
      <c r="J426" s="108"/>
      <c r="K426" s="108"/>
      <c r="L426" s="108"/>
      <c r="M426" s="111"/>
      <c r="N426" s="112"/>
      <c r="O426" s="111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</row>
    <row r="427">
      <c r="A427" s="108"/>
      <c r="B427" s="108"/>
      <c r="C427" s="108"/>
      <c r="D427" s="115"/>
      <c r="E427" s="108"/>
      <c r="F427" s="108"/>
      <c r="G427" s="108"/>
      <c r="H427" s="108"/>
      <c r="I427" s="108"/>
      <c r="J427" s="108"/>
      <c r="K427" s="108"/>
      <c r="L427" s="108"/>
      <c r="M427" s="111"/>
      <c r="N427" s="112"/>
      <c r="O427" s="111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</row>
    <row r="428">
      <c r="A428" s="108"/>
      <c r="B428" s="108"/>
      <c r="C428" s="108"/>
      <c r="D428" s="115"/>
      <c r="E428" s="108"/>
      <c r="F428" s="108"/>
      <c r="G428" s="108"/>
      <c r="H428" s="108"/>
      <c r="I428" s="108"/>
      <c r="J428" s="108"/>
      <c r="K428" s="108"/>
      <c r="L428" s="108"/>
      <c r="M428" s="111"/>
      <c r="N428" s="112"/>
      <c r="O428" s="111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</row>
    <row r="429">
      <c r="A429" s="108"/>
      <c r="B429" s="108"/>
      <c r="C429" s="108"/>
      <c r="D429" s="115"/>
      <c r="E429" s="108"/>
      <c r="F429" s="108"/>
      <c r="G429" s="108"/>
      <c r="H429" s="108"/>
      <c r="I429" s="108"/>
      <c r="J429" s="108"/>
      <c r="K429" s="108"/>
      <c r="L429" s="108"/>
      <c r="M429" s="111"/>
      <c r="N429" s="112"/>
      <c r="O429" s="111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</row>
    <row r="430">
      <c r="A430" s="108"/>
      <c r="B430" s="108"/>
      <c r="C430" s="108"/>
      <c r="D430" s="115"/>
      <c r="E430" s="108"/>
      <c r="F430" s="108"/>
      <c r="G430" s="108"/>
      <c r="H430" s="108"/>
      <c r="I430" s="108"/>
      <c r="J430" s="108"/>
      <c r="K430" s="108"/>
      <c r="L430" s="108"/>
      <c r="M430" s="111"/>
      <c r="N430" s="112"/>
      <c r="O430" s="111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</row>
    <row r="431">
      <c r="A431" s="108"/>
      <c r="B431" s="108"/>
      <c r="C431" s="108"/>
      <c r="D431" s="115"/>
      <c r="E431" s="108"/>
      <c r="F431" s="108"/>
      <c r="G431" s="108"/>
      <c r="H431" s="108"/>
      <c r="I431" s="108"/>
      <c r="J431" s="108"/>
      <c r="K431" s="108"/>
      <c r="L431" s="108"/>
      <c r="M431" s="111"/>
      <c r="N431" s="112"/>
      <c r="O431" s="111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</row>
    <row r="432">
      <c r="A432" s="108"/>
      <c r="B432" s="108"/>
      <c r="C432" s="108"/>
      <c r="D432" s="115"/>
      <c r="E432" s="108"/>
      <c r="F432" s="108"/>
      <c r="G432" s="108"/>
      <c r="H432" s="108"/>
      <c r="I432" s="108"/>
      <c r="J432" s="108"/>
      <c r="K432" s="108"/>
      <c r="L432" s="108"/>
      <c r="M432" s="111"/>
      <c r="N432" s="112"/>
      <c r="O432" s="111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</row>
    <row r="433">
      <c r="A433" s="108"/>
      <c r="B433" s="108"/>
      <c r="C433" s="108"/>
      <c r="D433" s="115"/>
      <c r="E433" s="108"/>
      <c r="F433" s="108"/>
      <c r="G433" s="108"/>
      <c r="H433" s="108"/>
      <c r="I433" s="108"/>
      <c r="J433" s="108"/>
      <c r="K433" s="108"/>
      <c r="L433" s="108"/>
      <c r="M433" s="111"/>
      <c r="N433" s="112"/>
      <c r="O433" s="111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</row>
    <row r="434">
      <c r="A434" s="108"/>
      <c r="B434" s="108"/>
      <c r="C434" s="108"/>
      <c r="D434" s="115"/>
      <c r="E434" s="108"/>
      <c r="F434" s="108"/>
      <c r="G434" s="108"/>
      <c r="H434" s="108"/>
      <c r="I434" s="108"/>
      <c r="J434" s="108"/>
      <c r="K434" s="108"/>
      <c r="L434" s="108"/>
      <c r="M434" s="111"/>
      <c r="N434" s="112"/>
      <c r="O434" s="111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</row>
    <row r="435">
      <c r="A435" s="108"/>
      <c r="B435" s="108"/>
      <c r="C435" s="108"/>
      <c r="D435" s="115"/>
      <c r="E435" s="108"/>
      <c r="F435" s="108"/>
      <c r="G435" s="108"/>
      <c r="H435" s="108"/>
      <c r="I435" s="108"/>
      <c r="J435" s="108"/>
      <c r="K435" s="108"/>
      <c r="L435" s="108"/>
      <c r="M435" s="111"/>
      <c r="N435" s="112"/>
      <c r="O435" s="111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</row>
    <row r="436">
      <c r="A436" s="108"/>
      <c r="B436" s="108"/>
      <c r="C436" s="108"/>
      <c r="D436" s="115"/>
      <c r="E436" s="108"/>
      <c r="F436" s="108"/>
      <c r="G436" s="108"/>
      <c r="H436" s="108"/>
      <c r="I436" s="108"/>
      <c r="J436" s="108"/>
      <c r="K436" s="108"/>
      <c r="L436" s="108"/>
      <c r="M436" s="111"/>
      <c r="N436" s="112"/>
      <c r="O436" s="111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</row>
    <row r="437">
      <c r="A437" s="108"/>
      <c r="B437" s="108"/>
      <c r="C437" s="108"/>
      <c r="D437" s="115"/>
      <c r="E437" s="108"/>
      <c r="F437" s="108"/>
      <c r="G437" s="108"/>
      <c r="H437" s="108"/>
      <c r="I437" s="108"/>
      <c r="J437" s="108"/>
      <c r="K437" s="108"/>
      <c r="L437" s="108"/>
      <c r="M437" s="111"/>
      <c r="N437" s="112"/>
      <c r="O437" s="111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</row>
    <row r="438">
      <c r="A438" s="108"/>
      <c r="B438" s="108"/>
      <c r="C438" s="108"/>
      <c r="D438" s="115"/>
      <c r="E438" s="108"/>
      <c r="F438" s="108"/>
      <c r="G438" s="108"/>
      <c r="H438" s="108"/>
      <c r="I438" s="108"/>
      <c r="J438" s="108"/>
      <c r="K438" s="108"/>
      <c r="L438" s="108"/>
      <c r="M438" s="111"/>
      <c r="N438" s="112"/>
      <c r="O438" s="111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</row>
    <row r="439">
      <c r="A439" s="108"/>
      <c r="B439" s="108"/>
      <c r="C439" s="108"/>
      <c r="D439" s="115"/>
      <c r="E439" s="108"/>
      <c r="F439" s="108"/>
      <c r="G439" s="108"/>
      <c r="H439" s="108"/>
      <c r="I439" s="108"/>
      <c r="J439" s="108"/>
      <c r="K439" s="108"/>
      <c r="L439" s="108"/>
      <c r="M439" s="111"/>
      <c r="N439" s="112"/>
      <c r="O439" s="111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</row>
    <row r="440">
      <c r="A440" s="108"/>
      <c r="B440" s="108"/>
      <c r="C440" s="108"/>
      <c r="D440" s="115"/>
      <c r="E440" s="108"/>
      <c r="F440" s="108"/>
      <c r="G440" s="108"/>
      <c r="H440" s="108"/>
      <c r="I440" s="108"/>
      <c r="J440" s="108"/>
      <c r="K440" s="108"/>
      <c r="L440" s="108"/>
      <c r="M440" s="111"/>
      <c r="N440" s="112"/>
      <c r="O440" s="111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</row>
    <row r="441">
      <c r="A441" s="108"/>
      <c r="B441" s="108"/>
      <c r="C441" s="108"/>
      <c r="D441" s="115"/>
      <c r="E441" s="108"/>
      <c r="F441" s="108"/>
      <c r="G441" s="108"/>
      <c r="H441" s="108"/>
      <c r="I441" s="108"/>
      <c r="J441" s="108"/>
      <c r="K441" s="108"/>
      <c r="L441" s="108"/>
      <c r="M441" s="111"/>
      <c r="N441" s="112"/>
      <c r="O441" s="111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</row>
    <row r="442">
      <c r="A442" s="108"/>
      <c r="B442" s="108"/>
      <c r="C442" s="108"/>
      <c r="D442" s="115"/>
      <c r="E442" s="108"/>
      <c r="F442" s="108"/>
      <c r="G442" s="108"/>
      <c r="H442" s="108"/>
      <c r="I442" s="108"/>
      <c r="J442" s="108"/>
      <c r="K442" s="108"/>
      <c r="L442" s="108"/>
      <c r="M442" s="111"/>
      <c r="N442" s="112"/>
      <c r="O442" s="111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</row>
    <row r="443">
      <c r="A443" s="108"/>
      <c r="B443" s="108"/>
      <c r="C443" s="108"/>
      <c r="D443" s="115"/>
      <c r="E443" s="108"/>
      <c r="F443" s="108"/>
      <c r="G443" s="108"/>
      <c r="H443" s="108"/>
      <c r="I443" s="108"/>
      <c r="J443" s="108"/>
      <c r="K443" s="108"/>
      <c r="L443" s="108"/>
      <c r="M443" s="111"/>
      <c r="N443" s="112"/>
      <c r="O443" s="111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</row>
    <row r="444">
      <c r="A444" s="108"/>
      <c r="B444" s="108"/>
      <c r="C444" s="108"/>
      <c r="D444" s="115"/>
      <c r="E444" s="108"/>
      <c r="F444" s="108"/>
      <c r="G444" s="108"/>
      <c r="H444" s="108"/>
      <c r="I444" s="108"/>
      <c r="J444" s="108"/>
      <c r="K444" s="108"/>
      <c r="L444" s="108"/>
      <c r="M444" s="111"/>
      <c r="N444" s="112"/>
      <c r="O444" s="111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</row>
    <row r="445">
      <c r="A445" s="108"/>
      <c r="B445" s="108"/>
      <c r="C445" s="108"/>
      <c r="D445" s="115"/>
      <c r="E445" s="108"/>
      <c r="F445" s="108"/>
      <c r="G445" s="108"/>
      <c r="H445" s="108"/>
      <c r="I445" s="108"/>
      <c r="J445" s="108"/>
      <c r="K445" s="108"/>
      <c r="L445" s="108"/>
      <c r="M445" s="111"/>
      <c r="N445" s="112"/>
      <c r="O445" s="111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</row>
    <row r="446">
      <c r="A446" s="108"/>
      <c r="B446" s="108"/>
      <c r="C446" s="108"/>
      <c r="D446" s="115"/>
      <c r="E446" s="108"/>
      <c r="F446" s="108"/>
      <c r="G446" s="108"/>
      <c r="H446" s="108"/>
      <c r="I446" s="108"/>
      <c r="J446" s="108"/>
      <c r="K446" s="108"/>
      <c r="L446" s="108"/>
      <c r="M446" s="111"/>
      <c r="N446" s="112"/>
      <c r="O446" s="111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</row>
    <row r="447">
      <c r="A447" s="108"/>
      <c r="B447" s="108"/>
      <c r="C447" s="108"/>
      <c r="D447" s="115"/>
      <c r="E447" s="108"/>
      <c r="F447" s="108"/>
      <c r="G447" s="108"/>
      <c r="H447" s="108"/>
      <c r="I447" s="108"/>
      <c r="J447" s="108"/>
      <c r="K447" s="108"/>
      <c r="L447" s="108"/>
      <c r="M447" s="111"/>
      <c r="N447" s="112"/>
      <c r="O447" s="111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</row>
    <row r="448">
      <c r="A448" s="108"/>
      <c r="B448" s="108"/>
      <c r="C448" s="108"/>
      <c r="D448" s="115"/>
      <c r="E448" s="108"/>
      <c r="F448" s="108"/>
      <c r="G448" s="108"/>
      <c r="H448" s="108"/>
      <c r="I448" s="108"/>
      <c r="J448" s="108"/>
      <c r="K448" s="108"/>
      <c r="L448" s="108"/>
      <c r="M448" s="111"/>
      <c r="N448" s="112"/>
      <c r="O448" s="111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</row>
    <row r="449">
      <c r="A449" s="108"/>
      <c r="B449" s="108"/>
      <c r="C449" s="108"/>
      <c r="D449" s="115"/>
      <c r="E449" s="108"/>
      <c r="F449" s="108"/>
      <c r="G449" s="108"/>
      <c r="H449" s="108"/>
      <c r="I449" s="108"/>
      <c r="J449" s="108"/>
      <c r="K449" s="108"/>
      <c r="L449" s="108"/>
      <c r="M449" s="111"/>
      <c r="N449" s="112"/>
      <c r="O449" s="111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</row>
    <row r="450">
      <c r="A450" s="108"/>
      <c r="B450" s="108"/>
      <c r="C450" s="108"/>
      <c r="D450" s="115"/>
      <c r="E450" s="108"/>
      <c r="F450" s="108"/>
      <c r="G450" s="108"/>
      <c r="H450" s="108"/>
      <c r="I450" s="108"/>
      <c r="J450" s="108"/>
      <c r="K450" s="108"/>
      <c r="L450" s="108"/>
      <c r="M450" s="111"/>
      <c r="N450" s="112"/>
      <c r="O450" s="111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</row>
    <row r="451">
      <c r="A451" s="108"/>
      <c r="B451" s="108"/>
      <c r="C451" s="108"/>
      <c r="D451" s="115"/>
      <c r="E451" s="108"/>
      <c r="F451" s="108"/>
      <c r="G451" s="108"/>
      <c r="H451" s="108"/>
      <c r="I451" s="108"/>
      <c r="J451" s="108"/>
      <c r="K451" s="108"/>
      <c r="L451" s="108"/>
      <c r="M451" s="111"/>
      <c r="N451" s="112"/>
      <c r="O451" s="111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</row>
    <row r="452">
      <c r="A452" s="108"/>
      <c r="B452" s="108"/>
      <c r="C452" s="108"/>
      <c r="D452" s="115"/>
      <c r="E452" s="108"/>
      <c r="F452" s="108"/>
      <c r="G452" s="108"/>
      <c r="H452" s="108"/>
      <c r="I452" s="108"/>
      <c r="J452" s="108"/>
      <c r="K452" s="108"/>
      <c r="L452" s="108"/>
      <c r="M452" s="111"/>
      <c r="N452" s="112"/>
      <c r="O452" s="111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</row>
    <row r="453">
      <c r="A453" s="108"/>
      <c r="B453" s="108"/>
      <c r="C453" s="108"/>
      <c r="D453" s="115"/>
      <c r="E453" s="108"/>
      <c r="F453" s="108"/>
      <c r="G453" s="108"/>
      <c r="H453" s="108"/>
      <c r="I453" s="108"/>
      <c r="J453" s="108"/>
      <c r="K453" s="108"/>
      <c r="L453" s="108"/>
      <c r="M453" s="111"/>
      <c r="N453" s="112"/>
      <c r="O453" s="111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</row>
    <row r="454">
      <c r="A454" s="108"/>
      <c r="B454" s="108"/>
      <c r="C454" s="108"/>
      <c r="D454" s="115"/>
      <c r="E454" s="108"/>
      <c r="F454" s="108"/>
      <c r="G454" s="108"/>
      <c r="H454" s="108"/>
      <c r="I454" s="108"/>
      <c r="J454" s="108"/>
      <c r="K454" s="108"/>
      <c r="L454" s="108"/>
      <c r="M454" s="111"/>
      <c r="N454" s="112"/>
      <c r="O454" s="111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</row>
    <row r="455">
      <c r="A455" s="108"/>
      <c r="B455" s="108"/>
      <c r="C455" s="108"/>
      <c r="D455" s="115"/>
      <c r="E455" s="108"/>
      <c r="F455" s="108"/>
      <c r="G455" s="108"/>
      <c r="H455" s="108"/>
      <c r="I455" s="108"/>
      <c r="J455" s="108"/>
      <c r="K455" s="108"/>
      <c r="L455" s="108"/>
      <c r="M455" s="111"/>
      <c r="N455" s="112"/>
      <c r="O455" s="111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</row>
    <row r="456">
      <c r="A456" s="108"/>
      <c r="B456" s="108"/>
      <c r="C456" s="108"/>
      <c r="D456" s="115"/>
      <c r="E456" s="108"/>
      <c r="F456" s="108"/>
      <c r="G456" s="108"/>
      <c r="H456" s="108"/>
      <c r="I456" s="108"/>
      <c r="J456" s="108"/>
      <c r="K456" s="108"/>
      <c r="L456" s="108"/>
      <c r="M456" s="111"/>
      <c r="N456" s="112"/>
      <c r="O456" s="111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</row>
    <row r="457">
      <c r="A457" s="108"/>
      <c r="B457" s="108"/>
      <c r="C457" s="108"/>
      <c r="D457" s="115"/>
      <c r="E457" s="108"/>
      <c r="F457" s="108"/>
      <c r="G457" s="108"/>
      <c r="H457" s="108"/>
      <c r="I457" s="108"/>
      <c r="J457" s="108"/>
      <c r="K457" s="108"/>
      <c r="L457" s="108"/>
      <c r="M457" s="111"/>
      <c r="N457" s="112"/>
      <c r="O457" s="111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</row>
    <row r="458">
      <c r="A458" s="108"/>
      <c r="B458" s="108"/>
      <c r="C458" s="108"/>
      <c r="D458" s="115"/>
      <c r="E458" s="108"/>
      <c r="F458" s="108"/>
      <c r="G458" s="108"/>
      <c r="H458" s="108"/>
      <c r="I458" s="108"/>
      <c r="J458" s="108"/>
      <c r="K458" s="108"/>
      <c r="L458" s="108"/>
      <c r="M458" s="111"/>
      <c r="N458" s="112"/>
      <c r="O458" s="111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</row>
    <row r="459">
      <c r="A459" s="108"/>
      <c r="B459" s="108"/>
      <c r="C459" s="108"/>
      <c r="D459" s="115"/>
      <c r="E459" s="108"/>
      <c r="F459" s="108"/>
      <c r="G459" s="108"/>
      <c r="H459" s="108"/>
      <c r="I459" s="108"/>
      <c r="J459" s="108"/>
      <c r="K459" s="108"/>
      <c r="L459" s="108"/>
      <c r="M459" s="111"/>
      <c r="N459" s="112"/>
      <c r="O459" s="111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</row>
    <row r="460">
      <c r="A460" s="108"/>
      <c r="B460" s="108"/>
      <c r="C460" s="108"/>
      <c r="D460" s="115"/>
      <c r="E460" s="108"/>
      <c r="F460" s="108"/>
      <c r="G460" s="108"/>
      <c r="H460" s="108"/>
      <c r="I460" s="108"/>
      <c r="J460" s="108"/>
      <c r="K460" s="108"/>
      <c r="L460" s="108"/>
      <c r="M460" s="111"/>
      <c r="N460" s="112"/>
      <c r="O460" s="111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</row>
    <row r="461">
      <c r="A461" s="108"/>
      <c r="B461" s="108"/>
      <c r="C461" s="108"/>
      <c r="D461" s="115"/>
      <c r="E461" s="108"/>
      <c r="F461" s="108"/>
      <c r="G461" s="108"/>
      <c r="H461" s="108"/>
      <c r="I461" s="108"/>
      <c r="J461" s="108"/>
      <c r="K461" s="108"/>
      <c r="L461" s="108"/>
      <c r="M461" s="111"/>
      <c r="N461" s="112"/>
      <c r="O461" s="111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</row>
    <row r="462">
      <c r="A462" s="108"/>
      <c r="B462" s="108"/>
      <c r="C462" s="108"/>
      <c r="D462" s="115"/>
      <c r="E462" s="108"/>
      <c r="F462" s="108"/>
      <c r="G462" s="108"/>
      <c r="H462" s="108"/>
      <c r="I462" s="108"/>
      <c r="J462" s="108"/>
      <c r="K462" s="108"/>
      <c r="L462" s="108"/>
      <c r="M462" s="111"/>
      <c r="N462" s="112"/>
      <c r="O462" s="111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</row>
    <row r="463">
      <c r="A463" s="108"/>
      <c r="B463" s="108"/>
      <c r="C463" s="108"/>
      <c r="D463" s="115"/>
      <c r="E463" s="108"/>
      <c r="F463" s="108"/>
      <c r="G463" s="108"/>
      <c r="H463" s="108"/>
      <c r="I463" s="108"/>
      <c r="J463" s="108"/>
      <c r="K463" s="108"/>
      <c r="L463" s="108"/>
      <c r="M463" s="111"/>
      <c r="N463" s="112"/>
      <c r="O463" s="111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</row>
    <row r="464">
      <c r="A464" s="108"/>
      <c r="B464" s="108"/>
      <c r="C464" s="108"/>
      <c r="D464" s="115"/>
      <c r="E464" s="108"/>
      <c r="F464" s="108"/>
      <c r="G464" s="108"/>
      <c r="H464" s="108"/>
      <c r="I464" s="108"/>
      <c r="J464" s="108"/>
      <c r="K464" s="108"/>
      <c r="L464" s="108"/>
      <c r="M464" s="111"/>
      <c r="N464" s="112"/>
      <c r="O464" s="111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</row>
    <row r="465">
      <c r="A465" s="108"/>
      <c r="B465" s="108"/>
      <c r="C465" s="108"/>
      <c r="D465" s="115"/>
      <c r="E465" s="108"/>
      <c r="F465" s="108"/>
      <c r="G465" s="108"/>
      <c r="H465" s="108"/>
      <c r="I465" s="108"/>
      <c r="J465" s="108"/>
      <c r="K465" s="108"/>
      <c r="L465" s="108"/>
      <c r="M465" s="111"/>
      <c r="N465" s="112"/>
      <c r="O465" s="111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</row>
    <row r="466">
      <c r="A466" s="108"/>
      <c r="B466" s="108"/>
      <c r="C466" s="108"/>
      <c r="D466" s="115"/>
      <c r="E466" s="108"/>
      <c r="F466" s="108"/>
      <c r="G466" s="108"/>
      <c r="H466" s="108"/>
      <c r="I466" s="108"/>
      <c r="J466" s="108"/>
      <c r="K466" s="108"/>
      <c r="L466" s="108"/>
      <c r="M466" s="111"/>
      <c r="N466" s="112"/>
      <c r="O466" s="111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</row>
    <row r="467">
      <c r="A467" s="108"/>
      <c r="B467" s="108"/>
      <c r="C467" s="108"/>
      <c r="D467" s="115"/>
      <c r="E467" s="108"/>
      <c r="F467" s="108"/>
      <c r="G467" s="108"/>
      <c r="H467" s="108"/>
      <c r="I467" s="108"/>
      <c r="J467" s="108"/>
      <c r="K467" s="108"/>
      <c r="L467" s="108"/>
      <c r="M467" s="111"/>
      <c r="N467" s="112"/>
      <c r="O467" s="111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</row>
    <row r="468">
      <c r="A468" s="108"/>
      <c r="B468" s="108"/>
      <c r="C468" s="108"/>
      <c r="D468" s="115"/>
      <c r="E468" s="108"/>
      <c r="F468" s="108"/>
      <c r="G468" s="108"/>
      <c r="H468" s="108"/>
      <c r="I468" s="108"/>
      <c r="J468" s="108"/>
      <c r="K468" s="108"/>
      <c r="L468" s="108"/>
      <c r="M468" s="111"/>
      <c r="N468" s="112"/>
      <c r="O468" s="111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</row>
    <row r="469">
      <c r="A469" s="108"/>
      <c r="B469" s="108"/>
      <c r="C469" s="108"/>
      <c r="D469" s="115"/>
      <c r="E469" s="108"/>
      <c r="F469" s="108"/>
      <c r="G469" s="108"/>
      <c r="H469" s="108"/>
      <c r="I469" s="108"/>
      <c r="J469" s="108"/>
      <c r="K469" s="108"/>
      <c r="L469" s="108"/>
      <c r="M469" s="111"/>
      <c r="N469" s="112"/>
      <c r="O469" s="111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</row>
    <row r="470">
      <c r="A470" s="108"/>
      <c r="B470" s="108"/>
      <c r="C470" s="108"/>
      <c r="D470" s="115"/>
      <c r="E470" s="108"/>
      <c r="F470" s="108"/>
      <c r="G470" s="108"/>
      <c r="H470" s="108"/>
      <c r="I470" s="108"/>
      <c r="J470" s="108"/>
      <c r="K470" s="108"/>
      <c r="L470" s="108"/>
      <c r="M470" s="111"/>
      <c r="N470" s="112"/>
      <c r="O470" s="111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</row>
    <row r="471">
      <c r="A471" s="108"/>
      <c r="B471" s="108"/>
      <c r="C471" s="108"/>
      <c r="D471" s="115"/>
      <c r="E471" s="108"/>
      <c r="F471" s="108"/>
      <c r="G471" s="108"/>
      <c r="H471" s="108"/>
      <c r="I471" s="108"/>
      <c r="J471" s="108"/>
      <c r="K471" s="108"/>
      <c r="L471" s="108"/>
      <c r="M471" s="111"/>
      <c r="N471" s="112"/>
      <c r="O471" s="111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</row>
    <row r="472">
      <c r="A472" s="108"/>
      <c r="B472" s="108"/>
      <c r="C472" s="108"/>
      <c r="D472" s="115"/>
      <c r="E472" s="108"/>
      <c r="F472" s="108"/>
      <c r="G472" s="108"/>
      <c r="H472" s="108"/>
      <c r="I472" s="108"/>
      <c r="J472" s="108"/>
      <c r="K472" s="108"/>
      <c r="L472" s="108"/>
      <c r="M472" s="111"/>
      <c r="N472" s="112"/>
      <c r="O472" s="111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</row>
    <row r="473">
      <c r="A473" s="108"/>
      <c r="B473" s="108"/>
      <c r="C473" s="108"/>
      <c r="D473" s="115"/>
      <c r="E473" s="108"/>
      <c r="F473" s="108"/>
      <c r="G473" s="108"/>
      <c r="H473" s="108"/>
      <c r="I473" s="108"/>
      <c r="J473" s="108"/>
      <c r="K473" s="108"/>
      <c r="L473" s="108"/>
      <c r="M473" s="111"/>
      <c r="N473" s="112"/>
      <c r="O473" s="111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</row>
    <row r="474">
      <c r="A474" s="108"/>
      <c r="B474" s="108"/>
      <c r="C474" s="108"/>
      <c r="D474" s="115"/>
      <c r="E474" s="108"/>
      <c r="F474" s="108"/>
      <c r="G474" s="108"/>
      <c r="H474" s="108"/>
      <c r="I474" s="108"/>
      <c r="J474" s="108"/>
      <c r="K474" s="108"/>
      <c r="L474" s="108"/>
      <c r="M474" s="111"/>
      <c r="N474" s="112"/>
      <c r="O474" s="111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</row>
    <row r="475">
      <c r="A475" s="108"/>
      <c r="B475" s="108"/>
      <c r="C475" s="108"/>
      <c r="D475" s="115"/>
      <c r="E475" s="108"/>
      <c r="F475" s="108"/>
      <c r="G475" s="108"/>
      <c r="H475" s="108"/>
      <c r="I475" s="108"/>
      <c r="J475" s="108"/>
      <c r="K475" s="108"/>
      <c r="L475" s="108"/>
      <c r="M475" s="111"/>
      <c r="N475" s="112"/>
      <c r="O475" s="111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</row>
    <row r="476">
      <c r="A476" s="108"/>
      <c r="B476" s="108"/>
      <c r="C476" s="108"/>
      <c r="D476" s="115"/>
      <c r="E476" s="108"/>
      <c r="F476" s="108"/>
      <c r="G476" s="108"/>
      <c r="H476" s="108"/>
      <c r="I476" s="108"/>
      <c r="J476" s="108"/>
      <c r="K476" s="108"/>
      <c r="L476" s="108"/>
      <c r="M476" s="111"/>
      <c r="N476" s="112"/>
      <c r="O476" s="111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</row>
    <row r="477">
      <c r="A477" s="108"/>
      <c r="B477" s="108"/>
      <c r="C477" s="108"/>
      <c r="D477" s="115"/>
      <c r="E477" s="108"/>
      <c r="F477" s="108"/>
      <c r="G477" s="108"/>
      <c r="H477" s="108"/>
      <c r="I477" s="108"/>
      <c r="J477" s="108"/>
      <c r="K477" s="108"/>
      <c r="L477" s="108"/>
      <c r="M477" s="111"/>
      <c r="N477" s="112"/>
      <c r="O477" s="111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</row>
    <row r="478">
      <c r="A478" s="108"/>
      <c r="B478" s="108"/>
      <c r="C478" s="108"/>
      <c r="D478" s="115"/>
      <c r="E478" s="108"/>
      <c r="F478" s="108"/>
      <c r="G478" s="108"/>
      <c r="H478" s="108"/>
      <c r="I478" s="108"/>
      <c r="J478" s="108"/>
      <c r="K478" s="108"/>
      <c r="L478" s="108"/>
      <c r="M478" s="111"/>
      <c r="N478" s="112"/>
      <c r="O478" s="111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</row>
    <row r="479">
      <c r="A479" s="108"/>
      <c r="B479" s="108"/>
      <c r="C479" s="108"/>
      <c r="D479" s="115"/>
      <c r="E479" s="108"/>
      <c r="F479" s="108"/>
      <c r="G479" s="108"/>
      <c r="H479" s="108"/>
      <c r="I479" s="108"/>
      <c r="J479" s="108"/>
      <c r="K479" s="108"/>
      <c r="L479" s="108"/>
      <c r="M479" s="111"/>
      <c r="N479" s="112"/>
      <c r="O479" s="111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</row>
    <row r="480">
      <c r="A480" s="108"/>
      <c r="B480" s="108"/>
      <c r="C480" s="108"/>
      <c r="D480" s="115"/>
      <c r="E480" s="108"/>
      <c r="F480" s="108"/>
      <c r="G480" s="108"/>
      <c r="H480" s="108"/>
      <c r="I480" s="108"/>
      <c r="J480" s="108"/>
      <c r="K480" s="108"/>
      <c r="L480" s="108"/>
      <c r="M480" s="111"/>
      <c r="N480" s="112"/>
      <c r="O480" s="111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</row>
    <row r="481">
      <c r="A481" s="108"/>
      <c r="B481" s="108"/>
      <c r="C481" s="108"/>
      <c r="D481" s="115"/>
      <c r="E481" s="108"/>
      <c r="F481" s="108"/>
      <c r="G481" s="108"/>
      <c r="H481" s="108"/>
      <c r="I481" s="108"/>
      <c r="J481" s="108"/>
      <c r="K481" s="108"/>
      <c r="L481" s="108"/>
      <c r="M481" s="111"/>
      <c r="N481" s="112"/>
      <c r="O481" s="111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</row>
    <row r="482">
      <c r="A482" s="108"/>
      <c r="B482" s="108"/>
      <c r="C482" s="108"/>
      <c r="D482" s="115"/>
      <c r="E482" s="108"/>
      <c r="F482" s="108"/>
      <c r="G482" s="108"/>
      <c r="H482" s="108"/>
      <c r="I482" s="108"/>
      <c r="J482" s="108"/>
      <c r="K482" s="108"/>
      <c r="L482" s="108"/>
      <c r="M482" s="111"/>
      <c r="N482" s="112"/>
      <c r="O482" s="111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</row>
    <row r="483">
      <c r="A483" s="108"/>
      <c r="B483" s="108"/>
      <c r="C483" s="108"/>
      <c r="D483" s="115"/>
      <c r="E483" s="108"/>
      <c r="F483" s="108"/>
      <c r="G483" s="108"/>
      <c r="H483" s="108"/>
      <c r="I483" s="108"/>
      <c r="J483" s="108"/>
      <c r="K483" s="108"/>
      <c r="L483" s="108"/>
      <c r="M483" s="111"/>
      <c r="N483" s="112"/>
      <c r="O483" s="111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</row>
    <row r="484">
      <c r="A484" s="108"/>
      <c r="B484" s="108"/>
      <c r="C484" s="108"/>
      <c r="D484" s="115"/>
      <c r="E484" s="108"/>
      <c r="F484" s="108"/>
      <c r="G484" s="108"/>
      <c r="H484" s="108"/>
      <c r="I484" s="108"/>
      <c r="J484" s="108"/>
      <c r="K484" s="108"/>
      <c r="L484" s="108"/>
      <c r="M484" s="111"/>
      <c r="N484" s="112"/>
      <c r="O484" s="111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</row>
    <row r="485">
      <c r="A485" s="108"/>
      <c r="B485" s="108"/>
      <c r="C485" s="108"/>
      <c r="D485" s="115"/>
      <c r="E485" s="108"/>
      <c r="F485" s="108"/>
      <c r="G485" s="108"/>
      <c r="H485" s="108"/>
      <c r="I485" s="108"/>
      <c r="J485" s="108"/>
      <c r="K485" s="108"/>
      <c r="L485" s="108"/>
      <c r="M485" s="111"/>
      <c r="N485" s="112"/>
      <c r="O485" s="111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</row>
    <row r="486">
      <c r="A486" s="108"/>
      <c r="B486" s="108"/>
      <c r="C486" s="108"/>
      <c r="D486" s="115"/>
      <c r="E486" s="108"/>
      <c r="F486" s="108"/>
      <c r="G486" s="108"/>
      <c r="H486" s="108"/>
      <c r="I486" s="108"/>
      <c r="J486" s="108"/>
      <c r="K486" s="108"/>
      <c r="L486" s="108"/>
      <c r="M486" s="111"/>
      <c r="N486" s="112"/>
      <c r="O486" s="111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</row>
    <row r="487">
      <c r="A487" s="108"/>
      <c r="B487" s="108"/>
      <c r="C487" s="108"/>
      <c r="D487" s="115"/>
      <c r="E487" s="108"/>
      <c r="F487" s="108"/>
      <c r="G487" s="108"/>
      <c r="H487" s="108"/>
      <c r="I487" s="108"/>
      <c r="J487" s="108"/>
      <c r="K487" s="108"/>
      <c r="L487" s="108"/>
      <c r="M487" s="111"/>
      <c r="N487" s="112"/>
      <c r="O487" s="111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</row>
    <row r="488">
      <c r="A488" s="108"/>
      <c r="B488" s="108"/>
      <c r="C488" s="108"/>
      <c r="D488" s="115"/>
      <c r="E488" s="108"/>
      <c r="F488" s="108"/>
      <c r="G488" s="108"/>
      <c r="H488" s="108"/>
      <c r="I488" s="108"/>
      <c r="J488" s="108"/>
      <c r="K488" s="108"/>
      <c r="L488" s="108"/>
      <c r="M488" s="111"/>
      <c r="N488" s="112"/>
      <c r="O488" s="111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</row>
    <row r="489">
      <c r="A489" s="108"/>
      <c r="B489" s="108"/>
      <c r="C489" s="108"/>
      <c r="D489" s="115"/>
      <c r="E489" s="108"/>
      <c r="F489" s="108"/>
      <c r="G489" s="108"/>
      <c r="H489" s="108"/>
      <c r="I489" s="108"/>
      <c r="J489" s="108"/>
      <c r="K489" s="108"/>
      <c r="L489" s="108"/>
      <c r="M489" s="111"/>
      <c r="N489" s="112"/>
      <c r="O489" s="111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</row>
    <row r="490">
      <c r="A490" s="108"/>
      <c r="B490" s="108"/>
      <c r="C490" s="108"/>
      <c r="D490" s="115"/>
      <c r="E490" s="108"/>
      <c r="F490" s="108"/>
      <c r="G490" s="108"/>
      <c r="H490" s="108"/>
      <c r="I490" s="108"/>
      <c r="J490" s="108"/>
      <c r="K490" s="108"/>
      <c r="L490" s="108"/>
      <c r="M490" s="111"/>
      <c r="N490" s="112"/>
      <c r="O490" s="111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</row>
    <row r="491">
      <c r="A491" s="108"/>
      <c r="B491" s="108"/>
      <c r="C491" s="108"/>
      <c r="D491" s="115"/>
      <c r="E491" s="108"/>
      <c r="F491" s="108"/>
      <c r="G491" s="108"/>
      <c r="H491" s="108"/>
      <c r="I491" s="108"/>
      <c r="J491" s="108"/>
      <c r="K491" s="108"/>
      <c r="L491" s="108"/>
      <c r="M491" s="111"/>
      <c r="N491" s="112"/>
      <c r="O491" s="111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</row>
    <row r="492">
      <c r="A492" s="108"/>
      <c r="B492" s="108"/>
      <c r="C492" s="108"/>
      <c r="D492" s="115"/>
      <c r="E492" s="108"/>
      <c r="F492" s="108"/>
      <c r="G492" s="108"/>
      <c r="H492" s="108"/>
      <c r="I492" s="108"/>
      <c r="J492" s="108"/>
      <c r="K492" s="108"/>
      <c r="L492" s="108"/>
      <c r="M492" s="111"/>
      <c r="N492" s="112"/>
      <c r="O492" s="111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</row>
    <row r="493">
      <c r="A493" s="108"/>
      <c r="B493" s="108"/>
      <c r="C493" s="108"/>
      <c r="D493" s="115"/>
      <c r="E493" s="108"/>
      <c r="F493" s="108"/>
      <c r="G493" s="108"/>
      <c r="H493" s="108"/>
      <c r="I493" s="108"/>
      <c r="J493" s="108"/>
      <c r="K493" s="108"/>
      <c r="L493" s="108"/>
      <c r="M493" s="111"/>
      <c r="N493" s="112"/>
      <c r="O493" s="111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</row>
    <row r="494">
      <c r="A494" s="108"/>
      <c r="B494" s="108"/>
      <c r="C494" s="108"/>
      <c r="D494" s="115"/>
      <c r="E494" s="108"/>
      <c r="F494" s="108"/>
      <c r="G494" s="108"/>
      <c r="H494" s="108"/>
      <c r="I494" s="108"/>
      <c r="J494" s="108"/>
      <c r="K494" s="108"/>
      <c r="L494" s="108"/>
      <c r="M494" s="111"/>
      <c r="N494" s="112"/>
      <c r="O494" s="111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</row>
    <row r="495">
      <c r="A495" s="108"/>
      <c r="B495" s="108"/>
      <c r="C495" s="108"/>
      <c r="D495" s="115"/>
      <c r="E495" s="108"/>
      <c r="F495" s="108"/>
      <c r="G495" s="108"/>
      <c r="H495" s="108"/>
      <c r="I495" s="108"/>
      <c r="J495" s="108"/>
      <c r="K495" s="108"/>
      <c r="L495" s="108"/>
      <c r="M495" s="111"/>
      <c r="N495" s="112"/>
      <c r="O495" s="111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</row>
    <row r="496">
      <c r="A496" s="108"/>
      <c r="B496" s="108"/>
      <c r="C496" s="108"/>
      <c r="D496" s="115"/>
      <c r="E496" s="108"/>
      <c r="F496" s="108"/>
      <c r="G496" s="108"/>
      <c r="H496" s="108"/>
      <c r="I496" s="108"/>
      <c r="J496" s="108"/>
      <c r="K496" s="108"/>
      <c r="L496" s="108"/>
      <c r="M496" s="111"/>
      <c r="N496" s="112"/>
      <c r="O496" s="111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</row>
    <row r="497">
      <c r="A497" s="108"/>
      <c r="B497" s="108"/>
      <c r="C497" s="108"/>
      <c r="D497" s="115"/>
      <c r="E497" s="108"/>
      <c r="F497" s="108"/>
      <c r="G497" s="108"/>
      <c r="H497" s="108"/>
      <c r="I497" s="108"/>
      <c r="J497" s="108"/>
      <c r="K497" s="108"/>
      <c r="L497" s="108"/>
      <c r="M497" s="111"/>
      <c r="N497" s="112"/>
      <c r="O497" s="111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</row>
    <row r="498">
      <c r="A498" s="108"/>
      <c r="B498" s="108"/>
      <c r="C498" s="108"/>
      <c r="D498" s="115"/>
      <c r="E498" s="108"/>
      <c r="F498" s="108"/>
      <c r="G498" s="108"/>
      <c r="H498" s="108"/>
      <c r="I498" s="108"/>
      <c r="J498" s="108"/>
      <c r="K498" s="108"/>
      <c r="L498" s="108"/>
      <c r="M498" s="111"/>
      <c r="N498" s="112"/>
      <c r="O498" s="111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</row>
    <row r="499">
      <c r="A499" s="108"/>
      <c r="B499" s="108"/>
      <c r="C499" s="108"/>
      <c r="D499" s="115"/>
      <c r="E499" s="108"/>
      <c r="F499" s="108"/>
      <c r="G499" s="108"/>
      <c r="H499" s="108"/>
      <c r="I499" s="108"/>
      <c r="J499" s="108"/>
      <c r="K499" s="108"/>
      <c r="L499" s="108"/>
      <c r="M499" s="111"/>
      <c r="N499" s="112"/>
      <c r="O499" s="111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</row>
    <row r="500">
      <c r="A500" s="108"/>
      <c r="B500" s="108"/>
      <c r="C500" s="108"/>
      <c r="D500" s="115"/>
      <c r="E500" s="108"/>
      <c r="F500" s="108"/>
      <c r="G500" s="108"/>
      <c r="H500" s="108"/>
      <c r="I500" s="108"/>
      <c r="J500" s="108"/>
      <c r="K500" s="108"/>
      <c r="L500" s="108"/>
      <c r="M500" s="111"/>
      <c r="N500" s="112"/>
      <c r="O500" s="111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</row>
    <row r="501">
      <c r="A501" s="108"/>
      <c r="B501" s="108"/>
      <c r="C501" s="108"/>
      <c r="D501" s="115"/>
      <c r="E501" s="108"/>
      <c r="F501" s="108"/>
      <c r="G501" s="108"/>
      <c r="H501" s="108"/>
      <c r="I501" s="108"/>
      <c r="J501" s="108"/>
      <c r="K501" s="108"/>
      <c r="L501" s="108"/>
      <c r="M501" s="111"/>
      <c r="N501" s="112"/>
      <c r="O501" s="111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</row>
    <row r="502">
      <c r="A502" s="108"/>
      <c r="B502" s="108"/>
      <c r="C502" s="108"/>
      <c r="D502" s="115"/>
      <c r="E502" s="108"/>
      <c r="F502" s="108"/>
      <c r="G502" s="108"/>
      <c r="H502" s="108"/>
      <c r="I502" s="108"/>
      <c r="J502" s="108"/>
      <c r="K502" s="108"/>
      <c r="L502" s="108"/>
      <c r="M502" s="111"/>
      <c r="N502" s="112"/>
      <c r="O502" s="111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</row>
    <row r="503">
      <c r="A503" s="108"/>
      <c r="B503" s="108"/>
      <c r="C503" s="108"/>
      <c r="D503" s="115"/>
      <c r="E503" s="108"/>
      <c r="F503" s="108"/>
      <c r="G503" s="108"/>
      <c r="H503" s="108"/>
      <c r="I503" s="108"/>
      <c r="J503" s="108"/>
      <c r="K503" s="108"/>
      <c r="L503" s="108"/>
      <c r="M503" s="111"/>
      <c r="N503" s="112"/>
      <c r="O503" s="111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</row>
    <row r="504">
      <c r="A504" s="108"/>
      <c r="B504" s="108"/>
      <c r="C504" s="108"/>
      <c r="D504" s="115"/>
      <c r="E504" s="108"/>
      <c r="F504" s="108"/>
      <c r="G504" s="108"/>
      <c r="H504" s="108"/>
      <c r="I504" s="108"/>
      <c r="J504" s="108"/>
      <c r="K504" s="108"/>
      <c r="L504" s="108"/>
      <c r="M504" s="111"/>
      <c r="N504" s="112"/>
      <c r="O504" s="111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</row>
    <row r="505">
      <c r="A505" s="108"/>
      <c r="B505" s="108"/>
      <c r="C505" s="108"/>
      <c r="D505" s="115"/>
      <c r="E505" s="108"/>
      <c r="F505" s="108"/>
      <c r="G505" s="108"/>
      <c r="H505" s="108"/>
      <c r="I505" s="108"/>
      <c r="J505" s="108"/>
      <c r="K505" s="108"/>
      <c r="L505" s="108"/>
      <c r="M505" s="111"/>
      <c r="N505" s="112"/>
      <c r="O505" s="111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</row>
    <row r="506">
      <c r="A506" s="108"/>
      <c r="B506" s="108"/>
      <c r="C506" s="108"/>
      <c r="D506" s="115"/>
      <c r="E506" s="108"/>
      <c r="F506" s="108"/>
      <c r="G506" s="108"/>
      <c r="H506" s="108"/>
      <c r="I506" s="108"/>
      <c r="J506" s="108"/>
      <c r="K506" s="108"/>
      <c r="L506" s="108"/>
      <c r="M506" s="111"/>
      <c r="N506" s="112"/>
      <c r="O506" s="111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</row>
    <row r="507">
      <c r="A507" s="108"/>
      <c r="B507" s="108"/>
      <c r="C507" s="108"/>
      <c r="D507" s="115"/>
      <c r="E507" s="108"/>
      <c r="F507" s="108"/>
      <c r="G507" s="108"/>
      <c r="H507" s="108"/>
      <c r="I507" s="108"/>
      <c r="J507" s="108"/>
      <c r="K507" s="108"/>
      <c r="L507" s="108"/>
      <c r="M507" s="111"/>
      <c r="N507" s="112"/>
      <c r="O507" s="111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</row>
    <row r="508">
      <c r="A508" s="108"/>
      <c r="B508" s="108"/>
      <c r="C508" s="108"/>
      <c r="D508" s="115"/>
      <c r="E508" s="108"/>
      <c r="F508" s="108"/>
      <c r="G508" s="108"/>
      <c r="H508" s="108"/>
      <c r="I508" s="108"/>
      <c r="J508" s="108"/>
      <c r="K508" s="108"/>
      <c r="L508" s="108"/>
      <c r="M508" s="111"/>
      <c r="N508" s="112"/>
      <c r="O508" s="111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</row>
    <row r="509">
      <c r="A509" s="108"/>
      <c r="B509" s="108"/>
      <c r="C509" s="108"/>
      <c r="D509" s="115"/>
      <c r="E509" s="108"/>
      <c r="F509" s="108"/>
      <c r="G509" s="108"/>
      <c r="H509" s="108"/>
      <c r="I509" s="108"/>
      <c r="J509" s="108"/>
      <c r="K509" s="108"/>
      <c r="L509" s="108"/>
      <c r="M509" s="111"/>
      <c r="N509" s="112"/>
      <c r="O509" s="111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</row>
    <row r="510">
      <c r="A510" s="108"/>
      <c r="B510" s="108"/>
      <c r="C510" s="108"/>
      <c r="D510" s="115"/>
      <c r="E510" s="108"/>
      <c r="F510" s="108"/>
      <c r="G510" s="108"/>
      <c r="H510" s="108"/>
      <c r="I510" s="108"/>
      <c r="J510" s="108"/>
      <c r="K510" s="108"/>
      <c r="L510" s="108"/>
      <c r="M510" s="111"/>
      <c r="N510" s="112"/>
      <c r="O510" s="111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</row>
    <row r="511">
      <c r="A511" s="108"/>
      <c r="B511" s="108"/>
      <c r="C511" s="108"/>
      <c r="D511" s="115"/>
      <c r="E511" s="108"/>
      <c r="F511" s="108"/>
      <c r="G511" s="108"/>
      <c r="H511" s="108"/>
      <c r="I511" s="108"/>
      <c r="J511" s="108"/>
      <c r="K511" s="108"/>
      <c r="L511" s="108"/>
      <c r="M511" s="111"/>
      <c r="N511" s="112"/>
      <c r="O511" s="111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</row>
    <row r="512">
      <c r="A512" s="108"/>
      <c r="B512" s="108"/>
      <c r="C512" s="108"/>
      <c r="D512" s="115"/>
      <c r="E512" s="108"/>
      <c r="F512" s="108"/>
      <c r="G512" s="108"/>
      <c r="H512" s="108"/>
      <c r="I512" s="108"/>
      <c r="J512" s="108"/>
      <c r="K512" s="108"/>
      <c r="L512" s="108"/>
      <c r="M512" s="111"/>
      <c r="N512" s="112"/>
      <c r="O512" s="111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</row>
    <row r="513">
      <c r="A513" s="108"/>
      <c r="B513" s="108"/>
      <c r="C513" s="108"/>
      <c r="D513" s="115"/>
      <c r="E513" s="108"/>
      <c r="F513" s="108"/>
      <c r="G513" s="108"/>
      <c r="H513" s="108"/>
      <c r="I513" s="108"/>
      <c r="J513" s="108"/>
      <c r="K513" s="108"/>
      <c r="L513" s="108"/>
      <c r="M513" s="111"/>
      <c r="N513" s="112"/>
      <c r="O513" s="111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</row>
    <row r="514">
      <c r="A514" s="108"/>
      <c r="B514" s="108"/>
      <c r="C514" s="108"/>
      <c r="D514" s="115"/>
      <c r="E514" s="108"/>
      <c r="F514" s="108"/>
      <c r="G514" s="108"/>
      <c r="H514" s="108"/>
      <c r="I514" s="108"/>
      <c r="J514" s="108"/>
      <c r="K514" s="108"/>
      <c r="L514" s="108"/>
      <c r="M514" s="111"/>
      <c r="N514" s="112"/>
      <c r="O514" s="111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</row>
    <row r="515">
      <c r="A515" s="108"/>
      <c r="B515" s="108"/>
      <c r="C515" s="108"/>
      <c r="D515" s="115"/>
      <c r="E515" s="108"/>
      <c r="F515" s="108"/>
      <c r="G515" s="108"/>
      <c r="H515" s="108"/>
      <c r="I515" s="108"/>
      <c r="J515" s="108"/>
      <c r="K515" s="108"/>
      <c r="L515" s="108"/>
      <c r="M515" s="111"/>
      <c r="N515" s="112"/>
      <c r="O515" s="111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</row>
    <row r="516">
      <c r="A516" s="108"/>
      <c r="B516" s="108"/>
      <c r="C516" s="108"/>
      <c r="D516" s="115"/>
      <c r="E516" s="108"/>
      <c r="F516" s="108"/>
      <c r="G516" s="108"/>
      <c r="H516" s="108"/>
      <c r="I516" s="108"/>
      <c r="J516" s="108"/>
      <c r="K516" s="108"/>
      <c r="L516" s="108"/>
      <c r="M516" s="111"/>
      <c r="N516" s="112"/>
      <c r="O516" s="111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</row>
    <row r="517">
      <c r="A517" s="108"/>
      <c r="B517" s="108"/>
      <c r="C517" s="108"/>
      <c r="D517" s="115"/>
      <c r="E517" s="108"/>
      <c r="F517" s="108"/>
      <c r="G517" s="108"/>
      <c r="H517" s="108"/>
      <c r="I517" s="108"/>
      <c r="J517" s="108"/>
      <c r="K517" s="108"/>
      <c r="L517" s="108"/>
      <c r="M517" s="111"/>
      <c r="N517" s="112"/>
      <c r="O517" s="111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</row>
    <row r="518">
      <c r="A518" s="108"/>
      <c r="B518" s="108"/>
      <c r="C518" s="108"/>
      <c r="D518" s="115"/>
      <c r="E518" s="108"/>
      <c r="F518" s="108"/>
      <c r="G518" s="108"/>
      <c r="H518" s="108"/>
      <c r="I518" s="108"/>
      <c r="J518" s="108"/>
      <c r="K518" s="108"/>
      <c r="L518" s="108"/>
      <c r="M518" s="111"/>
      <c r="N518" s="112"/>
      <c r="O518" s="111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</row>
    <row r="519">
      <c r="A519" s="108"/>
      <c r="B519" s="108"/>
      <c r="C519" s="108"/>
      <c r="D519" s="115"/>
      <c r="E519" s="108"/>
      <c r="F519" s="108"/>
      <c r="G519" s="108"/>
      <c r="H519" s="108"/>
      <c r="I519" s="108"/>
      <c r="J519" s="108"/>
      <c r="K519" s="108"/>
      <c r="L519" s="108"/>
      <c r="M519" s="111"/>
      <c r="N519" s="112"/>
      <c r="O519" s="111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</row>
    <row r="520">
      <c r="A520" s="108"/>
      <c r="B520" s="108"/>
      <c r="C520" s="108"/>
      <c r="D520" s="115"/>
      <c r="E520" s="108"/>
      <c r="F520" s="108"/>
      <c r="G520" s="108"/>
      <c r="H520" s="108"/>
      <c r="I520" s="108"/>
      <c r="J520" s="108"/>
      <c r="K520" s="108"/>
      <c r="L520" s="108"/>
      <c r="M520" s="111"/>
      <c r="N520" s="112"/>
      <c r="O520" s="111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</row>
    <row r="521">
      <c r="A521" s="108"/>
      <c r="B521" s="108"/>
      <c r="C521" s="108"/>
      <c r="D521" s="115"/>
      <c r="E521" s="108"/>
      <c r="F521" s="108"/>
      <c r="G521" s="108"/>
      <c r="H521" s="108"/>
      <c r="I521" s="108"/>
      <c r="J521" s="108"/>
      <c r="K521" s="108"/>
      <c r="L521" s="108"/>
      <c r="M521" s="111"/>
      <c r="N521" s="112"/>
      <c r="O521" s="111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</row>
    <row r="522">
      <c r="A522" s="108"/>
      <c r="B522" s="108"/>
      <c r="C522" s="108"/>
      <c r="D522" s="115"/>
      <c r="E522" s="108"/>
      <c r="F522" s="108"/>
      <c r="G522" s="108"/>
      <c r="H522" s="108"/>
      <c r="I522" s="108"/>
      <c r="J522" s="108"/>
      <c r="K522" s="108"/>
      <c r="L522" s="108"/>
      <c r="M522" s="111"/>
      <c r="N522" s="112"/>
      <c r="O522" s="111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</row>
    <row r="523">
      <c r="A523" s="108"/>
      <c r="B523" s="108"/>
      <c r="C523" s="108"/>
      <c r="D523" s="115"/>
      <c r="E523" s="108"/>
      <c r="F523" s="108"/>
      <c r="G523" s="108"/>
      <c r="H523" s="108"/>
      <c r="I523" s="108"/>
      <c r="J523" s="108"/>
      <c r="K523" s="108"/>
      <c r="L523" s="108"/>
      <c r="M523" s="111"/>
      <c r="N523" s="112"/>
      <c r="O523" s="111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</row>
    <row r="524">
      <c r="A524" s="108"/>
      <c r="B524" s="108"/>
      <c r="C524" s="108"/>
      <c r="D524" s="115"/>
      <c r="E524" s="108"/>
      <c r="F524" s="108"/>
      <c r="G524" s="108"/>
      <c r="H524" s="108"/>
      <c r="I524" s="108"/>
      <c r="J524" s="108"/>
      <c r="K524" s="108"/>
      <c r="L524" s="108"/>
      <c r="M524" s="111"/>
      <c r="N524" s="112"/>
      <c r="O524" s="111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</row>
    <row r="525">
      <c r="A525" s="108"/>
      <c r="B525" s="108"/>
      <c r="C525" s="108"/>
      <c r="D525" s="115"/>
      <c r="E525" s="108"/>
      <c r="F525" s="108"/>
      <c r="G525" s="108"/>
      <c r="H525" s="108"/>
      <c r="I525" s="108"/>
      <c r="J525" s="108"/>
      <c r="K525" s="108"/>
      <c r="L525" s="108"/>
      <c r="M525" s="111"/>
      <c r="N525" s="112"/>
      <c r="O525" s="111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</row>
    <row r="526">
      <c r="A526" s="108"/>
      <c r="B526" s="108"/>
      <c r="C526" s="108"/>
      <c r="D526" s="115"/>
      <c r="E526" s="108"/>
      <c r="F526" s="108"/>
      <c r="G526" s="108"/>
      <c r="H526" s="108"/>
      <c r="I526" s="108"/>
      <c r="J526" s="108"/>
      <c r="K526" s="108"/>
      <c r="L526" s="108"/>
      <c r="M526" s="111"/>
      <c r="N526" s="112"/>
      <c r="O526" s="111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</row>
    <row r="527">
      <c r="A527" s="108"/>
      <c r="B527" s="108"/>
      <c r="C527" s="108"/>
      <c r="D527" s="115"/>
      <c r="E527" s="108"/>
      <c r="F527" s="108"/>
      <c r="G527" s="108"/>
      <c r="H527" s="108"/>
      <c r="I527" s="108"/>
      <c r="J527" s="108"/>
      <c r="K527" s="108"/>
      <c r="L527" s="108"/>
      <c r="M527" s="111"/>
      <c r="N527" s="112"/>
      <c r="O527" s="111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</row>
    <row r="528">
      <c r="A528" s="108"/>
      <c r="B528" s="108"/>
      <c r="C528" s="108"/>
      <c r="D528" s="115"/>
      <c r="E528" s="108"/>
      <c r="F528" s="108"/>
      <c r="G528" s="108"/>
      <c r="H528" s="108"/>
      <c r="I528" s="108"/>
      <c r="J528" s="108"/>
      <c r="K528" s="108"/>
      <c r="L528" s="108"/>
      <c r="M528" s="111"/>
      <c r="N528" s="112"/>
      <c r="O528" s="111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</row>
    <row r="529">
      <c r="A529" s="108"/>
      <c r="B529" s="108"/>
      <c r="C529" s="108"/>
      <c r="D529" s="115"/>
      <c r="E529" s="108"/>
      <c r="F529" s="108"/>
      <c r="G529" s="108"/>
      <c r="H529" s="108"/>
      <c r="I529" s="108"/>
      <c r="J529" s="108"/>
      <c r="K529" s="108"/>
      <c r="L529" s="108"/>
      <c r="M529" s="111"/>
      <c r="N529" s="112"/>
      <c r="O529" s="111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</row>
    <row r="530">
      <c r="A530" s="108"/>
      <c r="B530" s="108"/>
      <c r="C530" s="108"/>
      <c r="D530" s="115"/>
      <c r="E530" s="108"/>
      <c r="F530" s="108"/>
      <c r="G530" s="108"/>
      <c r="H530" s="108"/>
      <c r="I530" s="108"/>
      <c r="J530" s="108"/>
      <c r="K530" s="108"/>
      <c r="L530" s="108"/>
      <c r="M530" s="111"/>
      <c r="N530" s="112"/>
      <c r="O530" s="111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</row>
    <row r="531">
      <c r="A531" s="108"/>
      <c r="B531" s="108"/>
      <c r="C531" s="108"/>
      <c r="D531" s="115"/>
      <c r="E531" s="108"/>
      <c r="F531" s="108"/>
      <c r="G531" s="108"/>
      <c r="H531" s="108"/>
      <c r="I531" s="108"/>
      <c r="J531" s="108"/>
      <c r="K531" s="108"/>
      <c r="L531" s="108"/>
      <c r="M531" s="111"/>
      <c r="N531" s="112"/>
      <c r="O531" s="111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</row>
    <row r="532">
      <c r="A532" s="108"/>
      <c r="B532" s="108"/>
      <c r="C532" s="108"/>
      <c r="D532" s="115"/>
      <c r="E532" s="108"/>
      <c r="F532" s="108"/>
      <c r="G532" s="108"/>
      <c r="H532" s="108"/>
      <c r="I532" s="108"/>
      <c r="J532" s="108"/>
      <c r="K532" s="108"/>
      <c r="L532" s="108"/>
      <c r="M532" s="111"/>
      <c r="N532" s="112"/>
      <c r="O532" s="111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</row>
    <row r="533">
      <c r="A533" s="108"/>
      <c r="B533" s="108"/>
      <c r="C533" s="108"/>
      <c r="D533" s="115"/>
      <c r="E533" s="108"/>
      <c r="F533" s="108"/>
      <c r="G533" s="108"/>
      <c r="H533" s="108"/>
      <c r="I533" s="108"/>
      <c r="J533" s="108"/>
      <c r="K533" s="108"/>
      <c r="L533" s="108"/>
      <c r="M533" s="111"/>
      <c r="N533" s="112"/>
      <c r="O533" s="111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</row>
    <row r="534">
      <c r="A534" s="108"/>
      <c r="B534" s="108"/>
      <c r="C534" s="108"/>
      <c r="D534" s="115"/>
      <c r="E534" s="108"/>
      <c r="F534" s="108"/>
      <c r="G534" s="108"/>
      <c r="H534" s="108"/>
      <c r="I534" s="108"/>
      <c r="J534" s="108"/>
      <c r="K534" s="108"/>
      <c r="L534" s="108"/>
      <c r="M534" s="111"/>
      <c r="N534" s="112"/>
      <c r="O534" s="111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</row>
    <row r="535">
      <c r="A535" s="108"/>
      <c r="B535" s="108"/>
      <c r="C535" s="108"/>
      <c r="D535" s="115"/>
      <c r="E535" s="108"/>
      <c r="F535" s="108"/>
      <c r="G535" s="108"/>
      <c r="H535" s="108"/>
      <c r="I535" s="108"/>
      <c r="J535" s="108"/>
      <c r="K535" s="108"/>
      <c r="L535" s="108"/>
      <c r="M535" s="111"/>
      <c r="N535" s="112"/>
      <c r="O535" s="111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</row>
    <row r="536">
      <c r="A536" s="108"/>
      <c r="B536" s="108"/>
      <c r="C536" s="108"/>
      <c r="D536" s="115"/>
      <c r="E536" s="108"/>
      <c r="F536" s="108"/>
      <c r="G536" s="108"/>
      <c r="H536" s="108"/>
      <c r="I536" s="108"/>
      <c r="J536" s="108"/>
      <c r="K536" s="108"/>
      <c r="L536" s="108"/>
      <c r="M536" s="111"/>
      <c r="N536" s="112"/>
      <c r="O536" s="111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</row>
    <row r="537">
      <c r="A537" s="108"/>
      <c r="B537" s="108"/>
      <c r="C537" s="108"/>
      <c r="D537" s="115"/>
      <c r="E537" s="108"/>
      <c r="F537" s="108"/>
      <c r="G537" s="108"/>
      <c r="H537" s="108"/>
      <c r="I537" s="108"/>
      <c r="J537" s="108"/>
      <c r="K537" s="108"/>
      <c r="L537" s="108"/>
      <c r="M537" s="111"/>
      <c r="N537" s="112"/>
      <c r="O537" s="111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</row>
    <row r="538">
      <c r="A538" s="108"/>
      <c r="B538" s="108"/>
      <c r="C538" s="108"/>
      <c r="D538" s="115"/>
      <c r="E538" s="108"/>
      <c r="F538" s="108"/>
      <c r="G538" s="108"/>
      <c r="H538" s="108"/>
      <c r="I538" s="108"/>
      <c r="J538" s="108"/>
      <c r="K538" s="108"/>
      <c r="L538" s="108"/>
      <c r="M538" s="111"/>
      <c r="N538" s="112"/>
      <c r="O538" s="111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</row>
    <row r="539">
      <c r="A539" s="108"/>
      <c r="B539" s="108"/>
      <c r="C539" s="108"/>
      <c r="D539" s="115"/>
      <c r="E539" s="108"/>
      <c r="F539" s="108"/>
      <c r="G539" s="108"/>
      <c r="H539" s="108"/>
      <c r="I539" s="108"/>
      <c r="J539" s="108"/>
      <c r="K539" s="108"/>
      <c r="L539" s="108"/>
      <c r="M539" s="111"/>
      <c r="N539" s="112"/>
      <c r="O539" s="111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</row>
    <row r="540">
      <c r="A540" s="108"/>
      <c r="B540" s="108"/>
      <c r="C540" s="108"/>
      <c r="D540" s="115"/>
      <c r="E540" s="108"/>
      <c r="F540" s="108"/>
      <c r="G540" s="108"/>
      <c r="H540" s="108"/>
      <c r="I540" s="108"/>
      <c r="J540" s="108"/>
      <c r="K540" s="108"/>
      <c r="L540" s="108"/>
      <c r="M540" s="111"/>
      <c r="N540" s="112"/>
      <c r="O540" s="111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</row>
    <row r="541">
      <c r="A541" s="108"/>
      <c r="B541" s="108"/>
      <c r="C541" s="108"/>
      <c r="D541" s="115"/>
      <c r="E541" s="108"/>
      <c r="F541" s="108"/>
      <c r="G541" s="108"/>
      <c r="H541" s="108"/>
      <c r="I541" s="108"/>
      <c r="J541" s="108"/>
      <c r="K541" s="108"/>
      <c r="L541" s="108"/>
      <c r="M541" s="111"/>
      <c r="N541" s="112"/>
      <c r="O541" s="111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</row>
    <row r="542">
      <c r="A542" s="108"/>
      <c r="B542" s="108"/>
      <c r="C542" s="108"/>
      <c r="D542" s="115"/>
      <c r="E542" s="108"/>
      <c r="F542" s="108"/>
      <c r="G542" s="108"/>
      <c r="H542" s="108"/>
      <c r="I542" s="108"/>
      <c r="J542" s="108"/>
      <c r="K542" s="108"/>
      <c r="L542" s="108"/>
      <c r="M542" s="111"/>
      <c r="N542" s="112"/>
      <c r="O542" s="111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</row>
    <row r="543">
      <c r="A543" s="108"/>
      <c r="B543" s="108"/>
      <c r="C543" s="108"/>
      <c r="D543" s="115"/>
      <c r="E543" s="108"/>
      <c r="F543" s="108"/>
      <c r="G543" s="108"/>
      <c r="H543" s="108"/>
      <c r="I543" s="108"/>
      <c r="J543" s="108"/>
      <c r="K543" s="108"/>
      <c r="L543" s="108"/>
      <c r="M543" s="111"/>
      <c r="N543" s="112"/>
      <c r="O543" s="111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</row>
    <row r="544">
      <c r="A544" s="108"/>
      <c r="B544" s="108"/>
      <c r="C544" s="108"/>
      <c r="D544" s="115"/>
      <c r="E544" s="108"/>
      <c r="F544" s="108"/>
      <c r="G544" s="108"/>
      <c r="H544" s="108"/>
      <c r="I544" s="108"/>
      <c r="J544" s="108"/>
      <c r="K544" s="108"/>
      <c r="L544" s="108"/>
      <c r="M544" s="111"/>
      <c r="N544" s="112"/>
      <c r="O544" s="111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</row>
    <row r="545">
      <c r="A545" s="108"/>
      <c r="B545" s="108"/>
      <c r="C545" s="108"/>
      <c r="D545" s="115"/>
      <c r="E545" s="108"/>
      <c r="F545" s="108"/>
      <c r="G545" s="108"/>
      <c r="H545" s="108"/>
      <c r="I545" s="108"/>
      <c r="J545" s="108"/>
      <c r="K545" s="108"/>
      <c r="L545" s="108"/>
      <c r="M545" s="111"/>
      <c r="N545" s="112"/>
      <c r="O545" s="111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</row>
    <row r="546">
      <c r="A546" s="108"/>
      <c r="B546" s="108"/>
      <c r="C546" s="108"/>
      <c r="D546" s="115"/>
      <c r="E546" s="108"/>
      <c r="F546" s="108"/>
      <c r="G546" s="108"/>
      <c r="H546" s="108"/>
      <c r="I546" s="108"/>
      <c r="J546" s="108"/>
      <c r="K546" s="108"/>
      <c r="L546" s="108"/>
      <c r="M546" s="111"/>
      <c r="N546" s="112"/>
      <c r="O546" s="111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</row>
    <row r="547">
      <c r="A547" s="108"/>
      <c r="B547" s="108"/>
      <c r="C547" s="108"/>
      <c r="D547" s="115"/>
      <c r="E547" s="108"/>
      <c r="F547" s="108"/>
      <c r="G547" s="108"/>
      <c r="H547" s="108"/>
      <c r="I547" s="108"/>
      <c r="J547" s="108"/>
      <c r="K547" s="108"/>
      <c r="L547" s="108"/>
      <c r="M547" s="111"/>
      <c r="N547" s="112"/>
      <c r="O547" s="111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</row>
    <row r="548">
      <c r="A548" s="108"/>
      <c r="B548" s="108"/>
      <c r="C548" s="108"/>
      <c r="D548" s="115"/>
      <c r="E548" s="108"/>
      <c r="F548" s="108"/>
      <c r="G548" s="108"/>
      <c r="H548" s="108"/>
      <c r="I548" s="108"/>
      <c r="J548" s="108"/>
      <c r="K548" s="108"/>
      <c r="L548" s="108"/>
      <c r="M548" s="111"/>
      <c r="N548" s="112"/>
      <c r="O548" s="111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</row>
    <row r="549">
      <c r="A549" s="108"/>
      <c r="B549" s="108"/>
      <c r="C549" s="108"/>
      <c r="D549" s="115"/>
      <c r="E549" s="108"/>
      <c r="F549" s="108"/>
      <c r="G549" s="108"/>
      <c r="H549" s="108"/>
      <c r="I549" s="108"/>
      <c r="J549" s="108"/>
      <c r="K549" s="108"/>
      <c r="L549" s="108"/>
      <c r="M549" s="111"/>
      <c r="N549" s="112"/>
      <c r="O549" s="111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</row>
    <row r="550">
      <c r="A550" s="108"/>
      <c r="B550" s="108"/>
      <c r="C550" s="108"/>
      <c r="D550" s="115"/>
      <c r="E550" s="108"/>
      <c r="F550" s="108"/>
      <c r="G550" s="108"/>
      <c r="H550" s="108"/>
      <c r="I550" s="108"/>
      <c r="J550" s="108"/>
      <c r="K550" s="108"/>
      <c r="L550" s="108"/>
      <c r="M550" s="111"/>
      <c r="N550" s="112"/>
      <c r="O550" s="111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</row>
    <row r="551">
      <c r="A551" s="108"/>
      <c r="B551" s="108"/>
      <c r="C551" s="108"/>
      <c r="D551" s="115"/>
      <c r="E551" s="108"/>
      <c r="F551" s="108"/>
      <c r="G551" s="108"/>
      <c r="H551" s="108"/>
      <c r="I551" s="108"/>
      <c r="J551" s="108"/>
      <c r="K551" s="108"/>
      <c r="L551" s="108"/>
      <c r="M551" s="111"/>
      <c r="N551" s="112"/>
      <c r="O551" s="111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</row>
    <row r="552">
      <c r="A552" s="108"/>
      <c r="B552" s="108"/>
      <c r="C552" s="108"/>
      <c r="D552" s="115"/>
      <c r="E552" s="108"/>
      <c r="F552" s="108"/>
      <c r="G552" s="108"/>
      <c r="H552" s="108"/>
      <c r="I552" s="108"/>
      <c r="J552" s="108"/>
      <c r="K552" s="108"/>
      <c r="L552" s="108"/>
      <c r="M552" s="111"/>
      <c r="N552" s="112"/>
      <c r="O552" s="111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</row>
    <row r="553">
      <c r="A553" s="108"/>
      <c r="B553" s="108"/>
      <c r="C553" s="108"/>
      <c r="D553" s="115"/>
      <c r="E553" s="108"/>
      <c r="F553" s="108"/>
      <c r="G553" s="108"/>
      <c r="H553" s="108"/>
      <c r="I553" s="108"/>
      <c r="J553" s="108"/>
      <c r="K553" s="108"/>
      <c r="L553" s="108"/>
      <c r="M553" s="111"/>
      <c r="N553" s="112"/>
      <c r="O553" s="111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</row>
    <row r="554">
      <c r="A554" s="108"/>
      <c r="B554" s="108"/>
      <c r="C554" s="108"/>
      <c r="D554" s="115"/>
      <c r="E554" s="108"/>
      <c r="F554" s="108"/>
      <c r="G554" s="108"/>
      <c r="H554" s="108"/>
      <c r="I554" s="108"/>
      <c r="J554" s="108"/>
      <c r="K554" s="108"/>
      <c r="L554" s="108"/>
      <c r="M554" s="111"/>
      <c r="N554" s="112"/>
      <c r="O554" s="111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</row>
    <row r="555">
      <c r="A555" s="108"/>
      <c r="B555" s="108"/>
      <c r="C555" s="108"/>
      <c r="D555" s="115"/>
      <c r="E555" s="108"/>
      <c r="F555" s="108"/>
      <c r="G555" s="108"/>
      <c r="H555" s="108"/>
      <c r="I555" s="108"/>
      <c r="J555" s="108"/>
      <c r="K555" s="108"/>
      <c r="L555" s="108"/>
      <c r="M555" s="111"/>
      <c r="N555" s="112"/>
      <c r="O555" s="111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</row>
    <row r="556">
      <c r="A556" s="108"/>
      <c r="B556" s="108"/>
      <c r="C556" s="108"/>
      <c r="D556" s="115"/>
      <c r="E556" s="108"/>
      <c r="F556" s="108"/>
      <c r="G556" s="108"/>
      <c r="H556" s="108"/>
      <c r="I556" s="108"/>
      <c r="J556" s="108"/>
      <c r="K556" s="108"/>
      <c r="L556" s="108"/>
      <c r="M556" s="111"/>
      <c r="N556" s="112"/>
      <c r="O556" s="111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</row>
    <row r="557">
      <c r="A557" s="108"/>
      <c r="B557" s="108"/>
      <c r="C557" s="108"/>
      <c r="D557" s="115"/>
      <c r="E557" s="108"/>
      <c r="F557" s="108"/>
      <c r="G557" s="108"/>
      <c r="H557" s="108"/>
      <c r="I557" s="108"/>
      <c r="J557" s="108"/>
      <c r="K557" s="108"/>
      <c r="L557" s="108"/>
      <c r="M557" s="111"/>
      <c r="N557" s="112"/>
      <c r="O557" s="111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</row>
    <row r="558">
      <c r="A558" s="108"/>
      <c r="B558" s="108"/>
      <c r="C558" s="108"/>
      <c r="D558" s="115"/>
      <c r="E558" s="108"/>
      <c r="F558" s="108"/>
      <c r="G558" s="108"/>
      <c r="H558" s="108"/>
      <c r="I558" s="108"/>
      <c r="J558" s="108"/>
      <c r="K558" s="108"/>
      <c r="L558" s="108"/>
      <c r="M558" s="111"/>
      <c r="N558" s="112"/>
      <c r="O558" s="111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</row>
    <row r="559">
      <c r="A559" s="108"/>
      <c r="B559" s="108"/>
      <c r="C559" s="108"/>
      <c r="D559" s="115"/>
      <c r="E559" s="108"/>
      <c r="F559" s="108"/>
      <c r="G559" s="108"/>
      <c r="H559" s="108"/>
      <c r="I559" s="108"/>
      <c r="J559" s="108"/>
      <c r="K559" s="108"/>
      <c r="L559" s="108"/>
      <c r="M559" s="111"/>
      <c r="N559" s="112"/>
      <c r="O559" s="111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</row>
    <row r="560">
      <c r="A560" s="108"/>
      <c r="B560" s="108"/>
      <c r="C560" s="108"/>
      <c r="D560" s="115"/>
      <c r="E560" s="108"/>
      <c r="F560" s="108"/>
      <c r="G560" s="108"/>
      <c r="H560" s="108"/>
      <c r="I560" s="108"/>
      <c r="J560" s="108"/>
      <c r="K560" s="108"/>
      <c r="L560" s="108"/>
      <c r="M560" s="111"/>
      <c r="N560" s="112"/>
      <c r="O560" s="111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</row>
    <row r="561">
      <c r="A561" s="108"/>
      <c r="B561" s="108"/>
      <c r="C561" s="108"/>
      <c r="D561" s="115"/>
      <c r="E561" s="108"/>
      <c r="F561" s="108"/>
      <c r="G561" s="108"/>
      <c r="H561" s="108"/>
      <c r="I561" s="108"/>
      <c r="J561" s="108"/>
      <c r="K561" s="108"/>
      <c r="L561" s="108"/>
      <c r="M561" s="111"/>
      <c r="N561" s="112"/>
      <c r="O561" s="111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</row>
    <row r="562">
      <c r="A562" s="108"/>
      <c r="B562" s="108"/>
      <c r="C562" s="108"/>
      <c r="D562" s="115"/>
      <c r="E562" s="108"/>
      <c r="F562" s="108"/>
      <c r="G562" s="108"/>
      <c r="H562" s="108"/>
      <c r="I562" s="108"/>
      <c r="J562" s="108"/>
      <c r="K562" s="108"/>
      <c r="L562" s="108"/>
      <c r="M562" s="111"/>
      <c r="N562" s="112"/>
      <c r="O562" s="111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</row>
    <row r="563">
      <c r="A563" s="108"/>
      <c r="B563" s="108"/>
      <c r="C563" s="108"/>
      <c r="D563" s="115"/>
      <c r="E563" s="108"/>
      <c r="F563" s="108"/>
      <c r="G563" s="108"/>
      <c r="H563" s="108"/>
      <c r="I563" s="108"/>
      <c r="J563" s="108"/>
      <c r="K563" s="108"/>
      <c r="L563" s="108"/>
      <c r="M563" s="111"/>
      <c r="N563" s="112"/>
      <c r="O563" s="111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</row>
    <row r="564">
      <c r="A564" s="108"/>
      <c r="B564" s="108"/>
      <c r="C564" s="108"/>
      <c r="D564" s="115"/>
      <c r="E564" s="108"/>
      <c r="F564" s="108"/>
      <c r="G564" s="108"/>
      <c r="H564" s="108"/>
      <c r="I564" s="108"/>
      <c r="J564" s="108"/>
      <c r="K564" s="108"/>
      <c r="L564" s="108"/>
      <c r="M564" s="111"/>
      <c r="N564" s="112"/>
      <c r="O564" s="111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</row>
    <row r="565">
      <c r="A565" s="108"/>
      <c r="B565" s="108"/>
      <c r="C565" s="108"/>
      <c r="D565" s="115"/>
      <c r="E565" s="108"/>
      <c r="F565" s="108"/>
      <c r="G565" s="108"/>
      <c r="H565" s="108"/>
      <c r="I565" s="108"/>
      <c r="J565" s="108"/>
      <c r="K565" s="108"/>
      <c r="L565" s="108"/>
      <c r="M565" s="111"/>
      <c r="N565" s="112"/>
      <c r="O565" s="111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</row>
    <row r="566">
      <c r="A566" s="108"/>
      <c r="B566" s="108"/>
      <c r="C566" s="108"/>
      <c r="D566" s="115"/>
      <c r="E566" s="108"/>
      <c r="F566" s="108"/>
      <c r="G566" s="108"/>
      <c r="H566" s="108"/>
      <c r="I566" s="108"/>
      <c r="J566" s="108"/>
      <c r="K566" s="108"/>
      <c r="L566" s="108"/>
      <c r="M566" s="111"/>
      <c r="N566" s="112"/>
      <c r="O566" s="111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</row>
    <row r="567">
      <c r="A567" s="108"/>
      <c r="B567" s="108"/>
      <c r="C567" s="108"/>
      <c r="D567" s="115"/>
      <c r="E567" s="108"/>
      <c r="F567" s="108"/>
      <c r="G567" s="108"/>
      <c r="H567" s="108"/>
      <c r="I567" s="108"/>
      <c r="J567" s="108"/>
      <c r="K567" s="108"/>
      <c r="L567" s="108"/>
      <c r="M567" s="111"/>
      <c r="N567" s="112"/>
      <c r="O567" s="111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</row>
    <row r="568">
      <c r="A568" s="108"/>
      <c r="B568" s="108"/>
      <c r="C568" s="108"/>
      <c r="D568" s="115"/>
      <c r="E568" s="108"/>
      <c r="F568" s="108"/>
      <c r="G568" s="108"/>
      <c r="H568" s="108"/>
      <c r="I568" s="108"/>
      <c r="J568" s="108"/>
      <c r="K568" s="108"/>
      <c r="L568" s="108"/>
      <c r="M568" s="111"/>
      <c r="N568" s="112"/>
      <c r="O568" s="111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</row>
    <row r="569">
      <c r="A569" s="108"/>
      <c r="B569" s="108"/>
      <c r="C569" s="108"/>
      <c r="D569" s="115"/>
      <c r="E569" s="108"/>
      <c r="F569" s="108"/>
      <c r="G569" s="108"/>
      <c r="H569" s="108"/>
      <c r="I569" s="108"/>
      <c r="J569" s="108"/>
      <c r="K569" s="108"/>
      <c r="L569" s="108"/>
      <c r="M569" s="111"/>
      <c r="N569" s="112"/>
      <c r="O569" s="111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</row>
    <row r="570">
      <c r="A570" s="108"/>
      <c r="B570" s="108"/>
      <c r="C570" s="108"/>
      <c r="D570" s="115"/>
      <c r="E570" s="108"/>
      <c r="F570" s="108"/>
      <c r="G570" s="108"/>
      <c r="H570" s="108"/>
      <c r="I570" s="108"/>
      <c r="J570" s="108"/>
      <c r="K570" s="108"/>
      <c r="L570" s="108"/>
      <c r="M570" s="111"/>
      <c r="N570" s="112"/>
      <c r="O570" s="111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</row>
    <row r="571">
      <c r="A571" s="108"/>
      <c r="B571" s="108"/>
      <c r="C571" s="108"/>
      <c r="D571" s="115"/>
      <c r="E571" s="108"/>
      <c r="F571" s="108"/>
      <c r="G571" s="108"/>
      <c r="H571" s="108"/>
      <c r="I571" s="108"/>
      <c r="J571" s="108"/>
      <c r="K571" s="108"/>
      <c r="L571" s="108"/>
      <c r="M571" s="111"/>
      <c r="N571" s="112"/>
      <c r="O571" s="111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</row>
    <row r="572">
      <c r="A572" s="108"/>
      <c r="B572" s="108"/>
      <c r="C572" s="108"/>
      <c r="D572" s="115"/>
      <c r="E572" s="108"/>
      <c r="F572" s="108"/>
      <c r="G572" s="108"/>
      <c r="H572" s="108"/>
      <c r="I572" s="108"/>
      <c r="J572" s="108"/>
      <c r="K572" s="108"/>
      <c r="L572" s="108"/>
      <c r="M572" s="111"/>
      <c r="N572" s="112"/>
      <c r="O572" s="111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</row>
    <row r="573">
      <c r="A573" s="108"/>
      <c r="B573" s="108"/>
      <c r="C573" s="108"/>
      <c r="D573" s="115"/>
      <c r="E573" s="108"/>
      <c r="F573" s="108"/>
      <c r="G573" s="108"/>
      <c r="H573" s="108"/>
      <c r="I573" s="108"/>
      <c r="J573" s="108"/>
      <c r="K573" s="108"/>
      <c r="L573" s="108"/>
      <c r="M573" s="111"/>
      <c r="N573" s="112"/>
      <c r="O573" s="111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</row>
    <row r="574">
      <c r="A574" s="108"/>
      <c r="B574" s="108"/>
      <c r="C574" s="108"/>
      <c r="D574" s="115"/>
      <c r="E574" s="108"/>
      <c r="F574" s="108"/>
      <c r="G574" s="108"/>
      <c r="H574" s="108"/>
      <c r="I574" s="108"/>
      <c r="J574" s="108"/>
      <c r="K574" s="108"/>
      <c r="L574" s="108"/>
      <c r="M574" s="111"/>
      <c r="N574" s="112"/>
      <c r="O574" s="111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</row>
    <row r="575">
      <c r="A575" s="108"/>
      <c r="B575" s="108"/>
      <c r="C575" s="108"/>
      <c r="D575" s="115"/>
      <c r="E575" s="108"/>
      <c r="F575" s="108"/>
      <c r="G575" s="108"/>
      <c r="H575" s="108"/>
      <c r="I575" s="108"/>
      <c r="J575" s="108"/>
      <c r="K575" s="108"/>
      <c r="L575" s="108"/>
      <c r="M575" s="111"/>
      <c r="N575" s="112"/>
      <c r="O575" s="111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</row>
    <row r="576">
      <c r="A576" s="108"/>
      <c r="B576" s="108"/>
      <c r="C576" s="108"/>
      <c r="D576" s="115"/>
      <c r="E576" s="108"/>
      <c r="F576" s="108"/>
      <c r="G576" s="108"/>
      <c r="H576" s="108"/>
      <c r="I576" s="108"/>
      <c r="J576" s="108"/>
      <c r="K576" s="108"/>
      <c r="L576" s="108"/>
      <c r="M576" s="111"/>
      <c r="N576" s="112"/>
      <c r="O576" s="111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</row>
    <row r="577">
      <c r="A577" s="108"/>
      <c r="B577" s="108"/>
      <c r="C577" s="108"/>
      <c r="D577" s="115"/>
      <c r="E577" s="108"/>
      <c r="F577" s="108"/>
      <c r="G577" s="108"/>
      <c r="H577" s="108"/>
      <c r="I577" s="108"/>
      <c r="J577" s="108"/>
      <c r="K577" s="108"/>
      <c r="L577" s="108"/>
      <c r="M577" s="111"/>
      <c r="N577" s="112"/>
      <c r="O577" s="111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</row>
    <row r="578">
      <c r="A578" s="108"/>
      <c r="B578" s="108"/>
      <c r="C578" s="108"/>
      <c r="D578" s="115"/>
      <c r="E578" s="108"/>
      <c r="F578" s="108"/>
      <c r="G578" s="108"/>
      <c r="H578" s="108"/>
      <c r="I578" s="108"/>
      <c r="J578" s="108"/>
      <c r="K578" s="108"/>
      <c r="L578" s="108"/>
      <c r="M578" s="111"/>
      <c r="N578" s="112"/>
      <c r="O578" s="111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</row>
    <row r="579">
      <c r="A579" s="108"/>
      <c r="B579" s="108"/>
      <c r="C579" s="108"/>
      <c r="D579" s="115"/>
      <c r="E579" s="108"/>
      <c r="F579" s="108"/>
      <c r="G579" s="108"/>
      <c r="H579" s="108"/>
      <c r="I579" s="108"/>
      <c r="J579" s="108"/>
      <c r="K579" s="108"/>
      <c r="L579" s="108"/>
      <c r="M579" s="111"/>
      <c r="N579" s="112"/>
      <c r="O579" s="111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</row>
    <row r="580">
      <c r="A580" s="108"/>
      <c r="B580" s="108"/>
      <c r="C580" s="108"/>
      <c r="D580" s="115"/>
      <c r="E580" s="108"/>
      <c r="F580" s="108"/>
      <c r="G580" s="108"/>
      <c r="H580" s="108"/>
      <c r="I580" s="108"/>
      <c r="J580" s="108"/>
      <c r="K580" s="108"/>
      <c r="L580" s="108"/>
      <c r="M580" s="111"/>
      <c r="N580" s="112"/>
      <c r="O580" s="111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</row>
    <row r="581">
      <c r="A581" s="108"/>
      <c r="B581" s="108"/>
      <c r="C581" s="108"/>
      <c r="D581" s="115"/>
      <c r="E581" s="108"/>
      <c r="F581" s="108"/>
      <c r="G581" s="108"/>
      <c r="H581" s="108"/>
      <c r="I581" s="108"/>
      <c r="J581" s="108"/>
      <c r="K581" s="108"/>
      <c r="L581" s="108"/>
      <c r="M581" s="111"/>
      <c r="N581" s="112"/>
      <c r="O581" s="111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</row>
    <row r="582">
      <c r="A582" s="108"/>
      <c r="B582" s="108"/>
      <c r="C582" s="108"/>
      <c r="D582" s="115"/>
      <c r="E582" s="108"/>
      <c r="F582" s="108"/>
      <c r="G582" s="108"/>
      <c r="H582" s="108"/>
      <c r="I582" s="108"/>
      <c r="J582" s="108"/>
      <c r="K582" s="108"/>
      <c r="L582" s="108"/>
      <c r="M582" s="111"/>
      <c r="N582" s="112"/>
      <c r="O582" s="111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</row>
    <row r="583">
      <c r="A583" s="108"/>
      <c r="B583" s="108"/>
      <c r="C583" s="108"/>
      <c r="D583" s="115"/>
      <c r="E583" s="108"/>
      <c r="F583" s="108"/>
      <c r="G583" s="108"/>
      <c r="H583" s="108"/>
      <c r="I583" s="108"/>
      <c r="J583" s="108"/>
      <c r="K583" s="108"/>
      <c r="L583" s="108"/>
      <c r="M583" s="111"/>
      <c r="N583" s="112"/>
      <c r="O583" s="111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</row>
    <row r="584">
      <c r="A584" s="108"/>
      <c r="B584" s="108"/>
      <c r="C584" s="108"/>
      <c r="D584" s="115"/>
      <c r="E584" s="108"/>
      <c r="F584" s="108"/>
      <c r="G584" s="108"/>
      <c r="H584" s="108"/>
      <c r="I584" s="108"/>
      <c r="J584" s="108"/>
      <c r="K584" s="108"/>
      <c r="L584" s="108"/>
      <c r="M584" s="111"/>
      <c r="N584" s="112"/>
      <c r="O584" s="111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</row>
    <row r="585">
      <c r="A585" s="108"/>
      <c r="B585" s="108"/>
      <c r="C585" s="108"/>
      <c r="D585" s="115"/>
      <c r="E585" s="108"/>
      <c r="F585" s="108"/>
      <c r="G585" s="108"/>
      <c r="H585" s="108"/>
      <c r="I585" s="108"/>
      <c r="J585" s="108"/>
      <c r="K585" s="108"/>
      <c r="L585" s="108"/>
      <c r="M585" s="111"/>
      <c r="N585" s="112"/>
      <c r="O585" s="111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</row>
    <row r="586">
      <c r="A586" s="108"/>
      <c r="B586" s="108"/>
      <c r="C586" s="108"/>
      <c r="D586" s="115"/>
      <c r="E586" s="108"/>
      <c r="F586" s="108"/>
      <c r="G586" s="108"/>
      <c r="H586" s="108"/>
      <c r="I586" s="108"/>
      <c r="J586" s="108"/>
      <c r="K586" s="108"/>
      <c r="L586" s="108"/>
      <c r="M586" s="111"/>
      <c r="N586" s="112"/>
      <c r="O586" s="111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</row>
    <row r="587">
      <c r="A587" s="108"/>
      <c r="B587" s="108"/>
      <c r="C587" s="108"/>
      <c r="D587" s="115"/>
      <c r="E587" s="108"/>
      <c r="F587" s="108"/>
      <c r="G587" s="108"/>
      <c r="H587" s="108"/>
      <c r="I587" s="108"/>
      <c r="J587" s="108"/>
      <c r="K587" s="108"/>
      <c r="L587" s="108"/>
      <c r="M587" s="111"/>
      <c r="N587" s="112"/>
      <c r="O587" s="111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</row>
    <row r="588">
      <c r="A588" s="108"/>
      <c r="B588" s="108"/>
      <c r="C588" s="108"/>
      <c r="D588" s="115"/>
      <c r="E588" s="108"/>
      <c r="F588" s="108"/>
      <c r="G588" s="108"/>
      <c r="H588" s="108"/>
      <c r="I588" s="108"/>
      <c r="J588" s="108"/>
      <c r="K588" s="108"/>
      <c r="L588" s="108"/>
      <c r="M588" s="111"/>
      <c r="N588" s="112"/>
      <c r="O588" s="111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</row>
    <row r="589">
      <c r="A589" s="108"/>
      <c r="B589" s="108"/>
      <c r="C589" s="108"/>
      <c r="D589" s="115"/>
      <c r="E589" s="108"/>
      <c r="F589" s="108"/>
      <c r="G589" s="108"/>
      <c r="H589" s="108"/>
      <c r="I589" s="108"/>
      <c r="J589" s="108"/>
      <c r="K589" s="108"/>
      <c r="L589" s="108"/>
      <c r="M589" s="111"/>
      <c r="N589" s="112"/>
      <c r="O589" s="111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</row>
    <row r="590">
      <c r="A590" s="108"/>
      <c r="B590" s="108"/>
      <c r="C590" s="108"/>
      <c r="D590" s="115"/>
      <c r="E590" s="108"/>
      <c r="F590" s="108"/>
      <c r="G590" s="108"/>
      <c r="H590" s="108"/>
      <c r="I590" s="108"/>
      <c r="J590" s="108"/>
      <c r="K590" s="108"/>
      <c r="L590" s="108"/>
      <c r="M590" s="111"/>
      <c r="N590" s="112"/>
      <c r="O590" s="111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</row>
    <row r="591">
      <c r="A591" s="108"/>
      <c r="B591" s="108"/>
      <c r="C591" s="108"/>
      <c r="D591" s="115"/>
      <c r="E591" s="108"/>
      <c r="F591" s="108"/>
      <c r="G591" s="108"/>
      <c r="H591" s="108"/>
      <c r="I591" s="108"/>
      <c r="J591" s="108"/>
      <c r="K591" s="108"/>
      <c r="L591" s="108"/>
      <c r="M591" s="111"/>
      <c r="N591" s="112"/>
      <c r="O591" s="111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</row>
    <row r="592">
      <c r="A592" s="108"/>
      <c r="B592" s="108"/>
      <c r="C592" s="108"/>
      <c r="D592" s="115"/>
      <c r="E592" s="108"/>
      <c r="F592" s="108"/>
      <c r="G592" s="108"/>
      <c r="H592" s="108"/>
      <c r="I592" s="108"/>
      <c r="J592" s="108"/>
      <c r="K592" s="108"/>
      <c r="L592" s="108"/>
      <c r="M592" s="111"/>
      <c r="N592" s="112"/>
      <c r="O592" s="111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</row>
    <row r="593">
      <c r="A593" s="108"/>
      <c r="B593" s="108"/>
      <c r="C593" s="108"/>
      <c r="D593" s="115"/>
      <c r="E593" s="108"/>
      <c r="F593" s="108"/>
      <c r="G593" s="108"/>
      <c r="H593" s="108"/>
      <c r="I593" s="108"/>
      <c r="J593" s="108"/>
      <c r="K593" s="108"/>
      <c r="L593" s="108"/>
      <c r="M593" s="111"/>
      <c r="N593" s="112"/>
      <c r="O593" s="111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</row>
    <row r="594">
      <c r="A594" s="108"/>
      <c r="B594" s="108"/>
      <c r="C594" s="108"/>
      <c r="D594" s="115"/>
      <c r="E594" s="108"/>
      <c r="F594" s="108"/>
      <c r="G594" s="108"/>
      <c r="H594" s="108"/>
      <c r="I594" s="108"/>
      <c r="J594" s="108"/>
      <c r="K594" s="108"/>
      <c r="L594" s="108"/>
      <c r="M594" s="111"/>
      <c r="N594" s="112"/>
      <c r="O594" s="111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</row>
    <row r="595">
      <c r="A595" s="108"/>
      <c r="B595" s="108"/>
      <c r="C595" s="108"/>
      <c r="D595" s="115"/>
      <c r="E595" s="108"/>
      <c r="F595" s="108"/>
      <c r="G595" s="108"/>
      <c r="H595" s="108"/>
      <c r="I595" s="108"/>
      <c r="J595" s="108"/>
      <c r="K595" s="108"/>
      <c r="L595" s="108"/>
      <c r="M595" s="111"/>
      <c r="N595" s="112"/>
      <c r="O595" s="111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</row>
    <row r="596">
      <c r="A596" s="108"/>
      <c r="B596" s="108"/>
      <c r="C596" s="108"/>
      <c r="D596" s="115"/>
      <c r="E596" s="108"/>
      <c r="F596" s="108"/>
      <c r="G596" s="108"/>
      <c r="H596" s="108"/>
      <c r="I596" s="108"/>
      <c r="J596" s="108"/>
      <c r="K596" s="108"/>
      <c r="L596" s="108"/>
      <c r="M596" s="111"/>
      <c r="N596" s="112"/>
      <c r="O596" s="111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</row>
    <row r="597">
      <c r="A597" s="108"/>
      <c r="B597" s="108"/>
      <c r="C597" s="108"/>
      <c r="D597" s="115"/>
      <c r="E597" s="108"/>
      <c r="F597" s="108"/>
      <c r="G597" s="108"/>
      <c r="H597" s="108"/>
      <c r="I597" s="108"/>
      <c r="J597" s="108"/>
      <c r="K597" s="108"/>
      <c r="L597" s="108"/>
      <c r="M597" s="111"/>
      <c r="N597" s="112"/>
      <c r="O597" s="111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</row>
    <row r="598">
      <c r="A598" s="108"/>
      <c r="B598" s="108"/>
      <c r="C598" s="108"/>
      <c r="D598" s="115"/>
      <c r="E598" s="108"/>
      <c r="F598" s="108"/>
      <c r="G598" s="108"/>
      <c r="H598" s="108"/>
      <c r="I598" s="108"/>
      <c r="J598" s="108"/>
      <c r="K598" s="108"/>
      <c r="L598" s="108"/>
      <c r="M598" s="111"/>
      <c r="N598" s="112"/>
      <c r="O598" s="111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</row>
    <row r="599">
      <c r="A599" s="108"/>
      <c r="B599" s="108"/>
      <c r="C599" s="108"/>
      <c r="D599" s="115"/>
      <c r="E599" s="108"/>
      <c r="F599" s="108"/>
      <c r="G599" s="108"/>
      <c r="H599" s="108"/>
      <c r="I599" s="108"/>
      <c r="J599" s="108"/>
      <c r="K599" s="108"/>
      <c r="L599" s="108"/>
      <c r="M599" s="111"/>
      <c r="N599" s="112"/>
      <c r="O599" s="111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</row>
    <row r="600">
      <c r="A600" s="108"/>
      <c r="B600" s="108"/>
      <c r="C600" s="108"/>
      <c r="D600" s="115"/>
      <c r="E600" s="108"/>
      <c r="F600" s="108"/>
      <c r="G600" s="108"/>
      <c r="H600" s="108"/>
      <c r="I600" s="108"/>
      <c r="J600" s="108"/>
      <c r="K600" s="108"/>
      <c r="L600" s="108"/>
      <c r="M600" s="111"/>
      <c r="N600" s="112"/>
      <c r="O600" s="111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</row>
    <row r="601">
      <c r="A601" s="108"/>
      <c r="B601" s="108"/>
      <c r="C601" s="108"/>
      <c r="D601" s="115"/>
      <c r="E601" s="108"/>
      <c r="F601" s="108"/>
      <c r="G601" s="108"/>
      <c r="H601" s="108"/>
      <c r="I601" s="108"/>
      <c r="J601" s="108"/>
      <c r="K601" s="108"/>
      <c r="L601" s="108"/>
      <c r="M601" s="111"/>
      <c r="N601" s="112"/>
      <c r="O601" s="111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</row>
    <row r="602">
      <c r="A602" s="108"/>
      <c r="B602" s="108"/>
      <c r="C602" s="108"/>
      <c r="D602" s="115"/>
      <c r="E602" s="108"/>
      <c r="F602" s="108"/>
      <c r="G602" s="108"/>
      <c r="H602" s="108"/>
      <c r="I602" s="108"/>
      <c r="J602" s="108"/>
      <c r="K602" s="108"/>
      <c r="L602" s="108"/>
      <c r="M602" s="111"/>
      <c r="N602" s="112"/>
      <c r="O602" s="111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</row>
    <row r="603">
      <c r="A603" s="108"/>
      <c r="B603" s="108"/>
      <c r="C603" s="108"/>
      <c r="D603" s="115"/>
      <c r="E603" s="108"/>
      <c r="F603" s="108"/>
      <c r="G603" s="108"/>
      <c r="H603" s="108"/>
      <c r="I603" s="108"/>
      <c r="J603" s="108"/>
      <c r="K603" s="108"/>
      <c r="L603" s="108"/>
      <c r="M603" s="111"/>
      <c r="N603" s="112"/>
      <c r="O603" s="111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</row>
    <row r="604">
      <c r="A604" s="108"/>
      <c r="B604" s="108"/>
      <c r="C604" s="108"/>
      <c r="D604" s="115"/>
      <c r="E604" s="108"/>
      <c r="F604" s="108"/>
      <c r="G604" s="108"/>
      <c r="H604" s="108"/>
      <c r="I604" s="108"/>
      <c r="J604" s="108"/>
      <c r="K604" s="108"/>
      <c r="L604" s="108"/>
      <c r="M604" s="111"/>
      <c r="N604" s="112"/>
      <c r="O604" s="111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</row>
    <row r="605">
      <c r="A605" s="108"/>
      <c r="B605" s="108"/>
      <c r="C605" s="108"/>
      <c r="D605" s="115"/>
      <c r="E605" s="108"/>
      <c r="F605" s="108"/>
      <c r="G605" s="108"/>
      <c r="H605" s="108"/>
      <c r="I605" s="108"/>
      <c r="J605" s="108"/>
      <c r="K605" s="108"/>
      <c r="L605" s="108"/>
      <c r="M605" s="111"/>
      <c r="N605" s="112"/>
      <c r="O605" s="111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</row>
    <row r="606">
      <c r="A606" s="108"/>
      <c r="B606" s="108"/>
      <c r="C606" s="108"/>
      <c r="D606" s="115"/>
      <c r="E606" s="108"/>
      <c r="F606" s="108"/>
      <c r="G606" s="108"/>
      <c r="H606" s="108"/>
      <c r="I606" s="108"/>
      <c r="J606" s="108"/>
      <c r="K606" s="108"/>
      <c r="L606" s="108"/>
      <c r="M606" s="111"/>
      <c r="N606" s="112"/>
      <c r="O606" s="111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</row>
    <row r="607">
      <c r="A607" s="108"/>
      <c r="B607" s="108"/>
      <c r="C607" s="108"/>
      <c r="D607" s="115"/>
      <c r="E607" s="108"/>
      <c r="F607" s="108"/>
      <c r="G607" s="108"/>
      <c r="H607" s="108"/>
      <c r="I607" s="108"/>
      <c r="J607" s="108"/>
      <c r="K607" s="108"/>
      <c r="L607" s="108"/>
      <c r="M607" s="111"/>
      <c r="N607" s="112"/>
      <c r="O607" s="111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</row>
    <row r="608">
      <c r="A608" s="108"/>
      <c r="B608" s="108"/>
      <c r="C608" s="108"/>
      <c r="D608" s="115"/>
      <c r="E608" s="108"/>
      <c r="F608" s="108"/>
      <c r="G608" s="108"/>
      <c r="H608" s="108"/>
      <c r="I608" s="108"/>
      <c r="J608" s="108"/>
      <c r="K608" s="108"/>
      <c r="L608" s="108"/>
      <c r="M608" s="111"/>
      <c r="N608" s="112"/>
      <c r="O608" s="111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</row>
    <row r="609">
      <c r="A609" s="108"/>
      <c r="B609" s="108"/>
      <c r="C609" s="108"/>
      <c r="D609" s="115"/>
      <c r="E609" s="108"/>
      <c r="F609" s="108"/>
      <c r="G609" s="108"/>
      <c r="H609" s="108"/>
      <c r="I609" s="108"/>
      <c r="J609" s="108"/>
      <c r="K609" s="108"/>
      <c r="L609" s="108"/>
      <c r="M609" s="111"/>
      <c r="N609" s="112"/>
      <c r="O609" s="111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</row>
    <row r="610">
      <c r="A610" s="108"/>
      <c r="B610" s="108"/>
      <c r="C610" s="108"/>
      <c r="D610" s="115"/>
      <c r="E610" s="108"/>
      <c r="F610" s="108"/>
      <c r="G610" s="108"/>
      <c r="H610" s="108"/>
      <c r="I610" s="108"/>
      <c r="J610" s="108"/>
      <c r="K610" s="108"/>
      <c r="L610" s="108"/>
      <c r="M610" s="111"/>
      <c r="N610" s="112"/>
      <c r="O610" s="111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</row>
    <row r="611">
      <c r="A611" s="108"/>
      <c r="B611" s="108"/>
      <c r="C611" s="108"/>
      <c r="D611" s="115"/>
      <c r="E611" s="108"/>
      <c r="F611" s="108"/>
      <c r="G611" s="108"/>
      <c r="H611" s="108"/>
      <c r="I611" s="108"/>
      <c r="J611" s="108"/>
      <c r="K611" s="108"/>
      <c r="L611" s="108"/>
      <c r="M611" s="111"/>
      <c r="N611" s="112"/>
      <c r="O611" s="111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</row>
    <row r="612">
      <c r="A612" s="108"/>
      <c r="B612" s="108"/>
      <c r="C612" s="108"/>
      <c r="D612" s="115"/>
      <c r="E612" s="108"/>
      <c r="F612" s="108"/>
      <c r="G612" s="108"/>
      <c r="H612" s="108"/>
      <c r="I612" s="108"/>
      <c r="J612" s="108"/>
      <c r="K612" s="108"/>
      <c r="L612" s="108"/>
      <c r="M612" s="111"/>
      <c r="N612" s="112"/>
      <c r="O612" s="111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</row>
    <row r="613">
      <c r="A613" s="108"/>
      <c r="B613" s="108"/>
      <c r="C613" s="108"/>
      <c r="D613" s="115"/>
      <c r="E613" s="108"/>
      <c r="F613" s="108"/>
      <c r="G613" s="108"/>
      <c r="H613" s="108"/>
      <c r="I613" s="108"/>
      <c r="J613" s="108"/>
      <c r="K613" s="108"/>
      <c r="L613" s="108"/>
      <c r="M613" s="111"/>
      <c r="N613" s="112"/>
      <c r="O613" s="111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</row>
    <row r="614">
      <c r="A614" s="108"/>
      <c r="B614" s="108"/>
      <c r="C614" s="108"/>
      <c r="D614" s="115"/>
      <c r="E614" s="108"/>
      <c r="F614" s="108"/>
      <c r="G614" s="108"/>
      <c r="H614" s="108"/>
      <c r="I614" s="108"/>
      <c r="J614" s="108"/>
      <c r="K614" s="108"/>
      <c r="L614" s="108"/>
      <c r="M614" s="111"/>
      <c r="N614" s="112"/>
      <c r="O614" s="111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</row>
    <row r="615">
      <c r="A615" s="108"/>
      <c r="B615" s="108"/>
      <c r="C615" s="108"/>
      <c r="D615" s="115"/>
      <c r="E615" s="108"/>
      <c r="F615" s="108"/>
      <c r="G615" s="108"/>
      <c r="H615" s="108"/>
      <c r="I615" s="108"/>
      <c r="J615" s="108"/>
      <c r="K615" s="108"/>
      <c r="L615" s="108"/>
      <c r="M615" s="111"/>
      <c r="N615" s="112"/>
      <c r="O615" s="111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</row>
    <row r="616">
      <c r="A616" s="108"/>
      <c r="B616" s="108"/>
      <c r="C616" s="108"/>
      <c r="D616" s="115"/>
      <c r="E616" s="108"/>
      <c r="F616" s="108"/>
      <c r="G616" s="108"/>
      <c r="H616" s="108"/>
      <c r="I616" s="108"/>
      <c r="J616" s="108"/>
      <c r="K616" s="108"/>
      <c r="L616" s="108"/>
      <c r="M616" s="111"/>
      <c r="N616" s="112"/>
      <c r="O616" s="111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</row>
    <row r="617">
      <c r="A617" s="108"/>
      <c r="B617" s="108"/>
      <c r="C617" s="108"/>
      <c r="D617" s="115"/>
      <c r="E617" s="108"/>
      <c r="F617" s="108"/>
      <c r="G617" s="108"/>
      <c r="H617" s="108"/>
      <c r="I617" s="108"/>
      <c r="J617" s="108"/>
      <c r="K617" s="108"/>
      <c r="L617" s="108"/>
      <c r="M617" s="111"/>
      <c r="N617" s="112"/>
      <c r="O617" s="111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</row>
    <row r="618">
      <c r="A618" s="108"/>
      <c r="B618" s="108"/>
      <c r="C618" s="108"/>
      <c r="D618" s="115"/>
      <c r="E618" s="108"/>
      <c r="F618" s="108"/>
      <c r="G618" s="108"/>
      <c r="H618" s="108"/>
      <c r="I618" s="108"/>
      <c r="J618" s="108"/>
      <c r="K618" s="108"/>
      <c r="L618" s="108"/>
      <c r="M618" s="111"/>
      <c r="N618" s="112"/>
      <c r="O618" s="111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</row>
    <row r="619">
      <c r="A619" s="108"/>
      <c r="B619" s="108"/>
      <c r="C619" s="108"/>
      <c r="D619" s="115"/>
      <c r="E619" s="108"/>
      <c r="F619" s="108"/>
      <c r="G619" s="108"/>
      <c r="H619" s="108"/>
      <c r="I619" s="108"/>
      <c r="J619" s="108"/>
      <c r="K619" s="108"/>
      <c r="L619" s="108"/>
      <c r="M619" s="111"/>
      <c r="N619" s="112"/>
      <c r="O619" s="111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</row>
    <row r="620">
      <c r="A620" s="108"/>
      <c r="B620" s="108"/>
      <c r="C620" s="108"/>
      <c r="D620" s="115"/>
      <c r="E620" s="108"/>
      <c r="F620" s="108"/>
      <c r="G620" s="108"/>
      <c r="H620" s="108"/>
      <c r="I620" s="108"/>
      <c r="J620" s="108"/>
      <c r="K620" s="108"/>
      <c r="L620" s="108"/>
      <c r="M620" s="111"/>
      <c r="N620" s="112"/>
      <c r="O620" s="111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</row>
    <row r="621">
      <c r="A621" s="108"/>
      <c r="B621" s="108"/>
      <c r="C621" s="108"/>
      <c r="D621" s="115"/>
      <c r="E621" s="108"/>
      <c r="F621" s="108"/>
      <c r="G621" s="108"/>
      <c r="H621" s="108"/>
      <c r="I621" s="108"/>
      <c r="J621" s="108"/>
      <c r="K621" s="108"/>
      <c r="L621" s="108"/>
      <c r="M621" s="111"/>
      <c r="N621" s="112"/>
      <c r="O621" s="111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</row>
    <row r="622">
      <c r="A622" s="108"/>
      <c r="B622" s="108"/>
      <c r="C622" s="108"/>
      <c r="D622" s="115"/>
      <c r="E622" s="108"/>
      <c r="F622" s="108"/>
      <c r="G622" s="108"/>
      <c r="H622" s="108"/>
      <c r="I622" s="108"/>
      <c r="J622" s="108"/>
      <c r="K622" s="108"/>
      <c r="L622" s="108"/>
      <c r="M622" s="111"/>
      <c r="N622" s="112"/>
      <c r="O622" s="111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</row>
    <row r="623">
      <c r="A623" s="108"/>
      <c r="B623" s="108"/>
      <c r="C623" s="108"/>
      <c r="D623" s="115"/>
      <c r="E623" s="108"/>
      <c r="F623" s="108"/>
      <c r="G623" s="108"/>
      <c r="H623" s="108"/>
      <c r="I623" s="108"/>
      <c r="J623" s="108"/>
      <c r="K623" s="108"/>
      <c r="L623" s="108"/>
      <c r="M623" s="111"/>
      <c r="N623" s="112"/>
      <c r="O623" s="111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</row>
    <row r="624">
      <c r="A624" s="108"/>
      <c r="B624" s="108"/>
      <c r="C624" s="108"/>
      <c r="D624" s="115"/>
      <c r="E624" s="108"/>
      <c r="F624" s="108"/>
      <c r="G624" s="108"/>
      <c r="H624" s="108"/>
      <c r="I624" s="108"/>
      <c r="J624" s="108"/>
      <c r="K624" s="108"/>
      <c r="L624" s="108"/>
      <c r="M624" s="111"/>
      <c r="N624" s="112"/>
      <c r="O624" s="111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</row>
    <row r="625">
      <c r="A625" s="108"/>
      <c r="B625" s="108"/>
      <c r="C625" s="108"/>
      <c r="D625" s="115"/>
      <c r="E625" s="108"/>
      <c r="F625" s="108"/>
      <c r="G625" s="108"/>
      <c r="H625" s="108"/>
      <c r="I625" s="108"/>
      <c r="J625" s="108"/>
      <c r="K625" s="108"/>
      <c r="L625" s="108"/>
      <c r="M625" s="111"/>
      <c r="N625" s="112"/>
      <c r="O625" s="111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</row>
    <row r="626">
      <c r="A626" s="108"/>
      <c r="B626" s="108"/>
      <c r="C626" s="108"/>
      <c r="D626" s="115"/>
      <c r="E626" s="108"/>
      <c r="F626" s="108"/>
      <c r="G626" s="108"/>
      <c r="H626" s="108"/>
      <c r="I626" s="108"/>
      <c r="J626" s="108"/>
      <c r="K626" s="108"/>
      <c r="L626" s="108"/>
      <c r="M626" s="111"/>
      <c r="N626" s="112"/>
      <c r="O626" s="111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</row>
    <row r="627">
      <c r="A627" s="108"/>
      <c r="B627" s="108"/>
      <c r="C627" s="108"/>
      <c r="D627" s="115"/>
      <c r="E627" s="108"/>
      <c r="F627" s="108"/>
      <c r="G627" s="108"/>
      <c r="H627" s="108"/>
      <c r="I627" s="108"/>
      <c r="J627" s="108"/>
      <c r="K627" s="108"/>
      <c r="L627" s="108"/>
      <c r="M627" s="111"/>
      <c r="N627" s="112"/>
      <c r="O627" s="111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</row>
    <row r="628">
      <c r="A628" s="108"/>
      <c r="B628" s="108"/>
      <c r="C628" s="108"/>
      <c r="D628" s="115"/>
      <c r="E628" s="108"/>
      <c r="F628" s="108"/>
      <c r="G628" s="108"/>
      <c r="H628" s="108"/>
      <c r="I628" s="108"/>
      <c r="J628" s="108"/>
      <c r="K628" s="108"/>
      <c r="L628" s="108"/>
      <c r="M628" s="111"/>
      <c r="N628" s="112"/>
      <c r="O628" s="111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</row>
    <row r="629">
      <c r="A629" s="108"/>
      <c r="B629" s="108"/>
      <c r="C629" s="108"/>
      <c r="D629" s="115"/>
      <c r="E629" s="108"/>
      <c r="F629" s="108"/>
      <c r="G629" s="108"/>
      <c r="H629" s="108"/>
      <c r="I629" s="108"/>
      <c r="J629" s="108"/>
      <c r="K629" s="108"/>
      <c r="L629" s="108"/>
      <c r="M629" s="111"/>
      <c r="N629" s="112"/>
      <c r="O629" s="111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</row>
    <row r="630">
      <c r="A630" s="108"/>
      <c r="B630" s="108"/>
      <c r="C630" s="108"/>
      <c r="D630" s="115"/>
      <c r="E630" s="108"/>
      <c r="F630" s="108"/>
      <c r="G630" s="108"/>
      <c r="H630" s="108"/>
      <c r="I630" s="108"/>
      <c r="J630" s="108"/>
      <c r="K630" s="108"/>
      <c r="L630" s="108"/>
      <c r="M630" s="111"/>
      <c r="N630" s="112"/>
      <c r="O630" s="111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</row>
    <row r="631">
      <c r="A631" s="108"/>
      <c r="B631" s="108"/>
      <c r="C631" s="108"/>
      <c r="D631" s="115"/>
      <c r="E631" s="108"/>
      <c r="F631" s="108"/>
      <c r="G631" s="108"/>
      <c r="H631" s="108"/>
      <c r="I631" s="108"/>
      <c r="J631" s="108"/>
      <c r="K631" s="108"/>
      <c r="L631" s="108"/>
      <c r="M631" s="111"/>
      <c r="N631" s="112"/>
      <c r="O631" s="111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</row>
    <row r="632">
      <c r="A632" s="108"/>
      <c r="B632" s="108"/>
      <c r="C632" s="108"/>
      <c r="D632" s="115"/>
      <c r="E632" s="108"/>
      <c r="F632" s="108"/>
      <c r="G632" s="108"/>
      <c r="H632" s="108"/>
      <c r="I632" s="108"/>
      <c r="J632" s="108"/>
      <c r="K632" s="108"/>
      <c r="L632" s="108"/>
      <c r="M632" s="111"/>
      <c r="N632" s="112"/>
      <c r="O632" s="111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</row>
    <row r="633">
      <c r="A633" s="108"/>
      <c r="B633" s="108"/>
      <c r="C633" s="108"/>
      <c r="D633" s="115"/>
      <c r="E633" s="108"/>
      <c r="F633" s="108"/>
      <c r="G633" s="108"/>
      <c r="H633" s="108"/>
      <c r="I633" s="108"/>
      <c r="J633" s="108"/>
      <c r="K633" s="108"/>
      <c r="L633" s="108"/>
      <c r="M633" s="111"/>
      <c r="N633" s="112"/>
      <c r="O633" s="111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</row>
    <row r="634">
      <c r="A634" s="108"/>
      <c r="B634" s="108"/>
      <c r="C634" s="108"/>
      <c r="D634" s="115"/>
      <c r="E634" s="108"/>
      <c r="F634" s="108"/>
      <c r="G634" s="108"/>
      <c r="H634" s="108"/>
      <c r="I634" s="108"/>
      <c r="J634" s="108"/>
      <c r="K634" s="108"/>
      <c r="L634" s="108"/>
      <c r="M634" s="111"/>
      <c r="N634" s="112"/>
      <c r="O634" s="111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</row>
    <row r="635">
      <c r="A635" s="108"/>
      <c r="B635" s="108"/>
      <c r="C635" s="108"/>
      <c r="D635" s="115"/>
      <c r="E635" s="108"/>
      <c r="F635" s="108"/>
      <c r="G635" s="108"/>
      <c r="H635" s="108"/>
      <c r="I635" s="108"/>
      <c r="J635" s="108"/>
      <c r="K635" s="108"/>
      <c r="L635" s="108"/>
      <c r="M635" s="111"/>
      <c r="N635" s="112"/>
      <c r="O635" s="111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</row>
    <row r="636">
      <c r="A636" s="108"/>
      <c r="B636" s="108"/>
      <c r="C636" s="108"/>
      <c r="D636" s="115"/>
      <c r="E636" s="108"/>
      <c r="F636" s="108"/>
      <c r="G636" s="108"/>
      <c r="H636" s="108"/>
      <c r="I636" s="108"/>
      <c r="J636" s="108"/>
      <c r="K636" s="108"/>
      <c r="L636" s="108"/>
      <c r="M636" s="111"/>
      <c r="N636" s="112"/>
      <c r="O636" s="111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</row>
    <row r="637">
      <c r="A637" s="108"/>
      <c r="B637" s="108"/>
      <c r="C637" s="108"/>
      <c r="D637" s="115"/>
      <c r="E637" s="108"/>
      <c r="F637" s="108"/>
      <c r="G637" s="108"/>
      <c r="H637" s="108"/>
      <c r="I637" s="108"/>
      <c r="J637" s="108"/>
      <c r="K637" s="108"/>
      <c r="L637" s="108"/>
      <c r="M637" s="111"/>
      <c r="N637" s="112"/>
      <c r="O637" s="111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</row>
    <row r="638">
      <c r="A638" s="108"/>
      <c r="B638" s="108"/>
      <c r="C638" s="108"/>
      <c r="D638" s="115"/>
      <c r="E638" s="108"/>
      <c r="F638" s="108"/>
      <c r="G638" s="108"/>
      <c r="H638" s="108"/>
      <c r="I638" s="108"/>
      <c r="J638" s="108"/>
      <c r="K638" s="108"/>
      <c r="L638" s="108"/>
      <c r="M638" s="111"/>
      <c r="N638" s="112"/>
      <c r="O638" s="111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</row>
    <row r="639">
      <c r="A639" s="108"/>
      <c r="B639" s="108"/>
      <c r="C639" s="108"/>
      <c r="D639" s="115"/>
      <c r="E639" s="108"/>
      <c r="F639" s="108"/>
      <c r="G639" s="108"/>
      <c r="H639" s="108"/>
      <c r="I639" s="108"/>
      <c r="J639" s="108"/>
      <c r="K639" s="108"/>
      <c r="L639" s="108"/>
      <c r="M639" s="111"/>
      <c r="N639" s="112"/>
      <c r="O639" s="111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</row>
    <row r="640">
      <c r="A640" s="108"/>
      <c r="B640" s="108"/>
      <c r="C640" s="108"/>
      <c r="D640" s="115"/>
      <c r="E640" s="108"/>
      <c r="F640" s="108"/>
      <c r="G640" s="108"/>
      <c r="H640" s="108"/>
      <c r="I640" s="108"/>
      <c r="J640" s="108"/>
      <c r="K640" s="108"/>
      <c r="L640" s="108"/>
      <c r="M640" s="111"/>
      <c r="N640" s="112"/>
      <c r="O640" s="111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</row>
    <row r="641">
      <c r="A641" s="108"/>
      <c r="B641" s="108"/>
      <c r="C641" s="108"/>
      <c r="D641" s="115"/>
      <c r="E641" s="108"/>
      <c r="F641" s="108"/>
      <c r="G641" s="108"/>
      <c r="H641" s="108"/>
      <c r="I641" s="108"/>
      <c r="J641" s="108"/>
      <c r="K641" s="108"/>
      <c r="L641" s="108"/>
      <c r="M641" s="111"/>
      <c r="N641" s="112"/>
      <c r="O641" s="111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</row>
    <row r="642">
      <c r="A642" s="108"/>
      <c r="B642" s="108"/>
      <c r="C642" s="108"/>
      <c r="D642" s="115"/>
      <c r="E642" s="108"/>
      <c r="F642" s="108"/>
      <c r="G642" s="108"/>
      <c r="H642" s="108"/>
      <c r="I642" s="108"/>
      <c r="J642" s="108"/>
      <c r="K642" s="108"/>
      <c r="L642" s="108"/>
      <c r="M642" s="111"/>
      <c r="N642" s="112"/>
      <c r="O642" s="111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</row>
    <row r="643">
      <c r="A643" s="108"/>
      <c r="B643" s="108"/>
      <c r="C643" s="108"/>
      <c r="D643" s="115"/>
      <c r="E643" s="108"/>
      <c r="F643" s="108"/>
      <c r="G643" s="108"/>
      <c r="H643" s="108"/>
      <c r="I643" s="108"/>
      <c r="J643" s="108"/>
      <c r="K643" s="108"/>
      <c r="L643" s="108"/>
      <c r="M643" s="111"/>
      <c r="N643" s="112"/>
      <c r="O643" s="111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</row>
    <row r="644">
      <c r="A644" s="108"/>
      <c r="B644" s="108"/>
      <c r="C644" s="108"/>
      <c r="D644" s="115"/>
      <c r="E644" s="108"/>
      <c r="F644" s="108"/>
      <c r="G644" s="108"/>
      <c r="H644" s="108"/>
      <c r="I644" s="108"/>
      <c r="J644" s="108"/>
      <c r="K644" s="108"/>
      <c r="L644" s="108"/>
      <c r="M644" s="111"/>
      <c r="N644" s="112"/>
      <c r="O644" s="111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</row>
    <row r="645">
      <c r="A645" s="108"/>
      <c r="B645" s="108"/>
      <c r="C645" s="108"/>
      <c r="D645" s="115"/>
      <c r="E645" s="108"/>
      <c r="F645" s="108"/>
      <c r="G645" s="108"/>
      <c r="H645" s="108"/>
      <c r="I645" s="108"/>
      <c r="J645" s="108"/>
      <c r="K645" s="108"/>
      <c r="L645" s="108"/>
      <c r="M645" s="111"/>
      <c r="N645" s="112"/>
      <c r="O645" s="111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</row>
    <row r="646">
      <c r="A646" s="108"/>
      <c r="B646" s="108"/>
      <c r="C646" s="108"/>
      <c r="D646" s="115"/>
      <c r="E646" s="108"/>
      <c r="F646" s="108"/>
      <c r="G646" s="108"/>
      <c r="H646" s="108"/>
      <c r="I646" s="108"/>
      <c r="J646" s="108"/>
      <c r="K646" s="108"/>
      <c r="L646" s="108"/>
      <c r="M646" s="111"/>
      <c r="N646" s="112"/>
      <c r="O646" s="111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</row>
    <row r="647">
      <c r="A647" s="108"/>
      <c r="B647" s="108"/>
      <c r="C647" s="108"/>
      <c r="D647" s="115"/>
      <c r="E647" s="108"/>
      <c r="F647" s="108"/>
      <c r="G647" s="108"/>
      <c r="H647" s="108"/>
      <c r="I647" s="108"/>
      <c r="J647" s="108"/>
      <c r="K647" s="108"/>
      <c r="L647" s="108"/>
      <c r="M647" s="111"/>
      <c r="N647" s="112"/>
      <c r="O647" s="111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</row>
    <row r="648">
      <c r="A648" s="108"/>
      <c r="B648" s="108"/>
      <c r="C648" s="108"/>
      <c r="D648" s="115"/>
      <c r="E648" s="108"/>
      <c r="F648" s="108"/>
      <c r="G648" s="108"/>
      <c r="H648" s="108"/>
      <c r="I648" s="108"/>
      <c r="J648" s="108"/>
      <c r="K648" s="108"/>
      <c r="L648" s="108"/>
      <c r="M648" s="111"/>
      <c r="N648" s="112"/>
      <c r="O648" s="111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</row>
    <row r="649">
      <c r="A649" s="108"/>
      <c r="B649" s="108"/>
      <c r="C649" s="108"/>
      <c r="D649" s="115"/>
      <c r="E649" s="108"/>
      <c r="F649" s="108"/>
      <c r="G649" s="108"/>
      <c r="H649" s="108"/>
      <c r="I649" s="108"/>
      <c r="J649" s="108"/>
      <c r="K649" s="108"/>
      <c r="L649" s="108"/>
      <c r="M649" s="111"/>
      <c r="N649" s="112"/>
      <c r="O649" s="111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</row>
    <row r="650">
      <c r="A650" s="108"/>
      <c r="B650" s="108"/>
      <c r="C650" s="108"/>
      <c r="D650" s="115"/>
      <c r="E650" s="108"/>
      <c r="F650" s="108"/>
      <c r="G650" s="108"/>
      <c r="H650" s="108"/>
      <c r="I650" s="108"/>
      <c r="J650" s="108"/>
      <c r="K650" s="108"/>
      <c r="L650" s="108"/>
      <c r="M650" s="111"/>
      <c r="N650" s="112"/>
      <c r="O650" s="111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</row>
    <row r="651">
      <c r="A651" s="108"/>
      <c r="B651" s="108"/>
      <c r="C651" s="108"/>
      <c r="D651" s="115"/>
      <c r="E651" s="108"/>
      <c r="F651" s="108"/>
      <c r="G651" s="108"/>
      <c r="H651" s="108"/>
      <c r="I651" s="108"/>
      <c r="J651" s="108"/>
      <c r="K651" s="108"/>
      <c r="L651" s="108"/>
      <c r="M651" s="111"/>
      <c r="N651" s="112"/>
      <c r="O651" s="111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</row>
    <row r="652">
      <c r="A652" s="108"/>
      <c r="B652" s="108"/>
      <c r="C652" s="108"/>
      <c r="D652" s="115"/>
      <c r="E652" s="108"/>
      <c r="F652" s="108"/>
      <c r="G652" s="108"/>
      <c r="H652" s="108"/>
      <c r="I652" s="108"/>
      <c r="J652" s="108"/>
      <c r="K652" s="108"/>
      <c r="L652" s="108"/>
      <c r="M652" s="111"/>
      <c r="N652" s="112"/>
      <c r="O652" s="111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</row>
    <row r="653">
      <c r="A653" s="108"/>
      <c r="B653" s="108"/>
      <c r="C653" s="108"/>
      <c r="D653" s="115"/>
      <c r="E653" s="108"/>
      <c r="F653" s="108"/>
      <c r="G653" s="108"/>
      <c r="H653" s="108"/>
      <c r="I653" s="108"/>
      <c r="J653" s="108"/>
      <c r="K653" s="108"/>
      <c r="L653" s="108"/>
      <c r="M653" s="111"/>
      <c r="N653" s="112"/>
      <c r="O653" s="111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</row>
    <row r="654">
      <c r="A654" s="108"/>
      <c r="B654" s="108"/>
      <c r="C654" s="108"/>
      <c r="D654" s="115"/>
      <c r="E654" s="108"/>
      <c r="F654" s="108"/>
      <c r="G654" s="108"/>
      <c r="H654" s="108"/>
      <c r="I654" s="108"/>
      <c r="J654" s="108"/>
      <c r="K654" s="108"/>
      <c r="L654" s="108"/>
      <c r="M654" s="111"/>
      <c r="N654" s="112"/>
      <c r="O654" s="111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</row>
    <row r="655">
      <c r="A655" s="108"/>
      <c r="B655" s="108"/>
      <c r="C655" s="108"/>
      <c r="D655" s="115"/>
      <c r="E655" s="108"/>
      <c r="F655" s="108"/>
      <c r="G655" s="108"/>
      <c r="H655" s="108"/>
      <c r="I655" s="108"/>
      <c r="J655" s="108"/>
      <c r="K655" s="108"/>
      <c r="L655" s="108"/>
      <c r="M655" s="111"/>
      <c r="N655" s="112"/>
      <c r="O655" s="111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</row>
    <row r="656">
      <c r="A656" s="108"/>
      <c r="B656" s="108"/>
      <c r="C656" s="108"/>
      <c r="D656" s="115"/>
      <c r="E656" s="108"/>
      <c r="F656" s="108"/>
      <c r="G656" s="108"/>
      <c r="H656" s="108"/>
      <c r="I656" s="108"/>
      <c r="J656" s="108"/>
      <c r="K656" s="108"/>
      <c r="L656" s="108"/>
      <c r="M656" s="111"/>
      <c r="N656" s="112"/>
      <c r="O656" s="111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</row>
    <row r="657">
      <c r="A657" s="108"/>
      <c r="B657" s="108"/>
      <c r="C657" s="108"/>
      <c r="D657" s="115"/>
      <c r="E657" s="108"/>
      <c r="F657" s="108"/>
      <c r="G657" s="108"/>
      <c r="H657" s="108"/>
      <c r="I657" s="108"/>
      <c r="J657" s="108"/>
      <c r="K657" s="108"/>
      <c r="L657" s="108"/>
      <c r="M657" s="111"/>
      <c r="N657" s="112"/>
      <c r="O657" s="111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</row>
    <row r="658">
      <c r="A658" s="108"/>
      <c r="B658" s="108"/>
      <c r="C658" s="108"/>
      <c r="D658" s="115"/>
      <c r="E658" s="108"/>
      <c r="F658" s="108"/>
      <c r="G658" s="108"/>
      <c r="H658" s="108"/>
      <c r="I658" s="108"/>
      <c r="J658" s="108"/>
      <c r="K658" s="108"/>
      <c r="L658" s="108"/>
      <c r="M658" s="111"/>
      <c r="N658" s="112"/>
      <c r="O658" s="111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</row>
    <row r="659">
      <c r="A659" s="108"/>
      <c r="B659" s="108"/>
      <c r="C659" s="108"/>
      <c r="D659" s="115"/>
      <c r="E659" s="108"/>
      <c r="F659" s="108"/>
      <c r="G659" s="108"/>
      <c r="H659" s="108"/>
      <c r="I659" s="108"/>
      <c r="J659" s="108"/>
      <c r="K659" s="108"/>
      <c r="L659" s="108"/>
      <c r="M659" s="111"/>
      <c r="N659" s="112"/>
      <c r="O659" s="111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</row>
    <row r="660">
      <c r="A660" s="108"/>
      <c r="B660" s="108"/>
      <c r="C660" s="108"/>
      <c r="D660" s="115"/>
      <c r="E660" s="108"/>
      <c r="F660" s="108"/>
      <c r="G660" s="108"/>
      <c r="H660" s="108"/>
      <c r="I660" s="108"/>
      <c r="J660" s="108"/>
      <c r="K660" s="108"/>
      <c r="L660" s="108"/>
      <c r="M660" s="111"/>
      <c r="N660" s="112"/>
      <c r="O660" s="111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</row>
    <row r="661">
      <c r="A661" s="108"/>
      <c r="B661" s="108"/>
      <c r="C661" s="108"/>
      <c r="D661" s="115"/>
      <c r="E661" s="108"/>
      <c r="F661" s="108"/>
      <c r="G661" s="108"/>
      <c r="H661" s="108"/>
      <c r="I661" s="108"/>
      <c r="J661" s="108"/>
      <c r="K661" s="108"/>
      <c r="L661" s="108"/>
      <c r="M661" s="111"/>
      <c r="N661" s="112"/>
      <c r="O661" s="111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</row>
    <row r="662">
      <c r="A662" s="108"/>
      <c r="B662" s="108"/>
      <c r="C662" s="108"/>
      <c r="D662" s="115"/>
      <c r="E662" s="108"/>
      <c r="F662" s="108"/>
      <c r="G662" s="108"/>
      <c r="H662" s="108"/>
      <c r="I662" s="108"/>
      <c r="J662" s="108"/>
      <c r="K662" s="108"/>
      <c r="L662" s="108"/>
      <c r="M662" s="111"/>
      <c r="N662" s="112"/>
      <c r="O662" s="111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</row>
    <row r="663">
      <c r="A663" s="108"/>
      <c r="B663" s="108"/>
      <c r="C663" s="108"/>
      <c r="D663" s="115"/>
      <c r="E663" s="108"/>
      <c r="F663" s="108"/>
      <c r="G663" s="108"/>
      <c r="H663" s="108"/>
      <c r="I663" s="108"/>
      <c r="J663" s="108"/>
      <c r="K663" s="108"/>
      <c r="L663" s="108"/>
      <c r="M663" s="111"/>
      <c r="N663" s="112"/>
      <c r="O663" s="111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</row>
    <row r="664">
      <c r="A664" s="108"/>
      <c r="B664" s="108"/>
      <c r="C664" s="108"/>
      <c r="D664" s="115"/>
      <c r="E664" s="108"/>
      <c r="F664" s="108"/>
      <c r="G664" s="108"/>
      <c r="H664" s="108"/>
      <c r="I664" s="108"/>
      <c r="J664" s="108"/>
      <c r="K664" s="108"/>
      <c r="L664" s="108"/>
      <c r="M664" s="111"/>
      <c r="N664" s="112"/>
      <c r="O664" s="111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</row>
    <row r="665">
      <c r="A665" s="108"/>
      <c r="B665" s="108"/>
      <c r="C665" s="108"/>
      <c r="D665" s="115"/>
      <c r="E665" s="108"/>
      <c r="F665" s="108"/>
      <c r="G665" s="108"/>
      <c r="H665" s="108"/>
      <c r="I665" s="108"/>
      <c r="J665" s="108"/>
      <c r="K665" s="108"/>
      <c r="L665" s="108"/>
      <c r="M665" s="111"/>
      <c r="N665" s="112"/>
      <c r="O665" s="111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</row>
    <row r="666">
      <c r="A666" s="108"/>
      <c r="B666" s="108"/>
      <c r="C666" s="108"/>
      <c r="D666" s="115"/>
      <c r="E666" s="108"/>
      <c r="F666" s="108"/>
      <c r="G666" s="108"/>
      <c r="H666" s="108"/>
      <c r="I666" s="108"/>
      <c r="J666" s="108"/>
      <c r="K666" s="108"/>
      <c r="L666" s="108"/>
      <c r="M666" s="111"/>
      <c r="N666" s="112"/>
      <c r="O666" s="111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</row>
    <row r="667">
      <c r="A667" s="108"/>
      <c r="B667" s="108"/>
      <c r="C667" s="108"/>
      <c r="D667" s="115"/>
      <c r="E667" s="108"/>
      <c r="F667" s="108"/>
      <c r="G667" s="108"/>
      <c r="H667" s="108"/>
      <c r="I667" s="108"/>
      <c r="J667" s="108"/>
      <c r="K667" s="108"/>
      <c r="L667" s="108"/>
      <c r="M667" s="111"/>
      <c r="N667" s="112"/>
      <c r="O667" s="111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</row>
    <row r="668">
      <c r="A668" s="108"/>
      <c r="B668" s="108"/>
      <c r="C668" s="108"/>
      <c r="D668" s="115"/>
      <c r="E668" s="108"/>
      <c r="F668" s="108"/>
      <c r="G668" s="108"/>
      <c r="H668" s="108"/>
      <c r="I668" s="108"/>
      <c r="J668" s="108"/>
      <c r="K668" s="108"/>
      <c r="L668" s="108"/>
      <c r="M668" s="111"/>
      <c r="N668" s="112"/>
      <c r="O668" s="111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</row>
    <row r="669">
      <c r="A669" s="108"/>
      <c r="B669" s="108"/>
      <c r="C669" s="108"/>
      <c r="D669" s="115"/>
      <c r="E669" s="108"/>
      <c r="F669" s="108"/>
      <c r="G669" s="108"/>
      <c r="H669" s="108"/>
      <c r="I669" s="108"/>
      <c r="J669" s="108"/>
      <c r="K669" s="108"/>
      <c r="L669" s="108"/>
      <c r="M669" s="111"/>
      <c r="N669" s="112"/>
      <c r="O669" s="111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</row>
    <row r="670">
      <c r="A670" s="108"/>
      <c r="B670" s="108"/>
      <c r="C670" s="108"/>
      <c r="D670" s="115"/>
      <c r="E670" s="108"/>
      <c r="F670" s="108"/>
      <c r="G670" s="108"/>
      <c r="H670" s="108"/>
      <c r="I670" s="108"/>
      <c r="J670" s="108"/>
      <c r="K670" s="108"/>
      <c r="L670" s="108"/>
      <c r="M670" s="111"/>
      <c r="N670" s="112"/>
      <c r="O670" s="111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</row>
    <row r="671">
      <c r="A671" s="108"/>
      <c r="B671" s="108"/>
      <c r="C671" s="108"/>
      <c r="D671" s="115"/>
      <c r="E671" s="108"/>
      <c r="F671" s="108"/>
      <c r="G671" s="108"/>
      <c r="H671" s="108"/>
      <c r="I671" s="108"/>
      <c r="J671" s="108"/>
      <c r="K671" s="108"/>
      <c r="L671" s="108"/>
      <c r="M671" s="111"/>
      <c r="N671" s="112"/>
      <c r="O671" s="111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</row>
    <row r="672">
      <c r="A672" s="108"/>
      <c r="B672" s="108"/>
      <c r="C672" s="108"/>
      <c r="D672" s="115"/>
      <c r="E672" s="108"/>
      <c r="F672" s="108"/>
      <c r="G672" s="108"/>
      <c r="H672" s="108"/>
      <c r="I672" s="108"/>
      <c r="J672" s="108"/>
      <c r="K672" s="108"/>
      <c r="L672" s="108"/>
      <c r="M672" s="111"/>
      <c r="N672" s="112"/>
      <c r="O672" s="111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</row>
    <row r="673">
      <c r="A673" s="108"/>
      <c r="B673" s="108"/>
      <c r="C673" s="108"/>
      <c r="D673" s="115"/>
      <c r="E673" s="108"/>
      <c r="F673" s="108"/>
      <c r="G673" s="108"/>
      <c r="H673" s="108"/>
      <c r="I673" s="108"/>
      <c r="J673" s="108"/>
      <c r="K673" s="108"/>
      <c r="L673" s="108"/>
      <c r="M673" s="111"/>
      <c r="N673" s="112"/>
      <c r="O673" s="111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</row>
    <row r="674">
      <c r="A674" s="108"/>
      <c r="B674" s="108"/>
      <c r="C674" s="108"/>
      <c r="D674" s="115"/>
      <c r="E674" s="108"/>
      <c r="F674" s="108"/>
      <c r="G674" s="108"/>
      <c r="H674" s="108"/>
      <c r="I674" s="108"/>
      <c r="J674" s="108"/>
      <c r="K674" s="108"/>
      <c r="L674" s="108"/>
      <c r="M674" s="111"/>
      <c r="N674" s="112"/>
      <c r="O674" s="111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</row>
    <row r="675">
      <c r="A675" s="108"/>
      <c r="B675" s="108"/>
      <c r="C675" s="108"/>
      <c r="D675" s="115"/>
      <c r="E675" s="108"/>
      <c r="F675" s="108"/>
      <c r="G675" s="108"/>
      <c r="H675" s="108"/>
      <c r="I675" s="108"/>
      <c r="J675" s="108"/>
      <c r="K675" s="108"/>
      <c r="L675" s="108"/>
      <c r="M675" s="111"/>
      <c r="N675" s="112"/>
      <c r="O675" s="111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</row>
    <row r="676">
      <c r="A676" s="108"/>
      <c r="B676" s="108"/>
      <c r="C676" s="108"/>
      <c r="D676" s="115"/>
      <c r="E676" s="108"/>
      <c r="F676" s="108"/>
      <c r="G676" s="108"/>
      <c r="H676" s="108"/>
      <c r="I676" s="108"/>
      <c r="J676" s="108"/>
      <c r="K676" s="108"/>
      <c r="L676" s="108"/>
      <c r="M676" s="111"/>
      <c r="N676" s="112"/>
      <c r="O676" s="111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</row>
    <row r="677">
      <c r="A677" s="108"/>
      <c r="B677" s="108"/>
      <c r="C677" s="108"/>
      <c r="D677" s="115"/>
      <c r="E677" s="108"/>
      <c r="F677" s="108"/>
      <c r="G677" s="108"/>
      <c r="H677" s="108"/>
      <c r="I677" s="108"/>
      <c r="J677" s="108"/>
      <c r="K677" s="108"/>
      <c r="L677" s="108"/>
      <c r="M677" s="111"/>
      <c r="N677" s="112"/>
      <c r="O677" s="111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</row>
    <row r="678">
      <c r="A678" s="108"/>
      <c r="B678" s="108"/>
      <c r="C678" s="108"/>
      <c r="D678" s="115"/>
      <c r="E678" s="108"/>
      <c r="F678" s="108"/>
      <c r="G678" s="108"/>
      <c r="H678" s="108"/>
      <c r="I678" s="108"/>
      <c r="J678" s="108"/>
      <c r="K678" s="108"/>
      <c r="L678" s="108"/>
      <c r="M678" s="111"/>
      <c r="N678" s="112"/>
      <c r="O678" s="111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</row>
    <row r="679">
      <c r="A679" s="108"/>
      <c r="B679" s="108"/>
      <c r="C679" s="108"/>
      <c r="D679" s="115"/>
      <c r="E679" s="108"/>
      <c r="F679" s="108"/>
      <c r="G679" s="108"/>
      <c r="H679" s="108"/>
      <c r="I679" s="108"/>
      <c r="J679" s="108"/>
      <c r="K679" s="108"/>
      <c r="L679" s="108"/>
      <c r="M679" s="111"/>
      <c r="N679" s="112"/>
      <c r="O679" s="111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</row>
    <row r="680">
      <c r="A680" s="108"/>
      <c r="B680" s="108"/>
      <c r="C680" s="108"/>
      <c r="D680" s="115"/>
      <c r="E680" s="108"/>
      <c r="F680" s="108"/>
      <c r="G680" s="108"/>
      <c r="H680" s="108"/>
      <c r="I680" s="108"/>
      <c r="J680" s="108"/>
      <c r="K680" s="108"/>
      <c r="L680" s="108"/>
      <c r="M680" s="111"/>
      <c r="N680" s="112"/>
      <c r="O680" s="111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</row>
    <row r="681">
      <c r="A681" s="108"/>
      <c r="B681" s="108"/>
      <c r="C681" s="108"/>
      <c r="D681" s="115"/>
      <c r="E681" s="108"/>
      <c r="F681" s="108"/>
      <c r="G681" s="108"/>
      <c r="H681" s="108"/>
      <c r="I681" s="108"/>
      <c r="J681" s="108"/>
      <c r="K681" s="108"/>
      <c r="L681" s="108"/>
      <c r="M681" s="111"/>
      <c r="N681" s="112"/>
      <c r="O681" s="111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</row>
    <row r="682">
      <c r="A682" s="108"/>
      <c r="B682" s="108"/>
      <c r="C682" s="108"/>
      <c r="D682" s="115"/>
      <c r="E682" s="108"/>
      <c r="F682" s="108"/>
      <c r="G682" s="108"/>
      <c r="H682" s="108"/>
      <c r="I682" s="108"/>
      <c r="J682" s="108"/>
      <c r="K682" s="108"/>
      <c r="L682" s="108"/>
      <c r="M682" s="111"/>
      <c r="N682" s="112"/>
      <c r="O682" s="111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</row>
    <row r="683">
      <c r="A683" s="108"/>
      <c r="B683" s="108"/>
      <c r="C683" s="108"/>
      <c r="D683" s="115"/>
      <c r="E683" s="108"/>
      <c r="F683" s="108"/>
      <c r="G683" s="108"/>
      <c r="H683" s="108"/>
      <c r="I683" s="108"/>
      <c r="J683" s="108"/>
      <c r="K683" s="108"/>
      <c r="L683" s="108"/>
      <c r="M683" s="111"/>
      <c r="N683" s="112"/>
      <c r="O683" s="111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</row>
    <row r="684">
      <c r="A684" s="108"/>
      <c r="B684" s="108"/>
      <c r="C684" s="108"/>
      <c r="D684" s="115"/>
      <c r="E684" s="108"/>
      <c r="F684" s="108"/>
      <c r="G684" s="108"/>
      <c r="H684" s="108"/>
      <c r="I684" s="108"/>
      <c r="J684" s="108"/>
      <c r="K684" s="108"/>
      <c r="L684" s="108"/>
      <c r="M684" s="111"/>
      <c r="N684" s="112"/>
      <c r="O684" s="111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</row>
    <row r="685">
      <c r="A685" s="108"/>
      <c r="B685" s="108"/>
      <c r="C685" s="108"/>
      <c r="D685" s="115"/>
      <c r="E685" s="108"/>
      <c r="F685" s="108"/>
      <c r="G685" s="108"/>
      <c r="H685" s="108"/>
      <c r="I685" s="108"/>
      <c r="J685" s="108"/>
      <c r="K685" s="108"/>
      <c r="L685" s="108"/>
      <c r="M685" s="111"/>
      <c r="N685" s="112"/>
      <c r="O685" s="111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</row>
    <row r="686">
      <c r="A686" s="108"/>
      <c r="B686" s="108"/>
      <c r="C686" s="108"/>
      <c r="D686" s="115"/>
      <c r="E686" s="108"/>
      <c r="F686" s="108"/>
      <c r="G686" s="108"/>
      <c r="H686" s="108"/>
      <c r="I686" s="108"/>
      <c r="J686" s="108"/>
      <c r="K686" s="108"/>
      <c r="L686" s="108"/>
      <c r="M686" s="111"/>
      <c r="N686" s="112"/>
      <c r="O686" s="111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</row>
    <row r="687">
      <c r="A687" s="108"/>
      <c r="B687" s="108"/>
      <c r="C687" s="108"/>
      <c r="D687" s="115"/>
      <c r="E687" s="108"/>
      <c r="F687" s="108"/>
      <c r="G687" s="108"/>
      <c r="H687" s="108"/>
      <c r="I687" s="108"/>
      <c r="J687" s="108"/>
      <c r="K687" s="108"/>
      <c r="L687" s="108"/>
      <c r="M687" s="111"/>
      <c r="N687" s="112"/>
      <c r="O687" s="111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</row>
    <row r="688">
      <c r="A688" s="108"/>
      <c r="B688" s="108"/>
      <c r="C688" s="108"/>
      <c r="D688" s="115"/>
      <c r="E688" s="108"/>
      <c r="F688" s="108"/>
      <c r="G688" s="108"/>
      <c r="H688" s="108"/>
      <c r="I688" s="108"/>
      <c r="J688" s="108"/>
      <c r="K688" s="108"/>
      <c r="L688" s="108"/>
      <c r="M688" s="111"/>
      <c r="N688" s="112"/>
      <c r="O688" s="111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</row>
    <row r="689">
      <c r="A689" s="108"/>
      <c r="B689" s="108"/>
      <c r="C689" s="108"/>
      <c r="D689" s="115"/>
      <c r="E689" s="108"/>
      <c r="F689" s="108"/>
      <c r="G689" s="108"/>
      <c r="H689" s="108"/>
      <c r="I689" s="108"/>
      <c r="J689" s="108"/>
      <c r="K689" s="108"/>
      <c r="L689" s="108"/>
      <c r="M689" s="111"/>
      <c r="N689" s="112"/>
      <c r="O689" s="111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</row>
    <row r="690">
      <c r="A690" s="108"/>
      <c r="B690" s="108"/>
      <c r="C690" s="108"/>
      <c r="D690" s="115"/>
      <c r="E690" s="108"/>
      <c r="F690" s="108"/>
      <c r="G690" s="108"/>
      <c r="H690" s="108"/>
      <c r="I690" s="108"/>
      <c r="J690" s="108"/>
      <c r="K690" s="108"/>
      <c r="L690" s="108"/>
      <c r="M690" s="111"/>
      <c r="N690" s="112"/>
      <c r="O690" s="111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</row>
    <row r="691">
      <c r="A691" s="108"/>
      <c r="B691" s="108"/>
      <c r="C691" s="108"/>
      <c r="D691" s="115"/>
      <c r="E691" s="108"/>
      <c r="F691" s="108"/>
      <c r="G691" s="108"/>
      <c r="H691" s="108"/>
      <c r="I691" s="108"/>
      <c r="J691" s="108"/>
      <c r="K691" s="108"/>
      <c r="L691" s="108"/>
      <c r="M691" s="111"/>
      <c r="N691" s="112"/>
      <c r="O691" s="111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</row>
    <row r="692">
      <c r="A692" s="108"/>
      <c r="B692" s="108"/>
      <c r="C692" s="108"/>
      <c r="D692" s="115"/>
      <c r="E692" s="108"/>
      <c r="F692" s="108"/>
      <c r="G692" s="108"/>
      <c r="H692" s="108"/>
      <c r="I692" s="108"/>
      <c r="J692" s="108"/>
      <c r="K692" s="108"/>
      <c r="L692" s="108"/>
      <c r="M692" s="111"/>
      <c r="N692" s="112"/>
      <c r="O692" s="111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</row>
    <row r="693">
      <c r="A693" s="108"/>
      <c r="B693" s="108"/>
      <c r="C693" s="108"/>
      <c r="D693" s="115"/>
      <c r="E693" s="108"/>
      <c r="F693" s="108"/>
      <c r="G693" s="108"/>
      <c r="H693" s="108"/>
      <c r="I693" s="108"/>
      <c r="J693" s="108"/>
      <c r="K693" s="108"/>
      <c r="L693" s="108"/>
      <c r="M693" s="111"/>
      <c r="N693" s="112"/>
      <c r="O693" s="111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</row>
    <row r="694">
      <c r="A694" s="108"/>
      <c r="B694" s="108"/>
      <c r="C694" s="108"/>
      <c r="D694" s="115"/>
      <c r="E694" s="108"/>
      <c r="F694" s="108"/>
      <c r="G694" s="108"/>
      <c r="H694" s="108"/>
      <c r="I694" s="108"/>
      <c r="J694" s="108"/>
      <c r="K694" s="108"/>
      <c r="L694" s="108"/>
      <c r="M694" s="111"/>
      <c r="N694" s="112"/>
      <c r="O694" s="111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</row>
    <row r="695">
      <c r="A695" s="108"/>
      <c r="B695" s="108"/>
      <c r="C695" s="108"/>
      <c r="D695" s="115"/>
      <c r="E695" s="108"/>
      <c r="F695" s="108"/>
      <c r="G695" s="108"/>
      <c r="H695" s="108"/>
      <c r="I695" s="108"/>
      <c r="J695" s="108"/>
      <c r="K695" s="108"/>
      <c r="L695" s="108"/>
      <c r="M695" s="111"/>
      <c r="N695" s="112"/>
      <c r="O695" s="111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</row>
    <row r="696">
      <c r="A696" s="108"/>
      <c r="B696" s="108"/>
      <c r="C696" s="108"/>
      <c r="D696" s="115"/>
      <c r="E696" s="108"/>
      <c r="F696" s="108"/>
      <c r="G696" s="108"/>
      <c r="H696" s="108"/>
      <c r="I696" s="108"/>
      <c r="J696" s="108"/>
      <c r="K696" s="108"/>
      <c r="L696" s="108"/>
      <c r="M696" s="111"/>
      <c r="N696" s="112"/>
      <c r="O696" s="111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</row>
    <row r="697">
      <c r="A697" s="108"/>
      <c r="B697" s="108"/>
      <c r="C697" s="108"/>
      <c r="D697" s="115"/>
      <c r="E697" s="108"/>
      <c r="F697" s="108"/>
      <c r="G697" s="108"/>
      <c r="H697" s="108"/>
      <c r="I697" s="108"/>
      <c r="J697" s="108"/>
      <c r="K697" s="108"/>
      <c r="L697" s="108"/>
      <c r="M697" s="111"/>
      <c r="N697" s="112"/>
      <c r="O697" s="111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</row>
    <row r="698">
      <c r="A698" s="108"/>
      <c r="B698" s="108"/>
      <c r="C698" s="108"/>
      <c r="D698" s="115"/>
      <c r="E698" s="108"/>
      <c r="F698" s="108"/>
      <c r="G698" s="108"/>
      <c r="H698" s="108"/>
      <c r="I698" s="108"/>
      <c r="J698" s="108"/>
      <c r="K698" s="108"/>
      <c r="L698" s="108"/>
      <c r="M698" s="111"/>
      <c r="N698" s="112"/>
      <c r="O698" s="111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</row>
    <row r="699">
      <c r="A699" s="108"/>
      <c r="B699" s="108"/>
      <c r="C699" s="108"/>
      <c r="D699" s="115"/>
      <c r="E699" s="108"/>
      <c r="F699" s="108"/>
      <c r="G699" s="108"/>
      <c r="H699" s="108"/>
      <c r="I699" s="108"/>
      <c r="J699" s="108"/>
      <c r="K699" s="108"/>
      <c r="L699" s="108"/>
      <c r="M699" s="111"/>
      <c r="N699" s="112"/>
      <c r="O699" s="111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</row>
    <row r="700">
      <c r="A700" s="108"/>
      <c r="B700" s="108"/>
      <c r="C700" s="108"/>
      <c r="D700" s="115"/>
      <c r="E700" s="108"/>
      <c r="F700" s="108"/>
      <c r="G700" s="108"/>
      <c r="H700" s="108"/>
      <c r="I700" s="108"/>
      <c r="J700" s="108"/>
      <c r="K700" s="108"/>
      <c r="L700" s="108"/>
      <c r="M700" s="111"/>
      <c r="N700" s="112"/>
      <c r="O700" s="111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</row>
    <row r="701">
      <c r="A701" s="108"/>
      <c r="B701" s="108"/>
      <c r="C701" s="108"/>
      <c r="D701" s="115"/>
      <c r="E701" s="108"/>
      <c r="F701" s="108"/>
      <c r="G701" s="108"/>
      <c r="H701" s="108"/>
      <c r="I701" s="108"/>
      <c r="J701" s="108"/>
      <c r="K701" s="108"/>
      <c r="L701" s="108"/>
      <c r="M701" s="111"/>
      <c r="N701" s="112"/>
      <c r="O701" s="111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</row>
    <row r="702">
      <c r="A702" s="108"/>
      <c r="B702" s="108"/>
      <c r="C702" s="108"/>
      <c r="D702" s="115"/>
      <c r="E702" s="108"/>
      <c r="F702" s="108"/>
      <c r="G702" s="108"/>
      <c r="H702" s="108"/>
      <c r="I702" s="108"/>
      <c r="J702" s="108"/>
      <c r="K702" s="108"/>
      <c r="L702" s="108"/>
      <c r="M702" s="111"/>
      <c r="N702" s="112"/>
      <c r="O702" s="111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</row>
    <row r="703">
      <c r="A703" s="108"/>
      <c r="B703" s="108"/>
      <c r="C703" s="108"/>
      <c r="D703" s="115"/>
      <c r="E703" s="108"/>
      <c r="F703" s="108"/>
      <c r="G703" s="108"/>
      <c r="H703" s="108"/>
      <c r="I703" s="108"/>
      <c r="J703" s="108"/>
      <c r="K703" s="108"/>
      <c r="L703" s="108"/>
      <c r="M703" s="111"/>
      <c r="N703" s="112"/>
      <c r="O703" s="111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</row>
    <row r="704">
      <c r="A704" s="108"/>
      <c r="B704" s="108"/>
      <c r="C704" s="108"/>
      <c r="D704" s="115"/>
      <c r="E704" s="108"/>
      <c r="F704" s="108"/>
      <c r="G704" s="108"/>
      <c r="H704" s="108"/>
      <c r="I704" s="108"/>
      <c r="J704" s="108"/>
      <c r="K704" s="108"/>
      <c r="L704" s="108"/>
      <c r="M704" s="111"/>
      <c r="N704" s="112"/>
      <c r="O704" s="111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</row>
    <row r="705">
      <c r="A705" s="108"/>
      <c r="B705" s="108"/>
      <c r="C705" s="108"/>
      <c r="D705" s="115"/>
      <c r="E705" s="108"/>
      <c r="F705" s="108"/>
      <c r="G705" s="108"/>
      <c r="H705" s="108"/>
      <c r="I705" s="108"/>
      <c r="J705" s="108"/>
      <c r="K705" s="108"/>
      <c r="L705" s="108"/>
      <c r="M705" s="111"/>
      <c r="N705" s="112"/>
      <c r="O705" s="111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</row>
    <row r="706">
      <c r="A706" s="108"/>
      <c r="B706" s="108"/>
      <c r="C706" s="108"/>
      <c r="D706" s="115"/>
      <c r="E706" s="108"/>
      <c r="F706" s="108"/>
      <c r="G706" s="108"/>
      <c r="H706" s="108"/>
      <c r="I706" s="108"/>
      <c r="J706" s="108"/>
      <c r="K706" s="108"/>
      <c r="L706" s="108"/>
      <c r="M706" s="111"/>
      <c r="N706" s="112"/>
      <c r="O706" s="111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</row>
    <row r="707">
      <c r="A707" s="108"/>
      <c r="B707" s="108"/>
      <c r="C707" s="108"/>
      <c r="D707" s="115"/>
      <c r="E707" s="108"/>
      <c r="F707" s="108"/>
      <c r="G707" s="108"/>
      <c r="H707" s="108"/>
      <c r="I707" s="108"/>
      <c r="J707" s="108"/>
      <c r="K707" s="108"/>
      <c r="L707" s="108"/>
      <c r="M707" s="111"/>
      <c r="N707" s="112"/>
      <c r="O707" s="111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</row>
    <row r="708">
      <c r="A708" s="108"/>
      <c r="B708" s="108"/>
      <c r="C708" s="108"/>
      <c r="D708" s="115"/>
      <c r="E708" s="108"/>
      <c r="F708" s="108"/>
      <c r="G708" s="108"/>
      <c r="H708" s="108"/>
      <c r="I708" s="108"/>
      <c r="J708" s="108"/>
      <c r="K708" s="108"/>
      <c r="L708" s="108"/>
      <c r="M708" s="111"/>
      <c r="N708" s="112"/>
      <c r="O708" s="111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</row>
    <row r="709">
      <c r="A709" s="108"/>
      <c r="B709" s="108"/>
      <c r="C709" s="108"/>
      <c r="D709" s="115"/>
      <c r="E709" s="108"/>
      <c r="F709" s="108"/>
      <c r="G709" s="108"/>
      <c r="H709" s="108"/>
      <c r="I709" s="108"/>
      <c r="J709" s="108"/>
      <c r="K709" s="108"/>
      <c r="L709" s="108"/>
      <c r="M709" s="111"/>
      <c r="N709" s="112"/>
      <c r="O709" s="111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</row>
    <row r="710">
      <c r="A710" s="108"/>
      <c r="B710" s="108"/>
      <c r="C710" s="108"/>
      <c r="D710" s="115"/>
      <c r="E710" s="108"/>
      <c r="F710" s="108"/>
      <c r="G710" s="108"/>
      <c r="H710" s="108"/>
      <c r="I710" s="108"/>
      <c r="J710" s="108"/>
      <c r="K710" s="108"/>
      <c r="L710" s="108"/>
      <c r="M710" s="111"/>
      <c r="N710" s="112"/>
      <c r="O710" s="111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</row>
    <row r="711">
      <c r="A711" s="108"/>
      <c r="B711" s="108"/>
      <c r="C711" s="108"/>
      <c r="D711" s="115"/>
      <c r="E711" s="108"/>
      <c r="F711" s="108"/>
      <c r="G711" s="108"/>
      <c r="H711" s="108"/>
      <c r="I711" s="108"/>
      <c r="J711" s="108"/>
      <c r="K711" s="108"/>
      <c r="L711" s="108"/>
      <c r="M711" s="111"/>
      <c r="N711" s="112"/>
      <c r="O711" s="111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</row>
    <row r="712">
      <c r="A712" s="108"/>
      <c r="B712" s="108"/>
      <c r="C712" s="108"/>
      <c r="D712" s="115"/>
      <c r="E712" s="108"/>
      <c r="F712" s="108"/>
      <c r="G712" s="108"/>
      <c r="H712" s="108"/>
      <c r="I712" s="108"/>
      <c r="J712" s="108"/>
      <c r="K712" s="108"/>
      <c r="L712" s="108"/>
      <c r="M712" s="111"/>
      <c r="N712" s="112"/>
      <c r="O712" s="111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</row>
    <row r="713">
      <c r="A713" s="108"/>
      <c r="B713" s="108"/>
      <c r="C713" s="108"/>
      <c r="D713" s="115"/>
      <c r="E713" s="108"/>
      <c r="F713" s="108"/>
      <c r="G713" s="108"/>
      <c r="H713" s="108"/>
      <c r="I713" s="108"/>
      <c r="J713" s="108"/>
      <c r="K713" s="108"/>
      <c r="L713" s="108"/>
      <c r="M713" s="111"/>
      <c r="N713" s="112"/>
      <c r="O713" s="111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</row>
    <row r="714">
      <c r="A714" s="108"/>
      <c r="B714" s="108"/>
      <c r="C714" s="108"/>
      <c r="D714" s="115"/>
      <c r="E714" s="108"/>
      <c r="F714" s="108"/>
      <c r="G714" s="108"/>
      <c r="H714" s="108"/>
      <c r="I714" s="108"/>
      <c r="J714" s="108"/>
      <c r="K714" s="108"/>
      <c r="L714" s="108"/>
      <c r="M714" s="111"/>
      <c r="N714" s="112"/>
      <c r="O714" s="111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</row>
    <row r="715">
      <c r="A715" s="108"/>
      <c r="B715" s="108"/>
      <c r="C715" s="108"/>
      <c r="D715" s="115"/>
      <c r="E715" s="108"/>
      <c r="F715" s="108"/>
      <c r="G715" s="108"/>
      <c r="H715" s="108"/>
      <c r="I715" s="108"/>
      <c r="J715" s="108"/>
      <c r="K715" s="108"/>
      <c r="L715" s="108"/>
      <c r="M715" s="111"/>
      <c r="N715" s="112"/>
      <c r="O715" s="111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</row>
    <row r="716">
      <c r="A716" s="108"/>
      <c r="B716" s="108"/>
      <c r="C716" s="108"/>
      <c r="D716" s="115"/>
      <c r="E716" s="108"/>
      <c r="F716" s="108"/>
      <c r="G716" s="108"/>
      <c r="H716" s="108"/>
      <c r="I716" s="108"/>
      <c r="J716" s="108"/>
      <c r="K716" s="108"/>
      <c r="L716" s="108"/>
      <c r="M716" s="111"/>
      <c r="N716" s="112"/>
      <c r="O716" s="111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</row>
    <row r="717">
      <c r="A717" s="108"/>
      <c r="B717" s="108"/>
      <c r="C717" s="108"/>
      <c r="D717" s="115"/>
      <c r="E717" s="108"/>
      <c r="F717" s="108"/>
      <c r="G717" s="108"/>
      <c r="H717" s="108"/>
      <c r="I717" s="108"/>
      <c r="J717" s="108"/>
      <c r="K717" s="108"/>
      <c r="L717" s="108"/>
      <c r="M717" s="111"/>
      <c r="N717" s="112"/>
      <c r="O717" s="111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</row>
    <row r="718">
      <c r="A718" s="108"/>
      <c r="B718" s="108"/>
      <c r="C718" s="108"/>
      <c r="D718" s="115"/>
      <c r="E718" s="108"/>
      <c r="F718" s="108"/>
      <c r="G718" s="108"/>
      <c r="H718" s="108"/>
      <c r="I718" s="108"/>
      <c r="J718" s="108"/>
      <c r="K718" s="108"/>
      <c r="L718" s="108"/>
      <c r="M718" s="111"/>
      <c r="N718" s="112"/>
      <c r="O718" s="111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</row>
    <row r="719">
      <c r="A719" s="108"/>
      <c r="B719" s="108"/>
      <c r="C719" s="108"/>
      <c r="D719" s="115"/>
      <c r="E719" s="108"/>
      <c r="F719" s="108"/>
      <c r="G719" s="108"/>
      <c r="H719" s="108"/>
      <c r="I719" s="108"/>
      <c r="J719" s="108"/>
      <c r="K719" s="108"/>
      <c r="L719" s="108"/>
      <c r="M719" s="111"/>
      <c r="N719" s="112"/>
      <c r="O719" s="111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</row>
    <row r="720">
      <c r="A720" s="108"/>
      <c r="B720" s="108"/>
      <c r="C720" s="108"/>
      <c r="D720" s="115"/>
      <c r="E720" s="108"/>
      <c r="F720" s="108"/>
      <c r="G720" s="108"/>
      <c r="H720" s="108"/>
      <c r="I720" s="108"/>
      <c r="J720" s="108"/>
      <c r="K720" s="108"/>
      <c r="L720" s="108"/>
      <c r="M720" s="111"/>
      <c r="N720" s="112"/>
      <c r="O720" s="111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</row>
    <row r="721">
      <c r="A721" s="108"/>
      <c r="B721" s="108"/>
      <c r="C721" s="108"/>
      <c r="D721" s="115"/>
      <c r="E721" s="108"/>
      <c r="F721" s="108"/>
      <c r="G721" s="108"/>
      <c r="H721" s="108"/>
      <c r="I721" s="108"/>
      <c r="J721" s="108"/>
      <c r="K721" s="108"/>
      <c r="L721" s="108"/>
      <c r="M721" s="111"/>
      <c r="N721" s="112"/>
      <c r="O721" s="111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</row>
    <row r="722">
      <c r="A722" s="108"/>
      <c r="B722" s="108"/>
      <c r="C722" s="108"/>
      <c r="D722" s="115"/>
      <c r="E722" s="108"/>
      <c r="F722" s="108"/>
      <c r="G722" s="108"/>
      <c r="H722" s="108"/>
      <c r="I722" s="108"/>
      <c r="J722" s="108"/>
      <c r="K722" s="108"/>
      <c r="L722" s="108"/>
      <c r="M722" s="111"/>
      <c r="N722" s="112"/>
      <c r="O722" s="111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</row>
    <row r="723">
      <c r="A723" s="108"/>
      <c r="B723" s="108"/>
      <c r="C723" s="108"/>
      <c r="D723" s="115"/>
      <c r="E723" s="108"/>
      <c r="F723" s="108"/>
      <c r="G723" s="108"/>
      <c r="H723" s="108"/>
      <c r="I723" s="108"/>
      <c r="J723" s="108"/>
      <c r="K723" s="108"/>
      <c r="L723" s="108"/>
      <c r="M723" s="111"/>
      <c r="N723" s="112"/>
      <c r="O723" s="111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</row>
    <row r="724">
      <c r="A724" s="108"/>
      <c r="B724" s="108"/>
      <c r="C724" s="108"/>
      <c r="D724" s="115"/>
      <c r="E724" s="108"/>
      <c r="F724" s="108"/>
      <c r="G724" s="108"/>
      <c r="H724" s="108"/>
      <c r="I724" s="108"/>
      <c r="J724" s="108"/>
      <c r="K724" s="108"/>
      <c r="L724" s="108"/>
      <c r="M724" s="111"/>
      <c r="N724" s="112"/>
      <c r="O724" s="111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</row>
    <row r="725">
      <c r="A725" s="108"/>
      <c r="B725" s="108"/>
      <c r="C725" s="108"/>
      <c r="D725" s="115"/>
      <c r="E725" s="108"/>
      <c r="F725" s="108"/>
      <c r="G725" s="108"/>
      <c r="H725" s="108"/>
      <c r="I725" s="108"/>
      <c r="J725" s="108"/>
      <c r="K725" s="108"/>
      <c r="L725" s="108"/>
      <c r="M725" s="111"/>
      <c r="N725" s="112"/>
      <c r="O725" s="111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</row>
    <row r="726">
      <c r="A726" s="108"/>
      <c r="B726" s="108"/>
      <c r="C726" s="108"/>
      <c r="D726" s="115"/>
      <c r="E726" s="108"/>
      <c r="F726" s="108"/>
      <c r="G726" s="108"/>
      <c r="H726" s="108"/>
      <c r="I726" s="108"/>
      <c r="J726" s="108"/>
      <c r="K726" s="108"/>
      <c r="L726" s="108"/>
      <c r="M726" s="111"/>
      <c r="N726" s="112"/>
      <c r="O726" s="111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</row>
    <row r="727">
      <c r="A727" s="108"/>
      <c r="B727" s="108"/>
      <c r="C727" s="108"/>
      <c r="D727" s="115"/>
      <c r="E727" s="108"/>
      <c r="F727" s="108"/>
      <c r="G727" s="108"/>
      <c r="H727" s="108"/>
      <c r="I727" s="108"/>
      <c r="J727" s="108"/>
      <c r="K727" s="108"/>
      <c r="L727" s="108"/>
      <c r="M727" s="111"/>
      <c r="N727" s="112"/>
      <c r="O727" s="111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</row>
    <row r="728">
      <c r="A728" s="108"/>
      <c r="B728" s="108"/>
      <c r="C728" s="108"/>
      <c r="D728" s="115"/>
      <c r="E728" s="108"/>
      <c r="F728" s="108"/>
      <c r="G728" s="108"/>
      <c r="H728" s="108"/>
      <c r="I728" s="108"/>
      <c r="J728" s="108"/>
      <c r="K728" s="108"/>
      <c r="L728" s="108"/>
      <c r="M728" s="111"/>
      <c r="N728" s="112"/>
      <c r="O728" s="111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</row>
    <row r="729">
      <c r="A729" s="108"/>
      <c r="B729" s="108"/>
      <c r="C729" s="108"/>
      <c r="D729" s="115"/>
      <c r="E729" s="108"/>
      <c r="F729" s="108"/>
      <c r="G729" s="108"/>
      <c r="H729" s="108"/>
      <c r="I729" s="108"/>
      <c r="J729" s="108"/>
      <c r="K729" s="108"/>
      <c r="L729" s="108"/>
      <c r="M729" s="111"/>
      <c r="N729" s="112"/>
      <c r="O729" s="111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</row>
    <row r="730">
      <c r="A730" s="108"/>
      <c r="B730" s="108"/>
      <c r="C730" s="108"/>
      <c r="D730" s="115"/>
      <c r="E730" s="108"/>
      <c r="F730" s="108"/>
      <c r="G730" s="108"/>
      <c r="H730" s="108"/>
      <c r="I730" s="108"/>
      <c r="J730" s="108"/>
      <c r="K730" s="108"/>
      <c r="L730" s="108"/>
      <c r="M730" s="111"/>
      <c r="N730" s="112"/>
      <c r="O730" s="111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</row>
    <row r="731">
      <c r="A731" s="108"/>
      <c r="B731" s="108"/>
      <c r="C731" s="108"/>
      <c r="D731" s="115"/>
      <c r="E731" s="108"/>
      <c r="F731" s="108"/>
      <c r="G731" s="108"/>
      <c r="H731" s="108"/>
      <c r="I731" s="108"/>
      <c r="J731" s="108"/>
      <c r="K731" s="108"/>
      <c r="L731" s="108"/>
      <c r="M731" s="111"/>
      <c r="N731" s="112"/>
      <c r="O731" s="111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</row>
    <row r="732">
      <c r="A732" s="108"/>
      <c r="B732" s="108"/>
      <c r="C732" s="108"/>
      <c r="D732" s="115"/>
      <c r="E732" s="108"/>
      <c r="F732" s="108"/>
      <c r="G732" s="108"/>
      <c r="H732" s="108"/>
      <c r="I732" s="108"/>
      <c r="J732" s="108"/>
      <c r="K732" s="108"/>
      <c r="L732" s="108"/>
      <c r="M732" s="111"/>
      <c r="N732" s="112"/>
      <c r="O732" s="111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</row>
    <row r="733">
      <c r="A733" s="108"/>
      <c r="B733" s="108"/>
      <c r="C733" s="108"/>
      <c r="D733" s="115"/>
      <c r="E733" s="108"/>
      <c r="F733" s="108"/>
      <c r="G733" s="108"/>
      <c r="H733" s="108"/>
      <c r="I733" s="108"/>
      <c r="J733" s="108"/>
      <c r="K733" s="108"/>
      <c r="L733" s="108"/>
      <c r="M733" s="111"/>
      <c r="N733" s="112"/>
      <c r="O733" s="111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</row>
    <row r="734">
      <c r="A734" s="108"/>
      <c r="B734" s="108"/>
      <c r="C734" s="108"/>
      <c r="D734" s="115"/>
      <c r="E734" s="108"/>
      <c r="F734" s="108"/>
      <c r="G734" s="108"/>
      <c r="H734" s="108"/>
      <c r="I734" s="108"/>
      <c r="J734" s="108"/>
      <c r="K734" s="108"/>
      <c r="L734" s="108"/>
      <c r="M734" s="111"/>
      <c r="N734" s="112"/>
      <c r="O734" s="111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</row>
    <row r="735">
      <c r="A735" s="108"/>
      <c r="B735" s="108"/>
      <c r="C735" s="108"/>
      <c r="D735" s="115"/>
      <c r="E735" s="108"/>
      <c r="F735" s="108"/>
      <c r="G735" s="108"/>
      <c r="H735" s="108"/>
      <c r="I735" s="108"/>
      <c r="J735" s="108"/>
      <c r="K735" s="108"/>
      <c r="L735" s="108"/>
      <c r="M735" s="111"/>
      <c r="N735" s="112"/>
      <c r="O735" s="111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</row>
    <row r="736">
      <c r="A736" s="108"/>
      <c r="B736" s="108"/>
      <c r="C736" s="108"/>
      <c r="D736" s="115"/>
      <c r="E736" s="108"/>
      <c r="F736" s="108"/>
      <c r="G736" s="108"/>
      <c r="H736" s="108"/>
      <c r="I736" s="108"/>
      <c r="J736" s="108"/>
      <c r="K736" s="108"/>
      <c r="L736" s="108"/>
      <c r="M736" s="111"/>
      <c r="N736" s="112"/>
      <c r="O736" s="111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</row>
    <row r="737">
      <c r="A737" s="108"/>
      <c r="B737" s="108"/>
      <c r="C737" s="108"/>
      <c r="D737" s="115"/>
      <c r="E737" s="108"/>
      <c r="F737" s="108"/>
      <c r="G737" s="108"/>
      <c r="H737" s="108"/>
      <c r="I737" s="108"/>
      <c r="J737" s="108"/>
      <c r="K737" s="108"/>
      <c r="L737" s="108"/>
      <c r="M737" s="111"/>
      <c r="N737" s="112"/>
      <c r="O737" s="111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</row>
    <row r="738">
      <c r="A738" s="108"/>
      <c r="B738" s="108"/>
      <c r="C738" s="108"/>
      <c r="D738" s="115"/>
      <c r="E738" s="108"/>
      <c r="F738" s="108"/>
      <c r="G738" s="108"/>
      <c r="H738" s="108"/>
      <c r="I738" s="108"/>
      <c r="J738" s="108"/>
      <c r="K738" s="108"/>
      <c r="L738" s="108"/>
      <c r="M738" s="111"/>
      <c r="N738" s="112"/>
      <c r="O738" s="111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</row>
    <row r="739">
      <c r="A739" s="108"/>
      <c r="B739" s="108"/>
      <c r="C739" s="108"/>
      <c r="D739" s="115"/>
      <c r="E739" s="108"/>
      <c r="F739" s="108"/>
      <c r="G739" s="108"/>
      <c r="H739" s="108"/>
      <c r="I739" s="108"/>
      <c r="J739" s="108"/>
      <c r="K739" s="108"/>
      <c r="L739" s="108"/>
      <c r="M739" s="111"/>
      <c r="N739" s="112"/>
      <c r="O739" s="111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</row>
    <row r="740">
      <c r="A740" s="108"/>
      <c r="B740" s="108"/>
      <c r="C740" s="108"/>
      <c r="D740" s="115"/>
      <c r="E740" s="108"/>
      <c r="F740" s="108"/>
      <c r="G740" s="108"/>
      <c r="H740" s="108"/>
      <c r="I740" s="108"/>
      <c r="J740" s="108"/>
      <c r="K740" s="108"/>
      <c r="L740" s="108"/>
      <c r="M740" s="111"/>
      <c r="N740" s="112"/>
      <c r="O740" s="111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</row>
    <row r="741">
      <c r="A741" s="108"/>
      <c r="B741" s="108"/>
      <c r="C741" s="108"/>
      <c r="D741" s="115"/>
      <c r="E741" s="108"/>
      <c r="F741" s="108"/>
      <c r="G741" s="108"/>
      <c r="H741" s="108"/>
      <c r="I741" s="108"/>
      <c r="J741" s="108"/>
      <c r="K741" s="108"/>
      <c r="L741" s="108"/>
      <c r="M741" s="111"/>
      <c r="N741" s="112"/>
      <c r="O741" s="111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</row>
    <row r="742">
      <c r="A742" s="108"/>
      <c r="B742" s="108"/>
      <c r="C742" s="108"/>
      <c r="D742" s="115"/>
      <c r="E742" s="108"/>
      <c r="F742" s="108"/>
      <c r="G742" s="108"/>
      <c r="H742" s="108"/>
      <c r="I742" s="108"/>
      <c r="J742" s="108"/>
      <c r="K742" s="108"/>
      <c r="L742" s="108"/>
      <c r="M742" s="111"/>
      <c r="N742" s="112"/>
      <c r="O742" s="111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</row>
    <row r="743">
      <c r="A743" s="108"/>
      <c r="B743" s="108"/>
      <c r="C743" s="108"/>
      <c r="D743" s="115"/>
      <c r="E743" s="108"/>
      <c r="F743" s="108"/>
      <c r="G743" s="108"/>
      <c r="H743" s="108"/>
      <c r="I743" s="108"/>
      <c r="J743" s="108"/>
      <c r="K743" s="108"/>
      <c r="L743" s="108"/>
      <c r="M743" s="111"/>
      <c r="N743" s="112"/>
      <c r="O743" s="111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</row>
    <row r="744">
      <c r="A744" s="108"/>
      <c r="B744" s="108"/>
      <c r="C744" s="108"/>
      <c r="D744" s="115"/>
      <c r="E744" s="108"/>
      <c r="F744" s="108"/>
      <c r="G744" s="108"/>
      <c r="H744" s="108"/>
      <c r="I744" s="108"/>
      <c r="J744" s="108"/>
      <c r="K744" s="108"/>
      <c r="L744" s="108"/>
      <c r="M744" s="111"/>
      <c r="N744" s="112"/>
      <c r="O744" s="111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</row>
    <row r="745">
      <c r="A745" s="108"/>
      <c r="B745" s="108"/>
      <c r="C745" s="108"/>
      <c r="D745" s="115"/>
      <c r="E745" s="108"/>
      <c r="F745" s="108"/>
      <c r="G745" s="108"/>
      <c r="H745" s="108"/>
      <c r="I745" s="108"/>
      <c r="J745" s="108"/>
      <c r="K745" s="108"/>
      <c r="L745" s="108"/>
      <c r="M745" s="111"/>
      <c r="N745" s="112"/>
      <c r="O745" s="111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</row>
    <row r="746">
      <c r="A746" s="108"/>
      <c r="B746" s="108"/>
      <c r="C746" s="108"/>
      <c r="D746" s="115"/>
      <c r="E746" s="108"/>
      <c r="F746" s="108"/>
      <c r="G746" s="108"/>
      <c r="H746" s="108"/>
      <c r="I746" s="108"/>
      <c r="J746" s="108"/>
      <c r="K746" s="108"/>
      <c r="L746" s="108"/>
      <c r="M746" s="111"/>
      <c r="N746" s="112"/>
      <c r="O746" s="111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</row>
    <row r="747">
      <c r="A747" s="108"/>
      <c r="B747" s="108"/>
      <c r="C747" s="108"/>
      <c r="D747" s="115"/>
      <c r="E747" s="108"/>
      <c r="F747" s="108"/>
      <c r="G747" s="108"/>
      <c r="H747" s="108"/>
      <c r="I747" s="108"/>
      <c r="J747" s="108"/>
      <c r="K747" s="108"/>
      <c r="L747" s="108"/>
      <c r="M747" s="111"/>
      <c r="N747" s="112"/>
      <c r="O747" s="111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</row>
    <row r="748">
      <c r="A748" s="108"/>
      <c r="B748" s="108"/>
      <c r="C748" s="108"/>
      <c r="D748" s="115"/>
      <c r="E748" s="108"/>
      <c r="F748" s="108"/>
      <c r="G748" s="108"/>
      <c r="H748" s="108"/>
      <c r="I748" s="108"/>
      <c r="J748" s="108"/>
      <c r="K748" s="108"/>
      <c r="L748" s="108"/>
      <c r="M748" s="111"/>
      <c r="N748" s="112"/>
      <c r="O748" s="111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</row>
    <row r="749">
      <c r="A749" s="108"/>
      <c r="B749" s="108"/>
      <c r="C749" s="108"/>
      <c r="D749" s="115"/>
      <c r="E749" s="108"/>
      <c r="F749" s="108"/>
      <c r="G749" s="108"/>
      <c r="H749" s="108"/>
      <c r="I749" s="108"/>
      <c r="J749" s="108"/>
      <c r="K749" s="108"/>
      <c r="L749" s="108"/>
      <c r="M749" s="111"/>
      <c r="N749" s="112"/>
      <c r="O749" s="111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</row>
    <row r="750">
      <c r="A750" s="108"/>
      <c r="B750" s="108"/>
      <c r="C750" s="108"/>
      <c r="D750" s="115"/>
      <c r="E750" s="108"/>
      <c r="F750" s="108"/>
      <c r="G750" s="108"/>
      <c r="H750" s="108"/>
      <c r="I750" s="108"/>
      <c r="J750" s="108"/>
      <c r="K750" s="108"/>
      <c r="L750" s="108"/>
      <c r="M750" s="111"/>
      <c r="N750" s="112"/>
      <c r="O750" s="111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</row>
    <row r="751">
      <c r="A751" s="108"/>
      <c r="B751" s="108"/>
      <c r="C751" s="108"/>
      <c r="D751" s="115"/>
      <c r="E751" s="108"/>
      <c r="F751" s="108"/>
      <c r="G751" s="108"/>
      <c r="H751" s="108"/>
      <c r="I751" s="108"/>
      <c r="J751" s="108"/>
      <c r="K751" s="108"/>
      <c r="L751" s="108"/>
      <c r="M751" s="111"/>
      <c r="N751" s="112"/>
      <c r="O751" s="111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</row>
    <row r="752">
      <c r="A752" s="108"/>
      <c r="B752" s="108"/>
      <c r="C752" s="108"/>
      <c r="D752" s="115"/>
      <c r="E752" s="108"/>
      <c r="F752" s="108"/>
      <c r="G752" s="108"/>
      <c r="H752" s="108"/>
      <c r="I752" s="108"/>
      <c r="J752" s="108"/>
      <c r="K752" s="108"/>
      <c r="L752" s="108"/>
      <c r="M752" s="111"/>
      <c r="N752" s="112"/>
      <c r="O752" s="111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</row>
    <row r="753">
      <c r="A753" s="108"/>
      <c r="B753" s="108"/>
      <c r="C753" s="108"/>
      <c r="D753" s="115"/>
      <c r="E753" s="108"/>
      <c r="F753" s="108"/>
      <c r="G753" s="108"/>
      <c r="H753" s="108"/>
      <c r="I753" s="108"/>
      <c r="J753" s="108"/>
      <c r="K753" s="108"/>
      <c r="L753" s="108"/>
      <c r="M753" s="111"/>
      <c r="N753" s="112"/>
      <c r="O753" s="111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</row>
    <row r="754">
      <c r="A754" s="108"/>
      <c r="B754" s="108"/>
      <c r="C754" s="108"/>
      <c r="D754" s="115"/>
      <c r="E754" s="108"/>
      <c r="F754" s="108"/>
      <c r="G754" s="108"/>
      <c r="H754" s="108"/>
      <c r="I754" s="108"/>
      <c r="J754" s="108"/>
      <c r="K754" s="108"/>
      <c r="L754" s="108"/>
      <c r="M754" s="111"/>
      <c r="N754" s="112"/>
      <c r="O754" s="111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</row>
    <row r="755">
      <c r="A755" s="108"/>
      <c r="B755" s="108"/>
      <c r="C755" s="108"/>
      <c r="D755" s="115"/>
      <c r="E755" s="108"/>
      <c r="F755" s="108"/>
      <c r="G755" s="108"/>
      <c r="H755" s="108"/>
      <c r="I755" s="108"/>
      <c r="J755" s="108"/>
      <c r="K755" s="108"/>
      <c r="L755" s="108"/>
      <c r="M755" s="111"/>
      <c r="N755" s="112"/>
      <c r="O755" s="111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</row>
    <row r="756">
      <c r="A756" s="108"/>
      <c r="B756" s="108"/>
      <c r="C756" s="108"/>
      <c r="D756" s="115"/>
      <c r="E756" s="108"/>
      <c r="F756" s="108"/>
      <c r="G756" s="108"/>
      <c r="H756" s="108"/>
      <c r="I756" s="108"/>
      <c r="J756" s="108"/>
      <c r="K756" s="108"/>
      <c r="L756" s="108"/>
      <c r="M756" s="111"/>
      <c r="N756" s="112"/>
      <c r="O756" s="111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</row>
    <row r="757">
      <c r="A757" s="108"/>
      <c r="B757" s="108"/>
      <c r="C757" s="108"/>
      <c r="D757" s="115"/>
      <c r="E757" s="108"/>
      <c r="F757" s="108"/>
      <c r="G757" s="108"/>
      <c r="H757" s="108"/>
      <c r="I757" s="108"/>
      <c r="J757" s="108"/>
      <c r="K757" s="108"/>
      <c r="L757" s="108"/>
      <c r="M757" s="111"/>
      <c r="N757" s="112"/>
      <c r="O757" s="111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</row>
    <row r="758">
      <c r="A758" s="108"/>
      <c r="B758" s="108"/>
      <c r="C758" s="108"/>
      <c r="D758" s="115"/>
      <c r="E758" s="108"/>
      <c r="F758" s="108"/>
      <c r="G758" s="108"/>
      <c r="H758" s="108"/>
      <c r="I758" s="108"/>
      <c r="J758" s="108"/>
      <c r="K758" s="108"/>
      <c r="L758" s="108"/>
      <c r="M758" s="111"/>
      <c r="N758" s="112"/>
      <c r="O758" s="111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</row>
    <row r="759">
      <c r="A759" s="108"/>
      <c r="B759" s="108"/>
      <c r="C759" s="108"/>
      <c r="D759" s="115"/>
      <c r="E759" s="108"/>
      <c r="F759" s="108"/>
      <c r="G759" s="108"/>
      <c r="H759" s="108"/>
      <c r="I759" s="108"/>
      <c r="J759" s="108"/>
      <c r="K759" s="108"/>
      <c r="L759" s="108"/>
      <c r="M759" s="111"/>
      <c r="N759" s="112"/>
      <c r="O759" s="111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</row>
    <row r="760">
      <c r="A760" s="108"/>
      <c r="B760" s="108"/>
      <c r="C760" s="108"/>
      <c r="D760" s="115"/>
      <c r="E760" s="108"/>
      <c r="F760" s="108"/>
      <c r="G760" s="108"/>
      <c r="H760" s="108"/>
      <c r="I760" s="108"/>
      <c r="J760" s="108"/>
      <c r="K760" s="108"/>
      <c r="L760" s="108"/>
      <c r="M760" s="111"/>
      <c r="N760" s="112"/>
      <c r="O760" s="111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</row>
    <row r="761">
      <c r="A761" s="108"/>
      <c r="B761" s="108"/>
      <c r="C761" s="108"/>
      <c r="D761" s="115"/>
      <c r="E761" s="108"/>
      <c r="F761" s="108"/>
      <c r="G761" s="108"/>
      <c r="H761" s="108"/>
      <c r="I761" s="108"/>
      <c r="J761" s="108"/>
      <c r="K761" s="108"/>
      <c r="L761" s="108"/>
      <c r="M761" s="111"/>
      <c r="N761" s="112"/>
      <c r="O761" s="111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</row>
    <row r="762">
      <c r="A762" s="108"/>
      <c r="B762" s="108"/>
      <c r="C762" s="108"/>
      <c r="D762" s="115"/>
      <c r="E762" s="108"/>
      <c r="F762" s="108"/>
      <c r="G762" s="108"/>
      <c r="H762" s="108"/>
      <c r="I762" s="108"/>
      <c r="J762" s="108"/>
      <c r="K762" s="108"/>
      <c r="L762" s="108"/>
      <c r="M762" s="111"/>
      <c r="N762" s="112"/>
      <c r="O762" s="111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</row>
    <row r="763">
      <c r="A763" s="108"/>
      <c r="B763" s="108"/>
      <c r="C763" s="108"/>
      <c r="D763" s="115"/>
      <c r="E763" s="108"/>
      <c r="F763" s="108"/>
      <c r="G763" s="108"/>
      <c r="H763" s="108"/>
      <c r="I763" s="108"/>
      <c r="J763" s="108"/>
      <c r="K763" s="108"/>
      <c r="L763" s="108"/>
      <c r="M763" s="111"/>
      <c r="N763" s="112"/>
      <c r="O763" s="111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</row>
    <row r="764">
      <c r="A764" s="108"/>
      <c r="B764" s="108"/>
      <c r="C764" s="108"/>
      <c r="D764" s="115"/>
      <c r="E764" s="108"/>
      <c r="F764" s="108"/>
      <c r="G764" s="108"/>
      <c r="H764" s="108"/>
      <c r="I764" s="108"/>
      <c r="J764" s="108"/>
      <c r="K764" s="108"/>
      <c r="L764" s="108"/>
      <c r="M764" s="111"/>
      <c r="N764" s="112"/>
      <c r="O764" s="111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</row>
    <row r="765">
      <c r="A765" s="108"/>
      <c r="B765" s="108"/>
      <c r="C765" s="108"/>
      <c r="D765" s="115"/>
      <c r="E765" s="108"/>
      <c r="F765" s="108"/>
      <c r="G765" s="108"/>
      <c r="H765" s="108"/>
      <c r="I765" s="108"/>
      <c r="J765" s="108"/>
      <c r="K765" s="108"/>
      <c r="L765" s="108"/>
      <c r="M765" s="111"/>
      <c r="N765" s="112"/>
      <c r="O765" s="111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</row>
    <row r="766">
      <c r="A766" s="108"/>
      <c r="B766" s="108"/>
      <c r="C766" s="108"/>
      <c r="D766" s="115"/>
      <c r="E766" s="108"/>
      <c r="F766" s="108"/>
      <c r="G766" s="108"/>
      <c r="H766" s="108"/>
      <c r="I766" s="108"/>
      <c r="J766" s="108"/>
      <c r="K766" s="108"/>
      <c r="L766" s="108"/>
      <c r="M766" s="111"/>
      <c r="N766" s="112"/>
      <c r="O766" s="111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</row>
    <row r="767">
      <c r="A767" s="108"/>
      <c r="B767" s="108"/>
      <c r="C767" s="108"/>
      <c r="D767" s="115"/>
      <c r="E767" s="108"/>
      <c r="F767" s="108"/>
      <c r="G767" s="108"/>
      <c r="H767" s="108"/>
      <c r="I767" s="108"/>
      <c r="J767" s="108"/>
      <c r="K767" s="108"/>
      <c r="L767" s="108"/>
      <c r="M767" s="111"/>
      <c r="N767" s="112"/>
      <c r="O767" s="111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</row>
    <row r="768">
      <c r="A768" s="108"/>
      <c r="B768" s="108"/>
      <c r="C768" s="108"/>
      <c r="D768" s="115"/>
      <c r="E768" s="108"/>
      <c r="F768" s="108"/>
      <c r="G768" s="108"/>
      <c r="H768" s="108"/>
      <c r="I768" s="108"/>
      <c r="J768" s="108"/>
      <c r="K768" s="108"/>
      <c r="L768" s="108"/>
      <c r="M768" s="111"/>
      <c r="N768" s="112"/>
      <c r="O768" s="111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</row>
    <row r="769">
      <c r="A769" s="108"/>
      <c r="B769" s="108"/>
      <c r="C769" s="108"/>
      <c r="D769" s="115"/>
      <c r="E769" s="108"/>
      <c r="F769" s="108"/>
      <c r="G769" s="108"/>
      <c r="H769" s="108"/>
      <c r="I769" s="108"/>
      <c r="J769" s="108"/>
      <c r="K769" s="108"/>
      <c r="L769" s="108"/>
      <c r="M769" s="111"/>
      <c r="N769" s="112"/>
      <c r="O769" s="111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</row>
    <row r="770">
      <c r="A770" s="108"/>
      <c r="B770" s="108"/>
      <c r="C770" s="108"/>
      <c r="D770" s="115"/>
      <c r="E770" s="108"/>
      <c r="F770" s="108"/>
      <c r="G770" s="108"/>
      <c r="H770" s="108"/>
      <c r="I770" s="108"/>
      <c r="J770" s="108"/>
      <c r="K770" s="108"/>
      <c r="L770" s="108"/>
      <c r="M770" s="111"/>
      <c r="N770" s="112"/>
      <c r="O770" s="111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</row>
    <row r="771">
      <c r="A771" s="108"/>
      <c r="B771" s="108"/>
      <c r="C771" s="108"/>
      <c r="D771" s="115"/>
      <c r="E771" s="108"/>
      <c r="F771" s="108"/>
      <c r="G771" s="108"/>
      <c r="H771" s="108"/>
      <c r="I771" s="108"/>
      <c r="J771" s="108"/>
      <c r="K771" s="108"/>
      <c r="L771" s="108"/>
      <c r="M771" s="111"/>
      <c r="N771" s="112"/>
      <c r="O771" s="111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</row>
    <row r="772">
      <c r="A772" s="108"/>
      <c r="B772" s="108"/>
      <c r="C772" s="108"/>
      <c r="D772" s="115"/>
      <c r="E772" s="108"/>
      <c r="F772" s="108"/>
      <c r="G772" s="108"/>
      <c r="H772" s="108"/>
      <c r="I772" s="108"/>
      <c r="J772" s="108"/>
      <c r="K772" s="108"/>
      <c r="L772" s="108"/>
      <c r="M772" s="111"/>
      <c r="N772" s="112"/>
      <c r="O772" s="111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</row>
    <row r="773">
      <c r="A773" s="108"/>
      <c r="B773" s="108"/>
      <c r="C773" s="108"/>
      <c r="D773" s="115"/>
      <c r="E773" s="108"/>
      <c r="F773" s="108"/>
      <c r="G773" s="108"/>
      <c r="H773" s="108"/>
      <c r="I773" s="108"/>
      <c r="J773" s="108"/>
      <c r="K773" s="108"/>
      <c r="L773" s="108"/>
      <c r="M773" s="111"/>
      <c r="N773" s="112"/>
      <c r="O773" s="111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</row>
    <row r="774">
      <c r="A774" s="108"/>
      <c r="B774" s="108"/>
      <c r="C774" s="108"/>
      <c r="D774" s="115"/>
      <c r="E774" s="108"/>
      <c r="F774" s="108"/>
      <c r="G774" s="108"/>
      <c r="H774" s="108"/>
      <c r="I774" s="108"/>
      <c r="J774" s="108"/>
      <c r="K774" s="108"/>
      <c r="L774" s="108"/>
      <c r="M774" s="111"/>
      <c r="N774" s="112"/>
      <c r="O774" s="111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</row>
    <row r="775">
      <c r="A775" s="108"/>
      <c r="B775" s="108"/>
      <c r="C775" s="108"/>
      <c r="D775" s="115"/>
      <c r="E775" s="108"/>
      <c r="F775" s="108"/>
      <c r="G775" s="108"/>
      <c r="H775" s="108"/>
      <c r="I775" s="108"/>
      <c r="J775" s="108"/>
      <c r="K775" s="108"/>
      <c r="L775" s="108"/>
      <c r="M775" s="111"/>
      <c r="N775" s="112"/>
      <c r="O775" s="111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</row>
    <row r="776">
      <c r="A776" s="108"/>
      <c r="B776" s="108"/>
      <c r="C776" s="108"/>
      <c r="D776" s="115"/>
      <c r="E776" s="108"/>
      <c r="F776" s="108"/>
      <c r="G776" s="108"/>
      <c r="H776" s="108"/>
      <c r="I776" s="108"/>
      <c r="J776" s="108"/>
      <c r="K776" s="108"/>
      <c r="L776" s="108"/>
      <c r="M776" s="111"/>
      <c r="N776" s="112"/>
      <c r="O776" s="111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</row>
    <row r="777">
      <c r="A777" s="108"/>
      <c r="B777" s="108"/>
      <c r="C777" s="108"/>
      <c r="D777" s="115"/>
      <c r="E777" s="108"/>
      <c r="F777" s="108"/>
      <c r="G777" s="108"/>
      <c r="H777" s="108"/>
      <c r="I777" s="108"/>
      <c r="J777" s="108"/>
      <c r="K777" s="108"/>
      <c r="L777" s="108"/>
      <c r="M777" s="111"/>
      <c r="N777" s="112"/>
      <c r="O777" s="111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</row>
    <row r="778">
      <c r="A778" s="108"/>
      <c r="B778" s="108"/>
      <c r="C778" s="108"/>
      <c r="D778" s="115"/>
      <c r="E778" s="108"/>
      <c r="F778" s="108"/>
      <c r="G778" s="108"/>
      <c r="H778" s="108"/>
      <c r="I778" s="108"/>
      <c r="J778" s="108"/>
      <c r="K778" s="108"/>
      <c r="L778" s="108"/>
      <c r="M778" s="111"/>
      <c r="N778" s="112"/>
      <c r="O778" s="111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</row>
    <row r="779">
      <c r="A779" s="108"/>
      <c r="B779" s="108"/>
      <c r="C779" s="108"/>
      <c r="D779" s="115"/>
      <c r="E779" s="108"/>
      <c r="F779" s="108"/>
      <c r="G779" s="108"/>
      <c r="H779" s="108"/>
      <c r="I779" s="108"/>
      <c r="J779" s="108"/>
      <c r="K779" s="108"/>
      <c r="L779" s="108"/>
      <c r="M779" s="111"/>
      <c r="N779" s="112"/>
      <c r="O779" s="111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</row>
    <row r="780">
      <c r="A780" s="108"/>
      <c r="B780" s="108"/>
      <c r="C780" s="108"/>
      <c r="D780" s="115"/>
      <c r="E780" s="108"/>
      <c r="F780" s="108"/>
      <c r="G780" s="108"/>
      <c r="H780" s="108"/>
      <c r="I780" s="108"/>
      <c r="J780" s="108"/>
      <c r="K780" s="108"/>
      <c r="L780" s="108"/>
      <c r="M780" s="111"/>
      <c r="N780" s="112"/>
      <c r="O780" s="111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</row>
    <row r="781">
      <c r="A781" s="108"/>
      <c r="B781" s="108"/>
      <c r="C781" s="108"/>
      <c r="D781" s="115"/>
      <c r="E781" s="108"/>
      <c r="F781" s="108"/>
      <c r="G781" s="108"/>
      <c r="H781" s="108"/>
      <c r="I781" s="108"/>
      <c r="J781" s="108"/>
      <c r="K781" s="108"/>
      <c r="L781" s="108"/>
      <c r="M781" s="111"/>
      <c r="N781" s="112"/>
      <c r="O781" s="111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</row>
    <row r="782">
      <c r="A782" s="108"/>
      <c r="B782" s="108"/>
      <c r="C782" s="108"/>
      <c r="D782" s="115"/>
      <c r="E782" s="108"/>
      <c r="F782" s="108"/>
      <c r="G782" s="108"/>
      <c r="H782" s="108"/>
      <c r="I782" s="108"/>
      <c r="J782" s="108"/>
      <c r="K782" s="108"/>
      <c r="L782" s="108"/>
      <c r="M782" s="111"/>
      <c r="N782" s="112"/>
      <c r="O782" s="111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</row>
    <row r="783">
      <c r="A783" s="108"/>
      <c r="B783" s="108"/>
      <c r="C783" s="108"/>
      <c r="D783" s="115"/>
      <c r="E783" s="108"/>
      <c r="F783" s="108"/>
      <c r="G783" s="108"/>
      <c r="H783" s="108"/>
      <c r="I783" s="108"/>
      <c r="J783" s="108"/>
      <c r="K783" s="108"/>
      <c r="L783" s="108"/>
      <c r="M783" s="111"/>
      <c r="N783" s="112"/>
      <c r="O783" s="111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</row>
    <row r="784">
      <c r="A784" s="108"/>
      <c r="B784" s="108"/>
      <c r="C784" s="108"/>
      <c r="D784" s="115"/>
      <c r="E784" s="108"/>
      <c r="F784" s="108"/>
      <c r="G784" s="108"/>
      <c r="H784" s="108"/>
      <c r="I784" s="108"/>
      <c r="J784" s="108"/>
      <c r="K784" s="108"/>
      <c r="L784" s="108"/>
      <c r="M784" s="111"/>
      <c r="N784" s="112"/>
      <c r="O784" s="111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</row>
    <row r="785">
      <c r="A785" s="108"/>
      <c r="B785" s="108"/>
      <c r="C785" s="108"/>
      <c r="D785" s="115"/>
      <c r="E785" s="108"/>
      <c r="F785" s="108"/>
      <c r="G785" s="108"/>
      <c r="H785" s="108"/>
      <c r="I785" s="108"/>
      <c r="J785" s="108"/>
      <c r="K785" s="108"/>
      <c r="L785" s="108"/>
      <c r="M785" s="111"/>
      <c r="N785" s="112"/>
      <c r="O785" s="111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</row>
    <row r="786">
      <c r="A786" s="108"/>
      <c r="B786" s="108"/>
      <c r="C786" s="108"/>
      <c r="D786" s="115"/>
      <c r="E786" s="108"/>
      <c r="F786" s="108"/>
      <c r="G786" s="108"/>
      <c r="H786" s="108"/>
      <c r="I786" s="108"/>
      <c r="J786" s="108"/>
      <c r="K786" s="108"/>
      <c r="L786" s="108"/>
      <c r="M786" s="111"/>
      <c r="N786" s="112"/>
      <c r="O786" s="111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</row>
    <row r="787">
      <c r="A787" s="108"/>
      <c r="B787" s="108"/>
      <c r="C787" s="108"/>
      <c r="D787" s="115"/>
      <c r="E787" s="108"/>
      <c r="F787" s="108"/>
      <c r="G787" s="108"/>
      <c r="H787" s="108"/>
      <c r="I787" s="108"/>
      <c r="J787" s="108"/>
      <c r="K787" s="108"/>
      <c r="L787" s="108"/>
      <c r="M787" s="111"/>
      <c r="N787" s="112"/>
      <c r="O787" s="111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</row>
    <row r="788">
      <c r="A788" s="108"/>
      <c r="B788" s="108"/>
      <c r="C788" s="108"/>
      <c r="D788" s="115"/>
      <c r="E788" s="108"/>
      <c r="F788" s="108"/>
      <c r="G788" s="108"/>
      <c r="H788" s="108"/>
      <c r="I788" s="108"/>
      <c r="J788" s="108"/>
      <c r="K788" s="108"/>
      <c r="L788" s="108"/>
      <c r="M788" s="111"/>
      <c r="N788" s="112"/>
      <c r="O788" s="111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</row>
    <row r="789">
      <c r="A789" s="108"/>
      <c r="B789" s="108"/>
      <c r="C789" s="108"/>
      <c r="D789" s="115"/>
      <c r="E789" s="108"/>
      <c r="F789" s="108"/>
      <c r="G789" s="108"/>
      <c r="H789" s="108"/>
      <c r="I789" s="108"/>
      <c r="J789" s="108"/>
      <c r="K789" s="108"/>
      <c r="L789" s="108"/>
      <c r="M789" s="111"/>
      <c r="N789" s="112"/>
      <c r="O789" s="111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</row>
    <row r="790">
      <c r="A790" s="108"/>
      <c r="B790" s="108"/>
      <c r="C790" s="108"/>
      <c r="D790" s="115"/>
      <c r="E790" s="108"/>
      <c r="F790" s="108"/>
      <c r="G790" s="108"/>
      <c r="H790" s="108"/>
      <c r="I790" s="108"/>
      <c r="J790" s="108"/>
      <c r="K790" s="108"/>
      <c r="L790" s="108"/>
      <c r="M790" s="111"/>
      <c r="N790" s="112"/>
      <c r="O790" s="111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</row>
    <row r="791">
      <c r="A791" s="108"/>
      <c r="B791" s="108"/>
      <c r="C791" s="108"/>
      <c r="D791" s="115"/>
      <c r="E791" s="108"/>
      <c r="F791" s="108"/>
      <c r="G791" s="108"/>
      <c r="H791" s="108"/>
      <c r="I791" s="108"/>
      <c r="J791" s="108"/>
      <c r="K791" s="108"/>
      <c r="L791" s="108"/>
      <c r="M791" s="111"/>
      <c r="N791" s="112"/>
      <c r="O791" s="111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</row>
    <row r="792">
      <c r="A792" s="108"/>
      <c r="B792" s="108"/>
      <c r="C792" s="108"/>
      <c r="D792" s="115"/>
      <c r="E792" s="108"/>
      <c r="F792" s="108"/>
      <c r="G792" s="108"/>
      <c r="H792" s="108"/>
      <c r="I792" s="108"/>
      <c r="J792" s="108"/>
      <c r="K792" s="108"/>
      <c r="L792" s="108"/>
      <c r="M792" s="111"/>
      <c r="N792" s="112"/>
      <c r="O792" s="111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</row>
    <row r="793">
      <c r="A793" s="108"/>
      <c r="B793" s="108"/>
      <c r="C793" s="108"/>
      <c r="D793" s="115"/>
      <c r="E793" s="108"/>
      <c r="F793" s="108"/>
      <c r="G793" s="108"/>
      <c r="H793" s="108"/>
      <c r="I793" s="108"/>
      <c r="J793" s="108"/>
      <c r="K793" s="108"/>
      <c r="L793" s="108"/>
      <c r="M793" s="111"/>
      <c r="N793" s="112"/>
      <c r="O793" s="111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</row>
    <row r="794">
      <c r="A794" s="108"/>
      <c r="B794" s="108"/>
      <c r="C794" s="108"/>
      <c r="D794" s="115"/>
      <c r="E794" s="108"/>
      <c r="F794" s="108"/>
      <c r="G794" s="108"/>
      <c r="H794" s="108"/>
      <c r="I794" s="108"/>
      <c r="J794" s="108"/>
      <c r="K794" s="108"/>
      <c r="L794" s="108"/>
      <c r="M794" s="111"/>
      <c r="N794" s="112"/>
      <c r="O794" s="111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</row>
    <row r="795">
      <c r="A795" s="108"/>
      <c r="B795" s="108"/>
      <c r="C795" s="108"/>
      <c r="D795" s="115"/>
      <c r="E795" s="108"/>
      <c r="F795" s="108"/>
      <c r="G795" s="108"/>
      <c r="H795" s="108"/>
      <c r="I795" s="108"/>
      <c r="J795" s="108"/>
      <c r="K795" s="108"/>
      <c r="L795" s="108"/>
      <c r="M795" s="111"/>
      <c r="N795" s="112"/>
      <c r="O795" s="111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</row>
    <row r="796">
      <c r="A796" s="108"/>
      <c r="B796" s="108"/>
      <c r="C796" s="108"/>
      <c r="D796" s="115"/>
      <c r="E796" s="108"/>
      <c r="F796" s="108"/>
      <c r="G796" s="108"/>
      <c r="H796" s="108"/>
      <c r="I796" s="108"/>
      <c r="J796" s="108"/>
      <c r="K796" s="108"/>
      <c r="L796" s="108"/>
      <c r="M796" s="111"/>
      <c r="N796" s="112"/>
      <c r="O796" s="111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</row>
    <row r="797">
      <c r="A797" s="108"/>
      <c r="B797" s="108"/>
      <c r="C797" s="108"/>
      <c r="D797" s="115"/>
      <c r="E797" s="108"/>
      <c r="F797" s="108"/>
      <c r="G797" s="108"/>
      <c r="H797" s="108"/>
      <c r="I797" s="108"/>
      <c r="J797" s="108"/>
      <c r="K797" s="108"/>
      <c r="L797" s="108"/>
      <c r="M797" s="111"/>
      <c r="N797" s="112"/>
      <c r="O797" s="111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</row>
    <row r="798">
      <c r="A798" s="108"/>
      <c r="B798" s="108"/>
      <c r="C798" s="108"/>
      <c r="D798" s="115"/>
      <c r="E798" s="108"/>
      <c r="F798" s="108"/>
      <c r="G798" s="108"/>
      <c r="H798" s="108"/>
      <c r="I798" s="108"/>
      <c r="J798" s="108"/>
      <c r="K798" s="108"/>
      <c r="L798" s="108"/>
      <c r="M798" s="111"/>
      <c r="N798" s="112"/>
      <c r="O798" s="111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</row>
    <row r="799">
      <c r="A799" s="108"/>
      <c r="B799" s="108"/>
      <c r="C799" s="108"/>
      <c r="D799" s="115"/>
      <c r="E799" s="108"/>
      <c r="F799" s="108"/>
      <c r="G799" s="108"/>
      <c r="H799" s="108"/>
      <c r="I799" s="108"/>
      <c r="J799" s="108"/>
      <c r="K799" s="108"/>
      <c r="L799" s="108"/>
      <c r="M799" s="111"/>
      <c r="N799" s="112"/>
      <c r="O799" s="111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</row>
    <row r="800">
      <c r="A800" s="108"/>
      <c r="B800" s="108"/>
      <c r="C800" s="108"/>
      <c r="D800" s="115"/>
      <c r="E800" s="108"/>
      <c r="F800" s="108"/>
      <c r="G800" s="108"/>
      <c r="H800" s="108"/>
      <c r="I800" s="108"/>
      <c r="J800" s="108"/>
      <c r="K800" s="108"/>
      <c r="L800" s="108"/>
      <c r="M800" s="111"/>
      <c r="N800" s="112"/>
      <c r="O800" s="111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</row>
    <row r="801">
      <c r="A801" s="108"/>
      <c r="B801" s="108"/>
      <c r="C801" s="108"/>
      <c r="D801" s="115"/>
      <c r="E801" s="108"/>
      <c r="F801" s="108"/>
      <c r="G801" s="108"/>
      <c r="H801" s="108"/>
      <c r="I801" s="108"/>
      <c r="J801" s="108"/>
      <c r="K801" s="108"/>
      <c r="L801" s="108"/>
      <c r="M801" s="111"/>
      <c r="N801" s="112"/>
      <c r="O801" s="111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</row>
    <row r="802">
      <c r="A802" s="108"/>
      <c r="B802" s="108"/>
      <c r="C802" s="108"/>
      <c r="D802" s="115"/>
      <c r="E802" s="108"/>
      <c r="F802" s="108"/>
      <c r="G802" s="108"/>
      <c r="H802" s="108"/>
      <c r="I802" s="108"/>
      <c r="J802" s="108"/>
      <c r="K802" s="108"/>
      <c r="L802" s="108"/>
      <c r="M802" s="111"/>
      <c r="N802" s="112"/>
      <c r="O802" s="111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</row>
    <row r="803">
      <c r="A803" s="108"/>
      <c r="B803" s="108"/>
      <c r="C803" s="108"/>
      <c r="D803" s="115"/>
      <c r="E803" s="108"/>
      <c r="F803" s="108"/>
      <c r="G803" s="108"/>
      <c r="H803" s="108"/>
      <c r="I803" s="108"/>
      <c r="J803" s="108"/>
      <c r="K803" s="108"/>
      <c r="L803" s="108"/>
      <c r="M803" s="111"/>
      <c r="N803" s="112"/>
      <c r="O803" s="111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</row>
    <row r="804">
      <c r="A804" s="108"/>
      <c r="B804" s="108"/>
      <c r="C804" s="108"/>
      <c r="D804" s="115"/>
      <c r="E804" s="108"/>
      <c r="F804" s="108"/>
      <c r="G804" s="108"/>
      <c r="H804" s="108"/>
      <c r="I804" s="108"/>
      <c r="J804" s="108"/>
      <c r="K804" s="108"/>
      <c r="L804" s="108"/>
      <c r="M804" s="111"/>
      <c r="N804" s="112"/>
      <c r="O804" s="111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</row>
    <row r="805">
      <c r="A805" s="108"/>
      <c r="B805" s="108"/>
      <c r="C805" s="108"/>
      <c r="D805" s="115"/>
      <c r="E805" s="108"/>
      <c r="F805" s="108"/>
      <c r="G805" s="108"/>
      <c r="H805" s="108"/>
      <c r="I805" s="108"/>
      <c r="J805" s="108"/>
      <c r="K805" s="108"/>
      <c r="L805" s="108"/>
      <c r="M805" s="111"/>
      <c r="N805" s="112"/>
      <c r="O805" s="111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</row>
    <row r="806">
      <c r="A806" s="108"/>
      <c r="B806" s="108"/>
      <c r="C806" s="108"/>
      <c r="D806" s="115"/>
      <c r="E806" s="108"/>
      <c r="F806" s="108"/>
      <c r="G806" s="108"/>
      <c r="H806" s="108"/>
      <c r="I806" s="108"/>
      <c r="J806" s="108"/>
      <c r="K806" s="108"/>
      <c r="L806" s="108"/>
      <c r="M806" s="111"/>
      <c r="N806" s="112"/>
      <c r="O806" s="111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</row>
    <row r="807">
      <c r="A807" s="108"/>
      <c r="B807" s="108"/>
      <c r="C807" s="108"/>
      <c r="D807" s="115"/>
      <c r="E807" s="108"/>
      <c r="F807" s="108"/>
      <c r="G807" s="108"/>
      <c r="H807" s="108"/>
      <c r="I807" s="108"/>
      <c r="J807" s="108"/>
      <c r="K807" s="108"/>
      <c r="L807" s="108"/>
      <c r="M807" s="111"/>
      <c r="N807" s="112"/>
      <c r="O807" s="111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</row>
    <row r="808">
      <c r="A808" s="108"/>
      <c r="B808" s="108"/>
      <c r="C808" s="108"/>
      <c r="D808" s="115"/>
      <c r="E808" s="108"/>
      <c r="F808" s="108"/>
      <c r="G808" s="108"/>
      <c r="H808" s="108"/>
      <c r="I808" s="108"/>
      <c r="J808" s="108"/>
      <c r="K808" s="108"/>
      <c r="L808" s="108"/>
      <c r="M808" s="111"/>
      <c r="N808" s="112"/>
      <c r="O808" s="111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</row>
    <row r="809">
      <c r="A809" s="108"/>
      <c r="B809" s="108"/>
      <c r="C809" s="108"/>
      <c r="D809" s="115"/>
      <c r="E809" s="108"/>
      <c r="F809" s="108"/>
      <c r="G809" s="108"/>
      <c r="H809" s="108"/>
      <c r="I809" s="108"/>
      <c r="J809" s="108"/>
      <c r="K809" s="108"/>
      <c r="L809" s="108"/>
      <c r="M809" s="111"/>
      <c r="N809" s="112"/>
      <c r="O809" s="111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</row>
    <row r="810">
      <c r="A810" s="108"/>
      <c r="B810" s="108"/>
      <c r="C810" s="108"/>
      <c r="D810" s="115"/>
      <c r="E810" s="108"/>
      <c r="F810" s="108"/>
      <c r="G810" s="108"/>
      <c r="H810" s="108"/>
      <c r="I810" s="108"/>
      <c r="J810" s="108"/>
      <c r="K810" s="108"/>
      <c r="L810" s="108"/>
      <c r="M810" s="111"/>
      <c r="N810" s="112"/>
      <c r="O810" s="111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</row>
    <row r="811">
      <c r="A811" s="108"/>
      <c r="B811" s="108"/>
      <c r="C811" s="108"/>
      <c r="D811" s="115"/>
      <c r="E811" s="108"/>
      <c r="F811" s="108"/>
      <c r="G811" s="108"/>
      <c r="H811" s="108"/>
      <c r="I811" s="108"/>
      <c r="J811" s="108"/>
      <c r="K811" s="108"/>
      <c r="L811" s="108"/>
      <c r="M811" s="111"/>
      <c r="N811" s="112"/>
      <c r="O811" s="111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</row>
    <row r="812">
      <c r="A812" s="108"/>
      <c r="B812" s="108"/>
      <c r="C812" s="108"/>
      <c r="D812" s="115"/>
      <c r="E812" s="108"/>
      <c r="F812" s="108"/>
      <c r="G812" s="108"/>
      <c r="H812" s="108"/>
      <c r="I812" s="108"/>
      <c r="J812" s="108"/>
      <c r="K812" s="108"/>
      <c r="L812" s="108"/>
      <c r="M812" s="111"/>
      <c r="N812" s="112"/>
      <c r="O812" s="111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</row>
    <row r="813">
      <c r="A813" s="108"/>
      <c r="B813" s="108"/>
      <c r="C813" s="108"/>
      <c r="D813" s="115"/>
      <c r="E813" s="108"/>
      <c r="F813" s="108"/>
      <c r="G813" s="108"/>
      <c r="H813" s="108"/>
      <c r="I813" s="108"/>
      <c r="J813" s="108"/>
      <c r="K813" s="108"/>
      <c r="L813" s="108"/>
      <c r="M813" s="111"/>
      <c r="N813" s="112"/>
      <c r="O813" s="111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</row>
    <row r="814">
      <c r="A814" s="108"/>
      <c r="B814" s="108"/>
      <c r="C814" s="108"/>
      <c r="D814" s="115"/>
      <c r="E814" s="108"/>
      <c r="F814" s="108"/>
      <c r="G814" s="108"/>
      <c r="H814" s="108"/>
      <c r="I814" s="108"/>
      <c r="J814" s="108"/>
      <c r="K814" s="108"/>
      <c r="L814" s="108"/>
      <c r="M814" s="111"/>
      <c r="N814" s="112"/>
      <c r="O814" s="111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</row>
    <row r="815">
      <c r="A815" s="108"/>
      <c r="B815" s="108"/>
      <c r="C815" s="108"/>
      <c r="D815" s="115"/>
      <c r="E815" s="108"/>
      <c r="F815" s="108"/>
      <c r="G815" s="108"/>
      <c r="H815" s="108"/>
      <c r="I815" s="108"/>
      <c r="J815" s="108"/>
      <c r="K815" s="108"/>
      <c r="L815" s="108"/>
      <c r="M815" s="111"/>
      <c r="N815" s="112"/>
      <c r="O815" s="111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</row>
    <row r="816">
      <c r="A816" s="108"/>
      <c r="B816" s="108"/>
      <c r="C816" s="108"/>
      <c r="D816" s="115"/>
      <c r="E816" s="108"/>
      <c r="F816" s="108"/>
      <c r="G816" s="108"/>
      <c r="H816" s="108"/>
      <c r="I816" s="108"/>
      <c r="J816" s="108"/>
      <c r="K816" s="108"/>
      <c r="L816" s="108"/>
      <c r="M816" s="111"/>
      <c r="N816" s="112"/>
      <c r="O816" s="111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</row>
    <row r="817">
      <c r="A817" s="108"/>
      <c r="B817" s="108"/>
      <c r="C817" s="108"/>
      <c r="D817" s="115"/>
      <c r="E817" s="108"/>
      <c r="F817" s="108"/>
      <c r="G817" s="108"/>
      <c r="H817" s="108"/>
      <c r="I817" s="108"/>
      <c r="J817" s="108"/>
      <c r="K817" s="108"/>
      <c r="L817" s="108"/>
      <c r="M817" s="111"/>
      <c r="N817" s="112"/>
      <c r="O817" s="111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</row>
    <row r="818">
      <c r="A818" s="108"/>
      <c r="B818" s="108"/>
      <c r="C818" s="108"/>
      <c r="D818" s="115"/>
      <c r="E818" s="108"/>
      <c r="F818" s="108"/>
      <c r="G818" s="108"/>
      <c r="H818" s="108"/>
      <c r="I818" s="108"/>
      <c r="J818" s="108"/>
      <c r="K818" s="108"/>
      <c r="L818" s="108"/>
      <c r="M818" s="111"/>
      <c r="N818" s="112"/>
      <c r="O818" s="111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</row>
    <row r="819">
      <c r="A819" s="108"/>
      <c r="B819" s="108"/>
      <c r="C819" s="108"/>
      <c r="D819" s="115"/>
      <c r="E819" s="108"/>
      <c r="F819" s="108"/>
      <c r="G819" s="108"/>
      <c r="H819" s="108"/>
      <c r="I819" s="108"/>
      <c r="J819" s="108"/>
      <c r="K819" s="108"/>
      <c r="L819" s="108"/>
      <c r="M819" s="111"/>
      <c r="N819" s="112"/>
      <c r="O819" s="111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</row>
    <row r="820">
      <c r="A820" s="108"/>
      <c r="B820" s="108"/>
      <c r="C820" s="108"/>
      <c r="D820" s="115"/>
      <c r="E820" s="108"/>
      <c r="F820" s="108"/>
      <c r="G820" s="108"/>
      <c r="H820" s="108"/>
      <c r="I820" s="108"/>
      <c r="J820" s="108"/>
      <c r="K820" s="108"/>
      <c r="L820" s="108"/>
      <c r="M820" s="111"/>
      <c r="N820" s="112"/>
      <c r="O820" s="111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</row>
    <row r="821">
      <c r="A821" s="108"/>
      <c r="B821" s="108"/>
      <c r="C821" s="108"/>
      <c r="D821" s="115"/>
      <c r="E821" s="108"/>
      <c r="F821" s="108"/>
      <c r="G821" s="108"/>
      <c r="H821" s="108"/>
      <c r="I821" s="108"/>
      <c r="J821" s="108"/>
      <c r="K821" s="108"/>
      <c r="L821" s="108"/>
      <c r="M821" s="111"/>
      <c r="N821" s="112"/>
      <c r="O821" s="111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</row>
    <row r="822">
      <c r="A822" s="108"/>
      <c r="B822" s="108"/>
      <c r="C822" s="108"/>
      <c r="D822" s="115"/>
      <c r="E822" s="108"/>
      <c r="F822" s="108"/>
      <c r="G822" s="108"/>
      <c r="H822" s="108"/>
      <c r="I822" s="108"/>
      <c r="J822" s="108"/>
      <c r="K822" s="108"/>
      <c r="L822" s="108"/>
      <c r="M822" s="111"/>
      <c r="N822" s="112"/>
      <c r="O822" s="111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</row>
    <row r="823">
      <c r="A823" s="108"/>
      <c r="B823" s="108"/>
      <c r="C823" s="108"/>
      <c r="D823" s="115"/>
      <c r="E823" s="108"/>
      <c r="F823" s="108"/>
      <c r="G823" s="108"/>
      <c r="H823" s="108"/>
      <c r="I823" s="108"/>
      <c r="J823" s="108"/>
      <c r="K823" s="108"/>
      <c r="L823" s="108"/>
      <c r="M823" s="111"/>
      <c r="N823" s="112"/>
      <c r="O823" s="111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</row>
    <row r="824">
      <c r="A824" s="108"/>
      <c r="B824" s="108"/>
      <c r="C824" s="108"/>
      <c r="D824" s="115"/>
      <c r="E824" s="108"/>
      <c r="F824" s="108"/>
      <c r="G824" s="108"/>
      <c r="H824" s="108"/>
      <c r="I824" s="108"/>
      <c r="J824" s="108"/>
      <c r="K824" s="108"/>
      <c r="L824" s="108"/>
      <c r="M824" s="111"/>
      <c r="N824" s="112"/>
      <c r="O824" s="111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</row>
    <row r="825">
      <c r="A825" s="108"/>
      <c r="B825" s="108"/>
      <c r="C825" s="108"/>
      <c r="D825" s="115"/>
      <c r="E825" s="108"/>
      <c r="F825" s="108"/>
      <c r="G825" s="108"/>
      <c r="H825" s="108"/>
      <c r="I825" s="108"/>
      <c r="J825" s="108"/>
      <c r="K825" s="108"/>
      <c r="L825" s="108"/>
      <c r="M825" s="111"/>
      <c r="N825" s="112"/>
      <c r="O825" s="111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</row>
    <row r="826">
      <c r="A826" s="108"/>
      <c r="B826" s="108"/>
      <c r="C826" s="108"/>
      <c r="D826" s="115"/>
      <c r="E826" s="108"/>
      <c r="F826" s="108"/>
      <c r="G826" s="108"/>
      <c r="H826" s="108"/>
      <c r="I826" s="108"/>
      <c r="J826" s="108"/>
      <c r="K826" s="108"/>
      <c r="L826" s="108"/>
      <c r="M826" s="111"/>
      <c r="N826" s="112"/>
      <c r="O826" s="111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</row>
    <row r="827">
      <c r="A827" s="108"/>
      <c r="B827" s="108"/>
      <c r="C827" s="108"/>
      <c r="D827" s="115"/>
      <c r="E827" s="108"/>
      <c r="F827" s="108"/>
      <c r="G827" s="108"/>
      <c r="H827" s="108"/>
      <c r="I827" s="108"/>
      <c r="J827" s="108"/>
      <c r="K827" s="108"/>
      <c r="L827" s="108"/>
      <c r="M827" s="111"/>
      <c r="N827" s="112"/>
      <c r="O827" s="111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</row>
    <row r="828">
      <c r="A828" s="108"/>
      <c r="B828" s="108"/>
      <c r="C828" s="108"/>
      <c r="D828" s="115"/>
      <c r="E828" s="108"/>
      <c r="F828" s="108"/>
      <c r="G828" s="108"/>
      <c r="H828" s="108"/>
      <c r="I828" s="108"/>
      <c r="J828" s="108"/>
      <c r="K828" s="108"/>
      <c r="L828" s="108"/>
      <c r="M828" s="111"/>
      <c r="N828" s="112"/>
      <c r="O828" s="111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</row>
    <row r="829">
      <c r="A829" s="108"/>
      <c r="B829" s="108"/>
      <c r="C829" s="108"/>
      <c r="D829" s="115"/>
      <c r="E829" s="108"/>
      <c r="F829" s="108"/>
      <c r="G829" s="108"/>
      <c r="H829" s="108"/>
      <c r="I829" s="108"/>
      <c r="J829" s="108"/>
      <c r="K829" s="108"/>
      <c r="L829" s="108"/>
      <c r="M829" s="111"/>
      <c r="N829" s="112"/>
      <c r="O829" s="111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</row>
    <row r="830">
      <c r="A830" s="108"/>
      <c r="B830" s="108"/>
      <c r="C830" s="108"/>
      <c r="D830" s="115"/>
      <c r="E830" s="108"/>
      <c r="F830" s="108"/>
      <c r="G830" s="108"/>
      <c r="H830" s="108"/>
      <c r="I830" s="108"/>
      <c r="J830" s="108"/>
      <c r="K830" s="108"/>
      <c r="L830" s="108"/>
      <c r="M830" s="111"/>
      <c r="N830" s="112"/>
      <c r="O830" s="111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</row>
    <row r="831">
      <c r="A831" s="108"/>
      <c r="B831" s="108"/>
      <c r="C831" s="108"/>
      <c r="D831" s="115"/>
      <c r="E831" s="108"/>
      <c r="F831" s="108"/>
      <c r="G831" s="108"/>
      <c r="H831" s="108"/>
      <c r="I831" s="108"/>
      <c r="J831" s="108"/>
      <c r="K831" s="108"/>
      <c r="L831" s="108"/>
      <c r="M831" s="111"/>
      <c r="N831" s="112"/>
      <c r="O831" s="111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</row>
    <row r="832">
      <c r="A832" s="108"/>
      <c r="B832" s="108"/>
      <c r="C832" s="108"/>
      <c r="D832" s="115"/>
      <c r="E832" s="108"/>
      <c r="F832" s="108"/>
      <c r="G832" s="108"/>
      <c r="H832" s="108"/>
      <c r="I832" s="108"/>
      <c r="J832" s="108"/>
      <c r="K832" s="108"/>
      <c r="L832" s="108"/>
      <c r="M832" s="111"/>
      <c r="N832" s="112"/>
      <c r="O832" s="111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</row>
    <row r="833">
      <c r="A833" s="108"/>
      <c r="B833" s="108"/>
      <c r="C833" s="108"/>
      <c r="D833" s="115"/>
      <c r="E833" s="108"/>
      <c r="F833" s="108"/>
      <c r="G833" s="108"/>
      <c r="H833" s="108"/>
      <c r="I833" s="108"/>
      <c r="J833" s="108"/>
      <c r="K833" s="108"/>
      <c r="L833" s="108"/>
      <c r="M833" s="111"/>
      <c r="N833" s="112"/>
      <c r="O833" s="111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</row>
    <row r="834">
      <c r="A834" s="108"/>
      <c r="B834" s="108"/>
      <c r="C834" s="108"/>
      <c r="D834" s="115"/>
      <c r="E834" s="108"/>
      <c r="F834" s="108"/>
      <c r="G834" s="108"/>
      <c r="H834" s="108"/>
      <c r="I834" s="108"/>
      <c r="J834" s="108"/>
      <c r="K834" s="108"/>
      <c r="L834" s="108"/>
      <c r="M834" s="111"/>
      <c r="N834" s="112"/>
      <c r="O834" s="111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</row>
    <row r="835">
      <c r="A835" s="108"/>
      <c r="B835" s="108"/>
      <c r="C835" s="108"/>
      <c r="D835" s="115"/>
      <c r="E835" s="108"/>
      <c r="F835" s="108"/>
      <c r="G835" s="108"/>
      <c r="H835" s="108"/>
      <c r="I835" s="108"/>
      <c r="J835" s="108"/>
      <c r="K835" s="108"/>
      <c r="L835" s="108"/>
      <c r="M835" s="111"/>
      <c r="N835" s="112"/>
      <c r="O835" s="111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</row>
    <row r="836">
      <c r="A836" s="108"/>
      <c r="B836" s="108"/>
      <c r="C836" s="108"/>
      <c r="D836" s="115"/>
      <c r="E836" s="108"/>
      <c r="F836" s="108"/>
      <c r="G836" s="108"/>
      <c r="H836" s="108"/>
      <c r="I836" s="108"/>
      <c r="J836" s="108"/>
      <c r="K836" s="108"/>
      <c r="L836" s="108"/>
      <c r="M836" s="111"/>
      <c r="N836" s="112"/>
      <c r="O836" s="111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</row>
    <row r="837">
      <c r="A837" s="108"/>
      <c r="B837" s="108"/>
      <c r="C837" s="108"/>
      <c r="D837" s="115"/>
      <c r="E837" s="108"/>
      <c r="F837" s="108"/>
      <c r="G837" s="108"/>
      <c r="H837" s="108"/>
      <c r="I837" s="108"/>
      <c r="J837" s="108"/>
      <c r="K837" s="108"/>
      <c r="L837" s="108"/>
      <c r="M837" s="111"/>
      <c r="N837" s="112"/>
      <c r="O837" s="111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</row>
    <row r="838">
      <c r="A838" s="108"/>
      <c r="B838" s="108"/>
      <c r="C838" s="108"/>
      <c r="D838" s="115"/>
      <c r="E838" s="108"/>
      <c r="F838" s="108"/>
      <c r="G838" s="108"/>
      <c r="H838" s="108"/>
      <c r="I838" s="108"/>
      <c r="J838" s="108"/>
      <c r="K838" s="108"/>
      <c r="L838" s="108"/>
      <c r="M838" s="111"/>
      <c r="N838" s="112"/>
      <c r="O838" s="111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</row>
    <row r="839">
      <c r="A839" s="108"/>
      <c r="B839" s="108"/>
      <c r="C839" s="108"/>
      <c r="D839" s="115"/>
      <c r="E839" s="108"/>
      <c r="F839" s="108"/>
      <c r="G839" s="108"/>
      <c r="H839" s="108"/>
      <c r="I839" s="108"/>
      <c r="J839" s="108"/>
      <c r="K839" s="108"/>
      <c r="L839" s="108"/>
      <c r="M839" s="111"/>
      <c r="N839" s="112"/>
      <c r="O839" s="111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</row>
    <row r="840">
      <c r="A840" s="108"/>
      <c r="B840" s="108"/>
      <c r="C840" s="108"/>
      <c r="D840" s="115"/>
      <c r="E840" s="108"/>
      <c r="F840" s="108"/>
      <c r="G840" s="108"/>
      <c r="H840" s="108"/>
      <c r="I840" s="108"/>
      <c r="J840" s="108"/>
      <c r="K840" s="108"/>
      <c r="L840" s="108"/>
      <c r="M840" s="111"/>
      <c r="N840" s="112"/>
      <c r="O840" s="111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</row>
    <row r="841">
      <c r="A841" s="108"/>
      <c r="B841" s="108"/>
      <c r="C841" s="108"/>
      <c r="D841" s="115"/>
      <c r="E841" s="108"/>
      <c r="F841" s="108"/>
      <c r="G841" s="108"/>
      <c r="H841" s="108"/>
      <c r="I841" s="108"/>
      <c r="J841" s="108"/>
      <c r="K841" s="108"/>
      <c r="L841" s="108"/>
      <c r="M841" s="111"/>
      <c r="N841" s="112"/>
      <c r="O841" s="111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</row>
    <row r="842">
      <c r="A842" s="108"/>
      <c r="B842" s="108"/>
      <c r="C842" s="108"/>
      <c r="D842" s="115"/>
      <c r="E842" s="108"/>
      <c r="F842" s="108"/>
      <c r="G842" s="108"/>
      <c r="H842" s="108"/>
      <c r="I842" s="108"/>
      <c r="J842" s="108"/>
      <c r="K842" s="108"/>
      <c r="L842" s="108"/>
      <c r="M842" s="111"/>
      <c r="N842" s="112"/>
      <c r="O842" s="111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</row>
    <row r="843">
      <c r="A843" s="108"/>
      <c r="B843" s="108"/>
      <c r="C843" s="108"/>
      <c r="D843" s="115"/>
      <c r="E843" s="108"/>
      <c r="F843" s="108"/>
      <c r="G843" s="108"/>
      <c r="H843" s="108"/>
      <c r="I843" s="108"/>
      <c r="J843" s="108"/>
      <c r="K843" s="108"/>
      <c r="L843" s="108"/>
      <c r="M843" s="111"/>
      <c r="N843" s="112"/>
      <c r="O843" s="111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</row>
    <row r="844">
      <c r="A844" s="108"/>
      <c r="B844" s="108"/>
      <c r="C844" s="108"/>
      <c r="D844" s="115"/>
      <c r="E844" s="108"/>
      <c r="F844" s="108"/>
      <c r="G844" s="108"/>
      <c r="H844" s="108"/>
      <c r="I844" s="108"/>
      <c r="J844" s="108"/>
      <c r="K844" s="108"/>
      <c r="L844" s="108"/>
      <c r="M844" s="111"/>
      <c r="N844" s="112"/>
      <c r="O844" s="111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</row>
    <row r="845">
      <c r="A845" s="108"/>
      <c r="B845" s="108"/>
      <c r="C845" s="108"/>
      <c r="D845" s="115"/>
      <c r="E845" s="108"/>
      <c r="F845" s="108"/>
      <c r="G845" s="108"/>
      <c r="H845" s="108"/>
      <c r="I845" s="108"/>
      <c r="J845" s="108"/>
      <c r="K845" s="108"/>
      <c r="L845" s="108"/>
      <c r="M845" s="111"/>
      <c r="N845" s="112"/>
      <c r="O845" s="111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</row>
    <row r="846">
      <c r="A846" s="108"/>
      <c r="B846" s="108"/>
      <c r="C846" s="108"/>
      <c r="D846" s="115"/>
      <c r="E846" s="108"/>
      <c r="F846" s="108"/>
      <c r="G846" s="108"/>
      <c r="H846" s="108"/>
      <c r="I846" s="108"/>
      <c r="J846" s="108"/>
      <c r="K846" s="108"/>
      <c r="L846" s="108"/>
      <c r="M846" s="111"/>
      <c r="N846" s="112"/>
      <c r="O846" s="111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</row>
    <row r="847">
      <c r="A847" s="108"/>
      <c r="B847" s="108"/>
      <c r="C847" s="108"/>
      <c r="D847" s="115"/>
      <c r="E847" s="108"/>
      <c r="F847" s="108"/>
      <c r="G847" s="108"/>
      <c r="H847" s="108"/>
      <c r="I847" s="108"/>
      <c r="J847" s="108"/>
      <c r="K847" s="108"/>
      <c r="L847" s="108"/>
      <c r="M847" s="111"/>
      <c r="N847" s="112"/>
      <c r="O847" s="111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</row>
    <row r="848">
      <c r="A848" s="108"/>
      <c r="B848" s="108"/>
      <c r="C848" s="108"/>
      <c r="D848" s="115"/>
      <c r="E848" s="108"/>
      <c r="F848" s="108"/>
      <c r="G848" s="108"/>
      <c r="H848" s="108"/>
      <c r="I848" s="108"/>
      <c r="J848" s="108"/>
      <c r="K848" s="108"/>
      <c r="L848" s="108"/>
      <c r="M848" s="111"/>
      <c r="N848" s="112"/>
      <c r="O848" s="111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</row>
    <row r="849">
      <c r="A849" s="108"/>
      <c r="B849" s="108"/>
      <c r="C849" s="108"/>
      <c r="D849" s="115"/>
      <c r="E849" s="108"/>
      <c r="F849" s="108"/>
      <c r="G849" s="108"/>
      <c r="H849" s="108"/>
      <c r="I849" s="108"/>
      <c r="J849" s="108"/>
      <c r="K849" s="108"/>
      <c r="L849" s="108"/>
      <c r="M849" s="111"/>
      <c r="N849" s="112"/>
      <c r="O849" s="111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</row>
    <row r="850">
      <c r="A850" s="108"/>
      <c r="B850" s="108"/>
      <c r="C850" s="108"/>
      <c r="D850" s="115"/>
      <c r="E850" s="108"/>
      <c r="F850" s="108"/>
      <c r="G850" s="108"/>
      <c r="H850" s="108"/>
      <c r="I850" s="108"/>
      <c r="J850" s="108"/>
      <c r="K850" s="108"/>
      <c r="L850" s="108"/>
      <c r="M850" s="111"/>
      <c r="N850" s="112"/>
      <c r="O850" s="111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</row>
    <row r="851">
      <c r="A851" s="108"/>
      <c r="B851" s="108"/>
      <c r="C851" s="108"/>
      <c r="D851" s="115"/>
      <c r="E851" s="108"/>
      <c r="F851" s="108"/>
      <c r="G851" s="108"/>
      <c r="H851" s="108"/>
      <c r="I851" s="108"/>
      <c r="J851" s="108"/>
      <c r="K851" s="108"/>
      <c r="L851" s="108"/>
      <c r="M851" s="111"/>
      <c r="N851" s="112"/>
      <c r="O851" s="111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</row>
    <row r="852">
      <c r="A852" s="108"/>
      <c r="B852" s="108"/>
      <c r="C852" s="108"/>
      <c r="D852" s="115"/>
      <c r="E852" s="108"/>
      <c r="F852" s="108"/>
      <c r="G852" s="108"/>
      <c r="H852" s="108"/>
      <c r="I852" s="108"/>
      <c r="J852" s="108"/>
      <c r="K852" s="108"/>
      <c r="L852" s="108"/>
      <c r="M852" s="111"/>
      <c r="N852" s="112"/>
      <c r="O852" s="111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</row>
    <row r="853">
      <c r="A853" s="108"/>
      <c r="B853" s="108"/>
      <c r="C853" s="108"/>
      <c r="D853" s="115"/>
      <c r="E853" s="108"/>
      <c r="F853" s="108"/>
      <c r="G853" s="108"/>
      <c r="H853" s="108"/>
      <c r="I853" s="108"/>
      <c r="J853" s="108"/>
      <c r="K853" s="108"/>
      <c r="L853" s="108"/>
      <c r="M853" s="111"/>
      <c r="N853" s="112"/>
      <c r="O853" s="111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</row>
    <row r="854">
      <c r="A854" s="108"/>
      <c r="B854" s="108"/>
      <c r="C854" s="108"/>
      <c r="D854" s="115"/>
      <c r="E854" s="108"/>
      <c r="F854" s="108"/>
      <c r="G854" s="108"/>
      <c r="H854" s="108"/>
      <c r="I854" s="108"/>
      <c r="J854" s="108"/>
      <c r="K854" s="108"/>
      <c r="L854" s="108"/>
      <c r="M854" s="111"/>
      <c r="N854" s="112"/>
      <c r="O854" s="111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</row>
    <row r="855">
      <c r="A855" s="108"/>
      <c r="B855" s="108"/>
      <c r="C855" s="108"/>
      <c r="D855" s="115"/>
      <c r="E855" s="108"/>
      <c r="F855" s="108"/>
      <c r="G855" s="108"/>
      <c r="H855" s="108"/>
      <c r="I855" s="108"/>
      <c r="J855" s="108"/>
      <c r="K855" s="108"/>
      <c r="L855" s="108"/>
      <c r="M855" s="111"/>
      <c r="N855" s="112"/>
      <c r="O855" s="111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</row>
    <row r="856">
      <c r="A856" s="108"/>
      <c r="B856" s="108"/>
      <c r="C856" s="108"/>
      <c r="D856" s="115"/>
      <c r="E856" s="108"/>
      <c r="F856" s="108"/>
      <c r="G856" s="108"/>
      <c r="H856" s="108"/>
      <c r="I856" s="108"/>
      <c r="J856" s="108"/>
      <c r="K856" s="108"/>
      <c r="L856" s="108"/>
      <c r="M856" s="111"/>
      <c r="N856" s="112"/>
      <c r="O856" s="111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</row>
    <row r="857">
      <c r="A857" s="108"/>
      <c r="B857" s="108"/>
      <c r="C857" s="108"/>
      <c r="D857" s="115"/>
      <c r="E857" s="108"/>
      <c r="F857" s="108"/>
      <c r="G857" s="108"/>
      <c r="H857" s="108"/>
      <c r="I857" s="108"/>
      <c r="J857" s="108"/>
      <c r="K857" s="108"/>
      <c r="L857" s="108"/>
      <c r="M857" s="111"/>
      <c r="N857" s="112"/>
      <c r="O857" s="111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</row>
    <row r="858">
      <c r="A858" s="108"/>
      <c r="B858" s="108"/>
      <c r="C858" s="108"/>
      <c r="D858" s="115"/>
      <c r="E858" s="108"/>
      <c r="F858" s="108"/>
      <c r="G858" s="108"/>
      <c r="H858" s="108"/>
      <c r="I858" s="108"/>
      <c r="J858" s="108"/>
      <c r="K858" s="108"/>
      <c r="L858" s="108"/>
      <c r="M858" s="111"/>
      <c r="N858" s="112"/>
      <c r="O858" s="111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</row>
    <row r="859">
      <c r="A859" s="108"/>
      <c r="B859" s="108"/>
      <c r="C859" s="108"/>
      <c r="D859" s="115"/>
      <c r="E859" s="108"/>
      <c r="F859" s="108"/>
      <c r="G859" s="108"/>
      <c r="H859" s="108"/>
      <c r="I859" s="108"/>
      <c r="J859" s="108"/>
      <c r="K859" s="108"/>
      <c r="L859" s="108"/>
      <c r="M859" s="111"/>
      <c r="N859" s="112"/>
      <c r="O859" s="111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</row>
    <row r="860">
      <c r="A860" s="108"/>
      <c r="B860" s="108"/>
      <c r="C860" s="108"/>
      <c r="D860" s="115"/>
      <c r="E860" s="108"/>
      <c r="F860" s="108"/>
      <c r="G860" s="108"/>
      <c r="H860" s="108"/>
      <c r="I860" s="108"/>
      <c r="J860" s="108"/>
      <c r="K860" s="108"/>
      <c r="L860" s="108"/>
      <c r="M860" s="111"/>
      <c r="N860" s="112"/>
      <c r="O860" s="111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</row>
    <row r="861">
      <c r="A861" s="108"/>
      <c r="B861" s="108"/>
      <c r="C861" s="108"/>
      <c r="D861" s="115"/>
      <c r="E861" s="108"/>
      <c r="F861" s="108"/>
      <c r="G861" s="108"/>
      <c r="H861" s="108"/>
      <c r="I861" s="108"/>
      <c r="J861" s="108"/>
      <c r="K861" s="108"/>
      <c r="L861" s="108"/>
      <c r="M861" s="111"/>
      <c r="N861" s="112"/>
      <c r="O861" s="111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</row>
    <row r="862">
      <c r="A862" s="108"/>
      <c r="B862" s="108"/>
      <c r="C862" s="108"/>
      <c r="D862" s="115"/>
      <c r="E862" s="108"/>
      <c r="F862" s="108"/>
      <c r="G862" s="108"/>
      <c r="H862" s="108"/>
      <c r="I862" s="108"/>
      <c r="J862" s="108"/>
      <c r="K862" s="108"/>
      <c r="L862" s="108"/>
      <c r="M862" s="111"/>
      <c r="N862" s="112"/>
      <c r="O862" s="111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</row>
    <row r="863">
      <c r="A863" s="108"/>
      <c r="B863" s="108"/>
      <c r="C863" s="108"/>
      <c r="D863" s="115"/>
      <c r="E863" s="108"/>
      <c r="F863" s="108"/>
      <c r="G863" s="108"/>
      <c r="H863" s="108"/>
      <c r="I863" s="108"/>
      <c r="J863" s="108"/>
      <c r="K863" s="108"/>
      <c r="L863" s="108"/>
      <c r="M863" s="111"/>
      <c r="N863" s="112"/>
      <c r="O863" s="111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</row>
    <row r="864">
      <c r="A864" s="108"/>
      <c r="B864" s="108"/>
      <c r="C864" s="108"/>
      <c r="D864" s="115"/>
      <c r="E864" s="108"/>
      <c r="F864" s="108"/>
      <c r="G864" s="108"/>
      <c r="H864" s="108"/>
      <c r="I864" s="108"/>
      <c r="J864" s="108"/>
      <c r="K864" s="108"/>
      <c r="L864" s="108"/>
      <c r="M864" s="111"/>
      <c r="N864" s="112"/>
      <c r="O864" s="111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</row>
    <row r="865">
      <c r="A865" s="108"/>
      <c r="B865" s="108"/>
      <c r="C865" s="108"/>
      <c r="D865" s="115"/>
      <c r="E865" s="108"/>
      <c r="F865" s="108"/>
      <c r="G865" s="108"/>
      <c r="H865" s="108"/>
      <c r="I865" s="108"/>
      <c r="J865" s="108"/>
      <c r="K865" s="108"/>
      <c r="L865" s="108"/>
      <c r="M865" s="111"/>
      <c r="N865" s="112"/>
      <c r="O865" s="111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</row>
    <row r="866">
      <c r="A866" s="108"/>
      <c r="B866" s="108"/>
      <c r="C866" s="108"/>
      <c r="D866" s="115"/>
      <c r="E866" s="108"/>
      <c r="F866" s="108"/>
      <c r="G866" s="108"/>
      <c r="H866" s="108"/>
      <c r="I866" s="108"/>
      <c r="J866" s="108"/>
      <c r="K866" s="108"/>
      <c r="L866" s="108"/>
      <c r="M866" s="111"/>
      <c r="N866" s="112"/>
      <c r="O866" s="111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</row>
    <row r="867">
      <c r="A867" s="108"/>
      <c r="B867" s="108"/>
      <c r="C867" s="108"/>
      <c r="D867" s="115"/>
      <c r="E867" s="108"/>
      <c r="F867" s="108"/>
      <c r="G867" s="108"/>
      <c r="H867" s="108"/>
      <c r="I867" s="108"/>
      <c r="J867" s="108"/>
      <c r="K867" s="108"/>
      <c r="L867" s="108"/>
      <c r="M867" s="111"/>
      <c r="N867" s="112"/>
      <c r="O867" s="111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</row>
    <row r="868">
      <c r="A868" s="108"/>
      <c r="B868" s="108"/>
      <c r="C868" s="108"/>
      <c r="D868" s="115"/>
      <c r="E868" s="108"/>
      <c r="F868" s="108"/>
      <c r="G868" s="108"/>
      <c r="H868" s="108"/>
      <c r="I868" s="108"/>
      <c r="J868" s="108"/>
      <c r="K868" s="108"/>
      <c r="L868" s="108"/>
      <c r="M868" s="111"/>
      <c r="N868" s="112"/>
      <c r="O868" s="111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</row>
    <row r="869">
      <c r="A869" s="108"/>
      <c r="B869" s="108"/>
      <c r="C869" s="108"/>
      <c r="D869" s="115"/>
      <c r="E869" s="108"/>
      <c r="F869" s="108"/>
      <c r="G869" s="108"/>
      <c r="H869" s="108"/>
      <c r="I869" s="108"/>
      <c r="J869" s="108"/>
      <c r="K869" s="108"/>
      <c r="L869" s="108"/>
      <c r="M869" s="111"/>
      <c r="N869" s="112"/>
      <c r="O869" s="111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</row>
    <row r="870">
      <c r="A870" s="108"/>
      <c r="B870" s="108"/>
      <c r="C870" s="108"/>
      <c r="D870" s="115"/>
      <c r="E870" s="108"/>
      <c r="F870" s="108"/>
      <c r="G870" s="108"/>
      <c r="H870" s="108"/>
      <c r="I870" s="108"/>
      <c r="J870" s="108"/>
      <c r="K870" s="108"/>
      <c r="L870" s="108"/>
      <c r="M870" s="111"/>
      <c r="N870" s="112"/>
      <c r="O870" s="111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</row>
    <row r="871">
      <c r="A871" s="108"/>
      <c r="B871" s="108"/>
      <c r="C871" s="108"/>
      <c r="D871" s="115"/>
      <c r="E871" s="108"/>
      <c r="F871" s="108"/>
      <c r="G871" s="108"/>
      <c r="H871" s="108"/>
      <c r="I871" s="108"/>
      <c r="J871" s="108"/>
      <c r="K871" s="108"/>
      <c r="L871" s="108"/>
      <c r="M871" s="111"/>
      <c r="N871" s="112"/>
      <c r="O871" s="111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</row>
    <row r="872">
      <c r="A872" s="108"/>
      <c r="B872" s="108"/>
      <c r="C872" s="108"/>
      <c r="D872" s="115"/>
      <c r="E872" s="108"/>
      <c r="F872" s="108"/>
      <c r="G872" s="108"/>
      <c r="H872" s="108"/>
      <c r="I872" s="108"/>
      <c r="J872" s="108"/>
      <c r="K872" s="108"/>
      <c r="L872" s="108"/>
      <c r="M872" s="111"/>
      <c r="N872" s="112"/>
      <c r="O872" s="111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</row>
    <row r="873">
      <c r="A873" s="108"/>
      <c r="B873" s="108"/>
      <c r="C873" s="108"/>
      <c r="D873" s="115"/>
      <c r="E873" s="108"/>
      <c r="F873" s="108"/>
      <c r="G873" s="108"/>
      <c r="H873" s="108"/>
      <c r="I873" s="108"/>
      <c r="J873" s="108"/>
      <c r="K873" s="108"/>
      <c r="L873" s="108"/>
      <c r="M873" s="111"/>
      <c r="N873" s="112"/>
      <c r="O873" s="111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</row>
    <row r="874">
      <c r="A874" s="108"/>
      <c r="B874" s="108"/>
      <c r="C874" s="108"/>
      <c r="D874" s="115"/>
      <c r="E874" s="108"/>
      <c r="F874" s="108"/>
      <c r="G874" s="108"/>
      <c r="H874" s="108"/>
      <c r="I874" s="108"/>
      <c r="J874" s="108"/>
      <c r="K874" s="108"/>
      <c r="L874" s="108"/>
      <c r="M874" s="111"/>
      <c r="N874" s="112"/>
      <c r="O874" s="111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</row>
    <row r="875">
      <c r="A875" s="108"/>
      <c r="B875" s="108"/>
      <c r="C875" s="108"/>
      <c r="D875" s="115"/>
      <c r="E875" s="108"/>
      <c r="F875" s="108"/>
      <c r="G875" s="108"/>
      <c r="H875" s="108"/>
      <c r="I875" s="108"/>
      <c r="J875" s="108"/>
      <c r="K875" s="108"/>
      <c r="L875" s="108"/>
      <c r="M875" s="111"/>
      <c r="N875" s="112"/>
      <c r="O875" s="111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</row>
    <row r="876">
      <c r="A876" s="108"/>
      <c r="B876" s="108"/>
      <c r="C876" s="108"/>
      <c r="D876" s="115"/>
      <c r="E876" s="108"/>
      <c r="F876" s="108"/>
      <c r="G876" s="108"/>
      <c r="H876" s="108"/>
      <c r="I876" s="108"/>
      <c r="J876" s="108"/>
      <c r="K876" s="108"/>
      <c r="L876" s="108"/>
      <c r="M876" s="111"/>
      <c r="N876" s="112"/>
      <c r="O876" s="111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</row>
    <row r="877">
      <c r="A877" s="108"/>
      <c r="B877" s="108"/>
      <c r="C877" s="108"/>
      <c r="D877" s="115"/>
      <c r="E877" s="108"/>
      <c r="F877" s="108"/>
      <c r="G877" s="108"/>
      <c r="H877" s="108"/>
      <c r="I877" s="108"/>
      <c r="J877" s="108"/>
      <c r="K877" s="108"/>
      <c r="L877" s="108"/>
      <c r="M877" s="111"/>
      <c r="N877" s="112"/>
      <c r="O877" s="111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</row>
    <row r="878">
      <c r="A878" s="108"/>
      <c r="B878" s="108"/>
      <c r="C878" s="108"/>
      <c r="D878" s="115"/>
      <c r="E878" s="108"/>
      <c r="F878" s="108"/>
      <c r="G878" s="108"/>
      <c r="H878" s="108"/>
      <c r="I878" s="108"/>
      <c r="J878" s="108"/>
      <c r="K878" s="108"/>
      <c r="L878" s="108"/>
      <c r="M878" s="111"/>
      <c r="N878" s="112"/>
      <c r="O878" s="111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</row>
    <row r="879">
      <c r="A879" s="108"/>
      <c r="B879" s="108"/>
      <c r="C879" s="108"/>
      <c r="D879" s="115"/>
      <c r="E879" s="108"/>
      <c r="F879" s="108"/>
      <c r="G879" s="108"/>
      <c r="H879" s="108"/>
      <c r="I879" s="108"/>
      <c r="J879" s="108"/>
      <c r="K879" s="108"/>
      <c r="L879" s="108"/>
      <c r="M879" s="111"/>
      <c r="N879" s="112"/>
      <c r="O879" s="111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</row>
    <row r="880">
      <c r="A880" s="108"/>
      <c r="B880" s="108"/>
      <c r="C880" s="108"/>
      <c r="D880" s="115"/>
      <c r="E880" s="108"/>
      <c r="F880" s="108"/>
      <c r="G880" s="108"/>
      <c r="H880" s="108"/>
      <c r="I880" s="108"/>
      <c r="J880" s="108"/>
      <c r="K880" s="108"/>
      <c r="L880" s="108"/>
      <c r="M880" s="111"/>
      <c r="N880" s="112"/>
      <c r="O880" s="111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</row>
    <row r="881">
      <c r="A881" s="108"/>
      <c r="B881" s="108"/>
      <c r="C881" s="108"/>
      <c r="D881" s="115"/>
      <c r="E881" s="108"/>
      <c r="F881" s="108"/>
      <c r="G881" s="108"/>
      <c r="H881" s="108"/>
      <c r="I881" s="108"/>
      <c r="J881" s="108"/>
      <c r="K881" s="108"/>
      <c r="L881" s="108"/>
      <c r="M881" s="111"/>
      <c r="N881" s="112"/>
      <c r="O881" s="111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</row>
    <row r="882">
      <c r="A882" s="108"/>
      <c r="B882" s="108"/>
      <c r="C882" s="108"/>
      <c r="D882" s="115"/>
      <c r="E882" s="108"/>
      <c r="F882" s="108"/>
      <c r="G882" s="108"/>
      <c r="H882" s="108"/>
      <c r="I882" s="108"/>
      <c r="J882" s="108"/>
      <c r="K882" s="108"/>
      <c r="L882" s="108"/>
      <c r="M882" s="111"/>
      <c r="N882" s="112"/>
      <c r="O882" s="111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</row>
    <row r="883">
      <c r="A883" s="108"/>
      <c r="B883" s="108"/>
      <c r="C883" s="108"/>
      <c r="D883" s="115"/>
      <c r="E883" s="108"/>
      <c r="F883" s="108"/>
      <c r="G883" s="108"/>
      <c r="H883" s="108"/>
      <c r="I883" s="108"/>
      <c r="J883" s="108"/>
      <c r="K883" s="108"/>
      <c r="L883" s="108"/>
      <c r="M883" s="111"/>
      <c r="N883" s="112"/>
      <c r="O883" s="111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</row>
    <row r="884">
      <c r="A884" s="108"/>
      <c r="B884" s="108"/>
      <c r="C884" s="108"/>
      <c r="D884" s="115"/>
      <c r="E884" s="108"/>
      <c r="F884" s="108"/>
      <c r="G884" s="108"/>
      <c r="H884" s="108"/>
      <c r="I884" s="108"/>
      <c r="J884" s="108"/>
      <c r="K884" s="108"/>
      <c r="L884" s="108"/>
      <c r="M884" s="111"/>
      <c r="N884" s="112"/>
      <c r="O884" s="111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</row>
    <row r="885">
      <c r="A885" s="108"/>
      <c r="B885" s="108"/>
      <c r="C885" s="108"/>
      <c r="D885" s="115"/>
      <c r="E885" s="108"/>
      <c r="F885" s="108"/>
      <c r="G885" s="108"/>
      <c r="H885" s="108"/>
      <c r="I885" s="108"/>
      <c r="J885" s="108"/>
      <c r="K885" s="108"/>
      <c r="L885" s="108"/>
      <c r="M885" s="111"/>
      <c r="N885" s="112"/>
      <c r="O885" s="111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</row>
    <row r="886">
      <c r="A886" s="108"/>
      <c r="B886" s="108"/>
      <c r="C886" s="108"/>
      <c r="D886" s="115"/>
      <c r="E886" s="108"/>
      <c r="F886" s="108"/>
      <c r="G886" s="108"/>
      <c r="H886" s="108"/>
      <c r="I886" s="108"/>
      <c r="J886" s="108"/>
      <c r="K886" s="108"/>
      <c r="L886" s="108"/>
      <c r="M886" s="111"/>
      <c r="N886" s="112"/>
      <c r="O886" s="111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</row>
    <row r="887">
      <c r="A887" s="108"/>
      <c r="B887" s="108"/>
      <c r="C887" s="108"/>
      <c r="D887" s="115"/>
      <c r="E887" s="108"/>
      <c r="F887" s="108"/>
      <c r="G887" s="108"/>
      <c r="H887" s="108"/>
      <c r="I887" s="108"/>
      <c r="J887" s="108"/>
      <c r="K887" s="108"/>
      <c r="L887" s="108"/>
      <c r="M887" s="111"/>
      <c r="N887" s="112"/>
      <c r="O887" s="111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</row>
    <row r="888">
      <c r="A888" s="108"/>
      <c r="B888" s="108"/>
      <c r="C888" s="108"/>
      <c r="D888" s="115"/>
      <c r="E888" s="108"/>
      <c r="F888" s="108"/>
      <c r="G888" s="108"/>
      <c r="H888" s="108"/>
      <c r="I888" s="108"/>
      <c r="J888" s="108"/>
      <c r="K888" s="108"/>
      <c r="L888" s="108"/>
      <c r="M888" s="111"/>
      <c r="N888" s="112"/>
      <c r="O888" s="111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</row>
    <row r="889">
      <c r="A889" s="108"/>
      <c r="B889" s="108"/>
      <c r="C889" s="108"/>
      <c r="D889" s="115"/>
      <c r="E889" s="108"/>
      <c r="F889" s="108"/>
      <c r="G889" s="108"/>
      <c r="H889" s="108"/>
      <c r="I889" s="108"/>
      <c r="J889" s="108"/>
      <c r="K889" s="108"/>
      <c r="L889" s="108"/>
      <c r="M889" s="111"/>
      <c r="N889" s="112"/>
      <c r="O889" s="111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</row>
    <row r="890">
      <c r="A890" s="108"/>
      <c r="B890" s="108"/>
      <c r="C890" s="108"/>
      <c r="D890" s="115"/>
      <c r="E890" s="108"/>
      <c r="F890" s="108"/>
      <c r="G890" s="108"/>
      <c r="H890" s="108"/>
      <c r="I890" s="108"/>
      <c r="J890" s="108"/>
      <c r="K890" s="108"/>
      <c r="L890" s="108"/>
      <c r="M890" s="111"/>
      <c r="N890" s="112"/>
      <c r="O890" s="111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</row>
    <row r="891">
      <c r="A891" s="108"/>
      <c r="B891" s="108"/>
      <c r="C891" s="108"/>
      <c r="D891" s="115"/>
      <c r="E891" s="108"/>
      <c r="F891" s="108"/>
      <c r="G891" s="108"/>
      <c r="H891" s="108"/>
      <c r="I891" s="108"/>
      <c r="J891" s="108"/>
      <c r="K891" s="108"/>
      <c r="L891" s="108"/>
      <c r="M891" s="111"/>
      <c r="N891" s="112"/>
      <c r="O891" s="111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</row>
    <row r="892">
      <c r="A892" s="108"/>
      <c r="B892" s="108"/>
      <c r="C892" s="108"/>
      <c r="D892" s="115"/>
      <c r="E892" s="108"/>
      <c r="F892" s="108"/>
      <c r="G892" s="108"/>
      <c r="H892" s="108"/>
      <c r="I892" s="108"/>
      <c r="J892" s="108"/>
      <c r="K892" s="108"/>
      <c r="L892" s="108"/>
      <c r="M892" s="111"/>
      <c r="N892" s="112"/>
      <c r="O892" s="111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</row>
    <row r="893">
      <c r="A893" s="108"/>
      <c r="B893" s="108"/>
      <c r="C893" s="108"/>
      <c r="D893" s="115"/>
      <c r="E893" s="108"/>
      <c r="F893" s="108"/>
      <c r="G893" s="108"/>
      <c r="H893" s="108"/>
      <c r="I893" s="108"/>
      <c r="J893" s="108"/>
      <c r="K893" s="108"/>
      <c r="L893" s="108"/>
      <c r="M893" s="111"/>
      <c r="N893" s="112"/>
      <c r="O893" s="111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</row>
    <row r="894">
      <c r="A894" s="108"/>
      <c r="B894" s="108"/>
      <c r="C894" s="108"/>
      <c r="D894" s="115"/>
      <c r="E894" s="108"/>
      <c r="F894" s="108"/>
      <c r="G894" s="108"/>
      <c r="H894" s="108"/>
      <c r="I894" s="108"/>
      <c r="J894" s="108"/>
      <c r="K894" s="108"/>
      <c r="L894" s="108"/>
      <c r="M894" s="111"/>
      <c r="N894" s="112"/>
      <c r="O894" s="111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</row>
    <row r="895">
      <c r="A895" s="108"/>
      <c r="B895" s="108"/>
      <c r="C895" s="108"/>
      <c r="D895" s="115"/>
      <c r="E895" s="108"/>
      <c r="F895" s="108"/>
      <c r="G895" s="108"/>
      <c r="H895" s="108"/>
      <c r="I895" s="108"/>
      <c r="J895" s="108"/>
      <c r="K895" s="108"/>
      <c r="L895" s="108"/>
      <c r="M895" s="111"/>
      <c r="N895" s="112"/>
      <c r="O895" s="111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</row>
    <row r="896">
      <c r="A896" s="108"/>
      <c r="B896" s="108"/>
      <c r="C896" s="108"/>
      <c r="D896" s="115"/>
      <c r="E896" s="108"/>
      <c r="F896" s="108"/>
      <c r="G896" s="108"/>
      <c r="H896" s="108"/>
      <c r="I896" s="108"/>
      <c r="J896" s="108"/>
      <c r="K896" s="108"/>
      <c r="L896" s="108"/>
      <c r="M896" s="111"/>
      <c r="N896" s="112"/>
      <c r="O896" s="111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</row>
    <row r="897">
      <c r="A897" s="108"/>
      <c r="B897" s="108"/>
      <c r="C897" s="108"/>
      <c r="D897" s="115"/>
      <c r="E897" s="108"/>
      <c r="F897" s="108"/>
      <c r="G897" s="108"/>
      <c r="H897" s="108"/>
      <c r="I897" s="108"/>
      <c r="J897" s="108"/>
      <c r="K897" s="108"/>
      <c r="L897" s="108"/>
      <c r="M897" s="111"/>
      <c r="N897" s="112"/>
      <c r="O897" s="111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</row>
    <row r="898">
      <c r="A898" s="108"/>
      <c r="B898" s="108"/>
      <c r="C898" s="108"/>
      <c r="D898" s="115"/>
      <c r="E898" s="108"/>
      <c r="F898" s="108"/>
      <c r="G898" s="108"/>
      <c r="H898" s="108"/>
      <c r="I898" s="108"/>
      <c r="J898" s="108"/>
      <c r="K898" s="108"/>
      <c r="L898" s="108"/>
      <c r="M898" s="111"/>
      <c r="N898" s="112"/>
      <c r="O898" s="111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</row>
    <row r="899">
      <c r="A899" s="108"/>
      <c r="B899" s="108"/>
      <c r="C899" s="108"/>
      <c r="D899" s="115"/>
      <c r="E899" s="108"/>
      <c r="F899" s="108"/>
      <c r="G899" s="108"/>
      <c r="H899" s="108"/>
      <c r="I899" s="108"/>
      <c r="J899" s="108"/>
      <c r="K899" s="108"/>
      <c r="L899" s="108"/>
      <c r="M899" s="111"/>
      <c r="N899" s="112"/>
      <c r="O899" s="111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</row>
    <row r="900">
      <c r="A900" s="108"/>
      <c r="B900" s="108"/>
      <c r="C900" s="108"/>
      <c r="D900" s="115"/>
      <c r="E900" s="108"/>
      <c r="F900" s="108"/>
      <c r="G900" s="108"/>
      <c r="H900" s="108"/>
      <c r="I900" s="108"/>
      <c r="J900" s="108"/>
      <c r="K900" s="108"/>
      <c r="L900" s="108"/>
      <c r="M900" s="111"/>
      <c r="N900" s="112"/>
      <c r="O900" s="111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</row>
    <row r="901">
      <c r="A901" s="108"/>
      <c r="B901" s="108"/>
      <c r="C901" s="108"/>
      <c r="D901" s="115"/>
      <c r="E901" s="108"/>
      <c r="F901" s="108"/>
      <c r="G901" s="108"/>
      <c r="H901" s="108"/>
      <c r="I901" s="108"/>
      <c r="J901" s="108"/>
      <c r="K901" s="108"/>
      <c r="L901" s="108"/>
      <c r="M901" s="111"/>
      <c r="N901" s="112"/>
      <c r="O901" s="111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</row>
    <row r="902">
      <c r="A902" s="108"/>
      <c r="B902" s="108"/>
      <c r="C902" s="108"/>
      <c r="D902" s="115"/>
      <c r="E902" s="108"/>
      <c r="F902" s="108"/>
      <c r="G902" s="108"/>
      <c r="H902" s="108"/>
      <c r="I902" s="108"/>
      <c r="J902" s="108"/>
      <c r="K902" s="108"/>
      <c r="L902" s="108"/>
      <c r="M902" s="111"/>
      <c r="N902" s="112"/>
      <c r="O902" s="111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</row>
    <row r="903">
      <c r="A903" s="108"/>
      <c r="B903" s="108"/>
      <c r="C903" s="108"/>
      <c r="D903" s="115"/>
      <c r="E903" s="108"/>
      <c r="F903" s="108"/>
      <c r="G903" s="108"/>
      <c r="H903" s="108"/>
      <c r="I903" s="108"/>
      <c r="J903" s="108"/>
      <c r="K903" s="108"/>
      <c r="L903" s="108"/>
      <c r="M903" s="111"/>
      <c r="N903" s="112"/>
      <c r="O903" s="111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</row>
    <row r="904">
      <c r="A904" s="108"/>
      <c r="B904" s="108"/>
      <c r="C904" s="108"/>
      <c r="D904" s="115"/>
      <c r="E904" s="108"/>
      <c r="F904" s="108"/>
      <c r="G904" s="108"/>
      <c r="H904" s="108"/>
      <c r="I904" s="108"/>
      <c r="J904" s="108"/>
      <c r="K904" s="108"/>
      <c r="L904" s="108"/>
      <c r="M904" s="111"/>
      <c r="N904" s="112"/>
      <c r="O904" s="111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</row>
    <row r="905">
      <c r="A905" s="108"/>
      <c r="B905" s="108"/>
      <c r="C905" s="108"/>
      <c r="D905" s="115"/>
      <c r="E905" s="108"/>
      <c r="F905" s="108"/>
      <c r="G905" s="108"/>
      <c r="H905" s="108"/>
      <c r="I905" s="108"/>
      <c r="J905" s="108"/>
      <c r="K905" s="108"/>
      <c r="L905" s="108"/>
      <c r="M905" s="111"/>
      <c r="N905" s="112"/>
      <c r="O905" s="111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</row>
    <row r="906">
      <c r="A906" s="108"/>
      <c r="B906" s="108"/>
      <c r="C906" s="108"/>
      <c r="D906" s="115"/>
      <c r="E906" s="108"/>
      <c r="F906" s="108"/>
      <c r="G906" s="108"/>
      <c r="H906" s="108"/>
      <c r="I906" s="108"/>
      <c r="J906" s="108"/>
      <c r="K906" s="108"/>
      <c r="L906" s="108"/>
      <c r="M906" s="111"/>
      <c r="N906" s="112"/>
      <c r="O906" s="111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</row>
    <row r="907">
      <c r="A907" s="108"/>
      <c r="B907" s="108"/>
      <c r="C907" s="108"/>
      <c r="D907" s="115"/>
      <c r="E907" s="108"/>
      <c r="F907" s="108"/>
      <c r="G907" s="108"/>
      <c r="H907" s="108"/>
      <c r="I907" s="108"/>
      <c r="J907" s="108"/>
      <c r="K907" s="108"/>
      <c r="L907" s="108"/>
      <c r="M907" s="111"/>
      <c r="N907" s="112"/>
      <c r="O907" s="111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</row>
    <row r="908">
      <c r="A908" s="108"/>
      <c r="B908" s="108"/>
      <c r="C908" s="108"/>
      <c r="D908" s="115"/>
      <c r="E908" s="108"/>
      <c r="F908" s="108"/>
      <c r="G908" s="108"/>
      <c r="H908" s="108"/>
      <c r="I908" s="108"/>
      <c r="J908" s="108"/>
      <c r="K908" s="108"/>
      <c r="L908" s="108"/>
      <c r="M908" s="111"/>
      <c r="N908" s="112"/>
      <c r="O908" s="111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</row>
    <row r="909">
      <c r="A909" s="108"/>
      <c r="B909" s="108"/>
      <c r="C909" s="108"/>
      <c r="D909" s="115"/>
      <c r="E909" s="108"/>
      <c r="F909" s="108"/>
      <c r="G909" s="108"/>
      <c r="H909" s="108"/>
      <c r="I909" s="108"/>
      <c r="J909" s="108"/>
      <c r="K909" s="108"/>
      <c r="L909" s="108"/>
      <c r="M909" s="111"/>
      <c r="N909" s="112"/>
      <c r="O909" s="111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</row>
    <row r="910">
      <c r="A910" s="108"/>
      <c r="B910" s="108"/>
      <c r="C910" s="108"/>
      <c r="D910" s="115"/>
      <c r="E910" s="108"/>
      <c r="F910" s="108"/>
      <c r="G910" s="108"/>
      <c r="H910" s="108"/>
      <c r="I910" s="108"/>
      <c r="J910" s="108"/>
      <c r="K910" s="108"/>
      <c r="L910" s="108"/>
      <c r="M910" s="111"/>
      <c r="N910" s="112"/>
      <c r="O910" s="111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</row>
    <row r="911">
      <c r="A911" s="108"/>
      <c r="B911" s="108"/>
      <c r="C911" s="108"/>
      <c r="D911" s="115"/>
      <c r="E911" s="108"/>
      <c r="F911" s="108"/>
      <c r="G911" s="108"/>
      <c r="H911" s="108"/>
      <c r="I911" s="108"/>
      <c r="J911" s="108"/>
      <c r="K911" s="108"/>
      <c r="L911" s="108"/>
      <c r="M911" s="111"/>
      <c r="N911" s="112"/>
      <c r="O911" s="111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</row>
    <row r="912">
      <c r="A912" s="108"/>
      <c r="B912" s="108"/>
      <c r="C912" s="108"/>
      <c r="D912" s="115"/>
      <c r="E912" s="108"/>
      <c r="F912" s="108"/>
      <c r="G912" s="108"/>
      <c r="H912" s="108"/>
      <c r="I912" s="108"/>
      <c r="J912" s="108"/>
      <c r="K912" s="108"/>
      <c r="L912" s="108"/>
      <c r="M912" s="111"/>
      <c r="N912" s="112"/>
      <c r="O912" s="111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</row>
    <row r="913">
      <c r="A913" s="108"/>
      <c r="B913" s="108"/>
      <c r="C913" s="108"/>
      <c r="D913" s="115"/>
      <c r="E913" s="108"/>
      <c r="F913" s="108"/>
      <c r="G913" s="108"/>
      <c r="H913" s="108"/>
      <c r="I913" s="108"/>
      <c r="J913" s="108"/>
      <c r="K913" s="108"/>
      <c r="L913" s="108"/>
      <c r="M913" s="111"/>
      <c r="N913" s="112"/>
      <c r="O913" s="111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</row>
    <row r="914">
      <c r="A914" s="108"/>
      <c r="B914" s="108"/>
      <c r="C914" s="108"/>
      <c r="D914" s="115"/>
      <c r="E914" s="108"/>
      <c r="F914" s="108"/>
      <c r="G914" s="108"/>
      <c r="H914" s="108"/>
      <c r="I914" s="108"/>
      <c r="J914" s="108"/>
      <c r="K914" s="108"/>
      <c r="L914" s="108"/>
      <c r="M914" s="111"/>
      <c r="N914" s="112"/>
      <c r="O914" s="111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</row>
    <row r="915">
      <c r="A915" s="108"/>
      <c r="B915" s="108"/>
      <c r="C915" s="108"/>
      <c r="D915" s="115"/>
      <c r="E915" s="108"/>
      <c r="F915" s="108"/>
      <c r="G915" s="108"/>
      <c r="H915" s="108"/>
      <c r="I915" s="108"/>
      <c r="J915" s="108"/>
      <c r="K915" s="108"/>
      <c r="L915" s="108"/>
      <c r="M915" s="111"/>
      <c r="N915" s="112"/>
      <c r="O915" s="111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</row>
    <row r="916">
      <c r="A916" s="108"/>
      <c r="B916" s="108"/>
      <c r="C916" s="108"/>
      <c r="D916" s="115"/>
      <c r="E916" s="108"/>
      <c r="F916" s="108"/>
      <c r="G916" s="108"/>
      <c r="H916" s="108"/>
      <c r="I916" s="108"/>
      <c r="J916" s="108"/>
      <c r="K916" s="108"/>
      <c r="L916" s="108"/>
      <c r="M916" s="111"/>
      <c r="N916" s="112"/>
      <c r="O916" s="111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</row>
    <row r="917">
      <c r="A917" s="108"/>
      <c r="B917" s="108"/>
      <c r="C917" s="108"/>
      <c r="D917" s="115"/>
      <c r="E917" s="108"/>
      <c r="F917" s="108"/>
      <c r="G917" s="108"/>
      <c r="H917" s="108"/>
      <c r="I917" s="108"/>
      <c r="J917" s="108"/>
      <c r="K917" s="108"/>
      <c r="L917" s="108"/>
      <c r="M917" s="111"/>
      <c r="N917" s="112"/>
      <c r="O917" s="111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</row>
    <row r="918">
      <c r="A918" s="108"/>
      <c r="B918" s="108"/>
      <c r="C918" s="108"/>
      <c r="D918" s="115"/>
      <c r="E918" s="108"/>
      <c r="F918" s="108"/>
      <c r="G918" s="108"/>
      <c r="H918" s="108"/>
      <c r="I918" s="108"/>
      <c r="J918" s="108"/>
      <c r="K918" s="108"/>
      <c r="L918" s="108"/>
      <c r="M918" s="111"/>
      <c r="N918" s="112"/>
      <c r="O918" s="111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</row>
    <row r="919">
      <c r="A919" s="108"/>
      <c r="B919" s="108"/>
      <c r="C919" s="108"/>
      <c r="D919" s="115"/>
      <c r="E919" s="108"/>
      <c r="F919" s="108"/>
      <c r="G919" s="108"/>
      <c r="H919" s="108"/>
      <c r="I919" s="108"/>
      <c r="J919" s="108"/>
      <c r="K919" s="108"/>
      <c r="L919" s="108"/>
      <c r="M919" s="111"/>
      <c r="N919" s="112"/>
      <c r="O919" s="111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</row>
    <row r="920">
      <c r="A920" s="108"/>
      <c r="B920" s="108"/>
      <c r="C920" s="108"/>
      <c r="D920" s="115"/>
      <c r="E920" s="108"/>
      <c r="F920" s="108"/>
      <c r="G920" s="108"/>
      <c r="H920" s="108"/>
      <c r="I920" s="108"/>
      <c r="J920" s="108"/>
      <c r="K920" s="108"/>
      <c r="L920" s="108"/>
      <c r="M920" s="111"/>
      <c r="N920" s="112"/>
      <c r="O920" s="111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</row>
    <row r="921">
      <c r="A921" s="108"/>
      <c r="B921" s="108"/>
      <c r="C921" s="108"/>
      <c r="D921" s="115"/>
      <c r="E921" s="108"/>
      <c r="F921" s="108"/>
      <c r="G921" s="108"/>
      <c r="H921" s="108"/>
      <c r="I921" s="108"/>
      <c r="J921" s="108"/>
      <c r="K921" s="108"/>
      <c r="L921" s="108"/>
      <c r="M921" s="111"/>
      <c r="N921" s="112"/>
      <c r="O921" s="111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</row>
    <row r="922">
      <c r="A922" s="108"/>
      <c r="B922" s="108"/>
      <c r="C922" s="108"/>
      <c r="D922" s="115"/>
      <c r="E922" s="108"/>
      <c r="F922" s="108"/>
      <c r="G922" s="108"/>
      <c r="H922" s="108"/>
      <c r="I922" s="108"/>
      <c r="J922" s="108"/>
      <c r="K922" s="108"/>
      <c r="L922" s="108"/>
      <c r="M922" s="111"/>
      <c r="N922" s="112"/>
      <c r="O922" s="111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</row>
    <row r="923">
      <c r="A923" s="108"/>
      <c r="B923" s="108"/>
      <c r="C923" s="108"/>
      <c r="D923" s="115"/>
      <c r="E923" s="108"/>
      <c r="F923" s="108"/>
      <c r="G923" s="108"/>
      <c r="H923" s="108"/>
      <c r="I923" s="108"/>
      <c r="J923" s="108"/>
      <c r="K923" s="108"/>
      <c r="L923" s="108"/>
      <c r="M923" s="111"/>
      <c r="N923" s="112"/>
      <c r="O923" s="111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</row>
    <row r="924">
      <c r="A924" s="108"/>
      <c r="B924" s="108"/>
      <c r="C924" s="108"/>
      <c r="D924" s="115"/>
      <c r="E924" s="108"/>
      <c r="F924" s="108"/>
      <c r="G924" s="108"/>
      <c r="H924" s="108"/>
      <c r="I924" s="108"/>
      <c r="J924" s="108"/>
      <c r="K924" s="108"/>
      <c r="L924" s="108"/>
      <c r="M924" s="111"/>
      <c r="N924" s="112"/>
      <c r="O924" s="111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</row>
    <row r="925">
      <c r="A925" s="108"/>
      <c r="B925" s="108"/>
      <c r="C925" s="108"/>
      <c r="D925" s="115"/>
      <c r="E925" s="108"/>
      <c r="F925" s="108"/>
      <c r="G925" s="108"/>
      <c r="H925" s="108"/>
      <c r="I925" s="108"/>
      <c r="J925" s="108"/>
      <c r="K925" s="108"/>
      <c r="L925" s="108"/>
      <c r="M925" s="111"/>
      <c r="N925" s="112"/>
      <c r="O925" s="111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</row>
    <row r="926">
      <c r="A926" s="108"/>
      <c r="B926" s="108"/>
      <c r="C926" s="108"/>
      <c r="D926" s="115"/>
      <c r="E926" s="108"/>
      <c r="F926" s="108"/>
      <c r="G926" s="108"/>
      <c r="H926" s="108"/>
      <c r="I926" s="108"/>
      <c r="J926" s="108"/>
      <c r="K926" s="108"/>
      <c r="L926" s="108"/>
      <c r="M926" s="111"/>
      <c r="N926" s="112"/>
      <c r="O926" s="111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</row>
    <row r="927">
      <c r="A927" s="108"/>
      <c r="B927" s="108"/>
      <c r="C927" s="108"/>
      <c r="D927" s="115"/>
      <c r="E927" s="108"/>
      <c r="F927" s="108"/>
      <c r="G927" s="108"/>
      <c r="H927" s="108"/>
      <c r="I927" s="108"/>
      <c r="J927" s="108"/>
      <c r="K927" s="108"/>
      <c r="L927" s="108"/>
      <c r="M927" s="111"/>
      <c r="N927" s="112"/>
      <c r="O927" s="111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</row>
    <row r="928">
      <c r="A928" s="108"/>
      <c r="B928" s="108"/>
      <c r="C928" s="108"/>
      <c r="D928" s="115"/>
      <c r="E928" s="108"/>
      <c r="F928" s="108"/>
      <c r="G928" s="108"/>
      <c r="H928" s="108"/>
      <c r="I928" s="108"/>
      <c r="J928" s="108"/>
      <c r="K928" s="108"/>
      <c r="L928" s="108"/>
      <c r="M928" s="111"/>
      <c r="N928" s="112"/>
      <c r="O928" s="111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</row>
    <row r="929">
      <c r="A929" s="108"/>
      <c r="B929" s="108"/>
      <c r="C929" s="108"/>
      <c r="D929" s="115"/>
      <c r="E929" s="108"/>
      <c r="F929" s="108"/>
      <c r="G929" s="108"/>
      <c r="H929" s="108"/>
      <c r="I929" s="108"/>
      <c r="J929" s="108"/>
      <c r="K929" s="108"/>
      <c r="L929" s="108"/>
      <c r="M929" s="111"/>
      <c r="N929" s="112"/>
      <c r="O929" s="111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</row>
    <row r="930">
      <c r="A930" s="108"/>
      <c r="B930" s="108"/>
      <c r="C930" s="108"/>
      <c r="D930" s="115"/>
      <c r="E930" s="108"/>
      <c r="F930" s="108"/>
      <c r="G930" s="108"/>
      <c r="H930" s="108"/>
      <c r="I930" s="108"/>
      <c r="J930" s="108"/>
      <c r="K930" s="108"/>
      <c r="L930" s="108"/>
      <c r="M930" s="111"/>
      <c r="N930" s="112"/>
      <c r="O930" s="111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</row>
    <row r="931">
      <c r="A931" s="108"/>
      <c r="B931" s="108"/>
      <c r="C931" s="108"/>
      <c r="D931" s="115"/>
      <c r="E931" s="108"/>
      <c r="F931" s="108"/>
      <c r="G931" s="108"/>
      <c r="H931" s="108"/>
      <c r="I931" s="108"/>
      <c r="J931" s="108"/>
      <c r="K931" s="108"/>
      <c r="L931" s="108"/>
      <c r="M931" s="111"/>
      <c r="N931" s="112"/>
      <c r="O931" s="111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</row>
    <row r="932">
      <c r="A932" s="108"/>
      <c r="B932" s="108"/>
      <c r="C932" s="108"/>
      <c r="D932" s="115"/>
      <c r="E932" s="108"/>
      <c r="F932" s="108"/>
      <c r="G932" s="108"/>
      <c r="H932" s="108"/>
      <c r="I932" s="108"/>
      <c r="J932" s="108"/>
      <c r="K932" s="108"/>
      <c r="L932" s="108"/>
      <c r="M932" s="111"/>
      <c r="N932" s="112"/>
      <c r="O932" s="111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</row>
    <row r="933">
      <c r="A933" s="108"/>
      <c r="B933" s="108"/>
      <c r="C933" s="108"/>
      <c r="D933" s="115"/>
      <c r="E933" s="108"/>
      <c r="F933" s="108"/>
      <c r="G933" s="108"/>
      <c r="H933" s="108"/>
      <c r="I933" s="108"/>
      <c r="J933" s="108"/>
      <c r="K933" s="108"/>
      <c r="L933" s="108"/>
      <c r="M933" s="111"/>
      <c r="N933" s="112"/>
      <c r="O933" s="111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</row>
    <row r="934">
      <c r="A934" s="108"/>
      <c r="B934" s="108"/>
      <c r="C934" s="108"/>
      <c r="D934" s="115"/>
      <c r="E934" s="108"/>
      <c r="F934" s="108"/>
      <c r="G934" s="108"/>
      <c r="H934" s="108"/>
      <c r="I934" s="108"/>
      <c r="J934" s="108"/>
      <c r="K934" s="108"/>
      <c r="L934" s="108"/>
      <c r="M934" s="111"/>
      <c r="N934" s="112"/>
      <c r="O934" s="111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</row>
    <row r="935">
      <c r="A935" s="108"/>
      <c r="B935" s="108"/>
      <c r="C935" s="108"/>
      <c r="D935" s="115"/>
      <c r="E935" s="108"/>
      <c r="F935" s="108"/>
      <c r="G935" s="108"/>
      <c r="H935" s="108"/>
      <c r="I935" s="108"/>
      <c r="J935" s="108"/>
      <c r="K935" s="108"/>
      <c r="L935" s="108"/>
      <c r="M935" s="111"/>
      <c r="N935" s="112"/>
      <c r="O935" s="111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</row>
    <row r="936">
      <c r="A936" s="108"/>
      <c r="B936" s="108"/>
      <c r="C936" s="108"/>
      <c r="D936" s="115"/>
      <c r="E936" s="108"/>
      <c r="F936" s="108"/>
      <c r="G936" s="108"/>
      <c r="H936" s="108"/>
      <c r="I936" s="108"/>
      <c r="J936" s="108"/>
      <c r="K936" s="108"/>
      <c r="L936" s="108"/>
      <c r="M936" s="111"/>
      <c r="N936" s="112"/>
      <c r="O936" s="111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</row>
    <row r="937">
      <c r="A937" s="108"/>
      <c r="B937" s="108"/>
      <c r="C937" s="108"/>
      <c r="D937" s="115"/>
      <c r="E937" s="108"/>
      <c r="F937" s="108"/>
      <c r="G937" s="108"/>
      <c r="H937" s="108"/>
      <c r="I937" s="108"/>
      <c r="J937" s="108"/>
      <c r="K937" s="108"/>
      <c r="L937" s="108"/>
      <c r="M937" s="111"/>
      <c r="N937" s="112"/>
      <c r="O937" s="111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</row>
    <row r="938">
      <c r="A938" s="108"/>
      <c r="B938" s="108"/>
      <c r="C938" s="108"/>
      <c r="D938" s="115"/>
      <c r="E938" s="108"/>
      <c r="F938" s="108"/>
      <c r="G938" s="108"/>
      <c r="H938" s="108"/>
      <c r="I938" s="108"/>
      <c r="J938" s="108"/>
      <c r="K938" s="108"/>
      <c r="L938" s="108"/>
      <c r="M938" s="111"/>
      <c r="N938" s="112"/>
      <c r="O938" s="111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</row>
    <row r="939">
      <c r="A939" s="108"/>
      <c r="B939" s="108"/>
      <c r="C939" s="108"/>
      <c r="D939" s="115"/>
      <c r="E939" s="108"/>
      <c r="F939" s="108"/>
      <c r="G939" s="108"/>
      <c r="H939" s="108"/>
      <c r="I939" s="108"/>
      <c r="J939" s="108"/>
      <c r="K939" s="108"/>
      <c r="L939" s="108"/>
      <c r="M939" s="111"/>
      <c r="N939" s="112"/>
      <c r="O939" s="111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</row>
    <row r="940">
      <c r="A940" s="108"/>
      <c r="B940" s="108"/>
      <c r="C940" s="108"/>
      <c r="D940" s="115"/>
      <c r="E940" s="108"/>
      <c r="F940" s="108"/>
      <c r="G940" s="108"/>
      <c r="H940" s="108"/>
      <c r="I940" s="108"/>
      <c r="J940" s="108"/>
      <c r="K940" s="108"/>
      <c r="L940" s="108"/>
      <c r="M940" s="111"/>
      <c r="N940" s="112"/>
      <c r="O940" s="111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</row>
    <row r="941">
      <c r="A941" s="108"/>
      <c r="B941" s="108"/>
      <c r="C941" s="108"/>
      <c r="D941" s="115"/>
      <c r="E941" s="108"/>
      <c r="F941" s="108"/>
      <c r="G941" s="108"/>
      <c r="H941" s="108"/>
      <c r="I941" s="108"/>
      <c r="J941" s="108"/>
      <c r="K941" s="108"/>
      <c r="L941" s="108"/>
      <c r="M941" s="111"/>
      <c r="N941" s="112"/>
      <c r="O941" s="111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</row>
    <row r="942">
      <c r="A942" s="108"/>
      <c r="B942" s="108"/>
      <c r="C942" s="108"/>
      <c r="D942" s="115"/>
      <c r="E942" s="108"/>
      <c r="F942" s="108"/>
      <c r="G942" s="108"/>
      <c r="H942" s="108"/>
      <c r="I942" s="108"/>
      <c r="J942" s="108"/>
      <c r="K942" s="108"/>
      <c r="L942" s="108"/>
      <c r="M942" s="111"/>
      <c r="N942" s="112"/>
      <c r="O942" s="111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</row>
    <row r="943">
      <c r="A943" s="108"/>
      <c r="B943" s="108"/>
      <c r="C943" s="108"/>
      <c r="D943" s="115"/>
      <c r="E943" s="108"/>
      <c r="F943" s="108"/>
      <c r="G943" s="108"/>
      <c r="H943" s="108"/>
      <c r="I943" s="108"/>
      <c r="J943" s="108"/>
      <c r="K943" s="108"/>
      <c r="L943" s="108"/>
      <c r="M943" s="111"/>
      <c r="N943" s="112"/>
      <c r="O943" s="111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</row>
    <row r="944">
      <c r="A944" s="108"/>
      <c r="B944" s="108"/>
      <c r="C944" s="108"/>
      <c r="D944" s="115"/>
      <c r="E944" s="108"/>
      <c r="F944" s="108"/>
      <c r="G944" s="108"/>
      <c r="H944" s="108"/>
      <c r="I944" s="108"/>
      <c r="J944" s="108"/>
      <c r="K944" s="108"/>
      <c r="L944" s="108"/>
      <c r="M944" s="111"/>
      <c r="N944" s="112"/>
      <c r="O944" s="111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</row>
    <row r="945">
      <c r="A945" s="108"/>
      <c r="B945" s="108"/>
      <c r="C945" s="108"/>
      <c r="D945" s="115"/>
      <c r="E945" s="108"/>
      <c r="F945" s="108"/>
      <c r="G945" s="108"/>
      <c r="H945" s="108"/>
      <c r="I945" s="108"/>
      <c r="J945" s="108"/>
      <c r="K945" s="108"/>
      <c r="L945" s="108"/>
      <c r="M945" s="111"/>
      <c r="N945" s="112"/>
      <c r="O945" s="111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</row>
    <row r="946">
      <c r="A946" s="108"/>
      <c r="B946" s="108"/>
      <c r="C946" s="108"/>
      <c r="D946" s="115"/>
      <c r="E946" s="108"/>
      <c r="F946" s="108"/>
      <c r="G946" s="108"/>
      <c r="H946" s="108"/>
      <c r="I946" s="108"/>
      <c r="J946" s="108"/>
      <c r="K946" s="108"/>
      <c r="L946" s="108"/>
      <c r="M946" s="111"/>
      <c r="N946" s="112"/>
      <c r="O946" s="111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</row>
    <row r="947">
      <c r="A947" s="108"/>
      <c r="B947" s="108"/>
      <c r="C947" s="108"/>
      <c r="D947" s="115"/>
      <c r="E947" s="108"/>
      <c r="F947" s="108"/>
      <c r="G947" s="108"/>
      <c r="H947" s="108"/>
      <c r="I947" s="108"/>
      <c r="J947" s="108"/>
      <c r="K947" s="108"/>
      <c r="L947" s="108"/>
      <c r="M947" s="111"/>
      <c r="N947" s="112"/>
      <c r="O947" s="111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</row>
    <row r="948">
      <c r="A948" s="108"/>
      <c r="B948" s="108"/>
      <c r="C948" s="108"/>
      <c r="D948" s="115"/>
      <c r="E948" s="108"/>
      <c r="F948" s="108"/>
      <c r="G948" s="108"/>
      <c r="H948" s="108"/>
      <c r="I948" s="108"/>
      <c r="J948" s="108"/>
      <c r="K948" s="108"/>
      <c r="L948" s="108"/>
      <c r="M948" s="111"/>
      <c r="N948" s="112"/>
      <c r="O948" s="111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</row>
    <row r="949">
      <c r="A949" s="108"/>
      <c r="B949" s="108"/>
      <c r="C949" s="108"/>
      <c r="D949" s="115"/>
      <c r="E949" s="108"/>
      <c r="F949" s="108"/>
      <c r="G949" s="108"/>
      <c r="H949" s="108"/>
      <c r="I949" s="108"/>
      <c r="J949" s="108"/>
      <c r="K949" s="108"/>
      <c r="L949" s="108"/>
      <c r="M949" s="111"/>
      <c r="N949" s="112"/>
      <c r="O949" s="111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</row>
    <row r="950">
      <c r="A950" s="108"/>
      <c r="B950" s="108"/>
      <c r="C950" s="108"/>
      <c r="D950" s="115"/>
      <c r="E950" s="108"/>
      <c r="F950" s="108"/>
      <c r="G950" s="108"/>
      <c r="H950" s="108"/>
      <c r="I950" s="108"/>
      <c r="J950" s="108"/>
      <c r="K950" s="108"/>
      <c r="L950" s="108"/>
      <c r="M950" s="111"/>
      <c r="N950" s="112"/>
      <c r="O950" s="111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</row>
    <row r="951">
      <c r="A951" s="108"/>
      <c r="B951" s="108"/>
      <c r="C951" s="108"/>
      <c r="D951" s="115"/>
      <c r="E951" s="108"/>
      <c r="F951" s="108"/>
      <c r="G951" s="108"/>
      <c r="H951" s="108"/>
      <c r="I951" s="108"/>
      <c r="J951" s="108"/>
      <c r="K951" s="108"/>
      <c r="L951" s="108"/>
      <c r="M951" s="111"/>
      <c r="N951" s="112"/>
      <c r="O951" s="111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</row>
    <row r="952">
      <c r="A952" s="108"/>
      <c r="B952" s="108"/>
      <c r="C952" s="108"/>
      <c r="D952" s="115"/>
      <c r="E952" s="108"/>
      <c r="F952" s="108"/>
      <c r="G952" s="108"/>
      <c r="H952" s="108"/>
      <c r="I952" s="108"/>
      <c r="J952" s="108"/>
      <c r="K952" s="108"/>
      <c r="L952" s="108"/>
      <c r="M952" s="111"/>
      <c r="N952" s="112"/>
      <c r="O952" s="111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</row>
    <row r="953">
      <c r="A953" s="108"/>
      <c r="B953" s="108"/>
      <c r="C953" s="108"/>
      <c r="D953" s="115"/>
      <c r="E953" s="108"/>
      <c r="F953" s="108"/>
      <c r="G953" s="108"/>
      <c r="H953" s="108"/>
      <c r="I953" s="108"/>
      <c r="J953" s="108"/>
      <c r="K953" s="108"/>
      <c r="L953" s="108"/>
      <c r="M953" s="111"/>
      <c r="N953" s="112"/>
      <c r="O953" s="111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</row>
    <row r="954">
      <c r="A954" s="108"/>
      <c r="B954" s="108"/>
      <c r="C954" s="108"/>
      <c r="D954" s="115"/>
      <c r="E954" s="108"/>
      <c r="F954" s="108"/>
      <c r="G954" s="108"/>
      <c r="H954" s="108"/>
      <c r="I954" s="108"/>
      <c r="J954" s="108"/>
      <c r="K954" s="108"/>
      <c r="L954" s="108"/>
      <c r="M954" s="111"/>
      <c r="N954" s="112"/>
      <c r="O954" s="111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</row>
    <row r="955">
      <c r="A955" s="108"/>
      <c r="B955" s="108"/>
      <c r="C955" s="108"/>
      <c r="D955" s="115"/>
      <c r="E955" s="108"/>
      <c r="F955" s="108"/>
      <c r="G955" s="108"/>
      <c r="H955" s="108"/>
      <c r="I955" s="108"/>
      <c r="J955" s="108"/>
      <c r="K955" s="108"/>
      <c r="L955" s="108"/>
      <c r="M955" s="111"/>
      <c r="N955" s="112"/>
      <c r="O955" s="111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</row>
    <row r="956">
      <c r="A956" s="108"/>
      <c r="B956" s="108"/>
      <c r="C956" s="108"/>
      <c r="D956" s="115"/>
      <c r="E956" s="108"/>
      <c r="F956" s="108"/>
      <c r="G956" s="108"/>
      <c r="H956" s="108"/>
      <c r="I956" s="108"/>
      <c r="J956" s="108"/>
      <c r="K956" s="108"/>
      <c r="L956" s="108"/>
      <c r="M956" s="111"/>
      <c r="N956" s="112"/>
      <c r="O956" s="111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</row>
    <row r="957">
      <c r="A957" s="108"/>
      <c r="B957" s="108"/>
      <c r="C957" s="108"/>
      <c r="D957" s="115"/>
      <c r="E957" s="108"/>
      <c r="F957" s="108"/>
      <c r="G957" s="108"/>
      <c r="H957" s="108"/>
      <c r="I957" s="108"/>
      <c r="J957" s="108"/>
      <c r="K957" s="108"/>
      <c r="L957" s="108"/>
      <c r="M957" s="111"/>
      <c r="N957" s="112"/>
      <c r="O957" s="111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</row>
    <row r="958">
      <c r="A958" s="108"/>
      <c r="B958" s="108"/>
      <c r="C958" s="108"/>
      <c r="D958" s="115"/>
      <c r="E958" s="108"/>
      <c r="F958" s="108"/>
      <c r="G958" s="108"/>
      <c r="H958" s="108"/>
      <c r="I958" s="108"/>
      <c r="J958" s="108"/>
      <c r="K958" s="108"/>
      <c r="L958" s="108"/>
      <c r="M958" s="111"/>
      <c r="N958" s="112"/>
      <c r="O958" s="111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</row>
    <row r="959">
      <c r="A959" s="108"/>
      <c r="B959" s="108"/>
      <c r="C959" s="108"/>
      <c r="D959" s="115"/>
      <c r="E959" s="108"/>
      <c r="F959" s="108"/>
      <c r="G959" s="108"/>
      <c r="H959" s="108"/>
      <c r="I959" s="108"/>
      <c r="J959" s="108"/>
      <c r="K959" s="108"/>
      <c r="L959" s="108"/>
      <c r="M959" s="111"/>
      <c r="N959" s="112"/>
      <c r="O959" s="111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</row>
    <row r="960">
      <c r="A960" s="108"/>
      <c r="B960" s="108"/>
      <c r="C960" s="108"/>
      <c r="D960" s="115"/>
      <c r="E960" s="108"/>
      <c r="F960" s="108"/>
      <c r="G960" s="108"/>
      <c r="H960" s="108"/>
      <c r="I960" s="108"/>
      <c r="J960" s="108"/>
      <c r="K960" s="108"/>
      <c r="L960" s="108"/>
      <c r="M960" s="111"/>
      <c r="N960" s="112"/>
      <c r="O960" s="111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</row>
    <row r="961">
      <c r="A961" s="108"/>
      <c r="B961" s="108"/>
      <c r="C961" s="108"/>
      <c r="D961" s="115"/>
      <c r="E961" s="108"/>
      <c r="F961" s="108"/>
      <c r="G961" s="108"/>
      <c r="H961" s="108"/>
      <c r="I961" s="108"/>
      <c r="J961" s="108"/>
      <c r="K961" s="108"/>
      <c r="L961" s="108"/>
      <c r="M961" s="111"/>
      <c r="N961" s="112"/>
      <c r="O961" s="111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</row>
    <row r="962">
      <c r="A962" s="108"/>
      <c r="B962" s="108"/>
      <c r="C962" s="108"/>
      <c r="D962" s="115"/>
      <c r="E962" s="108"/>
      <c r="F962" s="108"/>
      <c r="G962" s="108"/>
      <c r="H962" s="108"/>
      <c r="I962" s="108"/>
      <c r="J962" s="108"/>
      <c r="K962" s="108"/>
      <c r="L962" s="108"/>
      <c r="M962" s="111"/>
      <c r="N962" s="112"/>
      <c r="O962" s="111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</row>
    <row r="963">
      <c r="A963" s="108"/>
      <c r="B963" s="108"/>
      <c r="C963" s="108"/>
      <c r="D963" s="115"/>
      <c r="E963" s="108"/>
      <c r="F963" s="108"/>
      <c r="G963" s="108"/>
      <c r="H963" s="108"/>
      <c r="I963" s="108"/>
      <c r="J963" s="108"/>
      <c r="K963" s="108"/>
      <c r="L963" s="108"/>
      <c r="M963" s="111"/>
      <c r="N963" s="112"/>
      <c r="O963" s="111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</row>
    <row r="964">
      <c r="A964" s="108"/>
      <c r="B964" s="108"/>
      <c r="C964" s="108"/>
      <c r="D964" s="115"/>
      <c r="E964" s="108"/>
      <c r="F964" s="108"/>
      <c r="G964" s="108"/>
      <c r="H964" s="108"/>
      <c r="I964" s="108"/>
      <c r="J964" s="108"/>
      <c r="K964" s="108"/>
      <c r="L964" s="108"/>
      <c r="M964" s="111"/>
      <c r="N964" s="112"/>
      <c r="O964" s="111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</row>
    <row r="965">
      <c r="A965" s="108"/>
      <c r="B965" s="108"/>
      <c r="C965" s="108"/>
      <c r="D965" s="115"/>
      <c r="E965" s="108"/>
      <c r="F965" s="108"/>
      <c r="G965" s="108"/>
      <c r="H965" s="108"/>
      <c r="I965" s="108"/>
      <c r="J965" s="108"/>
      <c r="K965" s="108"/>
      <c r="L965" s="108"/>
      <c r="M965" s="111"/>
      <c r="N965" s="112"/>
      <c r="O965" s="111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</row>
    <row r="966">
      <c r="A966" s="108"/>
      <c r="B966" s="108"/>
      <c r="C966" s="108"/>
      <c r="D966" s="115"/>
      <c r="E966" s="108"/>
      <c r="F966" s="108"/>
      <c r="G966" s="108"/>
      <c r="H966" s="108"/>
      <c r="I966" s="108"/>
      <c r="J966" s="108"/>
      <c r="K966" s="108"/>
      <c r="L966" s="108"/>
      <c r="M966" s="111"/>
      <c r="N966" s="112"/>
      <c r="O966" s="111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</row>
    <row r="967">
      <c r="A967" s="108"/>
      <c r="B967" s="108"/>
      <c r="C967" s="108"/>
      <c r="D967" s="115"/>
      <c r="E967" s="108"/>
      <c r="F967" s="108"/>
      <c r="G967" s="108"/>
      <c r="H967" s="108"/>
      <c r="I967" s="108"/>
      <c r="J967" s="108"/>
      <c r="K967" s="108"/>
      <c r="L967" s="108"/>
      <c r="M967" s="111"/>
      <c r="N967" s="112"/>
      <c r="O967" s="111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</row>
    <row r="968">
      <c r="A968" s="108"/>
      <c r="B968" s="108"/>
      <c r="C968" s="108"/>
      <c r="D968" s="115"/>
      <c r="E968" s="108"/>
      <c r="F968" s="108"/>
      <c r="G968" s="108"/>
      <c r="H968" s="108"/>
      <c r="I968" s="108"/>
      <c r="J968" s="108"/>
      <c r="K968" s="108"/>
      <c r="L968" s="108"/>
      <c r="M968" s="111"/>
      <c r="N968" s="112"/>
      <c r="O968" s="111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</row>
    <row r="969">
      <c r="A969" s="108"/>
      <c r="B969" s="108"/>
      <c r="C969" s="108"/>
      <c r="D969" s="115"/>
      <c r="E969" s="108"/>
      <c r="F969" s="108"/>
      <c r="G969" s="108"/>
      <c r="H969" s="108"/>
      <c r="I969" s="108"/>
      <c r="J969" s="108"/>
      <c r="K969" s="108"/>
      <c r="L969" s="108"/>
      <c r="M969" s="111"/>
      <c r="N969" s="112"/>
      <c r="O969" s="111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</row>
    <row r="970">
      <c r="A970" s="108"/>
      <c r="B970" s="108"/>
      <c r="C970" s="108"/>
      <c r="D970" s="115"/>
      <c r="E970" s="108"/>
      <c r="F970" s="108"/>
      <c r="G970" s="108"/>
      <c r="H970" s="108"/>
      <c r="I970" s="108"/>
      <c r="J970" s="108"/>
      <c r="K970" s="108"/>
      <c r="L970" s="108"/>
      <c r="M970" s="111"/>
      <c r="N970" s="112"/>
      <c r="O970" s="111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</row>
    <row r="971">
      <c r="A971" s="108"/>
      <c r="B971" s="108"/>
      <c r="C971" s="108"/>
      <c r="D971" s="115"/>
      <c r="E971" s="108"/>
      <c r="F971" s="108"/>
      <c r="G971" s="108"/>
      <c r="H971" s="108"/>
      <c r="I971" s="108"/>
      <c r="J971" s="108"/>
      <c r="K971" s="108"/>
      <c r="L971" s="108"/>
      <c r="M971" s="111"/>
      <c r="N971" s="112"/>
      <c r="O971" s="111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</row>
    <row r="972">
      <c r="A972" s="108"/>
      <c r="B972" s="108"/>
      <c r="C972" s="108"/>
      <c r="D972" s="115"/>
      <c r="E972" s="108"/>
      <c r="F972" s="108"/>
      <c r="G972" s="108"/>
      <c r="H972" s="108"/>
      <c r="I972" s="108"/>
      <c r="J972" s="108"/>
      <c r="K972" s="108"/>
      <c r="L972" s="108"/>
      <c r="M972" s="111"/>
      <c r="N972" s="112"/>
      <c r="O972" s="111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</row>
    <row r="973">
      <c r="A973" s="108"/>
      <c r="B973" s="108"/>
      <c r="C973" s="108"/>
      <c r="D973" s="115"/>
      <c r="E973" s="108"/>
      <c r="F973" s="108"/>
      <c r="G973" s="108"/>
      <c r="H973" s="108"/>
      <c r="I973" s="108"/>
      <c r="J973" s="108"/>
      <c r="K973" s="108"/>
      <c r="L973" s="108"/>
      <c r="M973" s="111"/>
      <c r="N973" s="112"/>
      <c r="O973" s="111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</row>
    <row r="974">
      <c r="A974" s="108"/>
      <c r="B974" s="108"/>
      <c r="C974" s="108"/>
      <c r="D974" s="115"/>
      <c r="E974" s="108"/>
      <c r="F974" s="108"/>
      <c r="G974" s="108"/>
      <c r="H974" s="108"/>
      <c r="I974" s="108"/>
      <c r="J974" s="108"/>
      <c r="K974" s="108"/>
      <c r="L974" s="108"/>
      <c r="M974" s="111"/>
      <c r="N974" s="112"/>
      <c r="O974" s="111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</row>
    <row r="975">
      <c r="A975" s="108"/>
      <c r="B975" s="108"/>
      <c r="C975" s="108"/>
      <c r="D975" s="115"/>
      <c r="E975" s="108"/>
      <c r="F975" s="108"/>
      <c r="G975" s="108"/>
      <c r="H975" s="108"/>
      <c r="I975" s="108"/>
      <c r="J975" s="108"/>
      <c r="K975" s="108"/>
      <c r="L975" s="108"/>
      <c r="M975" s="111"/>
      <c r="N975" s="112"/>
      <c r="O975" s="111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</row>
    <row r="976">
      <c r="A976" s="108"/>
      <c r="B976" s="108"/>
      <c r="C976" s="108"/>
      <c r="D976" s="115"/>
      <c r="E976" s="108"/>
      <c r="F976" s="108"/>
      <c r="G976" s="108"/>
      <c r="H976" s="108"/>
      <c r="I976" s="108"/>
      <c r="J976" s="108"/>
      <c r="K976" s="108"/>
      <c r="L976" s="108"/>
      <c r="M976" s="111"/>
      <c r="N976" s="112"/>
      <c r="O976" s="111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</row>
    <row r="977">
      <c r="A977" s="108"/>
      <c r="B977" s="108"/>
      <c r="C977" s="108"/>
      <c r="D977" s="115"/>
      <c r="E977" s="108"/>
      <c r="F977" s="108"/>
      <c r="G977" s="108"/>
      <c r="H977" s="108"/>
      <c r="I977" s="108"/>
      <c r="J977" s="108"/>
      <c r="K977" s="108"/>
      <c r="L977" s="108"/>
      <c r="M977" s="111"/>
      <c r="N977" s="112"/>
      <c r="O977" s="111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</row>
    <row r="978">
      <c r="A978" s="108"/>
      <c r="B978" s="108"/>
      <c r="C978" s="108"/>
      <c r="D978" s="115"/>
      <c r="E978" s="108"/>
      <c r="F978" s="108"/>
      <c r="G978" s="108"/>
      <c r="H978" s="108"/>
      <c r="I978" s="108"/>
      <c r="J978" s="108"/>
      <c r="K978" s="108"/>
      <c r="L978" s="108"/>
      <c r="M978" s="111"/>
      <c r="N978" s="112"/>
      <c r="O978" s="111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</row>
    <row r="979">
      <c r="A979" s="108"/>
      <c r="B979" s="108"/>
      <c r="C979" s="108"/>
      <c r="D979" s="115"/>
      <c r="E979" s="108"/>
      <c r="F979" s="108"/>
      <c r="G979" s="108"/>
      <c r="H979" s="108"/>
      <c r="I979" s="108"/>
      <c r="J979" s="108"/>
      <c r="K979" s="108"/>
      <c r="L979" s="108"/>
      <c r="M979" s="111"/>
      <c r="N979" s="112"/>
      <c r="O979" s="111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</row>
    <row r="980">
      <c r="A980" s="108"/>
      <c r="B980" s="108"/>
      <c r="C980" s="108"/>
      <c r="D980" s="115"/>
      <c r="E980" s="108"/>
      <c r="F980" s="108"/>
      <c r="G980" s="108"/>
      <c r="H980" s="108"/>
      <c r="I980" s="108"/>
      <c r="J980" s="108"/>
      <c r="K980" s="108"/>
      <c r="L980" s="108"/>
      <c r="M980" s="111"/>
      <c r="N980" s="112"/>
      <c r="O980" s="111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</row>
    <row r="981">
      <c r="A981" s="108"/>
      <c r="B981" s="108"/>
      <c r="C981" s="108"/>
      <c r="D981" s="115"/>
      <c r="E981" s="108"/>
      <c r="F981" s="108"/>
      <c r="G981" s="108"/>
      <c r="H981" s="108"/>
      <c r="I981" s="108"/>
      <c r="J981" s="108"/>
      <c r="K981" s="108"/>
      <c r="L981" s="108"/>
      <c r="M981" s="111"/>
      <c r="N981" s="112"/>
      <c r="O981" s="111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</row>
    <row r="982">
      <c r="A982" s="108"/>
      <c r="B982" s="108"/>
      <c r="C982" s="108"/>
      <c r="D982" s="115"/>
      <c r="E982" s="108"/>
      <c r="F982" s="108"/>
      <c r="G982" s="108"/>
      <c r="H982" s="108"/>
      <c r="I982" s="108"/>
      <c r="J982" s="108"/>
      <c r="K982" s="108"/>
      <c r="L982" s="108"/>
      <c r="M982" s="111"/>
      <c r="N982" s="112"/>
      <c r="O982" s="111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</row>
    <row r="983">
      <c r="A983" s="108"/>
      <c r="B983" s="108"/>
      <c r="C983" s="108"/>
      <c r="D983" s="115"/>
      <c r="E983" s="108"/>
      <c r="F983" s="108"/>
      <c r="G983" s="108"/>
      <c r="H983" s="108"/>
      <c r="I983" s="108"/>
      <c r="J983" s="108"/>
      <c r="K983" s="108"/>
      <c r="L983" s="108"/>
      <c r="M983" s="111"/>
      <c r="N983" s="112"/>
      <c r="O983" s="111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</row>
    <row r="984">
      <c r="A984" s="108"/>
      <c r="B984" s="108"/>
      <c r="C984" s="108"/>
      <c r="D984" s="115"/>
      <c r="E984" s="108"/>
      <c r="F984" s="108"/>
      <c r="G984" s="108"/>
      <c r="H984" s="108"/>
      <c r="I984" s="108"/>
      <c r="J984" s="108"/>
      <c r="K984" s="108"/>
      <c r="L984" s="108"/>
      <c r="M984" s="111"/>
      <c r="N984" s="112"/>
      <c r="O984" s="111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</row>
    <row r="985">
      <c r="A985" s="108"/>
      <c r="B985" s="108"/>
      <c r="C985" s="108"/>
      <c r="D985" s="115"/>
      <c r="E985" s="108"/>
      <c r="F985" s="108"/>
      <c r="G985" s="108"/>
      <c r="H985" s="108"/>
      <c r="I985" s="108"/>
      <c r="J985" s="108"/>
      <c r="K985" s="108"/>
      <c r="L985" s="108"/>
      <c r="M985" s="111"/>
      <c r="N985" s="112"/>
      <c r="O985" s="111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</row>
    <row r="986">
      <c r="A986" s="108"/>
      <c r="B986" s="108"/>
      <c r="C986" s="108"/>
      <c r="D986" s="115"/>
      <c r="E986" s="108"/>
      <c r="F986" s="108"/>
      <c r="G986" s="108"/>
      <c r="H986" s="108"/>
      <c r="I986" s="108"/>
      <c r="J986" s="108"/>
      <c r="K986" s="108"/>
      <c r="L986" s="108"/>
      <c r="M986" s="111"/>
      <c r="N986" s="112"/>
      <c r="O986" s="111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</row>
    <row r="987">
      <c r="A987" s="108"/>
      <c r="B987" s="108"/>
      <c r="C987" s="108"/>
      <c r="D987" s="115"/>
      <c r="E987" s="108"/>
      <c r="F987" s="108"/>
      <c r="G987" s="108"/>
      <c r="H987" s="108"/>
      <c r="I987" s="108"/>
      <c r="J987" s="108"/>
      <c r="K987" s="108"/>
      <c r="L987" s="108"/>
      <c r="M987" s="111"/>
      <c r="N987" s="112"/>
      <c r="O987" s="111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</row>
    <row r="988">
      <c r="A988" s="108"/>
      <c r="B988" s="108"/>
      <c r="C988" s="108"/>
      <c r="D988" s="115"/>
      <c r="E988" s="108"/>
      <c r="F988" s="108"/>
      <c r="G988" s="108"/>
      <c r="H988" s="108"/>
      <c r="I988" s="108"/>
      <c r="J988" s="108"/>
      <c r="K988" s="108"/>
      <c r="L988" s="108"/>
      <c r="M988" s="111"/>
      <c r="N988" s="112"/>
      <c r="O988" s="111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</row>
    <row r="989">
      <c r="A989" s="108"/>
      <c r="B989" s="108"/>
      <c r="C989" s="108"/>
      <c r="D989" s="115"/>
      <c r="E989" s="108"/>
      <c r="F989" s="108"/>
      <c r="G989" s="108"/>
      <c r="H989" s="108"/>
      <c r="I989" s="108"/>
      <c r="J989" s="108"/>
      <c r="K989" s="108"/>
      <c r="L989" s="108"/>
      <c r="M989" s="111"/>
      <c r="N989" s="112"/>
      <c r="O989" s="111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</row>
    <row r="990">
      <c r="A990" s="108"/>
      <c r="B990" s="108"/>
      <c r="C990" s="108"/>
      <c r="D990" s="115"/>
      <c r="E990" s="108"/>
      <c r="F990" s="108"/>
      <c r="G990" s="108"/>
      <c r="H990" s="108"/>
      <c r="I990" s="108"/>
      <c r="J990" s="108"/>
      <c r="K990" s="108"/>
      <c r="L990" s="108"/>
      <c r="M990" s="111"/>
      <c r="N990" s="112"/>
      <c r="O990" s="111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</row>
    <row r="991">
      <c r="A991" s="108"/>
      <c r="B991" s="108"/>
      <c r="C991" s="108"/>
      <c r="D991" s="115"/>
      <c r="E991" s="108"/>
      <c r="F991" s="108"/>
      <c r="G991" s="108"/>
      <c r="H991" s="108"/>
      <c r="I991" s="108"/>
      <c r="J991" s="108"/>
      <c r="K991" s="108"/>
      <c r="L991" s="108"/>
      <c r="M991" s="111"/>
      <c r="N991" s="112"/>
      <c r="O991" s="111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</row>
    <row r="992">
      <c r="A992" s="108"/>
      <c r="B992" s="108"/>
      <c r="C992" s="108"/>
      <c r="D992" s="115"/>
      <c r="E992" s="108"/>
      <c r="F992" s="108"/>
      <c r="G992" s="108"/>
      <c r="H992" s="108"/>
      <c r="I992" s="108"/>
      <c r="J992" s="108"/>
      <c r="K992" s="108"/>
      <c r="L992" s="108"/>
      <c r="M992" s="111"/>
      <c r="N992" s="112"/>
      <c r="O992" s="111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</row>
    <row r="993">
      <c r="A993" s="108"/>
      <c r="B993" s="108"/>
      <c r="C993" s="108"/>
      <c r="D993" s="115"/>
      <c r="E993" s="108"/>
      <c r="F993" s="108"/>
      <c r="G993" s="108"/>
      <c r="H993" s="108"/>
      <c r="I993" s="108"/>
      <c r="J993" s="108"/>
      <c r="K993" s="108"/>
      <c r="L993" s="108"/>
      <c r="M993" s="111"/>
      <c r="N993" s="112"/>
      <c r="O993" s="111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</row>
    <row r="994">
      <c r="A994" s="108"/>
      <c r="B994" s="108"/>
      <c r="C994" s="108"/>
      <c r="D994" s="115"/>
      <c r="E994" s="108"/>
      <c r="F994" s="108"/>
      <c r="G994" s="108"/>
      <c r="H994" s="108"/>
      <c r="I994" s="108"/>
      <c r="J994" s="108"/>
      <c r="K994" s="108"/>
      <c r="L994" s="108"/>
      <c r="M994" s="111"/>
      <c r="N994" s="112"/>
      <c r="O994" s="111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</row>
    <row r="995">
      <c r="A995" s="108"/>
      <c r="B995" s="108"/>
      <c r="C995" s="108"/>
      <c r="D995" s="115"/>
      <c r="E995" s="108"/>
      <c r="F995" s="108"/>
      <c r="G995" s="108"/>
      <c r="H995" s="108"/>
      <c r="I995" s="108"/>
      <c r="J995" s="108"/>
      <c r="K995" s="108"/>
      <c r="L995" s="108"/>
      <c r="M995" s="111"/>
      <c r="N995" s="112"/>
      <c r="O995" s="111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</row>
    <row r="996">
      <c r="A996" s="108"/>
      <c r="B996" s="108"/>
      <c r="C996" s="108"/>
      <c r="D996" s="115"/>
      <c r="E996" s="108"/>
      <c r="F996" s="108"/>
      <c r="G996" s="108"/>
      <c r="H996" s="108"/>
      <c r="I996" s="108"/>
      <c r="J996" s="108"/>
      <c r="K996" s="108"/>
      <c r="L996" s="108"/>
      <c r="M996" s="111"/>
      <c r="N996" s="112"/>
      <c r="O996" s="111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</row>
    <row r="997">
      <c r="A997" s="108"/>
      <c r="B997" s="108"/>
      <c r="C997" s="108"/>
      <c r="D997" s="115"/>
      <c r="E997" s="108"/>
      <c r="F997" s="108"/>
      <c r="G997" s="108"/>
      <c r="H997" s="108"/>
      <c r="I997" s="108"/>
      <c r="J997" s="108"/>
      <c r="K997" s="108"/>
      <c r="L997" s="108"/>
      <c r="M997" s="111"/>
      <c r="N997" s="112"/>
      <c r="O997" s="111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</row>
    <row r="998">
      <c r="A998" s="108"/>
      <c r="B998" s="108"/>
      <c r="C998" s="108"/>
      <c r="D998" s="115"/>
      <c r="E998" s="108"/>
      <c r="F998" s="108"/>
      <c r="G998" s="108"/>
      <c r="H998" s="108"/>
      <c r="I998" s="108"/>
      <c r="J998" s="108"/>
      <c r="K998" s="108"/>
      <c r="L998" s="108"/>
      <c r="M998" s="111"/>
      <c r="N998" s="112"/>
      <c r="O998" s="111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</row>
    <row r="999">
      <c r="A999" s="108"/>
      <c r="B999" s="108"/>
      <c r="C999" s="108"/>
      <c r="D999" s="115"/>
      <c r="E999" s="108"/>
      <c r="F999" s="108"/>
      <c r="G999" s="108"/>
      <c r="H999" s="108"/>
      <c r="I999" s="108"/>
      <c r="J999" s="108"/>
      <c r="K999" s="108"/>
      <c r="L999" s="108"/>
      <c r="M999" s="111"/>
      <c r="N999" s="112"/>
      <c r="O999" s="111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</row>
    <row r="1000">
      <c r="A1000" s="108"/>
      <c r="B1000" s="108"/>
      <c r="C1000" s="108"/>
      <c r="D1000" s="115"/>
      <c r="E1000" s="108"/>
      <c r="F1000" s="108"/>
      <c r="G1000" s="108"/>
      <c r="H1000" s="108"/>
      <c r="I1000" s="108"/>
      <c r="J1000" s="108"/>
      <c r="K1000" s="108"/>
      <c r="L1000" s="108"/>
      <c r="M1000" s="111"/>
      <c r="N1000" s="112"/>
      <c r="O1000" s="111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</row>
    <row r="1001">
      <c r="A1001" s="108"/>
      <c r="B1001" s="108"/>
      <c r="C1001" s="108"/>
      <c r="D1001" s="115"/>
      <c r="E1001" s="108"/>
      <c r="F1001" s="108"/>
      <c r="G1001" s="108"/>
      <c r="H1001" s="108"/>
      <c r="I1001" s="108"/>
      <c r="J1001" s="108"/>
      <c r="K1001" s="108"/>
      <c r="L1001" s="108"/>
      <c r="M1001" s="111"/>
      <c r="N1001" s="112"/>
      <c r="O1001" s="111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</row>
    <row r="1002">
      <c r="A1002" s="108"/>
      <c r="B1002" s="108"/>
      <c r="C1002" s="108"/>
      <c r="D1002" s="115"/>
      <c r="E1002" s="108"/>
      <c r="F1002" s="108"/>
      <c r="G1002" s="108"/>
      <c r="H1002" s="108"/>
      <c r="I1002" s="108"/>
      <c r="J1002" s="108"/>
      <c r="K1002" s="108"/>
      <c r="L1002" s="108"/>
      <c r="M1002" s="111"/>
      <c r="N1002" s="112"/>
      <c r="O1002" s="111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</row>
    <row r="1003">
      <c r="A1003" s="108"/>
      <c r="B1003" s="108"/>
      <c r="C1003" s="108"/>
      <c r="D1003" s="115"/>
      <c r="E1003" s="108"/>
      <c r="F1003" s="108"/>
      <c r="G1003" s="108"/>
      <c r="H1003" s="108"/>
      <c r="I1003" s="108"/>
      <c r="J1003" s="108"/>
      <c r="K1003" s="108"/>
      <c r="L1003" s="108"/>
      <c r="M1003" s="111"/>
      <c r="N1003" s="112"/>
      <c r="O1003" s="111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</row>
    <row r="1004">
      <c r="A1004" s="108"/>
      <c r="B1004" s="108"/>
      <c r="C1004" s="108"/>
      <c r="D1004" s="115"/>
      <c r="E1004" s="108"/>
      <c r="F1004" s="108"/>
      <c r="G1004" s="108"/>
      <c r="H1004" s="108"/>
      <c r="I1004" s="108"/>
      <c r="J1004" s="108"/>
      <c r="K1004" s="108"/>
      <c r="L1004" s="108"/>
      <c r="M1004" s="111"/>
      <c r="N1004" s="112"/>
      <c r="O1004" s="111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</row>
    <row r="1005">
      <c r="A1005" s="108"/>
      <c r="B1005" s="108"/>
      <c r="C1005" s="108"/>
      <c r="D1005" s="115"/>
      <c r="E1005" s="108"/>
      <c r="F1005" s="108"/>
      <c r="G1005" s="108"/>
      <c r="H1005" s="108"/>
      <c r="I1005" s="108"/>
      <c r="J1005" s="108"/>
      <c r="K1005" s="108"/>
      <c r="L1005" s="108"/>
      <c r="M1005" s="111"/>
      <c r="N1005" s="112"/>
      <c r="O1005" s="111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  <c r="AG1005" s="108"/>
      <c r="AH1005" s="108"/>
    </row>
    <row r="1006">
      <c r="A1006" s="108"/>
      <c r="B1006" s="108"/>
      <c r="C1006" s="108"/>
      <c r="D1006" s="115"/>
      <c r="E1006" s="108"/>
      <c r="F1006" s="108"/>
      <c r="G1006" s="108"/>
      <c r="H1006" s="108"/>
      <c r="I1006" s="108"/>
      <c r="J1006" s="108"/>
      <c r="K1006" s="108"/>
      <c r="L1006" s="108"/>
      <c r="M1006" s="111"/>
      <c r="N1006" s="112"/>
      <c r="O1006" s="111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  <c r="AG1006" s="108"/>
      <c r="AH1006" s="108"/>
    </row>
    <row r="1007">
      <c r="A1007" s="108"/>
      <c r="B1007" s="108"/>
      <c r="C1007" s="108"/>
      <c r="D1007" s="115"/>
      <c r="E1007" s="108"/>
      <c r="F1007" s="108"/>
      <c r="G1007" s="108"/>
      <c r="H1007" s="108"/>
      <c r="I1007" s="108"/>
      <c r="J1007" s="108"/>
      <c r="K1007" s="108"/>
      <c r="L1007" s="108"/>
      <c r="M1007" s="111"/>
      <c r="N1007" s="112"/>
      <c r="O1007" s="111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  <c r="AG1007" s="108"/>
      <c r="AH1007" s="108"/>
    </row>
    <row r="1008">
      <c r="A1008" s="108"/>
      <c r="B1008" s="108"/>
      <c r="C1008" s="108"/>
      <c r="D1008" s="115"/>
      <c r="E1008" s="108"/>
      <c r="F1008" s="108"/>
      <c r="G1008" s="108"/>
      <c r="H1008" s="108"/>
      <c r="I1008" s="108"/>
      <c r="J1008" s="108"/>
      <c r="K1008" s="108"/>
      <c r="L1008" s="108"/>
      <c r="M1008" s="111"/>
      <c r="N1008" s="112"/>
      <c r="O1008" s="111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  <c r="AG1008" s="108"/>
      <c r="AH1008" s="108"/>
    </row>
    <row r="1009">
      <c r="A1009" s="108"/>
      <c r="B1009" s="108"/>
      <c r="C1009" s="108"/>
      <c r="D1009" s="115"/>
      <c r="E1009" s="108"/>
      <c r="F1009" s="108"/>
      <c r="G1009" s="108"/>
      <c r="H1009" s="108"/>
      <c r="I1009" s="108"/>
      <c r="J1009" s="108"/>
      <c r="K1009" s="108"/>
      <c r="L1009" s="108"/>
      <c r="M1009" s="111"/>
      <c r="N1009" s="112"/>
      <c r="O1009" s="111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  <c r="AE1009" s="108"/>
      <c r="AF1009" s="108"/>
      <c r="AG1009" s="108"/>
      <c r="AH1009" s="108"/>
    </row>
    <row r="1010">
      <c r="A1010" s="108"/>
      <c r="B1010" s="108"/>
      <c r="C1010" s="108"/>
      <c r="D1010" s="115"/>
      <c r="E1010" s="108"/>
      <c r="F1010" s="108"/>
      <c r="G1010" s="108"/>
      <c r="H1010" s="108"/>
      <c r="I1010" s="108"/>
      <c r="J1010" s="108"/>
      <c r="K1010" s="108"/>
      <c r="L1010" s="108"/>
      <c r="M1010" s="111"/>
      <c r="N1010" s="112"/>
      <c r="O1010" s="111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  <c r="AE1010" s="108"/>
      <c r="AF1010" s="108"/>
      <c r="AG1010" s="108"/>
      <c r="AH1010" s="108"/>
    </row>
    <row r="1011">
      <c r="A1011" s="108"/>
      <c r="B1011" s="108"/>
      <c r="C1011" s="108"/>
      <c r="D1011" s="115"/>
      <c r="E1011" s="108"/>
      <c r="F1011" s="108"/>
      <c r="G1011" s="108"/>
      <c r="H1011" s="108"/>
      <c r="I1011" s="108"/>
      <c r="J1011" s="108"/>
      <c r="K1011" s="108"/>
      <c r="L1011" s="108"/>
      <c r="M1011" s="111"/>
      <c r="N1011" s="112"/>
      <c r="O1011" s="111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  <c r="AE1011" s="108"/>
      <c r="AF1011" s="108"/>
      <c r="AG1011" s="108"/>
      <c r="AH1011" s="108"/>
    </row>
    <row r="1012">
      <c r="A1012" s="108"/>
      <c r="B1012" s="108"/>
      <c r="C1012" s="108"/>
      <c r="D1012" s="115"/>
      <c r="E1012" s="108"/>
      <c r="F1012" s="108"/>
      <c r="G1012" s="108"/>
      <c r="H1012" s="108"/>
      <c r="I1012" s="108"/>
      <c r="J1012" s="108"/>
      <c r="K1012" s="108"/>
      <c r="L1012" s="108"/>
      <c r="M1012" s="111"/>
      <c r="N1012" s="112"/>
      <c r="O1012" s="111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  <c r="AE1012" s="108"/>
      <c r="AF1012" s="108"/>
      <c r="AG1012" s="108"/>
      <c r="AH1012" s="108"/>
    </row>
    <row r="1013">
      <c r="A1013" s="108"/>
      <c r="B1013" s="108"/>
      <c r="C1013" s="108"/>
      <c r="D1013" s="115"/>
      <c r="E1013" s="108"/>
      <c r="F1013" s="108"/>
      <c r="G1013" s="108"/>
      <c r="H1013" s="108"/>
      <c r="I1013" s="108"/>
      <c r="J1013" s="108"/>
      <c r="K1013" s="108"/>
      <c r="L1013" s="108"/>
      <c r="M1013" s="111"/>
      <c r="N1013" s="112"/>
      <c r="O1013" s="111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  <c r="AE1013" s="108"/>
      <c r="AF1013" s="108"/>
      <c r="AG1013" s="108"/>
      <c r="AH1013" s="108"/>
    </row>
    <row r="1014">
      <c r="A1014" s="108"/>
      <c r="B1014" s="108"/>
      <c r="C1014" s="108"/>
      <c r="D1014" s="115"/>
      <c r="E1014" s="108"/>
      <c r="F1014" s="108"/>
      <c r="G1014" s="108"/>
      <c r="H1014" s="108"/>
      <c r="I1014" s="108"/>
      <c r="J1014" s="108"/>
      <c r="K1014" s="108"/>
      <c r="L1014" s="108"/>
      <c r="M1014" s="111"/>
      <c r="N1014" s="112"/>
      <c r="O1014" s="111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  <c r="AE1014" s="108"/>
      <c r="AF1014" s="108"/>
      <c r="AG1014" s="108"/>
      <c r="AH1014" s="108"/>
    </row>
    <row r="1015">
      <c r="A1015" s="108"/>
      <c r="B1015" s="108"/>
      <c r="C1015" s="108"/>
      <c r="D1015" s="115"/>
      <c r="E1015" s="108"/>
      <c r="F1015" s="108"/>
      <c r="G1015" s="108"/>
      <c r="H1015" s="108"/>
      <c r="I1015" s="108"/>
      <c r="J1015" s="108"/>
      <c r="K1015" s="108"/>
      <c r="L1015" s="108"/>
      <c r="M1015" s="111"/>
      <c r="N1015" s="112"/>
      <c r="O1015" s="111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  <c r="AE1015" s="108"/>
      <c r="AF1015" s="108"/>
      <c r="AG1015" s="108"/>
      <c r="AH1015" s="108"/>
    </row>
    <row r="1016">
      <c r="A1016" s="108"/>
      <c r="B1016" s="108"/>
      <c r="C1016" s="108"/>
      <c r="D1016" s="115"/>
      <c r="E1016" s="108"/>
      <c r="F1016" s="108"/>
      <c r="G1016" s="108"/>
      <c r="H1016" s="108"/>
      <c r="I1016" s="108"/>
      <c r="J1016" s="108"/>
      <c r="K1016" s="108"/>
      <c r="L1016" s="108"/>
      <c r="M1016" s="111"/>
      <c r="N1016" s="112"/>
      <c r="O1016" s="111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  <c r="AE1016" s="108"/>
      <c r="AF1016" s="108"/>
      <c r="AG1016" s="108"/>
      <c r="AH1016" s="108"/>
    </row>
    <row r="1017">
      <c r="A1017" s="108"/>
      <c r="B1017" s="108"/>
      <c r="C1017" s="108"/>
      <c r="D1017" s="115"/>
      <c r="E1017" s="108"/>
      <c r="F1017" s="108"/>
      <c r="G1017" s="108"/>
      <c r="H1017" s="108"/>
      <c r="I1017" s="108"/>
      <c r="J1017" s="108"/>
      <c r="K1017" s="108"/>
      <c r="L1017" s="108"/>
      <c r="M1017" s="111"/>
      <c r="N1017" s="112"/>
      <c r="O1017" s="111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  <c r="AE1017" s="108"/>
      <c r="AF1017" s="108"/>
      <c r="AG1017" s="108"/>
      <c r="AH1017" s="108"/>
    </row>
    <row r="1018">
      <c r="A1018" s="108"/>
      <c r="B1018" s="108"/>
      <c r="C1018" s="108"/>
      <c r="D1018" s="115"/>
      <c r="E1018" s="108"/>
      <c r="F1018" s="108"/>
      <c r="G1018" s="108"/>
      <c r="H1018" s="108"/>
      <c r="I1018" s="108"/>
      <c r="J1018" s="108"/>
      <c r="K1018" s="108"/>
      <c r="L1018" s="108"/>
      <c r="M1018" s="111"/>
      <c r="N1018" s="112"/>
      <c r="O1018" s="111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  <c r="AE1018" s="108"/>
      <c r="AF1018" s="108"/>
      <c r="AG1018" s="108"/>
      <c r="AH1018" s="108"/>
    </row>
    <row r="1019">
      <c r="A1019" s="108"/>
      <c r="B1019" s="108"/>
      <c r="C1019" s="108"/>
      <c r="D1019" s="115"/>
      <c r="E1019" s="108"/>
      <c r="F1019" s="108"/>
      <c r="G1019" s="108"/>
      <c r="H1019" s="108"/>
      <c r="I1019" s="108"/>
      <c r="J1019" s="108"/>
      <c r="K1019" s="108"/>
      <c r="L1019" s="108"/>
      <c r="M1019" s="111"/>
      <c r="N1019" s="112"/>
      <c r="O1019" s="111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  <c r="AE1019" s="108"/>
      <c r="AF1019" s="108"/>
      <c r="AG1019" s="108"/>
      <c r="AH1019" s="108"/>
    </row>
    <row r="1020">
      <c r="A1020" s="108"/>
      <c r="B1020" s="108"/>
      <c r="C1020" s="108"/>
      <c r="D1020" s="115"/>
      <c r="E1020" s="108"/>
      <c r="F1020" s="108"/>
      <c r="G1020" s="108"/>
      <c r="H1020" s="108"/>
      <c r="I1020" s="108"/>
      <c r="J1020" s="108"/>
      <c r="K1020" s="108"/>
      <c r="L1020" s="108"/>
      <c r="M1020" s="111"/>
      <c r="N1020" s="112"/>
      <c r="O1020" s="111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  <c r="AE1020" s="108"/>
      <c r="AF1020" s="108"/>
      <c r="AG1020" s="108"/>
      <c r="AH1020" s="108"/>
    </row>
    <row r="1021">
      <c r="A1021" s="108"/>
      <c r="B1021" s="108"/>
      <c r="C1021" s="108"/>
      <c r="D1021" s="115"/>
      <c r="E1021" s="108"/>
      <c r="F1021" s="108"/>
      <c r="G1021" s="108"/>
      <c r="H1021" s="108"/>
      <c r="I1021" s="108"/>
      <c r="J1021" s="108"/>
      <c r="K1021" s="108"/>
      <c r="L1021" s="108"/>
      <c r="M1021" s="111"/>
      <c r="N1021" s="112"/>
      <c r="O1021" s="111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  <c r="AE1021" s="108"/>
      <c r="AF1021" s="108"/>
      <c r="AG1021" s="108"/>
      <c r="AH1021" s="108"/>
    </row>
    <row r="1022">
      <c r="A1022" s="108"/>
      <c r="B1022" s="108"/>
      <c r="C1022" s="108"/>
      <c r="D1022" s="115"/>
      <c r="E1022" s="108"/>
      <c r="F1022" s="108"/>
      <c r="G1022" s="108"/>
      <c r="H1022" s="108"/>
      <c r="I1022" s="108"/>
      <c r="J1022" s="108"/>
      <c r="K1022" s="108"/>
      <c r="L1022" s="108"/>
      <c r="M1022" s="111"/>
      <c r="N1022" s="112"/>
      <c r="O1022" s="111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  <c r="AE1022" s="108"/>
      <c r="AF1022" s="108"/>
      <c r="AG1022" s="108"/>
      <c r="AH1022" s="108"/>
    </row>
    <row r="1023">
      <c r="A1023" s="108"/>
      <c r="B1023" s="108"/>
      <c r="C1023" s="108"/>
      <c r="D1023" s="115"/>
      <c r="E1023" s="108"/>
      <c r="F1023" s="108"/>
      <c r="G1023" s="108"/>
      <c r="H1023" s="108"/>
      <c r="I1023" s="108"/>
      <c r="J1023" s="108"/>
      <c r="K1023" s="108"/>
      <c r="L1023" s="108"/>
      <c r="M1023" s="111"/>
      <c r="N1023" s="112"/>
      <c r="O1023" s="111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  <c r="AE1023" s="108"/>
      <c r="AF1023" s="108"/>
      <c r="AG1023" s="108"/>
      <c r="AH1023" s="108"/>
    </row>
    <row r="1024">
      <c r="A1024" s="108"/>
      <c r="B1024" s="108"/>
      <c r="C1024" s="108"/>
      <c r="D1024" s="115"/>
      <c r="E1024" s="108"/>
      <c r="F1024" s="108"/>
      <c r="G1024" s="108"/>
      <c r="H1024" s="108"/>
      <c r="I1024" s="108"/>
      <c r="J1024" s="108"/>
      <c r="K1024" s="108"/>
      <c r="L1024" s="108"/>
      <c r="M1024" s="111"/>
      <c r="N1024" s="112"/>
      <c r="O1024" s="111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  <c r="AE1024" s="108"/>
      <c r="AF1024" s="108"/>
      <c r="AG1024" s="108"/>
      <c r="AH1024" s="108"/>
    </row>
    <row r="1025">
      <c r="A1025" s="108"/>
      <c r="B1025" s="108"/>
      <c r="C1025" s="108"/>
      <c r="D1025" s="115"/>
      <c r="E1025" s="108"/>
      <c r="F1025" s="108"/>
      <c r="G1025" s="108"/>
      <c r="H1025" s="108"/>
      <c r="I1025" s="108"/>
      <c r="J1025" s="108"/>
      <c r="K1025" s="108"/>
      <c r="L1025" s="108"/>
      <c r="M1025" s="111"/>
      <c r="N1025" s="112"/>
      <c r="O1025" s="111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  <c r="AE1025" s="108"/>
      <c r="AF1025" s="108"/>
      <c r="AG1025" s="108"/>
      <c r="AH1025" s="108"/>
    </row>
    <row r="1026">
      <c r="A1026" s="108"/>
      <c r="B1026" s="108"/>
      <c r="C1026" s="108"/>
      <c r="D1026" s="115"/>
      <c r="E1026" s="108"/>
      <c r="F1026" s="108"/>
      <c r="G1026" s="108"/>
      <c r="H1026" s="108"/>
      <c r="I1026" s="108"/>
      <c r="J1026" s="108"/>
      <c r="K1026" s="108"/>
      <c r="L1026" s="108"/>
      <c r="M1026" s="111"/>
      <c r="N1026" s="112"/>
      <c r="O1026" s="111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  <c r="AE1026" s="108"/>
      <c r="AF1026" s="108"/>
      <c r="AG1026" s="108"/>
      <c r="AH1026" s="108"/>
    </row>
    <row r="1027">
      <c r="A1027" s="108"/>
      <c r="B1027" s="108"/>
      <c r="C1027" s="108"/>
      <c r="D1027" s="115"/>
      <c r="E1027" s="108"/>
      <c r="F1027" s="108"/>
      <c r="G1027" s="108"/>
      <c r="H1027" s="108"/>
      <c r="I1027" s="108"/>
      <c r="J1027" s="108"/>
      <c r="K1027" s="108"/>
      <c r="L1027" s="108"/>
      <c r="M1027" s="111"/>
      <c r="N1027" s="112"/>
      <c r="O1027" s="111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  <c r="AE1027" s="108"/>
      <c r="AF1027" s="108"/>
      <c r="AG1027" s="108"/>
      <c r="AH1027" s="108"/>
    </row>
    <row r="1028">
      <c r="A1028" s="108"/>
      <c r="B1028" s="108"/>
      <c r="C1028" s="108"/>
      <c r="D1028" s="115"/>
      <c r="E1028" s="108"/>
      <c r="F1028" s="108"/>
      <c r="G1028" s="108"/>
      <c r="H1028" s="108"/>
      <c r="I1028" s="108"/>
      <c r="J1028" s="108"/>
      <c r="K1028" s="108"/>
      <c r="L1028" s="108"/>
      <c r="M1028" s="111"/>
      <c r="N1028" s="112"/>
      <c r="O1028" s="111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  <c r="AE1028" s="108"/>
      <c r="AF1028" s="108"/>
      <c r="AG1028" s="108"/>
      <c r="AH1028" s="108"/>
    </row>
    <row r="1029">
      <c r="A1029" s="108"/>
      <c r="B1029" s="108"/>
      <c r="C1029" s="108"/>
      <c r="D1029" s="115"/>
      <c r="E1029" s="108"/>
      <c r="F1029" s="108"/>
      <c r="G1029" s="108"/>
      <c r="H1029" s="108"/>
      <c r="I1029" s="108"/>
      <c r="J1029" s="108"/>
      <c r="K1029" s="108"/>
      <c r="L1029" s="108"/>
      <c r="M1029" s="111"/>
      <c r="N1029" s="112"/>
      <c r="O1029" s="111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  <c r="AE1029" s="108"/>
      <c r="AF1029" s="108"/>
      <c r="AG1029" s="108"/>
      <c r="AH1029" s="108"/>
    </row>
    <row r="1030">
      <c r="A1030" s="108"/>
      <c r="B1030" s="108"/>
      <c r="C1030" s="108"/>
      <c r="D1030" s="115"/>
      <c r="E1030" s="108"/>
      <c r="F1030" s="108"/>
      <c r="G1030" s="108"/>
      <c r="H1030" s="108"/>
      <c r="I1030" s="108"/>
      <c r="J1030" s="108"/>
      <c r="K1030" s="108"/>
      <c r="L1030" s="108"/>
      <c r="M1030" s="111"/>
      <c r="N1030" s="112"/>
      <c r="O1030" s="111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  <c r="AE1030" s="108"/>
      <c r="AF1030" s="108"/>
      <c r="AG1030" s="108"/>
      <c r="AH1030" s="108"/>
    </row>
    <row r="1031">
      <c r="A1031" s="108"/>
      <c r="B1031" s="108"/>
      <c r="C1031" s="108"/>
      <c r="D1031" s="115"/>
      <c r="E1031" s="108"/>
      <c r="F1031" s="108"/>
      <c r="G1031" s="108"/>
      <c r="H1031" s="108"/>
      <c r="I1031" s="108"/>
      <c r="J1031" s="108"/>
      <c r="K1031" s="108"/>
      <c r="L1031" s="108"/>
      <c r="M1031" s="111"/>
      <c r="N1031" s="112"/>
      <c r="O1031" s="111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  <c r="AE1031" s="108"/>
      <c r="AF1031" s="108"/>
      <c r="AG1031" s="108"/>
      <c r="AH1031" s="108"/>
    </row>
    <row r="1032">
      <c r="A1032" s="108"/>
      <c r="B1032" s="108"/>
      <c r="C1032" s="108"/>
      <c r="D1032" s="115"/>
      <c r="E1032" s="108"/>
      <c r="F1032" s="108"/>
      <c r="G1032" s="108"/>
      <c r="H1032" s="108"/>
      <c r="I1032" s="108"/>
      <c r="J1032" s="108"/>
      <c r="K1032" s="108"/>
      <c r="L1032" s="108"/>
      <c r="M1032" s="111"/>
      <c r="N1032" s="112"/>
      <c r="O1032" s="111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  <c r="AE1032" s="108"/>
      <c r="AF1032" s="108"/>
      <c r="AG1032" s="108"/>
      <c r="AH1032" s="108"/>
    </row>
    <row r="1033">
      <c r="A1033" s="108"/>
      <c r="B1033" s="108"/>
      <c r="C1033" s="108"/>
      <c r="D1033" s="115"/>
      <c r="E1033" s="108"/>
      <c r="F1033" s="108"/>
      <c r="G1033" s="108"/>
      <c r="H1033" s="108"/>
      <c r="I1033" s="108"/>
      <c r="J1033" s="108"/>
      <c r="K1033" s="108"/>
      <c r="L1033" s="108"/>
      <c r="M1033" s="111"/>
      <c r="N1033" s="112"/>
      <c r="O1033" s="111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  <c r="AE1033" s="108"/>
      <c r="AF1033" s="108"/>
      <c r="AG1033" s="108"/>
      <c r="AH1033" s="108"/>
    </row>
    <row r="1034">
      <c r="A1034" s="108"/>
      <c r="B1034" s="108"/>
      <c r="C1034" s="108"/>
      <c r="D1034" s="115"/>
      <c r="E1034" s="108"/>
      <c r="F1034" s="108"/>
      <c r="G1034" s="108"/>
      <c r="H1034" s="108"/>
      <c r="I1034" s="108"/>
      <c r="J1034" s="108"/>
      <c r="K1034" s="108"/>
      <c r="L1034" s="108"/>
      <c r="M1034" s="111"/>
      <c r="N1034" s="112"/>
      <c r="O1034" s="111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  <c r="AE1034" s="108"/>
      <c r="AF1034" s="108"/>
      <c r="AG1034" s="108"/>
      <c r="AH1034" s="108"/>
    </row>
    <row r="1035">
      <c r="A1035" s="108"/>
      <c r="B1035" s="108"/>
      <c r="C1035" s="108"/>
      <c r="D1035" s="115"/>
      <c r="E1035" s="108"/>
      <c r="F1035" s="108"/>
      <c r="G1035" s="108"/>
      <c r="H1035" s="108"/>
      <c r="I1035" s="108"/>
      <c r="J1035" s="108"/>
      <c r="K1035" s="108"/>
      <c r="L1035" s="108"/>
      <c r="M1035" s="111"/>
      <c r="N1035" s="112"/>
      <c r="O1035" s="111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  <c r="AE1035" s="108"/>
      <c r="AF1035" s="108"/>
      <c r="AG1035" s="108"/>
      <c r="AH1035" s="108"/>
    </row>
    <row r="1036">
      <c r="A1036" s="108"/>
      <c r="B1036" s="108"/>
      <c r="C1036" s="108"/>
      <c r="D1036" s="115"/>
      <c r="E1036" s="108"/>
      <c r="F1036" s="108"/>
      <c r="G1036" s="108"/>
      <c r="H1036" s="108"/>
      <c r="I1036" s="108"/>
      <c r="J1036" s="108"/>
      <c r="K1036" s="108"/>
      <c r="L1036" s="108"/>
      <c r="M1036" s="111"/>
      <c r="N1036" s="112"/>
      <c r="O1036" s="111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  <c r="AE1036" s="108"/>
      <c r="AF1036" s="108"/>
      <c r="AG1036" s="108"/>
      <c r="AH1036" s="108"/>
    </row>
    <row r="1037">
      <c r="A1037" s="108"/>
      <c r="B1037" s="108"/>
      <c r="C1037" s="108"/>
      <c r="D1037" s="115"/>
      <c r="E1037" s="108"/>
      <c r="F1037" s="108"/>
      <c r="G1037" s="108"/>
      <c r="H1037" s="108"/>
      <c r="I1037" s="108"/>
      <c r="J1037" s="108"/>
      <c r="K1037" s="108"/>
      <c r="L1037" s="108"/>
      <c r="M1037" s="111"/>
      <c r="N1037" s="112"/>
      <c r="O1037" s="111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  <c r="AE1037" s="108"/>
      <c r="AF1037" s="108"/>
      <c r="AG1037" s="108"/>
      <c r="AH1037" s="108"/>
    </row>
    <row r="1038">
      <c r="A1038" s="108"/>
      <c r="B1038" s="108"/>
      <c r="C1038" s="108"/>
      <c r="D1038" s="115"/>
      <c r="E1038" s="108"/>
      <c r="F1038" s="108"/>
      <c r="G1038" s="108"/>
      <c r="H1038" s="108"/>
      <c r="I1038" s="108"/>
      <c r="J1038" s="108"/>
      <c r="K1038" s="108"/>
      <c r="L1038" s="108"/>
      <c r="M1038" s="111"/>
      <c r="N1038" s="112"/>
      <c r="O1038" s="111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  <c r="AE1038" s="108"/>
      <c r="AF1038" s="108"/>
      <c r="AG1038" s="108"/>
      <c r="AH1038" s="108"/>
    </row>
    <row r="1039">
      <c r="A1039" s="108"/>
      <c r="B1039" s="108"/>
      <c r="C1039" s="108"/>
      <c r="D1039" s="115"/>
      <c r="E1039" s="108"/>
      <c r="F1039" s="108"/>
      <c r="G1039" s="108"/>
      <c r="H1039" s="108"/>
      <c r="I1039" s="108"/>
      <c r="J1039" s="108"/>
      <c r="K1039" s="108"/>
      <c r="L1039" s="108"/>
      <c r="M1039" s="111"/>
      <c r="N1039" s="112"/>
      <c r="O1039" s="111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  <c r="AE1039" s="108"/>
      <c r="AF1039" s="108"/>
      <c r="AG1039" s="108"/>
      <c r="AH1039" s="108"/>
    </row>
    <row r="1040">
      <c r="A1040" s="108"/>
      <c r="B1040" s="108"/>
      <c r="C1040" s="108"/>
      <c r="D1040" s="115"/>
      <c r="E1040" s="108"/>
      <c r="F1040" s="108"/>
      <c r="G1040" s="108"/>
      <c r="H1040" s="108"/>
      <c r="I1040" s="108"/>
      <c r="J1040" s="108"/>
      <c r="K1040" s="108"/>
      <c r="L1040" s="108"/>
      <c r="M1040" s="111"/>
      <c r="N1040" s="112"/>
      <c r="O1040" s="111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  <c r="AE1040" s="108"/>
      <c r="AF1040" s="108"/>
      <c r="AG1040" s="108"/>
      <c r="AH1040" s="108"/>
    </row>
    <row r="1041">
      <c r="A1041" s="108"/>
      <c r="B1041" s="108"/>
      <c r="C1041" s="108"/>
      <c r="D1041" s="115"/>
      <c r="E1041" s="108"/>
      <c r="F1041" s="108"/>
      <c r="G1041" s="108"/>
      <c r="H1041" s="108"/>
      <c r="I1041" s="108"/>
      <c r="J1041" s="108"/>
      <c r="K1041" s="108"/>
      <c r="L1041" s="108"/>
      <c r="M1041" s="111"/>
      <c r="N1041" s="112"/>
      <c r="O1041" s="111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  <c r="AE1041" s="108"/>
      <c r="AF1041" s="108"/>
      <c r="AG1041" s="108"/>
      <c r="AH1041" s="108"/>
    </row>
    <row r="1042">
      <c r="A1042" s="108"/>
      <c r="B1042" s="108"/>
      <c r="C1042" s="108"/>
      <c r="D1042" s="115"/>
      <c r="E1042" s="108"/>
      <c r="F1042" s="108"/>
      <c r="G1042" s="108"/>
      <c r="H1042" s="108"/>
      <c r="I1042" s="108"/>
      <c r="J1042" s="108"/>
      <c r="K1042" s="108"/>
      <c r="L1042" s="108"/>
      <c r="M1042" s="111"/>
      <c r="N1042" s="112"/>
      <c r="O1042" s="111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  <c r="AE1042" s="108"/>
      <c r="AF1042" s="108"/>
      <c r="AG1042" s="108"/>
      <c r="AH1042" s="108"/>
    </row>
    <row r="1043">
      <c r="A1043" s="108"/>
      <c r="B1043" s="108"/>
      <c r="C1043" s="108"/>
      <c r="D1043" s="115"/>
      <c r="E1043" s="108"/>
      <c r="F1043" s="108"/>
      <c r="G1043" s="108"/>
      <c r="H1043" s="108"/>
      <c r="I1043" s="108"/>
      <c r="J1043" s="108"/>
      <c r="K1043" s="108"/>
      <c r="L1043" s="108"/>
      <c r="M1043" s="111"/>
      <c r="N1043" s="112"/>
      <c r="O1043" s="111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  <c r="AE1043" s="108"/>
      <c r="AF1043" s="108"/>
      <c r="AG1043" s="108"/>
      <c r="AH1043" s="108"/>
    </row>
    <row r="1044">
      <c r="A1044" s="108"/>
      <c r="B1044" s="108"/>
      <c r="C1044" s="108"/>
      <c r="D1044" s="115"/>
      <c r="E1044" s="108"/>
      <c r="F1044" s="108"/>
      <c r="G1044" s="108"/>
      <c r="H1044" s="108"/>
      <c r="I1044" s="108"/>
      <c r="J1044" s="108"/>
      <c r="K1044" s="108"/>
      <c r="L1044" s="108"/>
      <c r="M1044" s="111"/>
      <c r="N1044" s="112"/>
      <c r="O1044" s="111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  <c r="AE1044" s="108"/>
      <c r="AF1044" s="108"/>
      <c r="AG1044" s="108"/>
      <c r="AH1044" s="108"/>
    </row>
    <row r="1045">
      <c r="A1045" s="108"/>
      <c r="B1045" s="108"/>
      <c r="C1045" s="108"/>
      <c r="D1045" s="115"/>
      <c r="E1045" s="108"/>
      <c r="F1045" s="108"/>
      <c r="G1045" s="108"/>
      <c r="H1045" s="108"/>
      <c r="I1045" s="108"/>
      <c r="J1045" s="108"/>
      <c r="K1045" s="108"/>
      <c r="L1045" s="108"/>
      <c r="M1045" s="111"/>
      <c r="N1045" s="112"/>
      <c r="O1045" s="111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  <c r="AE1045" s="108"/>
      <c r="AF1045" s="108"/>
      <c r="AG1045" s="108"/>
      <c r="AH1045" s="108"/>
    </row>
    <row r="1046">
      <c r="A1046" s="108"/>
      <c r="B1046" s="108"/>
      <c r="C1046" s="108"/>
      <c r="D1046" s="115"/>
      <c r="E1046" s="108"/>
      <c r="F1046" s="108"/>
      <c r="G1046" s="108"/>
      <c r="H1046" s="108"/>
      <c r="I1046" s="108"/>
      <c r="J1046" s="108"/>
      <c r="K1046" s="108"/>
      <c r="L1046" s="108"/>
      <c r="M1046" s="111"/>
      <c r="N1046" s="112"/>
      <c r="O1046" s="111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  <c r="AE1046" s="108"/>
      <c r="AF1046" s="108"/>
      <c r="AG1046" s="108"/>
      <c r="AH1046" s="108"/>
    </row>
    <row r="1047">
      <c r="A1047" s="108"/>
      <c r="B1047" s="108"/>
      <c r="C1047" s="108"/>
      <c r="D1047" s="115"/>
      <c r="E1047" s="108"/>
      <c r="F1047" s="108"/>
      <c r="G1047" s="108"/>
      <c r="H1047" s="108"/>
      <c r="I1047" s="108"/>
      <c r="J1047" s="108"/>
      <c r="K1047" s="108"/>
      <c r="L1047" s="108"/>
      <c r="M1047" s="111"/>
      <c r="N1047" s="112"/>
      <c r="O1047" s="111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  <c r="AE1047" s="108"/>
      <c r="AF1047" s="108"/>
      <c r="AG1047" s="108"/>
      <c r="AH1047" s="108"/>
    </row>
    <row r="1048">
      <c r="A1048" s="108"/>
      <c r="B1048" s="108"/>
      <c r="C1048" s="108"/>
      <c r="D1048" s="115"/>
      <c r="E1048" s="108"/>
      <c r="F1048" s="108"/>
      <c r="G1048" s="108"/>
      <c r="H1048" s="108"/>
      <c r="I1048" s="108"/>
      <c r="J1048" s="108"/>
      <c r="K1048" s="108"/>
      <c r="L1048" s="108"/>
      <c r="M1048" s="111"/>
      <c r="N1048" s="112"/>
      <c r="O1048" s="111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</row>
    <row r="1049">
      <c r="A1049" s="108"/>
      <c r="B1049" s="108"/>
      <c r="C1049" s="108"/>
      <c r="D1049" s="115"/>
      <c r="E1049" s="108"/>
      <c r="F1049" s="108"/>
      <c r="G1049" s="108"/>
      <c r="H1049" s="108"/>
      <c r="I1049" s="108"/>
      <c r="J1049" s="108"/>
      <c r="K1049" s="108"/>
      <c r="L1049" s="108"/>
      <c r="M1049" s="111"/>
      <c r="N1049" s="112"/>
      <c r="O1049" s="111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</row>
    <row r="1050">
      <c r="A1050" s="108"/>
      <c r="B1050" s="108"/>
      <c r="C1050" s="108"/>
      <c r="D1050" s="115"/>
      <c r="E1050" s="108"/>
      <c r="F1050" s="108"/>
      <c r="G1050" s="108"/>
      <c r="H1050" s="108"/>
      <c r="I1050" s="108"/>
      <c r="J1050" s="108"/>
      <c r="K1050" s="108"/>
      <c r="L1050" s="108"/>
      <c r="M1050" s="111"/>
      <c r="N1050" s="112"/>
      <c r="O1050" s="111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</row>
    <row r="1051">
      <c r="A1051" s="108"/>
      <c r="B1051" s="108"/>
      <c r="C1051" s="108"/>
      <c r="D1051" s="115"/>
      <c r="E1051" s="108"/>
      <c r="F1051" s="108"/>
      <c r="G1051" s="108"/>
      <c r="H1051" s="108"/>
      <c r="I1051" s="108"/>
      <c r="J1051" s="108"/>
      <c r="K1051" s="108"/>
      <c r="L1051" s="108"/>
      <c r="M1051" s="111"/>
      <c r="N1051" s="112"/>
      <c r="O1051" s="111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</row>
    <row r="1052">
      <c r="A1052" s="108"/>
      <c r="B1052" s="108"/>
      <c r="C1052" s="108"/>
      <c r="D1052" s="115"/>
      <c r="E1052" s="108"/>
      <c r="F1052" s="108"/>
      <c r="G1052" s="108"/>
      <c r="H1052" s="108"/>
      <c r="I1052" s="108"/>
      <c r="J1052" s="108"/>
      <c r="K1052" s="108"/>
      <c r="L1052" s="108"/>
      <c r="M1052" s="111"/>
      <c r="N1052" s="112"/>
      <c r="O1052" s="111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  <c r="AE1052" s="108"/>
      <c r="AF1052" s="108"/>
      <c r="AG1052" s="108"/>
      <c r="AH1052" s="108"/>
    </row>
    <row r="1053">
      <c r="A1053" s="108"/>
      <c r="B1053" s="108"/>
      <c r="C1053" s="108"/>
      <c r="D1053" s="115"/>
      <c r="E1053" s="108"/>
      <c r="F1053" s="108"/>
      <c r="G1053" s="108"/>
      <c r="H1053" s="108"/>
      <c r="I1053" s="108"/>
      <c r="J1053" s="108"/>
      <c r="K1053" s="108"/>
      <c r="L1053" s="108"/>
      <c r="M1053" s="111"/>
      <c r="N1053" s="112"/>
      <c r="O1053" s="111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  <c r="AE1053" s="108"/>
      <c r="AF1053" s="108"/>
      <c r="AG1053" s="108"/>
      <c r="AH1053" s="108"/>
    </row>
    <row r="1054">
      <c r="A1054" s="108"/>
      <c r="B1054" s="108"/>
      <c r="C1054" s="108"/>
      <c r="D1054" s="115"/>
      <c r="E1054" s="108"/>
      <c r="F1054" s="108"/>
      <c r="G1054" s="108"/>
      <c r="H1054" s="108"/>
      <c r="I1054" s="108"/>
      <c r="J1054" s="108"/>
      <c r="K1054" s="108"/>
      <c r="L1054" s="108"/>
      <c r="M1054" s="111"/>
      <c r="N1054" s="112"/>
      <c r="O1054" s="111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  <c r="AE1054" s="108"/>
      <c r="AF1054" s="108"/>
      <c r="AG1054" s="108"/>
      <c r="AH1054" s="108"/>
    </row>
    <row r="1055">
      <c r="A1055" s="108"/>
      <c r="B1055" s="108"/>
      <c r="C1055" s="108"/>
      <c r="D1055" s="115"/>
      <c r="E1055" s="108"/>
      <c r="F1055" s="108"/>
      <c r="G1055" s="108"/>
      <c r="H1055" s="108"/>
      <c r="I1055" s="108"/>
      <c r="J1055" s="108"/>
      <c r="K1055" s="108"/>
      <c r="L1055" s="108"/>
      <c r="M1055" s="111"/>
      <c r="N1055" s="112"/>
      <c r="O1055" s="111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  <c r="AE1055" s="108"/>
      <c r="AF1055" s="108"/>
      <c r="AG1055" s="108"/>
      <c r="AH1055" s="108"/>
    </row>
    <row r="1056">
      <c r="A1056" s="108"/>
      <c r="B1056" s="108"/>
      <c r="C1056" s="108"/>
      <c r="D1056" s="115"/>
      <c r="E1056" s="108"/>
      <c r="F1056" s="108"/>
      <c r="G1056" s="108"/>
      <c r="H1056" s="108"/>
      <c r="I1056" s="108"/>
      <c r="J1056" s="108"/>
      <c r="K1056" s="108"/>
      <c r="L1056" s="108"/>
      <c r="M1056" s="111"/>
      <c r="N1056" s="112"/>
      <c r="O1056" s="111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  <c r="AE1056" s="108"/>
      <c r="AF1056" s="108"/>
      <c r="AG1056" s="108"/>
      <c r="AH1056" s="108"/>
    </row>
    <row r="1057">
      <c r="A1057" s="108"/>
      <c r="B1057" s="108"/>
      <c r="C1057" s="108"/>
      <c r="D1057" s="115"/>
      <c r="E1057" s="108"/>
      <c r="F1057" s="108"/>
      <c r="G1057" s="108"/>
      <c r="H1057" s="108"/>
      <c r="I1057" s="108"/>
      <c r="J1057" s="108"/>
      <c r="K1057" s="108"/>
      <c r="L1057" s="108"/>
      <c r="M1057" s="111"/>
      <c r="N1057" s="112"/>
      <c r="O1057" s="111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  <c r="AE1057" s="108"/>
      <c r="AF1057" s="108"/>
      <c r="AG1057" s="108"/>
      <c r="AH1057" s="108"/>
    </row>
    <row r="1058">
      <c r="A1058" s="108"/>
      <c r="B1058" s="108"/>
      <c r="C1058" s="108"/>
      <c r="D1058" s="115"/>
      <c r="E1058" s="108"/>
      <c r="F1058" s="108"/>
      <c r="G1058" s="108"/>
      <c r="H1058" s="108"/>
      <c r="I1058" s="108"/>
      <c r="J1058" s="108"/>
      <c r="K1058" s="108"/>
      <c r="L1058" s="108"/>
      <c r="M1058" s="111"/>
      <c r="N1058" s="112"/>
      <c r="O1058" s="111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  <c r="AE1058" s="108"/>
      <c r="AF1058" s="108"/>
      <c r="AG1058" s="108"/>
      <c r="AH1058" s="108"/>
    </row>
    <row r="1059">
      <c r="A1059" s="108"/>
      <c r="B1059" s="108"/>
      <c r="C1059" s="108"/>
      <c r="D1059" s="115"/>
      <c r="E1059" s="108"/>
      <c r="F1059" s="108"/>
      <c r="G1059" s="108"/>
      <c r="H1059" s="108"/>
      <c r="I1059" s="108"/>
      <c r="J1059" s="108"/>
      <c r="K1059" s="108"/>
      <c r="L1059" s="108"/>
      <c r="M1059" s="111"/>
      <c r="N1059" s="112"/>
      <c r="O1059" s="111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  <c r="AE1059" s="108"/>
      <c r="AF1059" s="108"/>
      <c r="AG1059" s="108"/>
      <c r="AH1059" s="108"/>
    </row>
    <row r="1060">
      <c r="A1060" s="108"/>
      <c r="B1060" s="108"/>
      <c r="C1060" s="108"/>
      <c r="D1060" s="115"/>
      <c r="E1060" s="108"/>
      <c r="F1060" s="108"/>
      <c r="G1060" s="108"/>
      <c r="H1060" s="108"/>
      <c r="I1060" s="108"/>
      <c r="J1060" s="108"/>
      <c r="K1060" s="108"/>
      <c r="L1060" s="108"/>
      <c r="M1060" s="111"/>
      <c r="N1060" s="112"/>
      <c r="O1060" s="111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  <c r="AE1060" s="108"/>
      <c r="AF1060" s="108"/>
      <c r="AG1060" s="108"/>
      <c r="AH1060" s="108"/>
    </row>
    <row r="1061">
      <c r="A1061" s="108"/>
      <c r="B1061" s="108"/>
      <c r="C1061" s="108"/>
      <c r="D1061" s="115"/>
      <c r="E1061" s="108"/>
      <c r="F1061" s="108"/>
      <c r="G1061" s="108"/>
      <c r="H1061" s="108"/>
      <c r="I1061" s="108"/>
      <c r="J1061" s="108"/>
      <c r="K1061" s="108"/>
      <c r="L1061" s="108"/>
      <c r="M1061" s="111"/>
      <c r="N1061" s="112"/>
      <c r="O1061" s="111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  <c r="AE1061" s="108"/>
      <c r="AF1061" s="108"/>
      <c r="AG1061" s="108"/>
      <c r="AH1061" s="108"/>
    </row>
    <row r="1062">
      <c r="A1062" s="108"/>
      <c r="B1062" s="108"/>
      <c r="C1062" s="108"/>
      <c r="D1062" s="115"/>
      <c r="E1062" s="108"/>
      <c r="F1062" s="108"/>
      <c r="G1062" s="108"/>
      <c r="H1062" s="108"/>
      <c r="I1062" s="108"/>
      <c r="J1062" s="108"/>
      <c r="K1062" s="108"/>
      <c r="L1062" s="108"/>
      <c r="M1062" s="111"/>
      <c r="N1062" s="112"/>
      <c r="O1062" s="111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  <c r="AE1062" s="108"/>
      <c r="AF1062" s="108"/>
      <c r="AG1062" s="108"/>
      <c r="AH1062" s="108"/>
    </row>
    <row r="1063">
      <c r="A1063" s="108"/>
      <c r="B1063" s="108"/>
      <c r="C1063" s="108"/>
      <c r="D1063" s="115"/>
      <c r="E1063" s="108"/>
      <c r="F1063" s="108"/>
      <c r="G1063" s="108"/>
      <c r="H1063" s="108"/>
      <c r="I1063" s="108"/>
      <c r="J1063" s="108"/>
      <c r="K1063" s="108"/>
      <c r="L1063" s="108"/>
      <c r="M1063" s="111"/>
      <c r="N1063" s="112"/>
      <c r="O1063" s="111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  <c r="AE1063" s="108"/>
      <c r="AF1063" s="108"/>
      <c r="AG1063" s="108"/>
      <c r="AH1063" s="108"/>
    </row>
    <row r="1064">
      <c r="A1064" s="108"/>
      <c r="B1064" s="108"/>
      <c r="C1064" s="108"/>
      <c r="D1064" s="115"/>
      <c r="E1064" s="108"/>
      <c r="F1064" s="108"/>
      <c r="G1064" s="108"/>
      <c r="H1064" s="108"/>
      <c r="I1064" s="108"/>
      <c r="J1064" s="108"/>
      <c r="K1064" s="108"/>
      <c r="L1064" s="108"/>
      <c r="M1064" s="111"/>
      <c r="N1064" s="112"/>
      <c r="O1064" s="111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  <c r="AE1064" s="108"/>
      <c r="AF1064" s="108"/>
      <c r="AG1064" s="108"/>
      <c r="AH1064" s="108"/>
    </row>
    <row r="1065">
      <c r="A1065" s="108"/>
      <c r="B1065" s="108"/>
      <c r="C1065" s="108"/>
      <c r="D1065" s="115"/>
      <c r="E1065" s="108"/>
      <c r="F1065" s="108"/>
      <c r="G1065" s="108"/>
      <c r="H1065" s="108"/>
      <c r="I1065" s="108"/>
      <c r="J1065" s="108"/>
      <c r="K1065" s="108"/>
      <c r="L1065" s="108"/>
      <c r="M1065" s="111"/>
      <c r="N1065" s="112"/>
      <c r="O1065" s="111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  <c r="AE1065" s="108"/>
      <c r="AF1065" s="108"/>
      <c r="AG1065" s="108"/>
      <c r="AH1065" s="108"/>
    </row>
    <row r="1066">
      <c r="A1066" s="108"/>
      <c r="B1066" s="108"/>
      <c r="C1066" s="108"/>
      <c r="D1066" s="115"/>
      <c r="E1066" s="108"/>
      <c r="F1066" s="108"/>
      <c r="G1066" s="108"/>
      <c r="H1066" s="108"/>
      <c r="I1066" s="108"/>
      <c r="J1066" s="108"/>
      <c r="K1066" s="108"/>
      <c r="L1066" s="108"/>
      <c r="M1066" s="111"/>
      <c r="N1066" s="112"/>
      <c r="O1066" s="111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  <c r="AE1066" s="108"/>
      <c r="AF1066" s="108"/>
      <c r="AG1066" s="108"/>
      <c r="AH1066" s="108"/>
    </row>
    <row r="1067">
      <c r="A1067" s="108"/>
      <c r="B1067" s="108"/>
      <c r="C1067" s="108"/>
      <c r="D1067" s="115"/>
      <c r="E1067" s="108"/>
      <c r="F1067" s="108"/>
      <c r="G1067" s="108"/>
      <c r="H1067" s="108"/>
      <c r="I1067" s="108"/>
      <c r="J1067" s="108"/>
      <c r="K1067" s="108"/>
      <c r="L1067" s="108"/>
      <c r="M1067" s="111"/>
      <c r="N1067" s="112"/>
      <c r="O1067" s="111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  <c r="AE1067" s="108"/>
      <c r="AF1067" s="108"/>
      <c r="AG1067" s="108"/>
      <c r="AH1067" s="108"/>
    </row>
    <row r="1068">
      <c r="A1068" s="108"/>
      <c r="B1068" s="108"/>
      <c r="C1068" s="108"/>
      <c r="D1068" s="115"/>
      <c r="E1068" s="108"/>
      <c r="F1068" s="108"/>
      <c r="G1068" s="108"/>
      <c r="H1068" s="108"/>
      <c r="I1068" s="108"/>
      <c r="J1068" s="108"/>
      <c r="K1068" s="108"/>
      <c r="L1068" s="108"/>
      <c r="M1068" s="111"/>
      <c r="N1068" s="112"/>
      <c r="O1068" s="111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  <c r="AD1068" s="108"/>
      <c r="AE1068" s="108"/>
      <c r="AF1068" s="108"/>
      <c r="AG1068" s="108"/>
      <c r="AH1068" s="108"/>
    </row>
    <row r="1069">
      <c r="A1069" s="108"/>
      <c r="B1069" s="108"/>
      <c r="C1069" s="108"/>
      <c r="D1069" s="115"/>
      <c r="E1069" s="108"/>
      <c r="F1069" s="108"/>
      <c r="G1069" s="108"/>
      <c r="H1069" s="108"/>
      <c r="I1069" s="108"/>
      <c r="J1069" s="108"/>
      <c r="K1069" s="108"/>
      <c r="L1069" s="108"/>
      <c r="M1069" s="111"/>
      <c r="N1069" s="112"/>
      <c r="O1069" s="111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  <c r="AD1069" s="108"/>
      <c r="AE1069" s="108"/>
      <c r="AF1069" s="108"/>
      <c r="AG1069" s="108"/>
      <c r="AH1069" s="108"/>
    </row>
    <row r="1070">
      <c r="A1070" s="108"/>
      <c r="B1070" s="108"/>
      <c r="C1070" s="108"/>
      <c r="D1070" s="115"/>
      <c r="E1070" s="108"/>
      <c r="F1070" s="108"/>
      <c r="G1070" s="108"/>
      <c r="H1070" s="108"/>
      <c r="I1070" s="108"/>
      <c r="J1070" s="108"/>
      <c r="K1070" s="108"/>
      <c r="L1070" s="108"/>
      <c r="M1070" s="111"/>
      <c r="N1070" s="112"/>
      <c r="O1070" s="111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  <c r="AD1070" s="108"/>
      <c r="AE1070" s="108"/>
      <c r="AF1070" s="108"/>
      <c r="AG1070" s="108"/>
      <c r="AH1070" s="108"/>
    </row>
    <row r="1071">
      <c r="A1071" s="108"/>
      <c r="B1071" s="108"/>
      <c r="C1071" s="108"/>
      <c r="D1071" s="115"/>
      <c r="E1071" s="108"/>
      <c r="F1071" s="108"/>
      <c r="G1071" s="108"/>
      <c r="H1071" s="108"/>
      <c r="I1071" s="108"/>
      <c r="J1071" s="108"/>
      <c r="K1071" s="108"/>
      <c r="L1071" s="108"/>
      <c r="M1071" s="111"/>
      <c r="N1071" s="112"/>
      <c r="O1071" s="111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  <c r="AE1071" s="108"/>
      <c r="AF1071" s="108"/>
      <c r="AG1071" s="108"/>
      <c r="AH1071" s="108"/>
    </row>
    <row r="1072">
      <c r="A1072" s="108"/>
      <c r="B1072" s="108"/>
      <c r="C1072" s="108"/>
      <c r="D1072" s="115"/>
      <c r="E1072" s="108"/>
      <c r="F1072" s="108"/>
      <c r="G1072" s="108"/>
      <c r="H1072" s="108"/>
      <c r="I1072" s="108"/>
      <c r="J1072" s="108"/>
      <c r="K1072" s="108"/>
      <c r="L1072" s="108"/>
      <c r="M1072" s="111"/>
      <c r="N1072" s="112"/>
      <c r="O1072" s="111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  <c r="AD1072" s="108"/>
      <c r="AE1072" s="108"/>
      <c r="AF1072" s="108"/>
      <c r="AG1072" s="108"/>
      <c r="AH1072" s="108"/>
    </row>
    <row r="1073">
      <c r="A1073" s="108"/>
      <c r="B1073" s="108"/>
      <c r="C1073" s="108"/>
      <c r="D1073" s="115"/>
      <c r="E1073" s="108"/>
      <c r="F1073" s="108"/>
      <c r="G1073" s="108"/>
      <c r="H1073" s="108"/>
      <c r="I1073" s="108"/>
      <c r="J1073" s="108"/>
      <c r="K1073" s="108"/>
      <c r="L1073" s="108"/>
      <c r="M1073" s="111"/>
      <c r="N1073" s="112"/>
      <c r="O1073" s="111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  <c r="AD1073" s="108"/>
      <c r="AE1073" s="108"/>
      <c r="AF1073" s="108"/>
      <c r="AG1073" s="108"/>
      <c r="AH1073" s="108"/>
    </row>
    <row r="1074">
      <c r="A1074" s="108"/>
      <c r="B1074" s="108"/>
      <c r="C1074" s="108"/>
      <c r="D1074" s="115"/>
      <c r="E1074" s="108"/>
      <c r="F1074" s="108"/>
      <c r="G1074" s="108"/>
      <c r="H1074" s="108"/>
      <c r="I1074" s="108"/>
      <c r="J1074" s="108"/>
      <c r="K1074" s="108"/>
      <c r="L1074" s="108"/>
      <c r="M1074" s="111"/>
      <c r="N1074" s="112"/>
      <c r="O1074" s="111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  <c r="AD1074" s="108"/>
      <c r="AE1074" s="108"/>
      <c r="AF1074" s="108"/>
      <c r="AG1074" s="108"/>
      <c r="AH1074" s="108"/>
    </row>
    <row r="1075">
      <c r="A1075" s="108"/>
      <c r="B1075" s="108"/>
      <c r="C1075" s="108"/>
      <c r="D1075" s="115"/>
      <c r="E1075" s="108"/>
      <c r="F1075" s="108"/>
      <c r="G1075" s="108"/>
      <c r="H1075" s="108"/>
      <c r="I1075" s="108"/>
      <c r="J1075" s="108"/>
      <c r="K1075" s="108"/>
      <c r="L1075" s="108"/>
      <c r="M1075" s="111"/>
      <c r="N1075" s="112"/>
      <c r="O1075" s="111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  <c r="AD1075" s="108"/>
      <c r="AE1075" s="108"/>
      <c r="AF1075" s="108"/>
      <c r="AG1075" s="108"/>
      <c r="AH1075" s="108"/>
    </row>
    <row r="1076">
      <c r="A1076" s="108"/>
      <c r="B1076" s="108"/>
      <c r="C1076" s="108"/>
      <c r="D1076" s="115"/>
      <c r="E1076" s="108"/>
      <c r="F1076" s="108"/>
      <c r="G1076" s="108"/>
      <c r="H1076" s="108"/>
      <c r="I1076" s="108"/>
      <c r="J1076" s="108"/>
      <c r="K1076" s="108"/>
      <c r="L1076" s="108"/>
      <c r="M1076" s="111"/>
      <c r="N1076" s="112"/>
      <c r="O1076" s="111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  <c r="AD1076" s="108"/>
      <c r="AE1076" s="108"/>
      <c r="AF1076" s="108"/>
      <c r="AG1076" s="108"/>
      <c r="AH1076" s="108"/>
    </row>
    <row r="1077">
      <c r="A1077" s="108"/>
      <c r="B1077" s="108"/>
      <c r="C1077" s="108"/>
      <c r="D1077" s="115"/>
      <c r="E1077" s="108"/>
      <c r="F1077" s="108"/>
      <c r="G1077" s="108"/>
      <c r="H1077" s="108"/>
      <c r="I1077" s="108"/>
      <c r="J1077" s="108"/>
      <c r="K1077" s="108"/>
      <c r="L1077" s="108"/>
      <c r="M1077" s="111"/>
      <c r="N1077" s="112"/>
      <c r="O1077" s="111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  <c r="AD1077" s="108"/>
      <c r="AE1077" s="108"/>
      <c r="AF1077" s="108"/>
      <c r="AG1077" s="108"/>
      <c r="AH1077" s="108"/>
    </row>
    <row r="1078">
      <c r="A1078" s="108"/>
      <c r="B1078" s="108"/>
      <c r="C1078" s="108"/>
      <c r="D1078" s="115"/>
      <c r="E1078" s="108"/>
      <c r="F1078" s="108"/>
      <c r="G1078" s="108"/>
      <c r="H1078" s="108"/>
      <c r="I1078" s="108"/>
      <c r="J1078" s="108"/>
      <c r="K1078" s="108"/>
      <c r="L1078" s="108"/>
      <c r="M1078" s="111"/>
      <c r="N1078" s="112"/>
      <c r="O1078" s="111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  <c r="AD1078" s="108"/>
      <c r="AE1078" s="108"/>
      <c r="AF1078" s="108"/>
      <c r="AG1078" s="108"/>
      <c r="AH1078" s="108"/>
    </row>
    <row r="1079">
      <c r="A1079" s="108"/>
      <c r="B1079" s="108"/>
      <c r="C1079" s="108"/>
      <c r="D1079" s="115"/>
      <c r="E1079" s="108"/>
      <c r="F1079" s="108"/>
      <c r="G1079" s="108"/>
      <c r="H1079" s="108"/>
      <c r="I1079" s="108"/>
      <c r="J1079" s="108"/>
      <c r="K1079" s="108"/>
      <c r="L1079" s="108"/>
      <c r="M1079" s="111"/>
      <c r="N1079" s="112"/>
      <c r="O1079" s="111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  <c r="AD1079" s="108"/>
      <c r="AE1079" s="108"/>
      <c r="AF1079" s="108"/>
      <c r="AG1079" s="108"/>
      <c r="AH1079" s="108"/>
    </row>
    <row r="1080">
      <c r="A1080" s="108"/>
      <c r="B1080" s="108"/>
      <c r="C1080" s="108"/>
      <c r="D1080" s="115"/>
      <c r="E1080" s="108"/>
      <c r="F1080" s="108"/>
      <c r="G1080" s="108"/>
      <c r="H1080" s="108"/>
      <c r="I1080" s="108"/>
      <c r="J1080" s="108"/>
      <c r="K1080" s="108"/>
      <c r="L1080" s="108"/>
      <c r="M1080" s="111"/>
      <c r="N1080" s="112"/>
      <c r="O1080" s="111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  <c r="AD1080" s="108"/>
      <c r="AE1080" s="108"/>
      <c r="AF1080" s="108"/>
      <c r="AG1080" s="108"/>
      <c r="AH1080" s="108"/>
    </row>
    <row r="1081">
      <c r="A1081" s="108"/>
      <c r="B1081" s="108"/>
      <c r="C1081" s="108"/>
      <c r="D1081" s="115"/>
      <c r="E1081" s="108"/>
      <c r="F1081" s="108"/>
      <c r="G1081" s="108"/>
      <c r="H1081" s="108"/>
      <c r="I1081" s="108"/>
      <c r="J1081" s="108"/>
      <c r="K1081" s="108"/>
      <c r="L1081" s="108"/>
      <c r="M1081" s="111"/>
      <c r="N1081" s="112"/>
      <c r="O1081" s="111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  <c r="AD1081" s="108"/>
      <c r="AE1081" s="108"/>
      <c r="AF1081" s="108"/>
      <c r="AG1081" s="108"/>
      <c r="AH1081" s="108"/>
    </row>
    <row r="1082">
      <c r="A1082" s="108"/>
      <c r="B1082" s="108"/>
      <c r="C1082" s="108"/>
      <c r="D1082" s="115"/>
      <c r="E1082" s="108"/>
      <c r="F1082" s="108"/>
      <c r="G1082" s="108"/>
      <c r="H1082" s="108"/>
      <c r="I1082" s="108"/>
      <c r="J1082" s="108"/>
      <c r="K1082" s="108"/>
      <c r="L1082" s="108"/>
      <c r="M1082" s="111"/>
      <c r="N1082" s="112"/>
      <c r="O1082" s="111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  <c r="AD1082" s="108"/>
      <c r="AE1082" s="108"/>
      <c r="AF1082" s="108"/>
      <c r="AG1082" s="108"/>
      <c r="AH1082" s="108"/>
    </row>
    <row r="1083">
      <c r="A1083" s="108"/>
      <c r="B1083" s="108"/>
      <c r="C1083" s="108"/>
      <c r="D1083" s="115"/>
      <c r="E1083" s="108"/>
      <c r="F1083" s="108"/>
      <c r="G1083" s="108"/>
      <c r="H1083" s="108"/>
      <c r="I1083" s="108"/>
      <c r="J1083" s="108"/>
      <c r="K1083" s="108"/>
      <c r="L1083" s="108"/>
      <c r="M1083" s="111"/>
      <c r="N1083" s="112"/>
      <c r="O1083" s="111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  <c r="AD1083" s="108"/>
      <c r="AE1083" s="108"/>
      <c r="AF1083" s="108"/>
      <c r="AG1083" s="108"/>
      <c r="AH1083" s="108"/>
    </row>
    <row r="1084">
      <c r="A1084" s="108"/>
      <c r="B1084" s="108"/>
      <c r="C1084" s="108"/>
      <c r="D1084" s="115"/>
      <c r="E1084" s="108"/>
      <c r="F1084" s="108"/>
      <c r="G1084" s="108"/>
      <c r="H1084" s="108"/>
      <c r="I1084" s="108"/>
      <c r="J1084" s="108"/>
      <c r="K1084" s="108"/>
      <c r="L1084" s="108"/>
      <c r="M1084" s="111"/>
      <c r="N1084" s="112"/>
      <c r="O1084" s="111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  <c r="AD1084" s="108"/>
      <c r="AE1084" s="108"/>
      <c r="AF1084" s="108"/>
      <c r="AG1084" s="108"/>
      <c r="AH1084" s="108"/>
    </row>
    <row r="1085">
      <c r="A1085" s="108"/>
      <c r="B1085" s="108"/>
      <c r="C1085" s="108"/>
      <c r="D1085" s="115"/>
      <c r="E1085" s="108"/>
      <c r="F1085" s="108"/>
      <c r="G1085" s="108"/>
      <c r="H1085" s="108"/>
      <c r="I1085" s="108"/>
      <c r="J1085" s="108"/>
      <c r="K1085" s="108"/>
      <c r="L1085" s="108"/>
      <c r="M1085" s="111"/>
      <c r="N1085" s="112"/>
      <c r="O1085" s="111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  <c r="AD1085" s="108"/>
      <c r="AE1085" s="108"/>
      <c r="AF1085" s="108"/>
      <c r="AG1085" s="108"/>
      <c r="AH1085" s="108"/>
    </row>
    <row r="1086">
      <c r="A1086" s="108"/>
      <c r="B1086" s="108"/>
      <c r="C1086" s="108"/>
      <c r="D1086" s="115"/>
      <c r="E1086" s="108"/>
      <c r="F1086" s="108"/>
      <c r="G1086" s="108"/>
      <c r="H1086" s="108"/>
      <c r="I1086" s="108"/>
      <c r="J1086" s="108"/>
      <c r="K1086" s="108"/>
      <c r="L1086" s="108"/>
      <c r="M1086" s="111"/>
      <c r="N1086" s="112"/>
      <c r="O1086" s="111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  <c r="AD1086" s="108"/>
      <c r="AE1086" s="108"/>
      <c r="AF1086" s="108"/>
      <c r="AG1086" s="108"/>
      <c r="AH1086" s="108"/>
    </row>
    <row r="1087">
      <c r="A1087" s="108"/>
      <c r="B1087" s="108"/>
      <c r="C1087" s="108"/>
      <c r="D1087" s="115"/>
      <c r="E1087" s="108"/>
      <c r="F1087" s="108"/>
      <c r="G1087" s="108"/>
      <c r="H1087" s="108"/>
      <c r="I1087" s="108"/>
      <c r="J1087" s="108"/>
      <c r="K1087" s="108"/>
      <c r="L1087" s="108"/>
      <c r="M1087" s="111"/>
      <c r="N1087" s="112"/>
      <c r="O1087" s="111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  <c r="AD1087" s="108"/>
      <c r="AE1087" s="108"/>
      <c r="AF1087" s="108"/>
      <c r="AG1087" s="108"/>
      <c r="AH1087" s="108"/>
    </row>
    <row r="1088">
      <c r="A1088" s="108"/>
      <c r="B1088" s="108"/>
      <c r="C1088" s="108"/>
      <c r="D1088" s="115"/>
      <c r="E1088" s="108"/>
      <c r="F1088" s="108"/>
      <c r="G1088" s="108"/>
      <c r="H1088" s="108"/>
      <c r="I1088" s="108"/>
      <c r="J1088" s="108"/>
      <c r="K1088" s="108"/>
      <c r="L1088" s="108"/>
      <c r="M1088" s="111"/>
      <c r="N1088" s="112"/>
      <c r="O1088" s="111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  <c r="AD1088" s="108"/>
      <c r="AE1088" s="108"/>
      <c r="AF1088" s="108"/>
      <c r="AG1088" s="108"/>
      <c r="AH1088" s="108"/>
    </row>
    <row r="1089">
      <c r="A1089" s="108"/>
      <c r="B1089" s="108"/>
      <c r="C1089" s="108"/>
      <c r="D1089" s="115"/>
      <c r="E1089" s="108"/>
      <c r="F1089" s="108"/>
      <c r="G1089" s="108"/>
      <c r="H1089" s="108"/>
      <c r="I1089" s="108"/>
      <c r="J1089" s="108"/>
      <c r="K1089" s="108"/>
      <c r="L1089" s="108"/>
      <c r="M1089" s="111"/>
      <c r="N1089" s="112"/>
      <c r="O1089" s="111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  <c r="AD1089" s="108"/>
      <c r="AE1089" s="108"/>
      <c r="AF1089" s="108"/>
      <c r="AG1089" s="108"/>
      <c r="AH1089" s="108"/>
    </row>
    <row r="1090">
      <c r="A1090" s="108"/>
      <c r="B1090" s="108"/>
      <c r="C1090" s="108"/>
      <c r="D1090" s="115"/>
      <c r="E1090" s="108"/>
      <c r="F1090" s="108"/>
      <c r="G1090" s="108"/>
      <c r="H1090" s="108"/>
      <c r="I1090" s="108"/>
      <c r="J1090" s="108"/>
      <c r="K1090" s="108"/>
      <c r="L1090" s="108"/>
      <c r="M1090" s="111"/>
      <c r="N1090" s="112"/>
      <c r="O1090" s="111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  <c r="AD1090" s="108"/>
      <c r="AE1090" s="108"/>
      <c r="AF1090" s="108"/>
      <c r="AG1090" s="108"/>
      <c r="AH1090" s="108"/>
    </row>
    <row r="1091">
      <c r="A1091" s="108"/>
      <c r="B1091" s="108"/>
      <c r="C1091" s="108"/>
      <c r="D1091" s="115"/>
      <c r="E1091" s="108"/>
      <c r="F1091" s="108"/>
      <c r="G1091" s="108"/>
      <c r="H1091" s="108"/>
      <c r="I1091" s="108"/>
      <c r="J1091" s="108"/>
      <c r="K1091" s="108"/>
      <c r="L1091" s="108"/>
      <c r="M1091" s="111"/>
      <c r="N1091" s="112"/>
      <c r="O1091" s="111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  <c r="AD1091" s="108"/>
      <c r="AE1091" s="108"/>
      <c r="AF1091" s="108"/>
      <c r="AG1091" s="108"/>
      <c r="AH1091" s="108"/>
    </row>
    <row r="1092">
      <c r="A1092" s="108"/>
      <c r="B1092" s="108"/>
      <c r="C1092" s="108"/>
      <c r="D1092" s="115"/>
      <c r="E1092" s="108"/>
      <c r="F1092" s="108"/>
      <c r="G1092" s="108"/>
      <c r="H1092" s="108"/>
      <c r="I1092" s="108"/>
      <c r="J1092" s="108"/>
      <c r="K1092" s="108"/>
      <c r="L1092" s="108"/>
      <c r="M1092" s="111"/>
      <c r="N1092" s="112"/>
      <c r="O1092" s="111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  <c r="AD1092" s="108"/>
      <c r="AE1092" s="108"/>
      <c r="AF1092" s="108"/>
      <c r="AG1092" s="108"/>
      <c r="AH1092" s="108"/>
    </row>
    <row r="1093">
      <c r="A1093" s="108"/>
      <c r="B1093" s="108"/>
      <c r="C1093" s="108"/>
      <c r="D1093" s="115"/>
      <c r="E1093" s="108"/>
      <c r="F1093" s="108"/>
      <c r="G1093" s="108"/>
      <c r="H1093" s="108"/>
      <c r="I1093" s="108"/>
      <c r="J1093" s="108"/>
      <c r="K1093" s="108"/>
      <c r="L1093" s="108"/>
      <c r="M1093" s="111"/>
      <c r="N1093" s="112"/>
      <c r="O1093" s="111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  <c r="AD1093" s="108"/>
      <c r="AE1093" s="108"/>
      <c r="AF1093" s="108"/>
      <c r="AG1093" s="108"/>
      <c r="AH1093" s="108"/>
    </row>
    <row r="1094">
      <c r="A1094" s="108"/>
      <c r="B1094" s="108"/>
      <c r="C1094" s="108"/>
      <c r="D1094" s="115"/>
      <c r="E1094" s="108"/>
      <c r="F1094" s="108"/>
      <c r="G1094" s="108"/>
      <c r="H1094" s="108"/>
      <c r="I1094" s="108"/>
      <c r="J1094" s="108"/>
      <c r="K1094" s="108"/>
      <c r="L1094" s="108"/>
      <c r="M1094" s="111"/>
      <c r="N1094" s="112"/>
      <c r="O1094" s="111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  <c r="AD1094" s="108"/>
      <c r="AE1094" s="108"/>
      <c r="AF1094" s="108"/>
      <c r="AG1094" s="108"/>
      <c r="AH1094" s="108"/>
    </row>
    <row r="1095">
      <c r="A1095" s="108"/>
      <c r="B1095" s="108"/>
      <c r="C1095" s="108"/>
      <c r="D1095" s="115"/>
      <c r="E1095" s="108"/>
      <c r="F1095" s="108"/>
      <c r="G1095" s="108"/>
      <c r="H1095" s="108"/>
      <c r="I1095" s="108"/>
      <c r="J1095" s="108"/>
      <c r="K1095" s="108"/>
      <c r="L1095" s="108"/>
      <c r="M1095" s="111"/>
      <c r="N1095" s="112"/>
      <c r="O1095" s="111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  <c r="AG1095" s="108"/>
      <c r="AH1095" s="108"/>
    </row>
    <row r="1096">
      <c r="A1096" s="108"/>
      <c r="B1096" s="108"/>
      <c r="C1096" s="108"/>
      <c r="D1096" s="115"/>
      <c r="E1096" s="108"/>
      <c r="F1096" s="108"/>
      <c r="G1096" s="108"/>
      <c r="H1096" s="108"/>
      <c r="I1096" s="108"/>
      <c r="J1096" s="108"/>
      <c r="K1096" s="108"/>
      <c r="L1096" s="108"/>
      <c r="M1096" s="111"/>
      <c r="N1096" s="112"/>
      <c r="O1096" s="111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  <c r="AD1096" s="108"/>
      <c r="AE1096" s="108"/>
      <c r="AF1096" s="108"/>
      <c r="AG1096" s="108"/>
      <c r="AH1096" s="108"/>
    </row>
    <row r="1097">
      <c r="A1097" s="108"/>
      <c r="B1097" s="108"/>
      <c r="C1097" s="108"/>
      <c r="D1097" s="115"/>
      <c r="E1097" s="108"/>
      <c r="F1097" s="108"/>
      <c r="G1097" s="108"/>
      <c r="H1097" s="108"/>
      <c r="I1097" s="108"/>
      <c r="J1097" s="108"/>
      <c r="K1097" s="108"/>
      <c r="L1097" s="108"/>
      <c r="M1097" s="111"/>
      <c r="N1097" s="112"/>
      <c r="O1097" s="111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  <c r="AD1097" s="108"/>
      <c r="AE1097" s="108"/>
      <c r="AF1097" s="108"/>
      <c r="AG1097" s="108"/>
      <c r="AH1097" s="108"/>
    </row>
    <row r="1098">
      <c r="A1098" s="108"/>
      <c r="B1098" s="108"/>
      <c r="C1098" s="108"/>
      <c r="D1098" s="115"/>
      <c r="E1098" s="108"/>
      <c r="F1098" s="108"/>
      <c r="G1098" s="108"/>
      <c r="H1098" s="108"/>
      <c r="I1098" s="108"/>
      <c r="J1098" s="108"/>
      <c r="K1098" s="108"/>
      <c r="L1098" s="108"/>
      <c r="M1098" s="111"/>
      <c r="N1098" s="112"/>
      <c r="O1098" s="111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  <c r="AD1098" s="108"/>
      <c r="AE1098" s="108"/>
      <c r="AF1098" s="108"/>
      <c r="AG1098" s="108"/>
      <c r="AH1098" s="108"/>
    </row>
    <row r="1099">
      <c r="A1099" s="108"/>
      <c r="B1099" s="108"/>
      <c r="C1099" s="108"/>
      <c r="D1099" s="115"/>
      <c r="E1099" s="108"/>
      <c r="F1099" s="108"/>
      <c r="G1099" s="108"/>
      <c r="H1099" s="108"/>
      <c r="I1099" s="108"/>
      <c r="J1099" s="108"/>
      <c r="K1099" s="108"/>
      <c r="L1099" s="108"/>
      <c r="M1099" s="111"/>
      <c r="N1099" s="112"/>
      <c r="O1099" s="111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  <c r="AD1099" s="108"/>
      <c r="AE1099" s="108"/>
      <c r="AF1099" s="108"/>
      <c r="AG1099" s="108"/>
      <c r="AH1099" s="108"/>
    </row>
    <row r="1100">
      <c r="A1100" s="108"/>
      <c r="B1100" s="108"/>
      <c r="C1100" s="108"/>
      <c r="D1100" s="115"/>
      <c r="E1100" s="108"/>
      <c r="F1100" s="108"/>
      <c r="G1100" s="108"/>
      <c r="H1100" s="108"/>
      <c r="I1100" s="108"/>
      <c r="J1100" s="108"/>
      <c r="K1100" s="108"/>
      <c r="L1100" s="108"/>
      <c r="M1100" s="111"/>
      <c r="N1100" s="112"/>
      <c r="O1100" s="111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  <c r="AD1100" s="108"/>
      <c r="AE1100" s="108"/>
      <c r="AF1100" s="108"/>
      <c r="AG1100" s="108"/>
      <c r="AH1100" s="108"/>
    </row>
    <row r="1101">
      <c r="A1101" s="108"/>
      <c r="B1101" s="108"/>
      <c r="C1101" s="108"/>
      <c r="D1101" s="115"/>
      <c r="E1101" s="108"/>
      <c r="F1101" s="108"/>
      <c r="G1101" s="108"/>
      <c r="H1101" s="108"/>
      <c r="I1101" s="108"/>
      <c r="J1101" s="108"/>
      <c r="K1101" s="108"/>
      <c r="L1101" s="108"/>
      <c r="M1101" s="111"/>
      <c r="N1101" s="112"/>
      <c r="O1101" s="111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  <c r="AD1101" s="108"/>
      <c r="AE1101" s="108"/>
      <c r="AF1101" s="108"/>
      <c r="AG1101" s="108"/>
      <c r="AH1101" s="108"/>
    </row>
    <row r="1102">
      <c r="A1102" s="108"/>
      <c r="B1102" s="108"/>
      <c r="C1102" s="108"/>
      <c r="D1102" s="115"/>
      <c r="E1102" s="108"/>
      <c r="F1102" s="108"/>
      <c r="G1102" s="108"/>
      <c r="H1102" s="108"/>
      <c r="I1102" s="108"/>
      <c r="J1102" s="108"/>
      <c r="K1102" s="108"/>
      <c r="L1102" s="108"/>
      <c r="M1102" s="111"/>
      <c r="N1102" s="112"/>
      <c r="O1102" s="111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  <c r="AD1102" s="108"/>
      <c r="AE1102" s="108"/>
      <c r="AF1102" s="108"/>
      <c r="AG1102" s="108"/>
      <c r="AH1102" s="108"/>
    </row>
    <row r="1103">
      <c r="A1103" s="108"/>
      <c r="B1103" s="108"/>
      <c r="C1103" s="108"/>
      <c r="D1103" s="115"/>
      <c r="E1103" s="108"/>
      <c r="F1103" s="108"/>
      <c r="G1103" s="108"/>
      <c r="H1103" s="108"/>
      <c r="I1103" s="108"/>
      <c r="J1103" s="108"/>
      <c r="K1103" s="108"/>
      <c r="L1103" s="108"/>
      <c r="M1103" s="111"/>
      <c r="N1103" s="112"/>
      <c r="O1103" s="111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  <c r="AG1103" s="108"/>
      <c r="AH1103" s="108"/>
    </row>
    <row r="1104">
      <c r="A1104" s="108"/>
      <c r="B1104" s="108"/>
      <c r="C1104" s="108"/>
      <c r="D1104" s="115"/>
      <c r="E1104" s="108"/>
      <c r="F1104" s="108"/>
      <c r="G1104" s="108"/>
      <c r="H1104" s="108"/>
      <c r="I1104" s="108"/>
      <c r="J1104" s="108"/>
      <c r="K1104" s="108"/>
      <c r="L1104" s="108"/>
      <c r="M1104" s="111"/>
      <c r="N1104" s="112"/>
      <c r="O1104" s="111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  <c r="AG1104" s="108"/>
      <c r="AH1104" s="108"/>
    </row>
    <row r="1105">
      <c r="A1105" s="108"/>
      <c r="B1105" s="108"/>
      <c r="C1105" s="108"/>
      <c r="D1105" s="115"/>
      <c r="E1105" s="108"/>
      <c r="F1105" s="108"/>
      <c r="G1105" s="108"/>
      <c r="H1105" s="108"/>
      <c r="I1105" s="108"/>
      <c r="J1105" s="108"/>
      <c r="K1105" s="108"/>
      <c r="L1105" s="108"/>
      <c r="M1105" s="111"/>
      <c r="N1105" s="112"/>
      <c r="O1105" s="111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  <c r="AD1105" s="108"/>
      <c r="AE1105" s="108"/>
      <c r="AF1105" s="108"/>
      <c r="AG1105" s="108"/>
      <c r="AH1105" s="108"/>
    </row>
    <row r="1106">
      <c r="A1106" s="108"/>
      <c r="B1106" s="108"/>
      <c r="C1106" s="108"/>
      <c r="D1106" s="115"/>
      <c r="E1106" s="108"/>
      <c r="F1106" s="108"/>
      <c r="G1106" s="108"/>
      <c r="H1106" s="108"/>
      <c r="I1106" s="108"/>
      <c r="J1106" s="108"/>
      <c r="K1106" s="108"/>
      <c r="L1106" s="108"/>
      <c r="M1106" s="111"/>
      <c r="N1106" s="112"/>
      <c r="O1106" s="111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  <c r="AE1106" s="108"/>
      <c r="AF1106" s="108"/>
      <c r="AG1106" s="108"/>
      <c r="AH1106" s="108"/>
    </row>
    <row r="1107">
      <c r="A1107" s="108"/>
      <c r="B1107" s="108"/>
      <c r="C1107" s="108"/>
      <c r="D1107" s="115"/>
      <c r="E1107" s="108"/>
      <c r="F1107" s="108"/>
      <c r="G1107" s="108"/>
      <c r="H1107" s="108"/>
      <c r="I1107" s="108"/>
      <c r="J1107" s="108"/>
      <c r="K1107" s="108"/>
      <c r="L1107" s="108"/>
      <c r="M1107" s="111"/>
      <c r="N1107" s="112"/>
      <c r="O1107" s="111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  <c r="AE1107" s="108"/>
      <c r="AF1107" s="108"/>
      <c r="AG1107" s="108"/>
      <c r="AH1107" s="108"/>
    </row>
    <row r="1108">
      <c r="A1108" s="108"/>
      <c r="B1108" s="108"/>
      <c r="C1108" s="108"/>
      <c r="D1108" s="115"/>
      <c r="E1108" s="108"/>
      <c r="F1108" s="108"/>
      <c r="G1108" s="108"/>
      <c r="H1108" s="108"/>
      <c r="I1108" s="108"/>
      <c r="J1108" s="108"/>
      <c r="K1108" s="108"/>
      <c r="L1108" s="108"/>
      <c r="M1108" s="111"/>
      <c r="N1108" s="112"/>
      <c r="O1108" s="111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  <c r="AE1108" s="108"/>
      <c r="AF1108" s="108"/>
      <c r="AG1108" s="108"/>
      <c r="AH1108" s="108"/>
    </row>
    <row r="1109">
      <c r="A1109" s="108"/>
      <c r="B1109" s="108"/>
      <c r="C1109" s="108"/>
      <c r="D1109" s="115"/>
      <c r="E1109" s="108"/>
      <c r="F1109" s="108"/>
      <c r="G1109" s="108"/>
      <c r="H1109" s="108"/>
      <c r="I1109" s="108"/>
      <c r="J1109" s="108"/>
      <c r="K1109" s="108"/>
      <c r="L1109" s="108"/>
      <c r="M1109" s="111"/>
      <c r="N1109" s="112"/>
      <c r="O1109" s="111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  <c r="AE1109" s="108"/>
      <c r="AF1109" s="108"/>
      <c r="AG1109" s="108"/>
      <c r="AH1109" s="108"/>
    </row>
    <row r="1110">
      <c r="A1110" s="108"/>
      <c r="B1110" s="108"/>
      <c r="C1110" s="108"/>
      <c r="D1110" s="115"/>
      <c r="E1110" s="108"/>
      <c r="F1110" s="108"/>
      <c r="G1110" s="108"/>
      <c r="H1110" s="108"/>
      <c r="I1110" s="108"/>
      <c r="J1110" s="108"/>
      <c r="K1110" s="108"/>
      <c r="L1110" s="108"/>
      <c r="M1110" s="111"/>
      <c r="N1110" s="112"/>
      <c r="O1110" s="111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  <c r="AE1110" s="108"/>
      <c r="AF1110" s="108"/>
      <c r="AG1110" s="108"/>
      <c r="AH1110" s="108"/>
    </row>
    <row r="1111">
      <c r="A1111" s="108"/>
      <c r="B1111" s="108"/>
      <c r="C1111" s="108"/>
      <c r="D1111" s="115"/>
      <c r="E1111" s="108"/>
      <c r="F1111" s="108"/>
      <c r="G1111" s="108"/>
      <c r="H1111" s="108"/>
      <c r="I1111" s="108"/>
      <c r="J1111" s="108"/>
      <c r="K1111" s="108"/>
      <c r="L1111" s="108"/>
      <c r="M1111" s="111"/>
      <c r="N1111" s="112"/>
      <c r="O1111" s="111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  <c r="AE1111" s="108"/>
      <c r="AF1111" s="108"/>
      <c r="AG1111" s="108"/>
      <c r="AH1111" s="108"/>
    </row>
    <row r="1112">
      <c r="A1112" s="108"/>
      <c r="B1112" s="108"/>
      <c r="C1112" s="108"/>
      <c r="D1112" s="115"/>
      <c r="E1112" s="108"/>
      <c r="F1112" s="108"/>
      <c r="G1112" s="108"/>
      <c r="H1112" s="108"/>
      <c r="I1112" s="108"/>
      <c r="J1112" s="108"/>
      <c r="K1112" s="108"/>
      <c r="L1112" s="108"/>
      <c r="M1112" s="111"/>
      <c r="N1112" s="112"/>
      <c r="O1112" s="111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  <c r="AE1112" s="108"/>
      <c r="AF1112" s="108"/>
      <c r="AG1112" s="108"/>
      <c r="AH1112" s="108"/>
    </row>
    <row r="1113">
      <c r="A1113" s="108"/>
      <c r="B1113" s="108"/>
      <c r="C1113" s="108"/>
      <c r="D1113" s="115"/>
      <c r="E1113" s="108"/>
      <c r="F1113" s="108"/>
      <c r="G1113" s="108"/>
      <c r="H1113" s="108"/>
      <c r="I1113" s="108"/>
      <c r="J1113" s="108"/>
      <c r="K1113" s="108"/>
      <c r="L1113" s="108"/>
      <c r="M1113" s="111"/>
      <c r="N1113" s="112"/>
      <c r="O1113" s="111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  <c r="AE1113" s="108"/>
      <c r="AF1113" s="108"/>
      <c r="AG1113" s="108"/>
      <c r="AH1113" s="108"/>
    </row>
    <row r="1114">
      <c r="A1114" s="108"/>
      <c r="B1114" s="108"/>
      <c r="C1114" s="108"/>
      <c r="D1114" s="115"/>
      <c r="E1114" s="108"/>
      <c r="F1114" s="108"/>
      <c r="G1114" s="108"/>
      <c r="H1114" s="108"/>
      <c r="I1114" s="108"/>
      <c r="J1114" s="108"/>
      <c r="K1114" s="108"/>
      <c r="L1114" s="108"/>
      <c r="M1114" s="111"/>
      <c r="N1114" s="112"/>
      <c r="O1114" s="111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  <c r="AE1114" s="108"/>
      <c r="AF1114" s="108"/>
      <c r="AG1114" s="108"/>
      <c r="AH1114" s="108"/>
    </row>
    <row r="1115">
      <c r="A1115" s="108"/>
      <c r="B1115" s="108"/>
      <c r="C1115" s="108"/>
      <c r="D1115" s="115"/>
      <c r="E1115" s="108"/>
      <c r="F1115" s="108"/>
      <c r="G1115" s="108"/>
      <c r="H1115" s="108"/>
      <c r="I1115" s="108"/>
      <c r="J1115" s="108"/>
      <c r="K1115" s="108"/>
      <c r="L1115" s="108"/>
      <c r="M1115" s="111"/>
      <c r="N1115" s="112"/>
      <c r="O1115" s="111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  <c r="AE1115" s="108"/>
      <c r="AF1115" s="108"/>
      <c r="AG1115" s="108"/>
      <c r="AH1115" s="108"/>
    </row>
    <row r="1116">
      <c r="A1116" s="108"/>
      <c r="B1116" s="108"/>
      <c r="C1116" s="108"/>
      <c r="D1116" s="115"/>
      <c r="E1116" s="108"/>
      <c r="F1116" s="108"/>
      <c r="G1116" s="108"/>
      <c r="H1116" s="108"/>
      <c r="I1116" s="108"/>
      <c r="J1116" s="108"/>
      <c r="K1116" s="108"/>
      <c r="L1116" s="108"/>
      <c r="M1116" s="111"/>
      <c r="N1116" s="112"/>
      <c r="O1116" s="111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  <c r="AE1116" s="108"/>
      <c r="AF1116" s="108"/>
      <c r="AG1116" s="108"/>
      <c r="AH1116" s="108"/>
    </row>
    <row r="1117">
      <c r="A1117" s="108"/>
      <c r="B1117" s="108"/>
      <c r="C1117" s="108"/>
      <c r="D1117" s="115"/>
      <c r="E1117" s="108"/>
      <c r="F1117" s="108"/>
      <c r="G1117" s="108"/>
      <c r="H1117" s="108"/>
      <c r="I1117" s="108"/>
      <c r="J1117" s="108"/>
      <c r="K1117" s="108"/>
      <c r="L1117" s="108"/>
      <c r="M1117" s="111"/>
      <c r="N1117" s="112"/>
      <c r="O1117" s="111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  <c r="AE1117" s="108"/>
      <c r="AF1117" s="108"/>
      <c r="AG1117" s="108"/>
      <c r="AH1117" s="108"/>
    </row>
    <row r="1118">
      <c r="A1118" s="108"/>
      <c r="B1118" s="108"/>
      <c r="C1118" s="108"/>
      <c r="D1118" s="115"/>
      <c r="E1118" s="108"/>
      <c r="F1118" s="108"/>
      <c r="G1118" s="108"/>
      <c r="H1118" s="108"/>
      <c r="I1118" s="108"/>
      <c r="J1118" s="108"/>
      <c r="K1118" s="108"/>
      <c r="L1118" s="108"/>
      <c r="M1118" s="111"/>
      <c r="N1118" s="112"/>
      <c r="O1118" s="111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  <c r="AE1118" s="108"/>
      <c r="AF1118" s="108"/>
      <c r="AG1118" s="108"/>
      <c r="AH1118" s="108"/>
    </row>
    <row r="1119">
      <c r="A1119" s="108"/>
      <c r="B1119" s="108"/>
      <c r="C1119" s="108"/>
      <c r="D1119" s="115"/>
      <c r="E1119" s="108"/>
      <c r="F1119" s="108"/>
      <c r="G1119" s="108"/>
      <c r="H1119" s="108"/>
      <c r="I1119" s="108"/>
      <c r="J1119" s="108"/>
      <c r="K1119" s="108"/>
      <c r="L1119" s="108"/>
      <c r="M1119" s="111"/>
      <c r="N1119" s="112"/>
      <c r="O1119" s="111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  <c r="AE1119" s="108"/>
      <c r="AF1119" s="108"/>
      <c r="AG1119" s="108"/>
      <c r="AH1119" s="108"/>
    </row>
    <row r="1120">
      <c r="A1120" s="108"/>
      <c r="B1120" s="108"/>
      <c r="C1120" s="108"/>
      <c r="D1120" s="115"/>
      <c r="E1120" s="108"/>
      <c r="F1120" s="108"/>
      <c r="G1120" s="108"/>
      <c r="H1120" s="108"/>
      <c r="I1120" s="108"/>
      <c r="J1120" s="108"/>
      <c r="K1120" s="108"/>
      <c r="L1120" s="108"/>
      <c r="M1120" s="111"/>
      <c r="N1120" s="112"/>
      <c r="O1120" s="111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  <c r="AE1120" s="108"/>
      <c r="AF1120" s="108"/>
      <c r="AG1120" s="108"/>
      <c r="AH1120" s="108"/>
    </row>
    <row r="1121">
      <c r="A1121" s="108"/>
      <c r="B1121" s="108"/>
      <c r="C1121" s="108"/>
      <c r="D1121" s="115"/>
      <c r="E1121" s="108"/>
      <c r="F1121" s="108"/>
      <c r="G1121" s="108"/>
      <c r="H1121" s="108"/>
      <c r="I1121" s="108"/>
      <c r="J1121" s="108"/>
      <c r="K1121" s="108"/>
      <c r="L1121" s="108"/>
      <c r="M1121" s="111"/>
      <c r="N1121" s="112"/>
      <c r="O1121" s="111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  <c r="AE1121" s="108"/>
      <c r="AF1121" s="108"/>
      <c r="AG1121" s="108"/>
      <c r="AH1121" s="108"/>
    </row>
    <row r="1122">
      <c r="A1122" s="108"/>
      <c r="B1122" s="108"/>
      <c r="C1122" s="108"/>
      <c r="D1122" s="115"/>
      <c r="E1122" s="108"/>
      <c r="F1122" s="108"/>
      <c r="G1122" s="108"/>
      <c r="H1122" s="108"/>
      <c r="I1122" s="108"/>
      <c r="J1122" s="108"/>
      <c r="K1122" s="108"/>
      <c r="L1122" s="108"/>
      <c r="M1122" s="111"/>
      <c r="N1122" s="112"/>
      <c r="O1122" s="111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  <c r="AE1122" s="108"/>
      <c r="AF1122" s="108"/>
      <c r="AG1122" s="108"/>
      <c r="AH1122" s="108"/>
    </row>
    <row r="1123">
      <c r="A1123" s="108"/>
      <c r="B1123" s="108"/>
      <c r="C1123" s="108"/>
      <c r="D1123" s="115"/>
      <c r="E1123" s="108"/>
      <c r="F1123" s="108"/>
      <c r="G1123" s="108"/>
      <c r="H1123" s="108"/>
      <c r="I1123" s="108"/>
      <c r="J1123" s="108"/>
      <c r="K1123" s="108"/>
      <c r="L1123" s="108"/>
      <c r="M1123" s="111"/>
      <c r="N1123" s="112"/>
      <c r="O1123" s="111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  <c r="AE1123" s="108"/>
      <c r="AF1123" s="108"/>
      <c r="AG1123" s="108"/>
      <c r="AH1123" s="108"/>
    </row>
    <row r="1124">
      <c r="A1124" s="108"/>
      <c r="B1124" s="108"/>
      <c r="C1124" s="108"/>
      <c r="D1124" s="115"/>
      <c r="E1124" s="108"/>
      <c r="F1124" s="108"/>
      <c r="G1124" s="108"/>
      <c r="H1124" s="108"/>
      <c r="I1124" s="108"/>
      <c r="J1124" s="108"/>
      <c r="K1124" s="108"/>
      <c r="L1124" s="108"/>
      <c r="M1124" s="111"/>
      <c r="N1124" s="112"/>
      <c r="O1124" s="111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  <c r="AE1124" s="108"/>
      <c r="AF1124" s="108"/>
      <c r="AG1124" s="108"/>
      <c r="AH1124" s="108"/>
    </row>
    <row r="1125">
      <c r="A1125" s="108"/>
      <c r="B1125" s="108"/>
      <c r="C1125" s="108"/>
      <c r="D1125" s="115"/>
      <c r="E1125" s="108"/>
      <c r="F1125" s="108"/>
      <c r="G1125" s="108"/>
      <c r="H1125" s="108"/>
      <c r="I1125" s="108"/>
      <c r="J1125" s="108"/>
      <c r="K1125" s="108"/>
      <c r="L1125" s="108"/>
      <c r="M1125" s="111"/>
      <c r="N1125" s="112"/>
      <c r="O1125" s="111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  <c r="AE1125" s="108"/>
      <c r="AF1125" s="108"/>
      <c r="AG1125" s="108"/>
      <c r="AH1125" s="108"/>
    </row>
    <row r="1126">
      <c r="A1126" s="108"/>
      <c r="B1126" s="108"/>
      <c r="C1126" s="108"/>
      <c r="D1126" s="115"/>
      <c r="E1126" s="108"/>
      <c r="F1126" s="108"/>
      <c r="G1126" s="108"/>
      <c r="H1126" s="108"/>
      <c r="I1126" s="108"/>
      <c r="J1126" s="108"/>
      <c r="K1126" s="108"/>
      <c r="L1126" s="108"/>
      <c r="M1126" s="111"/>
      <c r="N1126" s="112"/>
      <c r="O1126" s="111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  <c r="AE1126" s="108"/>
      <c r="AF1126" s="108"/>
      <c r="AG1126" s="108"/>
      <c r="AH1126" s="108"/>
    </row>
    <row r="1127">
      <c r="A1127" s="108"/>
      <c r="B1127" s="108"/>
      <c r="C1127" s="108"/>
      <c r="D1127" s="115"/>
      <c r="E1127" s="108"/>
      <c r="F1127" s="108"/>
      <c r="G1127" s="108"/>
      <c r="H1127" s="108"/>
      <c r="I1127" s="108"/>
      <c r="J1127" s="108"/>
      <c r="K1127" s="108"/>
      <c r="L1127" s="108"/>
      <c r="M1127" s="111"/>
      <c r="N1127" s="112"/>
      <c r="O1127" s="111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  <c r="AE1127" s="108"/>
      <c r="AF1127" s="108"/>
      <c r="AG1127" s="108"/>
      <c r="AH1127" s="108"/>
    </row>
    <row r="1128">
      <c r="A1128" s="108"/>
      <c r="B1128" s="108"/>
      <c r="C1128" s="108"/>
      <c r="D1128" s="115"/>
      <c r="E1128" s="108"/>
      <c r="F1128" s="108"/>
      <c r="G1128" s="108"/>
      <c r="H1128" s="108"/>
      <c r="I1128" s="108"/>
      <c r="J1128" s="108"/>
      <c r="K1128" s="108"/>
      <c r="L1128" s="108"/>
      <c r="M1128" s="111"/>
      <c r="N1128" s="112"/>
      <c r="O1128" s="111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  <c r="AE1128" s="108"/>
      <c r="AF1128" s="108"/>
      <c r="AG1128" s="108"/>
      <c r="AH1128" s="108"/>
    </row>
    <row r="1129">
      <c r="A1129" s="108"/>
      <c r="B1129" s="108"/>
      <c r="C1129" s="108"/>
      <c r="D1129" s="115"/>
      <c r="E1129" s="108"/>
      <c r="F1129" s="108"/>
      <c r="G1129" s="108"/>
      <c r="H1129" s="108"/>
      <c r="I1129" s="108"/>
      <c r="J1129" s="108"/>
      <c r="K1129" s="108"/>
      <c r="L1129" s="108"/>
      <c r="M1129" s="111"/>
      <c r="N1129" s="112"/>
      <c r="O1129" s="111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  <c r="AE1129" s="108"/>
      <c r="AF1129" s="108"/>
      <c r="AG1129" s="108"/>
      <c r="AH1129" s="108"/>
    </row>
    <row r="1130">
      <c r="A1130" s="108"/>
      <c r="B1130" s="108"/>
      <c r="C1130" s="108"/>
      <c r="D1130" s="115"/>
      <c r="E1130" s="108"/>
      <c r="F1130" s="108"/>
      <c r="G1130" s="108"/>
      <c r="H1130" s="108"/>
      <c r="I1130" s="108"/>
      <c r="J1130" s="108"/>
      <c r="K1130" s="108"/>
      <c r="L1130" s="108"/>
      <c r="M1130" s="111"/>
      <c r="N1130" s="112"/>
      <c r="O1130" s="111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  <c r="AE1130" s="108"/>
      <c r="AF1130" s="108"/>
      <c r="AG1130" s="108"/>
      <c r="AH1130" s="108"/>
    </row>
    <row r="1131">
      <c r="A1131" s="108"/>
      <c r="B1131" s="108"/>
      <c r="C1131" s="108"/>
      <c r="D1131" s="115"/>
      <c r="E1131" s="108"/>
      <c r="F1131" s="108"/>
      <c r="G1131" s="108"/>
      <c r="H1131" s="108"/>
      <c r="I1131" s="108"/>
      <c r="J1131" s="108"/>
      <c r="K1131" s="108"/>
      <c r="L1131" s="108"/>
      <c r="M1131" s="111"/>
      <c r="N1131" s="112"/>
      <c r="O1131" s="111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  <c r="AE1131" s="108"/>
      <c r="AF1131" s="108"/>
      <c r="AG1131" s="108"/>
      <c r="AH1131" s="108"/>
    </row>
    <row r="1132">
      <c r="A1132" s="108"/>
      <c r="B1132" s="108"/>
      <c r="C1132" s="108"/>
      <c r="D1132" s="115"/>
      <c r="E1132" s="108"/>
      <c r="F1132" s="108"/>
      <c r="G1132" s="108"/>
      <c r="H1132" s="108"/>
      <c r="I1132" s="108"/>
      <c r="J1132" s="108"/>
      <c r="K1132" s="108"/>
      <c r="L1132" s="108"/>
      <c r="M1132" s="111"/>
      <c r="N1132" s="112"/>
      <c r="O1132" s="111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  <c r="AD1132" s="108"/>
      <c r="AE1132" s="108"/>
      <c r="AF1132" s="108"/>
      <c r="AG1132" s="108"/>
      <c r="AH1132" s="108"/>
    </row>
    <row r="1133">
      <c r="A1133" s="108"/>
      <c r="B1133" s="108"/>
      <c r="C1133" s="108"/>
      <c r="D1133" s="115"/>
      <c r="E1133" s="108"/>
      <c r="F1133" s="108"/>
      <c r="G1133" s="108"/>
      <c r="H1133" s="108"/>
      <c r="I1133" s="108"/>
      <c r="J1133" s="108"/>
      <c r="K1133" s="108"/>
      <c r="L1133" s="108"/>
      <c r="M1133" s="111"/>
      <c r="N1133" s="112"/>
      <c r="O1133" s="111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  <c r="AD1133" s="108"/>
      <c r="AE1133" s="108"/>
      <c r="AF1133" s="108"/>
      <c r="AG1133" s="108"/>
      <c r="AH1133" s="108"/>
    </row>
    <row r="1134">
      <c r="A1134" s="108"/>
      <c r="B1134" s="108"/>
      <c r="C1134" s="108"/>
      <c r="D1134" s="115"/>
      <c r="E1134" s="108"/>
      <c r="F1134" s="108"/>
      <c r="G1134" s="108"/>
      <c r="H1134" s="108"/>
      <c r="I1134" s="108"/>
      <c r="J1134" s="108"/>
      <c r="K1134" s="108"/>
      <c r="L1134" s="108"/>
      <c r="M1134" s="111"/>
      <c r="N1134" s="112"/>
      <c r="O1134" s="111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  <c r="AD1134" s="108"/>
      <c r="AE1134" s="108"/>
      <c r="AF1134" s="108"/>
      <c r="AG1134" s="108"/>
      <c r="AH1134" s="108"/>
    </row>
    <row r="1135">
      <c r="A1135" s="108"/>
      <c r="B1135" s="108"/>
      <c r="C1135" s="108"/>
      <c r="D1135" s="115"/>
      <c r="E1135" s="108"/>
      <c r="F1135" s="108"/>
      <c r="G1135" s="108"/>
      <c r="H1135" s="108"/>
      <c r="I1135" s="108"/>
      <c r="J1135" s="108"/>
      <c r="K1135" s="108"/>
      <c r="L1135" s="108"/>
      <c r="M1135" s="111"/>
      <c r="N1135" s="112"/>
      <c r="O1135" s="111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  <c r="AD1135" s="108"/>
      <c r="AE1135" s="108"/>
      <c r="AF1135" s="108"/>
      <c r="AG1135" s="108"/>
      <c r="AH1135" s="108"/>
    </row>
    <row r="1136">
      <c r="A1136" s="108"/>
      <c r="B1136" s="108"/>
      <c r="C1136" s="108"/>
      <c r="D1136" s="115"/>
      <c r="E1136" s="108"/>
      <c r="F1136" s="108"/>
      <c r="G1136" s="108"/>
      <c r="H1136" s="108"/>
      <c r="I1136" s="108"/>
      <c r="J1136" s="108"/>
      <c r="K1136" s="108"/>
      <c r="L1136" s="108"/>
      <c r="M1136" s="111"/>
      <c r="N1136" s="112"/>
      <c r="O1136" s="111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  <c r="AD1136" s="108"/>
      <c r="AE1136" s="108"/>
      <c r="AF1136" s="108"/>
      <c r="AG1136" s="108"/>
      <c r="AH1136" s="108"/>
    </row>
    <row r="1137">
      <c r="A1137" s="108"/>
      <c r="B1137" s="108"/>
      <c r="C1137" s="108"/>
      <c r="D1137" s="115"/>
      <c r="E1137" s="108"/>
      <c r="F1137" s="108"/>
      <c r="G1137" s="108"/>
      <c r="H1137" s="108"/>
      <c r="I1137" s="108"/>
      <c r="J1137" s="108"/>
      <c r="K1137" s="108"/>
      <c r="L1137" s="108"/>
      <c r="M1137" s="111"/>
      <c r="N1137" s="112"/>
      <c r="O1137" s="111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  <c r="AD1137" s="108"/>
      <c r="AE1137" s="108"/>
      <c r="AF1137" s="108"/>
      <c r="AG1137" s="108"/>
      <c r="AH1137" s="108"/>
    </row>
    <row r="1138">
      <c r="A1138" s="108"/>
      <c r="B1138" s="108"/>
      <c r="C1138" s="108"/>
      <c r="D1138" s="115"/>
      <c r="E1138" s="108"/>
      <c r="F1138" s="108"/>
      <c r="G1138" s="108"/>
      <c r="H1138" s="108"/>
      <c r="I1138" s="108"/>
      <c r="J1138" s="108"/>
      <c r="K1138" s="108"/>
      <c r="L1138" s="108"/>
      <c r="M1138" s="111"/>
      <c r="N1138" s="112"/>
      <c r="O1138" s="111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  <c r="AD1138" s="108"/>
      <c r="AE1138" s="108"/>
      <c r="AF1138" s="108"/>
      <c r="AG1138" s="108"/>
      <c r="AH1138" s="108"/>
    </row>
    <row r="1139">
      <c r="A1139" s="108"/>
      <c r="B1139" s="108"/>
      <c r="C1139" s="108"/>
      <c r="D1139" s="115"/>
      <c r="E1139" s="108"/>
      <c r="F1139" s="108"/>
      <c r="G1139" s="108"/>
      <c r="H1139" s="108"/>
      <c r="I1139" s="108"/>
      <c r="J1139" s="108"/>
      <c r="K1139" s="108"/>
      <c r="L1139" s="108"/>
      <c r="M1139" s="111"/>
      <c r="N1139" s="112"/>
      <c r="O1139" s="111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  <c r="AD1139" s="108"/>
      <c r="AE1139" s="108"/>
      <c r="AF1139" s="108"/>
      <c r="AG1139" s="108"/>
      <c r="AH1139" s="108"/>
    </row>
    <row r="1140">
      <c r="A1140" s="108"/>
      <c r="B1140" s="108"/>
      <c r="C1140" s="108"/>
      <c r="D1140" s="115"/>
      <c r="E1140" s="108"/>
      <c r="F1140" s="108"/>
      <c r="G1140" s="108"/>
      <c r="H1140" s="108"/>
      <c r="I1140" s="108"/>
      <c r="J1140" s="108"/>
      <c r="K1140" s="108"/>
      <c r="L1140" s="108"/>
      <c r="M1140" s="111"/>
      <c r="N1140" s="112"/>
      <c r="O1140" s="111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  <c r="AD1140" s="108"/>
      <c r="AE1140" s="108"/>
      <c r="AF1140" s="108"/>
      <c r="AG1140" s="108"/>
      <c r="AH1140" s="108"/>
    </row>
    <row r="1141">
      <c r="A1141" s="108"/>
      <c r="B1141" s="108"/>
      <c r="C1141" s="108"/>
      <c r="D1141" s="115"/>
      <c r="E1141" s="108"/>
      <c r="F1141" s="108"/>
      <c r="G1141" s="108"/>
      <c r="H1141" s="108"/>
      <c r="I1141" s="108"/>
      <c r="J1141" s="108"/>
      <c r="K1141" s="108"/>
      <c r="L1141" s="108"/>
      <c r="M1141" s="111"/>
      <c r="N1141" s="112"/>
      <c r="O1141" s="111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  <c r="AD1141" s="108"/>
      <c r="AE1141" s="108"/>
      <c r="AF1141" s="108"/>
      <c r="AG1141" s="108"/>
      <c r="AH1141" s="108"/>
    </row>
    <row r="1142">
      <c r="A1142" s="108"/>
      <c r="B1142" s="108"/>
      <c r="C1142" s="108"/>
      <c r="D1142" s="115"/>
      <c r="E1142" s="108"/>
      <c r="F1142" s="108"/>
      <c r="G1142" s="108"/>
      <c r="H1142" s="108"/>
      <c r="I1142" s="108"/>
      <c r="J1142" s="108"/>
      <c r="K1142" s="108"/>
      <c r="L1142" s="108"/>
      <c r="M1142" s="111"/>
      <c r="N1142" s="112"/>
      <c r="O1142" s="111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  <c r="AD1142" s="108"/>
      <c r="AE1142" s="108"/>
      <c r="AF1142" s="108"/>
      <c r="AG1142" s="108"/>
      <c r="AH1142" s="108"/>
    </row>
    <row r="1143">
      <c r="A1143" s="108"/>
      <c r="B1143" s="108"/>
      <c r="C1143" s="108"/>
      <c r="D1143" s="115"/>
      <c r="E1143" s="108"/>
      <c r="F1143" s="108"/>
      <c r="G1143" s="108"/>
      <c r="H1143" s="108"/>
      <c r="I1143" s="108"/>
      <c r="J1143" s="108"/>
      <c r="K1143" s="108"/>
      <c r="L1143" s="108"/>
      <c r="M1143" s="111"/>
      <c r="N1143" s="112"/>
      <c r="O1143" s="111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  <c r="AD1143" s="108"/>
      <c r="AE1143" s="108"/>
      <c r="AF1143" s="108"/>
      <c r="AG1143" s="108"/>
      <c r="AH1143" s="108"/>
    </row>
    <row r="1144">
      <c r="A1144" s="108"/>
      <c r="B1144" s="108"/>
      <c r="C1144" s="108"/>
      <c r="D1144" s="115"/>
      <c r="E1144" s="108"/>
      <c r="F1144" s="108"/>
      <c r="G1144" s="108"/>
      <c r="H1144" s="108"/>
      <c r="I1144" s="108"/>
      <c r="J1144" s="108"/>
      <c r="K1144" s="108"/>
      <c r="L1144" s="108"/>
      <c r="M1144" s="111"/>
      <c r="N1144" s="112"/>
      <c r="O1144" s="111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  <c r="AD1144" s="108"/>
      <c r="AE1144" s="108"/>
      <c r="AF1144" s="108"/>
      <c r="AG1144" s="108"/>
      <c r="AH1144" s="108"/>
    </row>
    <row r="1145">
      <c r="A1145" s="108"/>
      <c r="B1145" s="108"/>
      <c r="C1145" s="108"/>
      <c r="D1145" s="115"/>
      <c r="E1145" s="108"/>
      <c r="F1145" s="108"/>
      <c r="G1145" s="108"/>
      <c r="H1145" s="108"/>
      <c r="I1145" s="108"/>
      <c r="J1145" s="108"/>
      <c r="K1145" s="108"/>
      <c r="L1145" s="108"/>
      <c r="M1145" s="111"/>
      <c r="N1145" s="112"/>
      <c r="O1145" s="111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  <c r="AD1145" s="108"/>
      <c r="AE1145" s="108"/>
      <c r="AF1145" s="108"/>
      <c r="AG1145" s="108"/>
      <c r="AH1145" s="108"/>
    </row>
    <row r="1146">
      <c r="A1146" s="108"/>
      <c r="B1146" s="108"/>
      <c r="C1146" s="108"/>
      <c r="D1146" s="115"/>
      <c r="E1146" s="108"/>
      <c r="F1146" s="108"/>
      <c r="G1146" s="108"/>
      <c r="H1146" s="108"/>
      <c r="I1146" s="108"/>
      <c r="J1146" s="108"/>
      <c r="K1146" s="108"/>
      <c r="L1146" s="108"/>
      <c r="M1146" s="111"/>
      <c r="N1146" s="112"/>
      <c r="O1146" s="111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  <c r="AD1146" s="108"/>
      <c r="AE1146" s="108"/>
      <c r="AF1146" s="108"/>
      <c r="AG1146" s="108"/>
      <c r="AH1146" s="108"/>
    </row>
    <row r="1147">
      <c r="A1147" s="108"/>
      <c r="B1147" s="108"/>
      <c r="C1147" s="108"/>
      <c r="D1147" s="115"/>
      <c r="E1147" s="108"/>
      <c r="F1147" s="108"/>
      <c r="G1147" s="108"/>
      <c r="H1147" s="108"/>
      <c r="I1147" s="108"/>
      <c r="J1147" s="108"/>
      <c r="K1147" s="108"/>
      <c r="L1147" s="108"/>
      <c r="M1147" s="111"/>
      <c r="N1147" s="112"/>
      <c r="O1147" s="111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  <c r="AD1147" s="108"/>
      <c r="AE1147" s="108"/>
      <c r="AF1147" s="108"/>
      <c r="AG1147" s="108"/>
      <c r="AH1147" s="108"/>
    </row>
    <row r="1148">
      <c r="A1148" s="108"/>
      <c r="B1148" s="108"/>
      <c r="C1148" s="108"/>
      <c r="D1148" s="115"/>
      <c r="E1148" s="108"/>
      <c r="F1148" s="108"/>
      <c r="G1148" s="108"/>
      <c r="H1148" s="108"/>
      <c r="I1148" s="108"/>
      <c r="J1148" s="108"/>
      <c r="K1148" s="108"/>
      <c r="L1148" s="108"/>
      <c r="M1148" s="111"/>
      <c r="N1148" s="112"/>
      <c r="O1148" s="111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  <c r="AD1148" s="108"/>
      <c r="AE1148" s="108"/>
      <c r="AF1148" s="108"/>
      <c r="AG1148" s="108"/>
      <c r="AH1148" s="108"/>
    </row>
    <row r="1149">
      <c r="A1149" s="108"/>
      <c r="B1149" s="108"/>
      <c r="C1149" s="108"/>
      <c r="D1149" s="115"/>
      <c r="E1149" s="108"/>
      <c r="F1149" s="108"/>
      <c r="G1149" s="108"/>
      <c r="H1149" s="108"/>
      <c r="I1149" s="108"/>
      <c r="J1149" s="108"/>
      <c r="K1149" s="108"/>
      <c r="L1149" s="108"/>
      <c r="M1149" s="111"/>
      <c r="N1149" s="112"/>
      <c r="O1149" s="111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  <c r="AD1149" s="108"/>
      <c r="AE1149" s="108"/>
      <c r="AF1149" s="108"/>
      <c r="AG1149" s="108"/>
      <c r="AH1149" s="108"/>
    </row>
    <row r="1150">
      <c r="A1150" s="108"/>
      <c r="B1150" s="108"/>
      <c r="C1150" s="108"/>
      <c r="D1150" s="115"/>
      <c r="E1150" s="108"/>
      <c r="F1150" s="108"/>
      <c r="G1150" s="108"/>
      <c r="H1150" s="108"/>
      <c r="I1150" s="108"/>
      <c r="J1150" s="108"/>
      <c r="K1150" s="108"/>
      <c r="L1150" s="108"/>
      <c r="M1150" s="111"/>
      <c r="N1150" s="112"/>
      <c r="O1150" s="111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  <c r="AD1150" s="108"/>
      <c r="AE1150" s="108"/>
      <c r="AF1150" s="108"/>
      <c r="AG1150" s="108"/>
      <c r="AH1150" s="108"/>
    </row>
    <row r="1151">
      <c r="A1151" s="108"/>
      <c r="B1151" s="108"/>
      <c r="C1151" s="108"/>
      <c r="D1151" s="115"/>
      <c r="E1151" s="108"/>
      <c r="F1151" s="108"/>
      <c r="G1151" s="108"/>
      <c r="H1151" s="108"/>
      <c r="I1151" s="108"/>
      <c r="J1151" s="108"/>
      <c r="K1151" s="108"/>
      <c r="L1151" s="108"/>
      <c r="M1151" s="111"/>
      <c r="N1151" s="112"/>
      <c r="O1151" s="111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  <c r="AD1151" s="108"/>
      <c r="AE1151" s="108"/>
      <c r="AF1151" s="108"/>
      <c r="AG1151" s="108"/>
      <c r="AH1151" s="108"/>
    </row>
    <row r="1152">
      <c r="A1152" s="108"/>
      <c r="B1152" s="108"/>
      <c r="C1152" s="108"/>
      <c r="D1152" s="115"/>
      <c r="E1152" s="108"/>
      <c r="F1152" s="108"/>
      <c r="G1152" s="108"/>
      <c r="H1152" s="108"/>
      <c r="I1152" s="108"/>
      <c r="J1152" s="108"/>
      <c r="K1152" s="108"/>
      <c r="L1152" s="108"/>
      <c r="M1152" s="111"/>
      <c r="N1152" s="112"/>
      <c r="O1152" s="111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  <c r="AD1152" s="108"/>
      <c r="AE1152" s="108"/>
      <c r="AF1152" s="108"/>
      <c r="AG1152" s="108"/>
      <c r="AH1152" s="108"/>
    </row>
    <row r="1153">
      <c r="A1153" s="108"/>
      <c r="B1153" s="108"/>
      <c r="C1153" s="108"/>
      <c r="D1153" s="115"/>
      <c r="E1153" s="108"/>
      <c r="F1153" s="108"/>
      <c r="G1153" s="108"/>
      <c r="H1153" s="108"/>
      <c r="I1153" s="108"/>
      <c r="J1153" s="108"/>
      <c r="K1153" s="108"/>
      <c r="L1153" s="108"/>
      <c r="M1153" s="111"/>
      <c r="N1153" s="112"/>
      <c r="O1153" s="111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  <c r="AD1153" s="108"/>
      <c r="AE1153" s="108"/>
      <c r="AF1153" s="108"/>
      <c r="AG1153" s="108"/>
      <c r="AH1153" s="108"/>
    </row>
    <row r="1154">
      <c r="A1154" s="108"/>
      <c r="B1154" s="108"/>
      <c r="C1154" s="108"/>
      <c r="D1154" s="115"/>
      <c r="E1154" s="108"/>
      <c r="F1154" s="108"/>
      <c r="G1154" s="108"/>
      <c r="H1154" s="108"/>
      <c r="I1154" s="108"/>
      <c r="J1154" s="108"/>
      <c r="K1154" s="108"/>
      <c r="L1154" s="108"/>
      <c r="M1154" s="111"/>
      <c r="N1154" s="112"/>
      <c r="O1154" s="111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  <c r="AD1154" s="108"/>
      <c r="AE1154" s="108"/>
      <c r="AF1154" s="108"/>
      <c r="AG1154" s="108"/>
      <c r="AH1154" s="108"/>
    </row>
    <row r="1155">
      <c r="A1155" s="108"/>
      <c r="B1155" s="108"/>
      <c r="C1155" s="108"/>
      <c r="D1155" s="115"/>
      <c r="E1155" s="108"/>
      <c r="F1155" s="108"/>
      <c r="G1155" s="108"/>
      <c r="H1155" s="108"/>
      <c r="I1155" s="108"/>
      <c r="J1155" s="108"/>
      <c r="K1155" s="108"/>
      <c r="L1155" s="108"/>
      <c r="M1155" s="111"/>
      <c r="N1155" s="112"/>
      <c r="O1155" s="111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  <c r="AD1155" s="108"/>
      <c r="AE1155" s="108"/>
      <c r="AF1155" s="108"/>
      <c r="AG1155" s="108"/>
      <c r="AH1155" s="108"/>
    </row>
    <row r="1156">
      <c r="A1156" s="108"/>
      <c r="B1156" s="108"/>
      <c r="C1156" s="108"/>
      <c r="D1156" s="115"/>
      <c r="E1156" s="108"/>
      <c r="F1156" s="108"/>
      <c r="G1156" s="108"/>
      <c r="H1156" s="108"/>
      <c r="I1156" s="108"/>
      <c r="J1156" s="108"/>
      <c r="K1156" s="108"/>
      <c r="L1156" s="108"/>
      <c r="M1156" s="111"/>
      <c r="N1156" s="112"/>
      <c r="O1156" s="111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  <c r="AD1156" s="108"/>
      <c r="AE1156" s="108"/>
      <c r="AF1156" s="108"/>
      <c r="AG1156" s="108"/>
      <c r="AH1156" s="108"/>
    </row>
    <row r="1157">
      <c r="A1157" s="108"/>
      <c r="B1157" s="108"/>
      <c r="C1157" s="108"/>
      <c r="D1157" s="115"/>
      <c r="E1157" s="108"/>
      <c r="F1157" s="108"/>
      <c r="G1157" s="108"/>
      <c r="H1157" s="108"/>
      <c r="I1157" s="108"/>
      <c r="J1157" s="108"/>
      <c r="K1157" s="108"/>
      <c r="L1157" s="108"/>
      <c r="M1157" s="111"/>
      <c r="N1157" s="112"/>
      <c r="O1157" s="111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  <c r="AD1157" s="108"/>
      <c r="AE1157" s="108"/>
      <c r="AF1157" s="108"/>
      <c r="AG1157" s="108"/>
      <c r="AH1157" s="108"/>
    </row>
    <row r="1158">
      <c r="A1158" s="108"/>
      <c r="B1158" s="108"/>
      <c r="C1158" s="108"/>
      <c r="D1158" s="115"/>
      <c r="E1158" s="108"/>
      <c r="F1158" s="108"/>
      <c r="G1158" s="108"/>
      <c r="H1158" s="108"/>
      <c r="I1158" s="108"/>
      <c r="J1158" s="108"/>
      <c r="K1158" s="108"/>
      <c r="L1158" s="108"/>
      <c r="M1158" s="111"/>
      <c r="N1158" s="112"/>
      <c r="O1158" s="111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  <c r="AD1158" s="108"/>
      <c r="AE1158" s="108"/>
      <c r="AF1158" s="108"/>
      <c r="AG1158" s="108"/>
      <c r="AH1158" s="108"/>
    </row>
    <row r="1159">
      <c r="A1159" s="108"/>
      <c r="B1159" s="108"/>
      <c r="C1159" s="108"/>
      <c r="D1159" s="115"/>
      <c r="E1159" s="108"/>
      <c r="F1159" s="108"/>
      <c r="G1159" s="108"/>
      <c r="H1159" s="108"/>
      <c r="I1159" s="108"/>
      <c r="J1159" s="108"/>
      <c r="K1159" s="108"/>
      <c r="L1159" s="108"/>
      <c r="M1159" s="111"/>
      <c r="N1159" s="112"/>
      <c r="O1159" s="111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  <c r="AD1159" s="108"/>
      <c r="AE1159" s="108"/>
      <c r="AF1159" s="108"/>
      <c r="AG1159" s="108"/>
      <c r="AH1159" s="108"/>
    </row>
    <row r="1160">
      <c r="A1160" s="108"/>
      <c r="B1160" s="108"/>
      <c r="C1160" s="108"/>
      <c r="D1160" s="115"/>
      <c r="E1160" s="108"/>
      <c r="F1160" s="108"/>
      <c r="G1160" s="108"/>
      <c r="H1160" s="108"/>
      <c r="I1160" s="108"/>
      <c r="J1160" s="108"/>
      <c r="K1160" s="108"/>
      <c r="L1160" s="108"/>
      <c r="M1160" s="111"/>
      <c r="N1160" s="112"/>
      <c r="O1160" s="111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  <c r="AD1160" s="108"/>
      <c r="AE1160" s="108"/>
      <c r="AF1160" s="108"/>
      <c r="AG1160" s="108"/>
      <c r="AH1160" s="108"/>
    </row>
    <row r="1161">
      <c r="A1161" s="108"/>
      <c r="B1161" s="108"/>
      <c r="C1161" s="108"/>
      <c r="D1161" s="115"/>
      <c r="E1161" s="108"/>
      <c r="F1161" s="108"/>
      <c r="G1161" s="108"/>
      <c r="H1161" s="108"/>
      <c r="I1161" s="108"/>
      <c r="J1161" s="108"/>
      <c r="K1161" s="108"/>
      <c r="L1161" s="108"/>
      <c r="M1161" s="111"/>
      <c r="N1161" s="112"/>
      <c r="O1161" s="111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  <c r="AD1161" s="108"/>
      <c r="AE1161" s="108"/>
      <c r="AF1161" s="108"/>
      <c r="AG1161" s="108"/>
      <c r="AH1161" s="108"/>
    </row>
    <row r="1162">
      <c r="A1162" s="108"/>
      <c r="B1162" s="108"/>
      <c r="C1162" s="108"/>
      <c r="D1162" s="115"/>
      <c r="E1162" s="108"/>
      <c r="F1162" s="108"/>
      <c r="G1162" s="108"/>
      <c r="H1162" s="108"/>
      <c r="I1162" s="108"/>
      <c r="J1162" s="108"/>
      <c r="K1162" s="108"/>
      <c r="L1162" s="108"/>
      <c r="M1162" s="111"/>
      <c r="N1162" s="112"/>
      <c r="O1162" s="111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  <c r="AD1162" s="108"/>
      <c r="AE1162" s="108"/>
      <c r="AF1162" s="108"/>
      <c r="AG1162" s="108"/>
      <c r="AH1162" s="108"/>
    </row>
    <row r="1163">
      <c r="A1163" s="108"/>
      <c r="B1163" s="108"/>
      <c r="C1163" s="108"/>
      <c r="D1163" s="115"/>
      <c r="E1163" s="108"/>
      <c r="F1163" s="108"/>
      <c r="G1163" s="108"/>
      <c r="H1163" s="108"/>
      <c r="I1163" s="108"/>
      <c r="J1163" s="108"/>
      <c r="K1163" s="108"/>
      <c r="L1163" s="108"/>
      <c r="M1163" s="111"/>
      <c r="N1163" s="112"/>
      <c r="O1163" s="111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  <c r="AD1163" s="108"/>
      <c r="AE1163" s="108"/>
      <c r="AF1163" s="108"/>
      <c r="AG1163" s="108"/>
      <c r="AH1163" s="108"/>
    </row>
    <row r="1164">
      <c r="A1164" s="108"/>
      <c r="B1164" s="108"/>
      <c r="C1164" s="108"/>
      <c r="D1164" s="115"/>
      <c r="E1164" s="108"/>
      <c r="F1164" s="108"/>
      <c r="G1164" s="108"/>
      <c r="H1164" s="108"/>
      <c r="I1164" s="108"/>
      <c r="J1164" s="108"/>
      <c r="K1164" s="108"/>
      <c r="L1164" s="108"/>
      <c r="M1164" s="111"/>
      <c r="N1164" s="112"/>
      <c r="O1164" s="111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  <c r="AD1164" s="108"/>
      <c r="AE1164" s="108"/>
      <c r="AF1164" s="108"/>
      <c r="AG1164" s="108"/>
      <c r="AH1164" s="108"/>
    </row>
    <row r="1165">
      <c r="A1165" s="108"/>
      <c r="B1165" s="108"/>
      <c r="C1165" s="108"/>
      <c r="D1165" s="115"/>
      <c r="E1165" s="108"/>
      <c r="F1165" s="108"/>
      <c r="G1165" s="108"/>
      <c r="H1165" s="108"/>
      <c r="I1165" s="108"/>
      <c r="J1165" s="108"/>
      <c r="K1165" s="108"/>
      <c r="L1165" s="108"/>
      <c r="M1165" s="111"/>
      <c r="N1165" s="112"/>
      <c r="O1165" s="111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  <c r="AD1165" s="108"/>
      <c r="AE1165" s="108"/>
      <c r="AF1165" s="108"/>
      <c r="AG1165" s="108"/>
      <c r="AH1165" s="108"/>
    </row>
    <row r="1166">
      <c r="A1166" s="108"/>
      <c r="B1166" s="108"/>
      <c r="C1166" s="108"/>
      <c r="D1166" s="115"/>
      <c r="E1166" s="108"/>
      <c r="F1166" s="108"/>
      <c r="G1166" s="108"/>
      <c r="H1166" s="108"/>
      <c r="I1166" s="108"/>
      <c r="J1166" s="108"/>
      <c r="K1166" s="108"/>
      <c r="L1166" s="108"/>
      <c r="M1166" s="111"/>
      <c r="N1166" s="112"/>
      <c r="O1166" s="111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  <c r="AD1166" s="108"/>
      <c r="AE1166" s="108"/>
      <c r="AF1166" s="108"/>
      <c r="AG1166" s="108"/>
      <c r="AH1166" s="108"/>
    </row>
    <row r="1167">
      <c r="A1167" s="108"/>
      <c r="B1167" s="108"/>
      <c r="C1167" s="108"/>
      <c r="D1167" s="115"/>
      <c r="E1167" s="108"/>
      <c r="F1167" s="108"/>
      <c r="G1167" s="108"/>
      <c r="H1167" s="108"/>
      <c r="I1167" s="108"/>
      <c r="J1167" s="108"/>
      <c r="K1167" s="108"/>
      <c r="L1167" s="108"/>
      <c r="M1167" s="111"/>
      <c r="N1167" s="112"/>
      <c r="O1167" s="111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  <c r="AD1167" s="108"/>
      <c r="AE1167" s="108"/>
      <c r="AF1167" s="108"/>
      <c r="AG1167" s="108"/>
      <c r="AH1167" s="108"/>
    </row>
    <row r="1168">
      <c r="A1168" s="108"/>
      <c r="B1168" s="108"/>
      <c r="C1168" s="108"/>
      <c r="D1168" s="115"/>
      <c r="E1168" s="108"/>
      <c r="F1168" s="108"/>
      <c r="G1168" s="108"/>
      <c r="H1168" s="108"/>
      <c r="I1168" s="108"/>
      <c r="J1168" s="108"/>
      <c r="K1168" s="108"/>
      <c r="L1168" s="108"/>
      <c r="M1168" s="111"/>
      <c r="N1168" s="112"/>
      <c r="O1168" s="111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  <c r="AD1168" s="108"/>
      <c r="AE1168" s="108"/>
      <c r="AF1168" s="108"/>
      <c r="AG1168" s="108"/>
      <c r="AH1168" s="108"/>
    </row>
    <row r="1169">
      <c r="A1169" s="108"/>
      <c r="B1169" s="108"/>
      <c r="C1169" s="108"/>
      <c r="D1169" s="115"/>
      <c r="E1169" s="108"/>
      <c r="F1169" s="108"/>
      <c r="G1169" s="108"/>
      <c r="H1169" s="108"/>
      <c r="I1169" s="108"/>
      <c r="J1169" s="108"/>
      <c r="K1169" s="108"/>
      <c r="L1169" s="108"/>
      <c r="M1169" s="111"/>
      <c r="N1169" s="112"/>
      <c r="O1169" s="111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  <c r="AD1169" s="108"/>
      <c r="AE1169" s="108"/>
      <c r="AF1169" s="108"/>
      <c r="AG1169" s="108"/>
      <c r="AH1169" s="108"/>
    </row>
    <row r="1170">
      <c r="A1170" s="108"/>
      <c r="B1170" s="108"/>
      <c r="C1170" s="108"/>
      <c r="D1170" s="115"/>
      <c r="E1170" s="108"/>
      <c r="F1170" s="108"/>
      <c r="G1170" s="108"/>
      <c r="H1170" s="108"/>
      <c r="I1170" s="108"/>
      <c r="J1170" s="108"/>
      <c r="K1170" s="108"/>
      <c r="L1170" s="108"/>
      <c r="M1170" s="111"/>
      <c r="N1170" s="112"/>
      <c r="O1170" s="111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  <c r="AD1170" s="108"/>
      <c r="AE1170" s="108"/>
      <c r="AF1170" s="108"/>
      <c r="AG1170" s="108"/>
      <c r="AH1170" s="108"/>
    </row>
    <row r="1171">
      <c r="A1171" s="108"/>
      <c r="B1171" s="108"/>
      <c r="C1171" s="108"/>
      <c r="D1171" s="115"/>
      <c r="E1171" s="108"/>
      <c r="F1171" s="108"/>
      <c r="G1171" s="108"/>
      <c r="H1171" s="108"/>
      <c r="I1171" s="108"/>
      <c r="J1171" s="108"/>
      <c r="K1171" s="108"/>
      <c r="L1171" s="108"/>
      <c r="M1171" s="111"/>
      <c r="N1171" s="112"/>
      <c r="O1171" s="111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  <c r="AD1171" s="108"/>
      <c r="AE1171" s="108"/>
      <c r="AF1171" s="108"/>
      <c r="AG1171" s="108"/>
      <c r="AH1171" s="108"/>
    </row>
    <row r="1172">
      <c r="A1172" s="108"/>
      <c r="B1172" s="108"/>
      <c r="C1172" s="108"/>
      <c r="D1172" s="115"/>
      <c r="E1172" s="108"/>
      <c r="F1172" s="108"/>
      <c r="G1172" s="108"/>
      <c r="H1172" s="108"/>
      <c r="I1172" s="108"/>
      <c r="J1172" s="108"/>
      <c r="K1172" s="108"/>
      <c r="L1172" s="108"/>
      <c r="M1172" s="111"/>
      <c r="N1172" s="112"/>
      <c r="O1172" s="111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  <c r="AD1172" s="108"/>
      <c r="AE1172" s="108"/>
      <c r="AF1172" s="108"/>
      <c r="AG1172" s="108"/>
      <c r="AH1172" s="108"/>
    </row>
    <row r="1173">
      <c r="A1173" s="108"/>
      <c r="B1173" s="108"/>
      <c r="C1173" s="108"/>
      <c r="D1173" s="115"/>
      <c r="E1173" s="108"/>
      <c r="F1173" s="108"/>
      <c r="G1173" s="108"/>
      <c r="H1173" s="108"/>
      <c r="I1173" s="108"/>
      <c r="J1173" s="108"/>
      <c r="K1173" s="108"/>
      <c r="L1173" s="108"/>
      <c r="M1173" s="111"/>
      <c r="N1173" s="112"/>
      <c r="O1173" s="111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  <c r="AD1173" s="108"/>
      <c r="AE1173" s="108"/>
      <c r="AF1173" s="108"/>
      <c r="AG1173" s="108"/>
      <c r="AH1173" s="108"/>
    </row>
    <row r="1174">
      <c r="A1174" s="108"/>
      <c r="B1174" s="108"/>
      <c r="C1174" s="108"/>
      <c r="D1174" s="115"/>
      <c r="E1174" s="108"/>
      <c r="F1174" s="108"/>
      <c r="G1174" s="108"/>
      <c r="H1174" s="108"/>
      <c r="I1174" s="108"/>
      <c r="J1174" s="108"/>
      <c r="K1174" s="108"/>
      <c r="L1174" s="108"/>
      <c r="M1174" s="111"/>
      <c r="N1174" s="112"/>
      <c r="O1174" s="111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  <c r="AD1174" s="108"/>
      <c r="AE1174" s="108"/>
      <c r="AF1174" s="108"/>
      <c r="AG1174" s="108"/>
      <c r="AH1174" s="108"/>
    </row>
    <row r="1175">
      <c r="A1175" s="108"/>
      <c r="B1175" s="108"/>
      <c r="C1175" s="108"/>
      <c r="D1175" s="115"/>
      <c r="E1175" s="108"/>
      <c r="F1175" s="108"/>
      <c r="G1175" s="108"/>
      <c r="H1175" s="108"/>
      <c r="I1175" s="108"/>
      <c r="J1175" s="108"/>
      <c r="K1175" s="108"/>
      <c r="L1175" s="108"/>
      <c r="M1175" s="111"/>
      <c r="N1175" s="112"/>
      <c r="O1175" s="111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  <c r="AD1175" s="108"/>
      <c r="AE1175" s="108"/>
      <c r="AF1175" s="108"/>
      <c r="AG1175" s="108"/>
      <c r="AH1175" s="108"/>
    </row>
    <row r="1176">
      <c r="A1176" s="108"/>
      <c r="B1176" s="108"/>
      <c r="C1176" s="108"/>
      <c r="D1176" s="115"/>
      <c r="E1176" s="108"/>
      <c r="F1176" s="108"/>
      <c r="G1176" s="108"/>
      <c r="H1176" s="108"/>
      <c r="I1176" s="108"/>
      <c r="J1176" s="108"/>
      <c r="K1176" s="108"/>
      <c r="L1176" s="108"/>
      <c r="M1176" s="111"/>
      <c r="N1176" s="112"/>
      <c r="O1176" s="111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  <c r="AD1176" s="108"/>
      <c r="AE1176" s="108"/>
      <c r="AF1176" s="108"/>
      <c r="AG1176" s="108"/>
      <c r="AH1176" s="108"/>
    </row>
    <row r="1177">
      <c r="A1177" s="108"/>
      <c r="B1177" s="108"/>
      <c r="C1177" s="108"/>
      <c r="D1177" s="115"/>
      <c r="E1177" s="108"/>
      <c r="F1177" s="108"/>
      <c r="G1177" s="108"/>
      <c r="H1177" s="108"/>
      <c r="I1177" s="108"/>
      <c r="J1177" s="108"/>
      <c r="K1177" s="108"/>
      <c r="L1177" s="108"/>
      <c r="M1177" s="111"/>
      <c r="N1177" s="112"/>
      <c r="O1177" s="111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  <c r="AD1177" s="108"/>
      <c r="AE1177" s="108"/>
      <c r="AF1177" s="108"/>
      <c r="AG1177" s="108"/>
      <c r="AH1177" s="108"/>
    </row>
    <row r="1178">
      <c r="A1178" s="108"/>
      <c r="B1178" s="108"/>
      <c r="C1178" s="108"/>
      <c r="D1178" s="115"/>
      <c r="E1178" s="108"/>
      <c r="F1178" s="108"/>
      <c r="G1178" s="108"/>
      <c r="H1178" s="108"/>
      <c r="I1178" s="108"/>
      <c r="J1178" s="108"/>
      <c r="K1178" s="108"/>
      <c r="L1178" s="108"/>
      <c r="M1178" s="111"/>
      <c r="N1178" s="112"/>
      <c r="O1178" s="111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  <c r="AD1178" s="108"/>
      <c r="AE1178" s="108"/>
      <c r="AF1178" s="108"/>
      <c r="AG1178" s="108"/>
      <c r="AH1178" s="108"/>
    </row>
    <row r="1179">
      <c r="A1179" s="108"/>
      <c r="B1179" s="108"/>
      <c r="C1179" s="108"/>
      <c r="D1179" s="115"/>
      <c r="E1179" s="108"/>
      <c r="F1179" s="108"/>
      <c r="G1179" s="108"/>
      <c r="H1179" s="108"/>
      <c r="I1179" s="108"/>
      <c r="J1179" s="108"/>
      <c r="K1179" s="108"/>
      <c r="L1179" s="108"/>
      <c r="M1179" s="111"/>
      <c r="N1179" s="112"/>
      <c r="O1179" s="111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  <c r="AD1179" s="108"/>
      <c r="AE1179" s="108"/>
      <c r="AF1179" s="108"/>
      <c r="AG1179" s="108"/>
      <c r="AH1179" s="108"/>
    </row>
    <row r="1180">
      <c r="A1180" s="108"/>
      <c r="B1180" s="108"/>
      <c r="C1180" s="108"/>
      <c r="D1180" s="115"/>
      <c r="E1180" s="108"/>
      <c r="F1180" s="108"/>
      <c r="G1180" s="108"/>
      <c r="H1180" s="108"/>
      <c r="I1180" s="108"/>
      <c r="J1180" s="108"/>
      <c r="K1180" s="108"/>
      <c r="L1180" s="108"/>
      <c r="M1180" s="111"/>
      <c r="N1180" s="112"/>
      <c r="O1180" s="111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  <c r="AD1180" s="108"/>
      <c r="AE1180" s="108"/>
      <c r="AF1180" s="108"/>
      <c r="AG1180" s="108"/>
      <c r="AH1180" s="108"/>
    </row>
    <row r="1181">
      <c r="A1181" s="108"/>
      <c r="B1181" s="108"/>
      <c r="C1181" s="108"/>
      <c r="D1181" s="115"/>
      <c r="E1181" s="108"/>
      <c r="F1181" s="108"/>
      <c r="G1181" s="108"/>
      <c r="H1181" s="108"/>
      <c r="I1181" s="108"/>
      <c r="J1181" s="108"/>
      <c r="K1181" s="108"/>
      <c r="L1181" s="108"/>
      <c r="M1181" s="111"/>
      <c r="N1181" s="112"/>
      <c r="O1181" s="111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  <c r="AD1181" s="108"/>
      <c r="AE1181" s="108"/>
      <c r="AF1181" s="108"/>
      <c r="AG1181" s="108"/>
      <c r="AH1181" s="108"/>
    </row>
    <row r="1182">
      <c r="A1182" s="108"/>
      <c r="B1182" s="108"/>
      <c r="C1182" s="108"/>
      <c r="D1182" s="115"/>
      <c r="E1182" s="108"/>
      <c r="F1182" s="108"/>
      <c r="G1182" s="108"/>
      <c r="H1182" s="108"/>
      <c r="I1182" s="108"/>
      <c r="J1182" s="108"/>
      <c r="K1182" s="108"/>
      <c r="L1182" s="108"/>
      <c r="M1182" s="111"/>
      <c r="N1182" s="112"/>
      <c r="O1182" s="111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  <c r="AD1182" s="108"/>
      <c r="AE1182" s="108"/>
      <c r="AF1182" s="108"/>
      <c r="AG1182" s="108"/>
      <c r="AH1182" s="108"/>
    </row>
    <row r="1183">
      <c r="A1183" s="108"/>
      <c r="B1183" s="108"/>
      <c r="C1183" s="108"/>
      <c r="D1183" s="115"/>
      <c r="E1183" s="108"/>
      <c r="F1183" s="108"/>
      <c r="G1183" s="108"/>
      <c r="H1183" s="108"/>
      <c r="I1183" s="108"/>
      <c r="J1183" s="108"/>
      <c r="K1183" s="108"/>
      <c r="L1183" s="108"/>
      <c r="M1183" s="111"/>
      <c r="N1183" s="112"/>
      <c r="O1183" s="111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  <c r="AD1183" s="108"/>
      <c r="AE1183" s="108"/>
      <c r="AF1183" s="108"/>
      <c r="AG1183" s="108"/>
      <c r="AH1183" s="108"/>
    </row>
    <row r="1184">
      <c r="A1184" s="108"/>
      <c r="B1184" s="108"/>
      <c r="C1184" s="108"/>
      <c r="D1184" s="115"/>
      <c r="E1184" s="108"/>
      <c r="F1184" s="108"/>
      <c r="G1184" s="108"/>
      <c r="H1184" s="108"/>
      <c r="I1184" s="108"/>
      <c r="J1184" s="108"/>
      <c r="K1184" s="108"/>
      <c r="L1184" s="108"/>
      <c r="M1184" s="111"/>
      <c r="N1184" s="112"/>
      <c r="O1184" s="111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  <c r="AD1184" s="108"/>
      <c r="AE1184" s="108"/>
      <c r="AF1184" s="108"/>
      <c r="AG1184" s="108"/>
      <c r="AH1184" s="108"/>
    </row>
    <row r="1185">
      <c r="A1185" s="108"/>
      <c r="B1185" s="108"/>
      <c r="C1185" s="108"/>
      <c r="D1185" s="115"/>
      <c r="E1185" s="108"/>
      <c r="F1185" s="108"/>
      <c r="G1185" s="108"/>
      <c r="H1185" s="108"/>
      <c r="I1185" s="108"/>
      <c r="J1185" s="108"/>
      <c r="K1185" s="108"/>
      <c r="L1185" s="108"/>
      <c r="M1185" s="111"/>
      <c r="N1185" s="112"/>
      <c r="O1185" s="111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  <c r="AD1185" s="108"/>
      <c r="AE1185" s="108"/>
      <c r="AF1185" s="108"/>
      <c r="AG1185" s="108"/>
      <c r="AH1185" s="108"/>
    </row>
    <row r="1186">
      <c r="A1186" s="108"/>
      <c r="B1186" s="108"/>
      <c r="C1186" s="108"/>
      <c r="D1186" s="115"/>
      <c r="E1186" s="108"/>
      <c r="F1186" s="108"/>
      <c r="G1186" s="108"/>
      <c r="H1186" s="108"/>
      <c r="I1186" s="108"/>
      <c r="J1186" s="108"/>
      <c r="K1186" s="108"/>
      <c r="L1186" s="108"/>
      <c r="M1186" s="111"/>
      <c r="N1186" s="112"/>
      <c r="O1186" s="111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  <c r="AD1186" s="108"/>
      <c r="AE1186" s="108"/>
      <c r="AF1186" s="108"/>
      <c r="AG1186" s="108"/>
      <c r="AH1186" s="108"/>
    </row>
    <row r="1187">
      <c r="A1187" s="108"/>
      <c r="B1187" s="108"/>
      <c r="C1187" s="108"/>
      <c r="D1187" s="115"/>
      <c r="E1187" s="108"/>
      <c r="F1187" s="108"/>
      <c r="G1187" s="108"/>
      <c r="H1187" s="108"/>
      <c r="I1187" s="108"/>
      <c r="J1187" s="108"/>
      <c r="K1187" s="108"/>
      <c r="L1187" s="108"/>
      <c r="M1187" s="111"/>
      <c r="N1187" s="112"/>
      <c r="O1187" s="111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  <c r="AD1187" s="108"/>
      <c r="AE1187" s="108"/>
      <c r="AF1187" s="108"/>
      <c r="AG1187" s="108"/>
      <c r="AH1187" s="108"/>
    </row>
    <row r="1188">
      <c r="A1188" s="108"/>
      <c r="B1188" s="108"/>
      <c r="C1188" s="108"/>
      <c r="D1188" s="115"/>
      <c r="E1188" s="108"/>
      <c r="F1188" s="108"/>
      <c r="G1188" s="108"/>
      <c r="H1188" s="108"/>
      <c r="I1188" s="108"/>
      <c r="J1188" s="108"/>
      <c r="K1188" s="108"/>
      <c r="L1188" s="108"/>
      <c r="M1188" s="111"/>
      <c r="N1188" s="112"/>
      <c r="O1188" s="111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  <c r="AD1188" s="108"/>
      <c r="AE1188" s="108"/>
      <c r="AF1188" s="108"/>
      <c r="AG1188" s="108"/>
      <c r="AH1188" s="108"/>
    </row>
    <row r="1189">
      <c r="A1189" s="108"/>
      <c r="B1189" s="108"/>
      <c r="C1189" s="108"/>
      <c r="D1189" s="115"/>
      <c r="E1189" s="108"/>
      <c r="F1189" s="108"/>
      <c r="G1189" s="108"/>
      <c r="H1189" s="108"/>
      <c r="I1189" s="108"/>
      <c r="J1189" s="108"/>
      <c r="K1189" s="108"/>
      <c r="L1189" s="108"/>
      <c r="M1189" s="111"/>
      <c r="N1189" s="112"/>
      <c r="O1189" s="111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  <c r="AD1189" s="108"/>
      <c r="AE1189" s="108"/>
      <c r="AF1189" s="108"/>
      <c r="AG1189" s="108"/>
      <c r="AH1189" s="108"/>
    </row>
    <row r="1190">
      <c r="A1190" s="108"/>
      <c r="B1190" s="108"/>
      <c r="C1190" s="108"/>
      <c r="D1190" s="115"/>
      <c r="E1190" s="108"/>
      <c r="F1190" s="108"/>
      <c r="G1190" s="108"/>
      <c r="H1190" s="108"/>
      <c r="I1190" s="108"/>
      <c r="J1190" s="108"/>
      <c r="K1190" s="108"/>
      <c r="L1190" s="108"/>
      <c r="M1190" s="111"/>
      <c r="N1190" s="112"/>
      <c r="O1190" s="111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  <c r="AD1190" s="108"/>
      <c r="AE1190" s="108"/>
      <c r="AF1190" s="108"/>
      <c r="AG1190" s="108"/>
      <c r="AH1190" s="108"/>
    </row>
    <row r="1191">
      <c r="A1191" s="108"/>
      <c r="B1191" s="108"/>
      <c r="C1191" s="108"/>
      <c r="D1191" s="115"/>
      <c r="E1191" s="108"/>
      <c r="F1191" s="108"/>
      <c r="G1191" s="108"/>
      <c r="H1191" s="108"/>
      <c r="I1191" s="108"/>
      <c r="J1191" s="108"/>
      <c r="K1191" s="108"/>
      <c r="L1191" s="108"/>
      <c r="M1191" s="111"/>
      <c r="N1191" s="112"/>
      <c r="O1191" s="111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  <c r="AD1191" s="108"/>
      <c r="AE1191" s="108"/>
      <c r="AF1191" s="108"/>
      <c r="AG1191" s="108"/>
      <c r="AH1191" s="108"/>
    </row>
    <row r="1192">
      <c r="A1192" s="108"/>
      <c r="B1192" s="108"/>
      <c r="C1192" s="108"/>
      <c r="D1192" s="115"/>
      <c r="E1192" s="108"/>
      <c r="F1192" s="108"/>
      <c r="G1192" s="108"/>
      <c r="H1192" s="108"/>
      <c r="I1192" s="108"/>
      <c r="J1192" s="108"/>
      <c r="K1192" s="108"/>
      <c r="L1192" s="108"/>
      <c r="M1192" s="111"/>
      <c r="N1192" s="112"/>
      <c r="O1192" s="111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  <c r="AD1192" s="108"/>
      <c r="AE1192" s="108"/>
      <c r="AF1192" s="108"/>
      <c r="AG1192" s="108"/>
      <c r="AH1192" s="108"/>
    </row>
    <row r="1193">
      <c r="A1193" s="108"/>
      <c r="B1193" s="108"/>
      <c r="C1193" s="108"/>
      <c r="D1193" s="115"/>
      <c r="E1193" s="108"/>
      <c r="F1193" s="108"/>
      <c r="G1193" s="108"/>
      <c r="H1193" s="108"/>
      <c r="I1193" s="108"/>
      <c r="J1193" s="108"/>
      <c r="K1193" s="108"/>
      <c r="L1193" s="108"/>
      <c r="M1193" s="111"/>
      <c r="N1193" s="112"/>
      <c r="O1193" s="111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  <c r="AG1193" s="108"/>
      <c r="AH1193" s="108"/>
    </row>
    <row r="1194">
      <c r="A1194" s="108"/>
      <c r="B1194" s="108"/>
      <c r="C1194" s="108"/>
      <c r="D1194" s="115"/>
      <c r="E1194" s="108"/>
      <c r="F1194" s="108"/>
      <c r="G1194" s="108"/>
      <c r="H1194" s="108"/>
      <c r="I1194" s="108"/>
      <c r="J1194" s="108"/>
      <c r="K1194" s="108"/>
      <c r="L1194" s="108"/>
      <c r="M1194" s="111"/>
      <c r="N1194" s="112"/>
      <c r="O1194" s="111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  <c r="AD1194" s="108"/>
      <c r="AE1194" s="108"/>
      <c r="AF1194" s="108"/>
      <c r="AG1194" s="108"/>
      <c r="AH1194" s="108"/>
    </row>
    <row r="1195">
      <c r="A1195" s="108"/>
      <c r="B1195" s="108"/>
      <c r="C1195" s="108"/>
      <c r="D1195" s="115"/>
      <c r="E1195" s="108"/>
      <c r="F1195" s="108"/>
      <c r="G1195" s="108"/>
      <c r="H1195" s="108"/>
      <c r="I1195" s="108"/>
      <c r="J1195" s="108"/>
      <c r="K1195" s="108"/>
      <c r="L1195" s="108"/>
      <c r="M1195" s="111"/>
      <c r="N1195" s="112"/>
      <c r="O1195" s="111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  <c r="AD1195" s="108"/>
      <c r="AE1195" s="108"/>
      <c r="AF1195" s="108"/>
      <c r="AG1195" s="108"/>
      <c r="AH1195" s="108"/>
    </row>
    <row r="1196">
      <c r="A1196" s="108"/>
      <c r="B1196" s="108"/>
      <c r="C1196" s="108"/>
      <c r="D1196" s="115"/>
      <c r="E1196" s="108"/>
      <c r="F1196" s="108"/>
      <c r="G1196" s="108"/>
      <c r="H1196" s="108"/>
      <c r="I1196" s="108"/>
      <c r="J1196" s="108"/>
      <c r="K1196" s="108"/>
      <c r="L1196" s="108"/>
      <c r="M1196" s="111"/>
      <c r="N1196" s="112"/>
      <c r="O1196" s="111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  <c r="AD1196" s="108"/>
      <c r="AE1196" s="108"/>
      <c r="AF1196" s="108"/>
      <c r="AG1196" s="108"/>
      <c r="AH1196" s="108"/>
    </row>
    <row r="1197">
      <c r="A1197" s="108"/>
      <c r="B1197" s="108"/>
      <c r="C1197" s="108"/>
      <c r="D1197" s="115"/>
      <c r="E1197" s="108"/>
      <c r="F1197" s="108"/>
      <c r="G1197" s="108"/>
      <c r="H1197" s="108"/>
      <c r="I1197" s="108"/>
      <c r="J1197" s="108"/>
      <c r="K1197" s="108"/>
      <c r="L1197" s="108"/>
      <c r="M1197" s="111"/>
      <c r="N1197" s="112"/>
      <c r="O1197" s="111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08"/>
      <c r="AE1197" s="108"/>
      <c r="AF1197" s="108"/>
      <c r="AG1197" s="108"/>
      <c r="AH1197" s="108"/>
    </row>
    <row r="1198">
      <c r="A1198" s="108"/>
      <c r="B1198" s="108"/>
      <c r="C1198" s="108"/>
      <c r="D1198" s="115"/>
      <c r="E1198" s="108"/>
      <c r="F1198" s="108"/>
      <c r="G1198" s="108"/>
      <c r="H1198" s="108"/>
      <c r="I1198" s="108"/>
      <c r="J1198" s="108"/>
      <c r="K1198" s="108"/>
      <c r="L1198" s="108"/>
      <c r="M1198" s="111"/>
      <c r="N1198" s="112"/>
      <c r="O1198" s="111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  <c r="AD1198" s="108"/>
      <c r="AE1198" s="108"/>
      <c r="AF1198" s="108"/>
      <c r="AG1198" s="108"/>
      <c r="AH1198" s="108"/>
    </row>
    <row r="1199">
      <c r="A1199" s="108"/>
      <c r="B1199" s="108"/>
      <c r="C1199" s="108"/>
      <c r="D1199" s="115"/>
      <c r="E1199" s="108"/>
      <c r="F1199" s="108"/>
      <c r="G1199" s="108"/>
      <c r="H1199" s="108"/>
      <c r="I1199" s="108"/>
      <c r="J1199" s="108"/>
      <c r="K1199" s="108"/>
      <c r="L1199" s="108"/>
      <c r="M1199" s="111"/>
      <c r="N1199" s="112"/>
      <c r="O1199" s="111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  <c r="AD1199" s="108"/>
      <c r="AE1199" s="108"/>
      <c r="AF1199" s="108"/>
      <c r="AG1199" s="108"/>
      <c r="AH1199" s="108"/>
    </row>
    <row r="1200">
      <c r="A1200" s="108"/>
      <c r="B1200" s="108"/>
      <c r="C1200" s="108"/>
      <c r="D1200" s="115"/>
      <c r="E1200" s="108"/>
      <c r="F1200" s="108"/>
      <c r="G1200" s="108"/>
      <c r="H1200" s="108"/>
      <c r="I1200" s="108"/>
      <c r="J1200" s="108"/>
      <c r="K1200" s="108"/>
      <c r="L1200" s="108"/>
      <c r="M1200" s="111"/>
      <c r="N1200" s="112"/>
      <c r="O1200" s="111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  <c r="AD1200" s="108"/>
      <c r="AE1200" s="108"/>
      <c r="AF1200" s="108"/>
      <c r="AG1200" s="108"/>
      <c r="AH1200" s="108"/>
    </row>
    <row r="1201">
      <c r="A1201" s="108"/>
      <c r="B1201" s="108"/>
      <c r="C1201" s="108"/>
      <c r="D1201" s="115"/>
      <c r="E1201" s="108"/>
      <c r="F1201" s="108"/>
      <c r="G1201" s="108"/>
      <c r="H1201" s="108"/>
      <c r="I1201" s="108"/>
      <c r="J1201" s="108"/>
      <c r="K1201" s="108"/>
      <c r="L1201" s="108"/>
      <c r="M1201" s="111"/>
      <c r="N1201" s="112"/>
      <c r="O1201" s="111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  <c r="AD1201" s="108"/>
      <c r="AE1201" s="108"/>
      <c r="AF1201" s="108"/>
      <c r="AG1201" s="108"/>
      <c r="AH1201" s="108"/>
    </row>
    <row r="1202">
      <c r="A1202" s="108"/>
      <c r="B1202" s="108"/>
      <c r="C1202" s="108"/>
      <c r="D1202" s="115"/>
      <c r="E1202" s="108"/>
      <c r="F1202" s="108"/>
      <c r="G1202" s="108"/>
      <c r="H1202" s="108"/>
      <c r="I1202" s="108"/>
      <c r="J1202" s="108"/>
      <c r="K1202" s="108"/>
      <c r="L1202" s="108"/>
      <c r="M1202" s="111"/>
      <c r="N1202" s="112"/>
      <c r="O1202" s="111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  <c r="AD1202" s="108"/>
      <c r="AE1202" s="108"/>
      <c r="AF1202" s="108"/>
      <c r="AG1202" s="108"/>
      <c r="AH1202" s="108"/>
    </row>
    <row r="1203">
      <c r="A1203" s="108"/>
      <c r="B1203" s="108"/>
      <c r="C1203" s="108"/>
      <c r="D1203" s="115"/>
      <c r="E1203" s="108"/>
      <c r="F1203" s="108"/>
      <c r="G1203" s="108"/>
      <c r="H1203" s="108"/>
      <c r="I1203" s="108"/>
      <c r="J1203" s="108"/>
      <c r="K1203" s="108"/>
      <c r="L1203" s="108"/>
      <c r="M1203" s="111"/>
      <c r="N1203" s="112"/>
      <c r="O1203" s="111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  <c r="AD1203" s="108"/>
      <c r="AE1203" s="108"/>
      <c r="AF1203" s="108"/>
      <c r="AG1203" s="108"/>
      <c r="AH1203" s="108"/>
    </row>
    <row r="1204">
      <c r="A1204" s="108"/>
      <c r="B1204" s="108"/>
      <c r="C1204" s="108"/>
      <c r="D1204" s="115"/>
      <c r="E1204" s="108"/>
      <c r="F1204" s="108"/>
      <c r="G1204" s="108"/>
      <c r="H1204" s="108"/>
      <c r="I1204" s="108"/>
      <c r="J1204" s="108"/>
      <c r="K1204" s="108"/>
      <c r="L1204" s="108"/>
      <c r="M1204" s="111"/>
      <c r="N1204" s="112"/>
      <c r="O1204" s="111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  <c r="AD1204" s="108"/>
      <c r="AE1204" s="108"/>
      <c r="AF1204" s="108"/>
      <c r="AG1204" s="108"/>
      <c r="AH1204" s="108"/>
    </row>
    <row r="1205">
      <c r="A1205" s="108"/>
      <c r="B1205" s="108"/>
      <c r="C1205" s="108"/>
      <c r="D1205" s="115"/>
      <c r="E1205" s="108"/>
      <c r="F1205" s="108"/>
      <c r="G1205" s="108"/>
      <c r="H1205" s="108"/>
      <c r="I1205" s="108"/>
      <c r="J1205" s="108"/>
      <c r="K1205" s="108"/>
      <c r="L1205" s="108"/>
      <c r="M1205" s="111"/>
      <c r="N1205" s="112"/>
      <c r="O1205" s="111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  <c r="AD1205" s="108"/>
      <c r="AE1205" s="108"/>
      <c r="AF1205" s="108"/>
      <c r="AG1205" s="108"/>
      <c r="AH1205" s="108"/>
    </row>
    <row r="1206">
      <c r="A1206" s="108"/>
      <c r="B1206" s="108"/>
      <c r="C1206" s="108"/>
      <c r="D1206" s="115"/>
      <c r="E1206" s="108"/>
      <c r="F1206" s="108"/>
      <c r="G1206" s="108"/>
      <c r="H1206" s="108"/>
      <c r="I1206" s="108"/>
      <c r="J1206" s="108"/>
      <c r="K1206" s="108"/>
      <c r="L1206" s="108"/>
      <c r="M1206" s="111"/>
      <c r="N1206" s="112"/>
      <c r="O1206" s="111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  <c r="AD1206" s="108"/>
      <c r="AE1206" s="108"/>
      <c r="AF1206" s="108"/>
      <c r="AG1206" s="108"/>
      <c r="AH1206" s="108"/>
    </row>
    <row r="1207">
      <c r="A1207" s="108"/>
      <c r="B1207" s="108"/>
      <c r="C1207" s="108"/>
      <c r="D1207" s="115"/>
      <c r="E1207" s="108"/>
      <c r="F1207" s="108"/>
      <c r="G1207" s="108"/>
      <c r="H1207" s="108"/>
      <c r="I1207" s="108"/>
      <c r="J1207" s="108"/>
      <c r="K1207" s="108"/>
      <c r="L1207" s="108"/>
      <c r="M1207" s="111"/>
      <c r="N1207" s="112"/>
      <c r="O1207" s="111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  <c r="AD1207" s="108"/>
      <c r="AE1207" s="108"/>
      <c r="AF1207" s="108"/>
      <c r="AG1207" s="108"/>
      <c r="AH1207" s="108"/>
    </row>
    <row r="1208">
      <c r="A1208" s="108"/>
      <c r="B1208" s="108"/>
      <c r="C1208" s="108"/>
      <c r="D1208" s="115"/>
      <c r="E1208" s="108"/>
      <c r="F1208" s="108"/>
      <c r="G1208" s="108"/>
      <c r="H1208" s="108"/>
      <c r="I1208" s="108"/>
      <c r="J1208" s="108"/>
      <c r="K1208" s="108"/>
      <c r="L1208" s="108"/>
      <c r="M1208" s="111"/>
      <c r="N1208" s="112"/>
      <c r="O1208" s="111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  <c r="AD1208" s="108"/>
      <c r="AE1208" s="108"/>
      <c r="AF1208" s="108"/>
      <c r="AG1208" s="108"/>
      <c r="AH1208" s="108"/>
    </row>
    <row r="1209">
      <c r="A1209" s="108"/>
      <c r="B1209" s="108"/>
      <c r="C1209" s="108"/>
      <c r="D1209" s="115"/>
      <c r="E1209" s="108"/>
      <c r="F1209" s="108"/>
      <c r="G1209" s="108"/>
      <c r="H1209" s="108"/>
      <c r="I1209" s="108"/>
      <c r="J1209" s="108"/>
      <c r="K1209" s="108"/>
      <c r="L1209" s="108"/>
      <c r="M1209" s="111"/>
      <c r="N1209" s="112"/>
      <c r="O1209" s="111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  <c r="AD1209" s="108"/>
      <c r="AE1209" s="108"/>
      <c r="AF1209" s="108"/>
      <c r="AG1209" s="108"/>
      <c r="AH1209" s="108"/>
    </row>
    <row r="1210">
      <c r="A1210" s="108"/>
      <c r="B1210" s="108"/>
      <c r="C1210" s="108"/>
      <c r="D1210" s="115"/>
      <c r="E1210" s="108"/>
      <c r="F1210" s="108"/>
      <c r="G1210" s="108"/>
      <c r="H1210" s="108"/>
      <c r="I1210" s="108"/>
      <c r="J1210" s="108"/>
      <c r="K1210" s="108"/>
      <c r="L1210" s="108"/>
      <c r="M1210" s="111"/>
      <c r="N1210" s="112"/>
      <c r="O1210" s="111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  <c r="AD1210" s="108"/>
      <c r="AE1210" s="108"/>
      <c r="AF1210" s="108"/>
      <c r="AG1210" s="108"/>
      <c r="AH1210" s="108"/>
    </row>
    <row r="1211">
      <c r="A1211" s="108"/>
      <c r="B1211" s="108"/>
      <c r="C1211" s="108"/>
      <c r="D1211" s="115"/>
      <c r="E1211" s="108"/>
      <c r="F1211" s="108"/>
      <c r="G1211" s="108"/>
      <c r="H1211" s="108"/>
      <c r="I1211" s="108"/>
      <c r="J1211" s="108"/>
      <c r="K1211" s="108"/>
      <c r="L1211" s="108"/>
      <c r="M1211" s="111"/>
      <c r="N1211" s="112"/>
      <c r="O1211" s="111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  <c r="AD1211" s="108"/>
      <c r="AE1211" s="108"/>
      <c r="AF1211" s="108"/>
      <c r="AG1211" s="108"/>
      <c r="AH1211" s="108"/>
    </row>
    <row r="1212">
      <c r="A1212" s="108"/>
      <c r="B1212" s="108"/>
      <c r="C1212" s="108"/>
      <c r="D1212" s="115"/>
      <c r="E1212" s="108"/>
      <c r="F1212" s="108"/>
      <c r="G1212" s="108"/>
      <c r="H1212" s="108"/>
      <c r="I1212" s="108"/>
      <c r="J1212" s="108"/>
      <c r="K1212" s="108"/>
      <c r="L1212" s="108"/>
      <c r="M1212" s="111"/>
      <c r="N1212" s="112"/>
      <c r="O1212" s="111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  <c r="AD1212" s="108"/>
      <c r="AE1212" s="108"/>
      <c r="AF1212" s="108"/>
      <c r="AG1212" s="108"/>
      <c r="AH1212" s="108"/>
    </row>
    <row r="1213">
      <c r="A1213" s="108"/>
      <c r="B1213" s="108"/>
      <c r="C1213" s="108"/>
      <c r="D1213" s="115"/>
      <c r="E1213" s="108"/>
      <c r="F1213" s="108"/>
      <c r="G1213" s="108"/>
      <c r="H1213" s="108"/>
      <c r="I1213" s="108"/>
      <c r="J1213" s="108"/>
      <c r="K1213" s="108"/>
      <c r="L1213" s="108"/>
      <c r="M1213" s="111"/>
      <c r="N1213" s="112"/>
      <c r="O1213" s="111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  <c r="AD1213" s="108"/>
      <c r="AE1213" s="108"/>
      <c r="AF1213" s="108"/>
      <c r="AG1213" s="108"/>
      <c r="AH1213" s="108"/>
    </row>
    <row r="1214">
      <c r="A1214" s="108"/>
      <c r="B1214" s="108"/>
      <c r="C1214" s="108"/>
      <c r="D1214" s="115"/>
      <c r="E1214" s="108"/>
      <c r="F1214" s="108"/>
      <c r="G1214" s="108"/>
      <c r="H1214" s="108"/>
      <c r="I1214" s="108"/>
      <c r="J1214" s="108"/>
      <c r="K1214" s="108"/>
      <c r="L1214" s="108"/>
      <c r="M1214" s="111"/>
      <c r="N1214" s="112"/>
      <c r="O1214" s="111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  <c r="AD1214" s="108"/>
      <c r="AE1214" s="108"/>
      <c r="AF1214" s="108"/>
      <c r="AG1214" s="108"/>
      <c r="AH1214" s="108"/>
    </row>
    <row r="1215">
      <c r="A1215" s="108"/>
      <c r="B1215" s="108"/>
      <c r="C1215" s="108"/>
      <c r="D1215" s="115"/>
      <c r="E1215" s="108"/>
      <c r="F1215" s="108"/>
      <c r="G1215" s="108"/>
      <c r="H1215" s="108"/>
      <c r="I1215" s="108"/>
      <c r="J1215" s="108"/>
      <c r="K1215" s="108"/>
      <c r="L1215" s="108"/>
      <c r="M1215" s="111"/>
      <c r="N1215" s="112"/>
      <c r="O1215" s="111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  <c r="AD1215" s="108"/>
      <c r="AE1215" s="108"/>
      <c r="AF1215" s="108"/>
      <c r="AG1215" s="108"/>
      <c r="AH1215" s="108"/>
    </row>
    <row r="1216">
      <c r="A1216" s="108"/>
      <c r="B1216" s="108"/>
      <c r="C1216" s="108"/>
      <c r="D1216" s="115"/>
      <c r="E1216" s="108"/>
      <c r="F1216" s="108"/>
      <c r="G1216" s="108"/>
      <c r="H1216" s="108"/>
      <c r="I1216" s="108"/>
      <c r="J1216" s="108"/>
      <c r="K1216" s="108"/>
      <c r="L1216" s="108"/>
      <c r="M1216" s="111"/>
      <c r="N1216" s="112"/>
      <c r="O1216" s="111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  <c r="AD1216" s="108"/>
      <c r="AE1216" s="108"/>
      <c r="AF1216" s="108"/>
      <c r="AG1216" s="108"/>
      <c r="AH1216" s="108"/>
    </row>
    <row r="1217">
      <c r="A1217" s="108"/>
      <c r="B1217" s="108"/>
      <c r="C1217" s="108"/>
      <c r="D1217" s="115"/>
      <c r="E1217" s="108"/>
      <c r="F1217" s="108"/>
      <c r="G1217" s="108"/>
      <c r="H1217" s="108"/>
      <c r="I1217" s="108"/>
      <c r="J1217" s="108"/>
      <c r="K1217" s="108"/>
      <c r="L1217" s="108"/>
      <c r="M1217" s="111"/>
      <c r="N1217" s="112"/>
      <c r="O1217" s="111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  <c r="AD1217" s="108"/>
      <c r="AE1217" s="108"/>
      <c r="AF1217" s="108"/>
      <c r="AG1217" s="108"/>
      <c r="AH1217" s="108"/>
    </row>
    <row r="1218">
      <c r="A1218" s="108"/>
      <c r="B1218" s="108"/>
      <c r="C1218" s="108"/>
      <c r="D1218" s="115"/>
      <c r="E1218" s="108"/>
      <c r="F1218" s="108"/>
      <c r="G1218" s="108"/>
      <c r="H1218" s="108"/>
      <c r="I1218" s="108"/>
      <c r="J1218" s="108"/>
      <c r="K1218" s="108"/>
      <c r="L1218" s="108"/>
      <c r="M1218" s="111"/>
      <c r="N1218" s="112"/>
      <c r="O1218" s="111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  <c r="AD1218" s="108"/>
      <c r="AE1218" s="108"/>
      <c r="AF1218" s="108"/>
      <c r="AG1218" s="108"/>
      <c r="AH1218" s="108"/>
    </row>
    <row r="1219">
      <c r="A1219" s="108"/>
      <c r="B1219" s="108"/>
      <c r="C1219" s="108"/>
      <c r="D1219" s="115"/>
      <c r="E1219" s="108"/>
      <c r="F1219" s="108"/>
      <c r="G1219" s="108"/>
      <c r="H1219" s="108"/>
      <c r="I1219" s="108"/>
      <c r="J1219" s="108"/>
      <c r="K1219" s="108"/>
      <c r="L1219" s="108"/>
      <c r="M1219" s="111"/>
      <c r="N1219" s="112"/>
      <c r="O1219" s="111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  <c r="AD1219" s="108"/>
      <c r="AE1219" s="108"/>
      <c r="AF1219" s="108"/>
      <c r="AG1219" s="108"/>
      <c r="AH1219" s="108"/>
    </row>
    <row r="1220">
      <c r="A1220" s="108"/>
      <c r="B1220" s="108"/>
      <c r="C1220" s="108"/>
      <c r="D1220" s="115"/>
      <c r="E1220" s="108"/>
      <c r="F1220" s="108"/>
      <c r="G1220" s="108"/>
      <c r="H1220" s="108"/>
      <c r="I1220" s="108"/>
      <c r="J1220" s="108"/>
      <c r="K1220" s="108"/>
      <c r="L1220" s="108"/>
      <c r="M1220" s="111"/>
      <c r="N1220" s="112"/>
      <c r="O1220" s="111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  <c r="AD1220" s="108"/>
      <c r="AE1220" s="108"/>
      <c r="AF1220" s="108"/>
      <c r="AG1220" s="108"/>
      <c r="AH1220" s="108"/>
    </row>
    <row r="1221">
      <c r="A1221" s="108"/>
      <c r="B1221" s="108"/>
      <c r="C1221" s="108"/>
      <c r="D1221" s="115"/>
      <c r="E1221" s="108"/>
      <c r="F1221" s="108"/>
      <c r="G1221" s="108"/>
      <c r="H1221" s="108"/>
      <c r="I1221" s="108"/>
      <c r="J1221" s="108"/>
      <c r="K1221" s="108"/>
      <c r="L1221" s="108"/>
      <c r="M1221" s="111"/>
      <c r="N1221" s="112"/>
      <c r="O1221" s="111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  <c r="AD1221" s="108"/>
      <c r="AE1221" s="108"/>
      <c r="AF1221" s="108"/>
      <c r="AG1221" s="108"/>
      <c r="AH1221" s="108"/>
    </row>
    <row r="1222">
      <c r="A1222" s="108"/>
      <c r="B1222" s="108"/>
      <c r="C1222" s="108"/>
      <c r="D1222" s="115"/>
      <c r="E1222" s="108"/>
      <c r="F1222" s="108"/>
      <c r="G1222" s="108"/>
      <c r="H1222" s="108"/>
      <c r="I1222" s="108"/>
      <c r="J1222" s="108"/>
      <c r="K1222" s="108"/>
      <c r="L1222" s="108"/>
      <c r="M1222" s="111"/>
      <c r="N1222" s="112"/>
      <c r="O1222" s="111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  <c r="AD1222" s="108"/>
      <c r="AE1222" s="108"/>
      <c r="AF1222" s="108"/>
      <c r="AG1222" s="108"/>
      <c r="AH1222" s="108"/>
    </row>
    <row r="1223">
      <c r="A1223" s="108"/>
      <c r="B1223" s="108"/>
      <c r="C1223" s="108"/>
      <c r="D1223" s="115"/>
      <c r="E1223" s="108"/>
      <c r="F1223" s="108"/>
      <c r="G1223" s="108"/>
      <c r="H1223" s="108"/>
      <c r="I1223" s="108"/>
      <c r="J1223" s="108"/>
      <c r="K1223" s="108"/>
      <c r="L1223" s="108"/>
      <c r="M1223" s="111"/>
      <c r="N1223" s="112"/>
      <c r="O1223" s="111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  <c r="AD1223" s="108"/>
      <c r="AE1223" s="108"/>
      <c r="AF1223" s="108"/>
      <c r="AG1223" s="108"/>
      <c r="AH1223" s="108"/>
    </row>
    <row r="1224">
      <c r="A1224" s="108"/>
      <c r="B1224" s="108"/>
      <c r="C1224" s="108"/>
      <c r="D1224" s="115"/>
      <c r="E1224" s="108"/>
      <c r="F1224" s="108"/>
      <c r="G1224" s="108"/>
      <c r="H1224" s="108"/>
      <c r="I1224" s="108"/>
      <c r="J1224" s="108"/>
      <c r="K1224" s="108"/>
      <c r="L1224" s="108"/>
      <c r="M1224" s="111"/>
      <c r="N1224" s="112"/>
      <c r="O1224" s="111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  <c r="AD1224" s="108"/>
      <c r="AE1224" s="108"/>
      <c r="AF1224" s="108"/>
      <c r="AG1224" s="108"/>
      <c r="AH1224" s="108"/>
    </row>
    <row r="1225">
      <c r="A1225" s="108"/>
      <c r="B1225" s="108"/>
      <c r="C1225" s="108"/>
      <c r="D1225" s="115"/>
      <c r="E1225" s="108"/>
      <c r="F1225" s="108"/>
      <c r="G1225" s="108"/>
      <c r="H1225" s="108"/>
      <c r="I1225" s="108"/>
      <c r="J1225" s="108"/>
      <c r="K1225" s="108"/>
      <c r="L1225" s="108"/>
      <c r="M1225" s="111"/>
      <c r="N1225" s="112"/>
      <c r="O1225" s="111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  <c r="AD1225" s="108"/>
      <c r="AE1225" s="108"/>
      <c r="AF1225" s="108"/>
      <c r="AG1225" s="108"/>
      <c r="AH1225" s="108"/>
    </row>
    <row r="1226">
      <c r="A1226" s="108"/>
      <c r="B1226" s="108"/>
      <c r="C1226" s="108"/>
      <c r="D1226" s="115"/>
      <c r="E1226" s="108"/>
      <c r="F1226" s="108"/>
      <c r="G1226" s="108"/>
      <c r="H1226" s="108"/>
      <c r="I1226" s="108"/>
      <c r="J1226" s="108"/>
      <c r="K1226" s="108"/>
      <c r="L1226" s="108"/>
      <c r="M1226" s="111"/>
      <c r="N1226" s="112"/>
      <c r="O1226" s="111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  <c r="AD1226" s="108"/>
      <c r="AE1226" s="108"/>
      <c r="AF1226" s="108"/>
      <c r="AG1226" s="108"/>
      <c r="AH1226" s="108"/>
    </row>
    <row r="1227">
      <c r="A1227" s="108"/>
      <c r="B1227" s="108"/>
      <c r="C1227" s="108"/>
      <c r="D1227" s="115"/>
      <c r="E1227" s="108"/>
      <c r="F1227" s="108"/>
      <c r="G1227" s="108"/>
      <c r="H1227" s="108"/>
      <c r="I1227" s="108"/>
      <c r="J1227" s="108"/>
      <c r="K1227" s="108"/>
      <c r="L1227" s="108"/>
      <c r="M1227" s="111"/>
      <c r="N1227" s="112"/>
      <c r="O1227" s="111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  <c r="AD1227" s="108"/>
      <c r="AE1227" s="108"/>
      <c r="AF1227" s="108"/>
      <c r="AG1227" s="108"/>
      <c r="AH1227" s="108"/>
    </row>
    <row r="1228">
      <c r="A1228" s="108"/>
      <c r="B1228" s="108"/>
      <c r="C1228" s="108"/>
      <c r="D1228" s="115"/>
      <c r="E1228" s="108"/>
      <c r="F1228" s="108"/>
      <c r="G1228" s="108"/>
      <c r="H1228" s="108"/>
      <c r="I1228" s="108"/>
      <c r="J1228" s="108"/>
      <c r="K1228" s="108"/>
      <c r="L1228" s="108"/>
      <c r="M1228" s="111"/>
      <c r="N1228" s="112"/>
      <c r="O1228" s="111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  <c r="AD1228" s="108"/>
      <c r="AE1228" s="108"/>
      <c r="AF1228" s="108"/>
      <c r="AG1228" s="108"/>
      <c r="AH1228" s="108"/>
    </row>
    <row r="1229">
      <c r="A1229" s="108"/>
      <c r="B1229" s="108"/>
      <c r="C1229" s="108"/>
      <c r="D1229" s="115"/>
      <c r="E1229" s="108"/>
      <c r="F1229" s="108"/>
      <c r="G1229" s="108"/>
      <c r="H1229" s="108"/>
      <c r="I1229" s="108"/>
      <c r="J1229" s="108"/>
      <c r="K1229" s="108"/>
      <c r="L1229" s="108"/>
      <c r="M1229" s="111"/>
      <c r="N1229" s="112"/>
      <c r="O1229" s="111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  <c r="AD1229" s="108"/>
      <c r="AE1229" s="108"/>
      <c r="AF1229" s="108"/>
      <c r="AG1229" s="108"/>
      <c r="AH1229" s="108"/>
    </row>
    <row r="1230">
      <c r="A1230" s="108"/>
      <c r="B1230" s="108"/>
      <c r="C1230" s="108"/>
      <c r="D1230" s="115"/>
      <c r="E1230" s="108"/>
      <c r="F1230" s="108"/>
      <c r="G1230" s="108"/>
      <c r="H1230" s="108"/>
      <c r="I1230" s="108"/>
      <c r="J1230" s="108"/>
      <c r="K1230" s="108"/>
      <c r="L1230" s="108"/>
      <c r="M1230" s="111"/>
      <c r="N1230" s="112"/>
      <c r="O1230" s="111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  <c r="AD1230" s="108"/>
      <c r="AE1230" s="108"/>
      <c r="AF1230" s="108"/>
      <c r="AG1230" s="108"/>
      <c r="AH1230" s="108"/>
    </row>
    <row r="1231">
      <c r="A1231" s="108"/>
      <c r="B1231" s="108"/>
      <c r="C1231" s="108"/>
      <c r="D1231" s="115"/>
      <c r="E1231" s="108"/>
      <c r="F1231" s="108"/>
      <c r="G1231" s="108"/>
      <c r="H1231" s="108"/>
      <c r="I1231" s="108"/>
      <c r="J1231" s="108"/>
      <c r="K1231" s="108"/>
      <c r="L1231" s="108"/>
      <c r="M1231" s="111"/>
      <c r="N1231" s="112"/>
      <c r="O1231" s="111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  <c r="AD1231" s="108"/>
      <c r="AE1231" s="108"/>
      <c r="AF1231" s="108"/>
      <c r="AG1231" s="108"/>
      <c r="AH1231" s="108"/>
    </row>
    <row r="1232">
      <c r="A1232" s="108"/>
      <c r="B1232" s="108"/>
      <c r="C1232" s="108"/>
      <c r="D1232" s="115"/>
      <c r="E1232" s="108"/>
      <c r="F1232" s="108"/>
      <c r="G1232" s="108"/>
      <c r="H1232" s="108"/>
      <c r="I1232" s="108"/>
      <c r="J1232" s="108"/>
      <c r="K1232" s="108"/>
      <c r="L1232" s="108"/>
      <c r="M1232" s="111"/>
      <c r="N1232" s="112"/>
      <c r="O1232" s="111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  <c r="AD1232" s="108"/>
      <c r="AE1232" s="108"/>
      <c r="AF1232" s="108"/>
      <c r="AG1232" s="108"/>
      <c r="AH1232" s="108"/>
    </row>
    <row r="1233">
      <c r="A1233" s="108"/>
      <c r="B1233" s="108"/>
      <c r="C1233" s="108"/>
      <c r="D1233" s="115"/>
      <c r="E1233" s="108"/>
      <c r="F1233" s="108"/>
      <c r="G1233" s="108"/>
      <c r="H1233" s="108"/>
      <c r="I1233" s="108"/>
      <c r="J1233" s="108"/>
      <c r="K1233" s="108"/>
      <c r="L1233" s="108"/>
      <c r="M1233" s="111"/>
      <c r="N1233" s="112"/>
      <c r="O1233" s="111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  <c r="AD1233" s="108"/>
      <c r="AE1233" s="108"/>
      <c r="AF1233" s="108"/>
      <c r="AG1233" s="108"/>
      <c r="AH1233" s="108"/>
    </row>
    <row r="1234">
      <c r="A1234" s="108"/>
      <c r="B1234" s="108"/>
      <c r="C1234" s="108"/>
      <c r="D1234" s="115"/>
      <c r="E1234" s="108"/>
      <c r="F1234" s="108"/>
      <c r="G1234" s="108"/>
      <c r="H1234" s="108"/>
      <c r="I1234" s="108"/>
      <c r="J1234" s="108"/>
      <c r="K1234" s="108"/>
      <c r="L1234" s="108"/>
      <c r="M1234" s="111"/>
      <c r="N1234" s="112"/>
      <c r="O1234" s="111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  <c r="AD1234" s="108"/>
      <c r="AE1234" s="108"/>
      <c r="AF1234" s="108"/>
      <c r="AG1234" s="108"/>
      <c r="AH1234" s="108"/>
    </row>
    <row r="1235">
      <c r="A1235" s="108"/>
      <c r="B1235" s="108"/>
      <c r="C1235" s="108"/>
      <c r="D1235" s="115"/>
      <c r="E1235" s="108"/>
      <c r="F1235" s="108"/>
      <c r="G1235" s="108"/>
      <c r="H1235" s="108"/>
      <c r="I1235" s="108"/>
      <c r="J1235" s="108"/>
      <c r="K1235" s="108"/>
      <c r="L1235" s="108"/>
      <c r="M1235" s="111"/>
      <c r="N1235" s="112"/>
      <c r="O1235" s="111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  <c r="AD1235" s="108"/>
      <c r="AE1235" s="108"/>
      <c r="AF1235" s="108"/>
      <c r="AG1235" s="108"/>
      <c r="AH1235" s="108"/>
    </row>
    <row r="1236">
      <c r="A1236" s="108"/>
      <c r="B1236" s="108"/>
      <c r="C1236" s="108"/>
      <c r="D1236" s="115"/>
      <c r="E1236" s="108"/>
      <c r="F1236" s="108"/>
      <c r="G1236" s="108"/>
      <c r="H1236" s="108"/>
      <c r="I1236" s="108"/>
      <c r="J1236" s="108"/>
      <c r="K1236" s="108"/>
      <c r="L1236" s="108"/>
      <c r="M1236" s="111"/>
      <c r="N1236" s="112"/>
      <c r="O1236" s="111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  <c r="AD1236" s="108"/>
      <c r="AE1236" s="108"/>
      <c r="AF1236" s="108"/>
      <c r="AG1236" s="108"/>
      <c r="AH1236" s="108"/>
    </row>
    <row r="1237">
      <c r="A1237" s="108"/>
      <c r="B1237" s="108"/>
      <c r="C1237" s="108"/>
      <c r="D1237" s="115"/>
      <c r="E1237" s="108"/>
      <c r="F1237" s="108"/>
      <c r="G1237" s="108"/>
      <c r="H1237" s="108"/>
      <c r="I1237" s="108"/>
      <c r="J1237" s="108"/>
      <c r="K1237" s="108"/>
      <c r="L1237" s="108"/>
      <c r="M1237" s="111"/>
      <c r="N1237" s="112"/>
      <c r="O1237" s="111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  <c r="AD1237" s="108"/>
      <c r="AE1237" s="108"/>
      <c r="AF1237" s="108"/>
      <c r="AG1237" s="108"/>
      <c r="AH1237" s="108"/>
    </row>
    <row r="1238">
      <c r="A1238" s="108"/>
      <c r="B1238" s="108"/>
      <c r="C1238" s="108"/>
      <c r="D1238" s="115"/>
      <c r="E1238" s="108"/>
      <c r="F1238" s="108"/>
      <c r="G1238" s="108"/>
      <c r="H1238" s="108"/>
      <c r="I1238" s="108"/>
      <c r="J1238" s="108"/>
      <c r="K1238" s="108"/>
      <c r="L1238" s="108"/>
      <c r="M1238" s="111"/>
      <c r="N1238" s="112"/>
      <c r="O1238" s="111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  <c r="AD1238" s="108"/>
      <c r="AE1238" s="108"/>
      <c r="AF1238" s="108"/>
      <c r="AG1238" s="108"/>
      <c r="AH1238" s="108"/>
    </row>
    <row r="1239">
      <c r="A1239" s="108"/>
      <c r="B1239" s="108"/>
      <c r="C1239" s="108"/>
      <c r="D1239" s="115"/>
      <c r="E1239" s="108"/>
      <c r="F1239" s="108"/>
      <c r="G1239" s="108"/>
      <c r="H1239" s="108"/>
      <c r="I1239" s="108"/>
      <c r="J1239" s="108"/>
      <c r="K1239" s="108"/>
      <c r="L1239" s="108"/>
      <c r="M1239" s="111"/>
      <c r="N1239" s="112"/>
      <c r="O1239" s="111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  <c r="AD1239" s="108"/>
      <c r="AE1239" s="108"/>
      <c r="AF1239" s="108"/>
      <c r="AG1239" s="108"/>
      <c r="AH1239" s="108"/>
    </row>
    <row r="1240">
      <c r="A1240" s="108"/>
      <c r="B1240" s="108"/>
      <c r="C1240" s="108"/>
      <c r="D1240" s="115"/>
      <c r="E1240" s="108"/>
      <c r="F1240" s="108"/>
      <c r="G1240" s="108"/>
      <c r="H1240" s="108"/>
      <c r="I1240" s="108"/>
      <c r="J1240" s="108"/>
      <c r="K1240" s="108"/>
      <c r="L1240" s="108"/>
      <c r="M1240" s="111"/>
      <c r="N1240" s="112"/>
      <c r="O1240" s="111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  <c r="AD1240" s="108"/>
      <c r="AE1240" s="108"/>
      <c r="AF1240" s="108"/>
      <c r="AG1240" s="108"/>
      <c r="AH1240" s="108"/>
    </row>
    <row r="1241">
      <c r="A1241" s="108"/>
      <c r="B1241" s="108"/>
      <c r="C1241" s="108"/>
      <c r="D1241" s="115"/>
      <c r="E1241" s="108"/>
      <c r="F1241" s="108"/>
      <c r="G1241" s="108"/>
      <c r="H1241" s="108"/>
      <c r="I1241" s="108"/>
      <c r="J1241" s="108"/>
      <c r="K1241" s="108"/>
      <c r="L1241" s="108"/>
      <c r="M1241" s="111"/>
      <c r="N1241" s="112"/>
      <c r="O1241" s="111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  <c r="AD1241" s="108"/>
      <c r="AE1241" s="108"/>
      <c r="AF1241" s="108"/>
      <c r="AG1241" s="108"/>
      <c r="AH1241" s="108"/>
    </row>
    <row r="1242">
      <c r="A1242" s="108"/>
      <c r="B1242" s="108"/>
      <c r="C1242" s="108"/>
      <c r="D1242" s="115"/>
      <c r="E1242" s="108"/>
      <c r="F1242" s="108"/>
      <c r="G1242" s="108"/>
      <c r="H1242" s="108"/>
      <c r="I1242" s="108"/>
      <c r="J1242" s="108"/>
      <c r="K1242" s="108"/>
      <c r="L1242" s="108"/>
      <c r="M1242" s="111"/>
      <c r="N1242" s="112"/>
      <c r="O1242" s="111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  <c r="AD1242" s="108"/>
      <c r="AE1242" s="108"/>
      <c r="AF1242" s="108"/>
      <c r="AG1242" s="108"/>
      <c r="AH1242" s="108"/>
    </row>
    <row r="1243">
      <c r="A1243" s="108"/>
      <c r="B1243" s="108"/>
      <c r="C1243" s="108"/>
      <c r="D1243" s="115"/>
      <c r="E1243" s="108"/>
      <c r="F1243" s="108"/>
      <c r="G1243" s="108"/>
      <c r="H1243" s="108"/>
      <c r="I1243" s="108"/>
      <c r="J1243" s="108"/>
      <c r="K1243" s="108"/>
      <c r="L1243" s="108"/>
      <c r="M1243" s="111"/>
      <c r="N1243" s="112"/>
      <c r="O1243" s="111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  <c r="AD1243" s="108"/>
      <c r="AE1243" s="108"/>
      <c r="AF1243" s="108"/>
      <c r="AG1243" s="108"/>
      <c r="AH1243" s="108"/>
    </row>
    <row r="1244">
      <c r="A1244" s="108"/>
      <c r="B1244" s="108"/>
      <c r="C1244" s="108"/>
      <c r="D1244" s="115"/>
      <c r="E1244" s="108"/>
      <c r="F1244" s="108"/>
      <c r="G1244" s="108"/>
      <c r="H1244" s="108"/>
      <c r="I1244" s="108"/>
      <c r="J1244" s="108"/>
      <c r="K1244" s="108"/>
      <c r="L1244" s="108"/>
      <c r="M1244" s="111"/>
      <c r="N1244" s="112"/>
      <c r="O1244" s="111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  <c r="AD1244" s="108"/>
      <c r="AE1244" s="108"/>
      <c r="AF1244" s="108"/>
      <c r="AG1244" s="108"/>
      <c r="AH1244" s="108"/>
    </row>
    <row r="1245">
      <c r="A1245" s="108"/>
      <c r="B1245" s="108"/>
      <c r="C1245" s="108"/>
      <c r="D1245" s="115"/>
      <c r="E1245" s="108"/>
      <c r="F1245" s="108"/>
      <c r="G1245" s="108"/>
      <c r="H1245" s="108"/>
      <c r="I1245" s="108"/>
      <c r="J1245" s="108"/>
      <c r="K1245" s="108"/>
      <c r="L1245" s="108"/>
      <c r="M1245" s="111"/>
      <c r="N1245" s="112"/>
      <c r="O1245" s="111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  <c r="AD1245" s="108"/>
      <c r="AE1245" s="108"/>
      <c r="AF1245" s="108"/>
      <c r="AG1245" s="108"/>
      <c r="AH1245" s="108"/>
    </row>
    <row r="1246">
      <c r="A1246" s="108"/>
      <c r="B1246" s="108"/>
      <c r="C1246" s="108"/>
      <c r="D1246" s="115"/>
      <c r="E1246" s="108"/>
      <c r="F1246" s="108"/>
      <c r="G1246" s="108"/>
      <c r="H1246" s="108"/>
      <c r="I1246" s="108"/>
      <c r="J1246" s="108"/>
      <c r="K1246" s="108"/>
      <c r="L1246" s="108"/>
      <c r="M1246" s="111"/>
      <c r="N1246" s="112"/>
      <c r="O1246" s="111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  <c r="AD1246" s="108"/>
      <c r="AE1246" s="108"/>
      <c r="AF1246" s="108"/>
      <c r="AG1246" s="108"/>
      <c r="AH1246" s="108"/>
    </row>
    <row r="1247">
      <c r="A1247" s="108"/>
      <c r="B1247" s="108"/>
      <c r="C1247" s="108"/>
      <c r="D1247" s="115"/>
      <c r="E1247" s="108"/>
      <c r="F1247" s="108"/>
      <c r="G1247" s="108"/>
      <c r="H1247" s="108"/>
      <c r="I1247" s="108"/>
      <c r="J1247" s="108"/>
      <c r="K1247" s="108"/>
      <c r="L1247" s="108"/>
      <c r="M1247" s="111"/>
      <c r="N1247" s="112"/>
      <c r="O1247" s="111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  <c r="AD1247" s="108"/>
      <c r="AE1247" s="108"/>
      <c r="AF1247" s="108"/>
      <c r="AG1247" s="108"/>
      <c r="AH1247" s="108"/>
    </row>
    <row r="1248">
      <c r="A1248" s="108"/>
      <c r="B1248" s="108"/>
      <c r="C1248" s="108"/>
      <c r="D1248" s="115"/>
      <c r="E1248" s="108"/>
      <c r="F1248" s="108"/>
      <c r="G1248" s="108"/>
      <c r="H1248" s="108"/>
      <c r="I1248" s="108"/>
      <c r="J1248" s="108"/>
      <c r="K1248" s="108"/>
      <c r="L1248" s="108"/>
      <c r="M1248" s="111"/>
      <c r="N1248" s="112"/>
      <c r="O1248" s="111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  <c r="AD1248" s="108"/>
      <c r="AE1248" s="108"/>
      <c r="AF1248" s="108"/>
      <c r="AG1248" s="108"/>
      <c r="AH1248" s="108"/>
    </row>
    <row r="1249">
      <c r="A1249" s="108"/>
      <c r="B1249" s="108"/>
      <c r="C1249" s="108"/>
      <c r="D1249" s="115"/>
      <c r="E1249" s="108"/>
      <c r="F1249" s="108"/>
      <c r="G1249" s="108"/>
      <c r="H1249" s="108"/>
      <c r="I1249" s="108"/>
      <c r="J1249" s="108"/>
      <c r="K1249" s="108"/>
      <c r="L1249" s="108"/>
      <c r="M1249" s="111"/>
      <c r="N1249" s="112"/>
      <c r="O1249" s="111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  <c r="AD1249" s="108"/>
      <c r="AE1249" s="108"/>
      <c r="AF1249" s="108"/>
      <c r="AG1249" s="108"/>
      <c r="AH1249" s="108"/>
    </row>
    <row r="1250">
      <c r="A1250" s="108"/>
      <c r="B1250" s="108"/>
      <c r="C1250" s="108"/>
      <c r="D1250" s="115"/>
      <c r="E1250" s="108"/>
      <c r="F1250" s="108"/>
      <c r="G1250" s="108"/>
      <c r="H1250" s="108"/>
      <c r="I1250" s="108"/>
      <c r="J1250" s="108"/>
      <c r="K1250" s="108"/>
      <c r="L1250" s="108"/>
      <c r="M1250" s="111"/>
      <c r="N1250" s="112"/>
      <c r="O1250" s="111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  <c r="AD1250" s="108"/>
      <c r="AE1250" s="108"/>
      <c r="AF1250" s="108"/>
      <c r="AG1250" s="108"/>
      <c r="AH1250" s="108"/>
    </row>
    <row r="1251">
      <c r="A1251" s="108"/>
      <c r="B1251" s="108"/>
      <c r="C1251" s="108"/>
      <c r="D1251" s="115"/>
      <c r="E1251" s="108"/>
      <c r="F1251" s="108"/>
      <c r="G1251" s="108"/>
      <c r="H1251" s="108"/>
      <c r="I1251" s="108"/>
      <c r="J1251" s="108"/>
      <c r="K1251" s="108"/>
      <c r="L1251" s="108"/>
      <c r="M1251" s="111"/>
      <c r="N1251" s="112"/>
      <c r="O1251" s="111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  <c r="AD1251" s="108"/>
      <c r="AE1251" s="108"/>
      <c r="AF1251" s="108"/>
      <c r="AG1251" s="108"/>
      <c r="AH1251" s="108"/>
    </row>
    <row r="1252">
      <c r="A1252" s="108"/>
      <c r="B1252" s="108"/>
      <c r="C1252" s="108"/>
      <c r="D1252" s="115"/>
      <c r="E1252" s="108"/>
      <c r="F1252" s="108"/>
      <c r="G1252" s="108"/>
      <c r="H1252" s="108"/>
      <c r="I1252" s="108"/>
      <c r="J1252" s="108"/>
      <c r="K1252" s="108"/>
      <c r="L1252" s="108"/>
      <c r="M1252" s="111"/>
      <c r="N1252" s="112"/>
      <c r="O1252" s="111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  <c r="AD1252" s="108"/>
      <c r="AE1252" s="108"/>
      <c r="AF1252" s="108"/>
      <c r="AG1252" s="108"/>
      <c r="AH1252" s="108"/>
    </row>
    <row r="1253">
      <c r="A1253" s="108"/>
      <c r="B1253" s="108"/>
      <c r="C1253" s="108"/>
      <c r="D1253" s="115"/>
      <c r="E1253" s="108"/>
      <c r="F1253" s="108"/>
      <c r="G1253" s="108"/>
      <c r="H1253" s="108"/>
      <c r="I1253" s="108"/>
      <c r="J1253" s="108"/>
      <c r="K1253" s="108"/>
      <c r="L1253" s="108"/>
      <c r="M1253" s="111"/>
      <c r="N1253" s="112"/>
      <c r="O1253" s="111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  <c r="AD1253" s="108"/>
      <c r="AE1253" s="108"/>
      <c r="AF1253" s="108"/>
      <c r="AG1253" s="108"/>
      <c r="AH1253" s="108"/>
    </row>
    <row r="1254">
      <c r="A1254" s="108"/>
      <c r="B1254" s="108"/>
      <c r="C1254" s="108"/>
      <c r="D1254" s="115"/>
      <c r="E1254" s="108"/>
      <c r="F1254" s="108"/>
      <c r="G1254" s="108"/>
      <c r="H1254" s="108"/>
      <c r="I1254" s="108"/>
      <c r="J1254" s="108"/>
      <c r="K1254" s="108"/>
      <c r="L1254" s="108"/>
      <c r="M1254" s="111"/>
      <c r="N1254" s="112"/>
      <c r="O1254" s="111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  <c r="AD1254" s="108"/>
      <c r="AE1254" s="108"/>
      <c r="AF1254" s="108"/>
      <c r="AG1254" s="108"/>
      <c r="AH1254" s="108"/>
    </row>
    <row r="1255">
      <c r="A1255" s="108"/>
      <c r="B1255" s="108"/>
      <c r="C1255" s="108"/>
      <c r="D1255" s="115"/>
      <c r="E1255" s="108"/>
      <c r="F1255" s="108"/>
      <c r="G1255" s="108"/>
      <c r="H1255" s="108"/>
      <c r="I1255" s="108"/>
      <c r="J1255" s="108"/>
      <c r="K1255" s="108"/>
      <c r="L1255" s="108"/>
      <c r="M1255" s="111"/>
      <c r="N1255" s="112"/>
      <c r="O1255" s="111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  <c r="AD1255" s="108"/>
      <c r="AE1255" s="108"/>
      <c r="AF1255" s="108"/>
      <c r="AG1255" s="108"/>
      <c r="AH1255" s="108"/>
    </row>
    <row r="1256">
      <c r="A1256" s="108"/>
      <c r="B1256" s="108"/>
      <c r="C1256" s="108"/>
      <c r="D1256" s="115"/>
      <c r="E1256" s="108"/>
      <c r="F1256" s="108"/>
      <c r="G1256" s="108"/>
      <c r="H1256" s="108"/>
      <c r="I1256" s="108"/>
      <c r="J1256" s="108"/>
      <c r="K1256" s="108"/>
      <c r="L1256" s="108"/>
      <c r="M1256" s="111"/>
      <c r="N1256" s="112"/>
      <c r="O1256" s="111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  <c r="AD1256" s="108"/>
      <c r="AE1256" s="108"/>
      <c r="AF1256" s="108"/>
      <c r="AG1256" s="108"/>
      <c r="AH1256" s="108"/>
    </row>
    <row r="1257">
      <c r="A1257" s="108"/>
      <c r="B1257" s="108"/>
      <c r="C1257" s="108"/>
      <c r="D1257" s="115"/>
      <c r="E1257" s="108"/>
      <c r="F1257" s="108"/>
      <c r="G1257" s="108"/>
      <c r="H1257" s="108"/>
      <c r="I1257" s="108"/>
      <c r="J1257" s="108"/>
      <c r="K1257" s="108"/>
      <c r="L1257" s="108"/>
      <c r="M1257" s="111"/>
      <c r="N1257" s="112"/>
      <c r="O1257" s="111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  <c r="AD1257" s="108"/>
      <c r="AE1257" s="108"/>
      <c r="AF1257" s="108"/>
      <c r="AG1257" s="108"/>
      <c r="AH1257" s="108"/>
    </row>
    <row r="1258">
      <c r="A1258" s="108"/>
      <c r="B1258" s="108"/>
      <c r="C1258" s="108"/>
      <c r="D1258" s="115"/>
      <c r="E1258" s="108"/>
      <c r="F1258" s="108"/>
      <c r="G1258" s="108"/>
      <c r="H1258" s="108"/>
      <c r="I1258" s="108"/>
      <c r="J1258" s="108"/>
      <c r="K1258" s="108"/>
      <c r="L1258" s="108"/>
      <c r="M1258" s="111"/>
      <c r="N1258" s="112"/>
      <c r="O1258" s="111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  <c r="AD1258" s="108"/>
      <c r="AE1258" s="108"/>
      <c r="AF1258" s="108"/>
      <c r="AG1258" s="108"/>
      <c r="AH1258" s="108"/>
    </row>
    <row r="1259">
      <c r="A1259" s="108"/>
      <c r="B1259" s="108"/>
      <c r="C1259" s="108"/>
      <c r="D1259" s="115"/>
      <c r="E1259" s="108"/>
      <c r="F1259" s="108"/>
      <c r="G1259" s="108"/>
      <c r="H1259" s="108"/>
      <c r="I1259" s="108"/>
      <c r="J1259" s="108"/>
      <c r="K1259" s="108"/>
      <c r="L1259" s="108"/>
      <c r="M1259" s="111"/>
      <c r="N1259" s="112"/>
      <c r="O1259" s="111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  <c r="AD1259" s="108"/>
      <c r="AE1259" s="108"/>
      <c r="AF1259" s="108"/>
      <c r="AG1259" s="108"/>
      <c r="AH1259" s="108"/>
    </row>
    <row r="1260">
      <c r="A1260" s="108"/>
      <c r="B1260" s="108"/>
      <c r="C1260" s="108"/>
      <c r="D1260" s="115"/>
      <c r="E1260" s="108"/>
      <c r="F1260" s="108"/>
      <c r="G1260" s="108"/>
      <c r="H1260" s="108"/>
      <c r="I1260" s="108"/>
      <c r="J1260" s="108"/>
      <c r="K1260" s="108"/>
      <c r="L1260" s="108"/>
      <c r="M1260" s="111"/>
      <c r="N1260" s="112"/>
      <c r="O1260" s="111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  <c r="AD1260" s="108"/>
      <c r="AE1260" s="108"/>
      <c r="AF1260" s="108"/>
      <c r="AG1260" s="108"/>
      <c r="AH1260" s="108"/>
    </row>
    <row r="1261">
      <c r="A1261" s="108"/>
      <c r="B1261" s="108"/>
      <c r="C1261" s="108"/>
      <c r="D1261" s="115"/>
      <c r="E1261" s="108"/>
      <c r="F1261" s="108"/>
      <c r="G1261" s="108"/>
      <c r="H1261" s="108"/>
      <c r="I1261" s="108"/>
      <c r="J1261" s="108"/>
      <c r="K1261" s="108"/>
      <c r="L1261" s="108"/>
      <c r="M1261" s="111"/>
      <c r="N1261" s="112"/>
      <c r="O1261" s="111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  <c r="AD1261" s="108"/>
      <c r="AE1261" s="108"/>
      <c r="AF1261" s="108"/>
      <c r="AG1261" s="108"/>
      <c r="AH1261" s="108"/>
    </row>
    <row r="1262">
      <c r="A1262" s="108"/>
      <c r="B1262" s="108"/>
      <c r="C1262" s="108"/>
      <c r="D1262" s="115"/>
      <c r="E1262" s="108"/>
      <c r="F1262" s="108"/>
      <c r="G1262" s="108"/>
      <c r="H1262" s="108"/>
      <c r="I1262" s="108"/>
      <c r="J1262" s="108"/>
      <c r="K1262" s="108"/>
      <c r="L1262" s="108"/>
      <c r="M1262" s="111"/>
      <c r="N1262" s="112"/>
      <c r="O1262" s="111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  <c r="AD1262" s="108"/>
      <c r="AE1262" s="108"/>
      <c r="AF1262" s="108"/>
      <c r="AG1262" s="108"/>
      <c r="AH1262" s="108"/>
    </row>
    <row r="1263">
      <c r="A1263" s="108"/>
      <c r="B1263" s="108"/>
      <c r="C1263" s="108"/>
      <c r="D1263" s="115"/>
      <c r="E1263" s="108"/>
      <c r="F1263" s="108"/>
      <c r="G1263" s="108"/>
      <c r="H1263" s="108"/>
      <c r="I1263" s="108"/>
      <c r="J1263" s="108"/>
      <c r="K1263" s="108"/>
      <c r="L1263" s="108"/>
      <c r="M1263" s="111"/>
      <c r="N1263" s="112"/>
      <c r="O1263" s="111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  <c r="AD1263" s="108"/>
      <c r="AE1263" s="108"/>
      <c r="AF1263" s="108"/>
      <c r="AG1263" s="108"/>
      <c r="AH1263" s="108"/>
    </row>
    <row r="1264">
      <c r="A1264" s="108"/>
      <c r="B1264" s="108"/>
      <c r="C1264" s="108"/>
      <c r="D1264" s="115"/>
      <c r="E1264" s="108"/>
      <c r="F1264" s="108"/>
      <c r="G1264" s="108"/>
      <c r="H1264" s="108"/>
      <c r="I1264" s="108"/>
      <c r="J1264" s="108"/>
      <c r="K1264" s="108"/>
      <c r="L1264" s="108"/>
      <c r="M1264" s="111"/>
      <c r="N1264" s="112"/>
      <c r="O1264" s="111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  <c r="AD1264" s="108"/>
      <c r="AE1264" s="108"/>
      <c r="AF1264" s="108"/>
      <c r="AG1264" s="108"/>
      <c r="AH1264" s="108"/>
    </row>
    <row r="1265">
      <c r="A1265" s="108"/>
      <c r="B1265" s="108"/>
      <c r="C1265" s="108"/>
      <c r="D1265" s="115"/>
      <c r="E1265" s="108"/>
      <c r="F1265" s="108"/>
      <c r="G1265" s="108"/>
      <c r="H1265" s="108"/>
      <c r="I1265" s="108"/>
      <c r="J1265" s="108"/>
      <c r="K1265" s="108"/>
      <c r="L1265" s="108"/>
      <c r="M1265" s="111"/>
      <c r="N1265" s="112"/>
      <c r="O1265" s="111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  <c r="AD1265" s="108"/>
      <c r="AE1265" s="108"/>
      <c r="AF1265" s="108"/>
      <c r="AG1265" s="108"/>
      <c r="AH1265" s="108"/>
    </row>
    <row r="1266">
      <c r="A1266" s="108"/>
      <c r="B1266" s="108"/>
      <c r="C1266" s="108"/>
      <c r="D1266" s="115"/>
      <c r="E1266" s="108"/>
      <c r="F1266" s="108"/>
      <c r="G1266" s="108"/>
      <c r="H1266" s="108"/>
      <c r="I1266" s="108"/>
      <c r="J1266" s="108"/>
      <c r="K1266" s="108"/>
      <c r="L1266" s="108"/>
      <c r="M1266" s="111"/>
      <c r="N1266" s="112"/>
      <c r="O1266" s="111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  <c r="AD1266" s="108"/>
      <c r="AE1266" s="108"/>
      <c r="AF1266" s="108"/>
      <c r="AG1266" s="108"/>
      <c r="AH1266" s="108"/>
    </row>
    <row r="1267">
      <c r="A1267" s="108"/>
      <c r="B1267" s="108"/>
      <c r="C1267" s="108"/>
      <c r="D1267" s="115"/>
      <c r="E1267" s="108"/>
      <c r="F1267" s="108"/>
      <c r="G1267" s="108"/>
      <c r="H1267" s="108"/>
      <c r="I1267" s="108"/>
      <c r="J1267" s="108"/>
      <c r="K1267" s="108"/>
      <c r="L1267" s="108"/>
      <c r="M1267" s="111"/>
      <c r="N1267" s="112"/>
      <c r="O1267" s="111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  <c r="AD1267" s="108"/>
      <c r="AE1267" s="108"/>
      <c r="AF1267" s="108"/>
      <c r="AG1267" s="108"/>
      <c r="AH1267" s="108"/>
    </row>
    <row r="1268">
      <c r="A1268" s="108"/>
      <c r="B1268" s="108"/>
      <c r="C1268" s="108"/>
      <c r="D1268" s="115"/>
      <c r="E1268" s="108"/>
      <c r="F1268" s="108"/>
      <c r="G1268" s="108"/>
      <c r="H1268" s="108"/>
      <c r="I1268" s="108"/>
      <c r="J1268" s="108"/>
      <c r="K1268" s="108"/>
      <c r="L1268" s="108"/>
      <c r="M1268" s="111"/>
      <c r="N1268" s="112"/>
      <c r="O1268" s="111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  <c r="AD1268" s="108"/>
      <c r="AE1268" s="108"/>
      <c r="AF1268" s="108"/>
      <c r="AG1268" s="108"/>
      <c r="AH1268" s="108"/>
    </row>
    <row r="1269">
      <c r="A1269" s="108"/>
      <c r="B1269" s="108"/>
      <c r="C1269" s="108"/>
      <c r="D1269" s="115"/>
      <c r="E1269" s="108"/>
      <c r="F1269" s="108"/>
      <c r="G1269" s="108"/>
      <c r="H1269" s="108"/>
      <c r="I1269" s="108"/>
      <c r="J1269" s="108"/>
      <c r="K1269" s="108"/>
      <c r="L1269" s="108"/>
      <c r="M1269" s="111"/>
      <c r="N1269" s="112"/>
      <c r="O1269" s="111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  <c r="AD1269" s="108"/>
      <c r="AE1269" s="108"/>
      <c r="AF1269" s="108"/>
      <c r="AG1269" s="108"/>
      <c r="AH1269" s="108"/>
    </row>
    <row r="1270">
      <c r="A1270" s="108"/>
      <c r="B1270" s="108"/>
      <c r="C1270" s="108"/>
      <c r="D1270" s="115"/>
      <c r="E1270" s="108"/>
      <c r="F1270" s="108"/>
      <c r="G1270" s="108"/>
      <c r="H1270" s="108"/>
      <c r="I1270" s="108"/>
      <c r="J1270" s="108"/>
      <c r="K1270" s="108"/>
      <c r="L1270" s="108"/>
      <c r="M1270" s="111"/>
      <c r="N1270" s="112"/>
      <c r="O1270" s="111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  <c r="AD1270" s="108"/>
      <c r="AE1270" s="108"/>
      <c r="AF1270" s="108"/>
      <c r="AG1270" s="108"/>
      <c r="AH1270" s="108"/>
    </row>
    <row r="1271">
      <c r="A1271" s="108"/>
      <c r="B1271" s="108"/>
      <c r="C1271" s="108"/>
      <c r="D1271" s="115"/>
      <c r="E1271" s="108"/>
      <c r="F1271" s="108"/>
      <c r="G1271" s="108"/>
      <c r="H1271" s="108"/>
      <c r="I1271" s="108"/>
      <c r="J1271" s="108"/>
      <c r="K1271" s="108"/>
      <c r="L1271" s="108"/>
      <c r="M1271" s="111"/>
      <c r="N1271" s="112"/>
      <c r="O1271" s="111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  <c r="AD1271" s="108"/>
      <c r="AE1271" s="108"/>
      <c r="AF1271" s="108"/>
      <c r="AG1271" s="108"/>
      <c r="AH1271" s="108"/>
    </row>
    <row r="1272">
      <c r="A1272" s="108"/>
      <c r="B1272" s="108"/>
      <c r="C1272" s="108"/>
      <c r="D1272" s="115"/>
      <c r="E1272" s="108"/>
      <c r="F1272" s="108"/>
      <c r="G1272" s="108"/>
      <c r="H1272" s="108"/>
      <c r="I1272" s="108"/>
      <c r="J1272" s="108"/>
      <c r="K1272" s="108"/>
      <c r="L1272" s="108"/>
      <c r="M1272" s="111"/>
      <c r="N1272" s="112"/>
      <c r="O1272" s="111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  <c r="AD1272" s="108"/>
      <c r="AE1272" s="108"/>
      <c r="AF1272" s="108"/>
      <c r="AG1272" s="108"/>
      <c r="AH1272" s="108"/>
    </row>
    <row r="1273">
      <c r="A1273" s="108"/>
      <c r="B1273" s="108"/>
      <c r="C1273" s="108"/>
      <c r="D1273" s="115"/>
      <c r="E1273" s="108"/>
      <c r="F1273" s="108"/>
      <c r="G1273" s="108"/>
      <c r="H1273" s="108"/>
      <c r="I1273" s="108"/>
      <c r="J1273" s="108"/>
      <c r="K1273" s="108"/>
      <c r="L1273" s="108"/>
      <c r="M1273" s="111"/>
      <c r="N1273" s="112"/>
      <c r="O1273" s="111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  <c r="AD1273" s="108"/>
      <c r="AE1273" s="108"/>
      <c r="AF1273" s="108"/>
      <c r="AG1273" s="108"/>
      <c r="AH1273" s="108"/>
    </row>
    <row r="1274">
      <c r="A1274" s="108"/>
      <c r="B1274" s="108"/>
      <c r="C1274" s="108"/>
      <c r="D1274" s="115"/>
      <c r="E1274" s="108"/>
      <c r="F1274" s="108"/>
      <c r="G1274" s="108"/>
      <c r="H1274" s="108"/>
      <c r="I1274" s="108"/>
      <c r="J1274" s="108"/>
      <c r="K1274" s="108"/>
      <c r="L1274" s="108"/>
      <c r="M1274" s="111"/>
      <c r="N1274" s="112"/>
      <c r="O1274" s="111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  <c r="AD1274" s="108"/>
      <c r="AE1274" s="108"/>
      <c r="AF1274" s="108"/>
      <c r="AG1274" s="108"/>
      <c r="AH1274" s="108"/>
    </row>
    <row r="1275">
      <c r="A1275" s="108"/>
      <c r="B1275" s="108"/>
      <c r="C1275" s="108"/>
      <c r="D1275" s="115"/>
      <c r="E1275" s="108"/>
      <c r="F1275" s="108"/>
      <c r="G1275" s="108"/>
      <c r="H1275" s="108"/>
      <c r="I1275" s="108"/>
      <c r="J1275" s="108"/>
      <c r="K1275" s="108"/>
      <c r="L1275" s="108"/>
      <c r="M1275" s="111"/>
      <c r="N1275" s="112"/>
      <c r="O1275" s="111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  <c r="AD1275" s="108"/>
      <c r="AE1275" s="108"/>
      <c r="AF1275" s="108"/>
      <c r="AG1275" s="108"/>
      <c r="AH1275" s="108"/>
    </row>
    <row r="1276">
      <c r="A1276" s="108"/>
      <c r="B1276" s="108"/>
      <c r="C1276" s="108"/>
      <c r="D1276" s="115"/>
      <c r="E1276" s="108"/>
      <c r="F1276" s="108"/>
      <c r="G1276" s="108"/>
      <c r="H1276" s="108"/>
      <c r="I1276" s="108"/>
      <c r="J1276" s="108"/>
      <c r="K1276" s="108"/>
      <c r="L1276" s="108"/>
      <c r="M1276" s="111"/>
      <c r="N1276" s="112"/>
      <c r="O1276" s="111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  <c r="AD1276" s="108"/>
      <c r="AE1276" s="108"/>
      <c r="AF1276" s="108"/>
      <c r="AG1276" s="108"/>
      <c r="AH1276" s="108"/>
    </row>
    <row r="1277">
      <c r="A1277" s="108"/>
      <c r="B1277" s="108"/>
      <c r="C1277" s="108"/>
      <c r="D1277" s="115"/>
      <c r="E1277" s="108"/>
      <c r="F1277" s="108"/>
      <c r="G1277" s="108"/>
      <c r="H1277" s="108"/>
      <c r="I1277" s="108"/>
      <c r="J1277" s="108"/>
      <c r="K1277" s="108"/>
      <c r="L1277" s="108"/>
      <c r="M1277" s="111"/>
      <c r="N1277" s="112"/>
      <c r="O1277" s="111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  <c r="AD1277" s="108"/>
      <c r="AE1277" s="108"/>
      <c r="AF1277" s="108"/>
      <c r="AG1277" s="108"/>
      <c r="AH1277" s="108"/>
    </row>
    <row r="1278">
      <c r="A1278" s="108"/>
      <c r="B1278" s="108"/>
      <c r="C1278" s="108"/>
      <c r="D1278" s="115"/>
      <c r="E1278" s="108"/>
      <c r="F1278" s="108"/>
      <c r="G1278" s="108"/>
      <c r="H1278" s="108"/>
      <c r="I1278" s="108"/>
      <c r="J1278" s="108"/>
      <c r="K1278" s="108"/>
      <c r="L1278" s="108"/>
      <c r="M1278" s="111"/>
      <c r="N1278" s="112"/>
      <c r="O1278" s="111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  <c r="AD1278" s="108"/>
      <c r="AE1278" s="108"/>
      <c r="AF1278" s="108"/>
      <c r="AG1278" s="108"/>
      <c r="AH1278" s="108"/>
    </row>
    <row r="1279">
      <c r="A1279" s="108"/>
      <c r="B1279" s="108"/>
      <c r="C1279" s="108"/>
      <c r="D1279" s="115"/>
      <c r="E1279" s="108"/>
      <c r="F1279" s="108"/>
      <c r="G1279" s="108"/>
      <c r="H1279" s="108"/>
      <c r="I1279" s="108"/>
      <c r="J1279" s="108"/>
      <c r="K1279" s="108"/>
      <c r="L1279" s="108"/>
      <c r="M1279" s="111"/>
      <c r="N1279" s="112"/>
      <c r="O1279" s="111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  <c r="AD1279" s="108"/>
      <c r="AE1279" s="108"/>
      <c r="AF1279" s="108"/>
      <c r="AG1279" s="108"/>
      <c r="AH1279" s="108"/>
    </row>
    <row r="1280">
      <c r="A1280" s="108"/>
      <c r="B1280" s="108"/>
      <c r="C1280" s="108"/>
      <c r="D1280" s="115"/>
      <c r="E1280" s="108"/>
      <c r="F1280" s="108"/>
      <c r="G1280" s="108"/>
      <c r="H1280" s="108"/>
      <c r="I1280" s="108"/>
      <c r="J1280" s="108"/>
      <c r="K1280" s="108"/>
      <c r="L1280" s="108"/>
      <c r="M1280" s="111"/>
      <c r="N1280" s="112"/>
      <c r="O1280" s="111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  <c r="AD1280" s="108"/>
      <c r="AE1280" s="108"/>
      <c r="AF1280" s="108"/>
      <c r="AG1280" s="108"/>
      <c r="AH1280" s="108"/>
    </row>
    <row r="1281">
      <c r="A1281" s="108"/>
      <c r="B1281" s="108"/>
      <c r="C1281" s="108"/>
      <c r="D1281" s="115"/>
      <c r="E1281" s="108"/>
      <c r="F1281" s="108"/>
      <c r="G1281" s="108"/>
      <c r="H1281" s="108"/>
      <c r="I1281" s="108"/>
      <c r="J1281" s="108"/>
      <c r="K1281" s="108"/>
      <c r="L1281" s="108"/>
      <c r="M1281" s="111"/>
      <c r="N1281" s="112"/>
      <c r="O1281" s="111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  <c r="AG1281" s="108"/>
      <c r="AH1281" s="108"/>
    </row>
    <row r="1282">
      <c r="A1282" s="108"/>
      <c r="B1282" s="108"/>
      <c r="C1282" s="108"/>
      <c r="D1282" s="115"/>
      <c r="E1282" s="108"/>
      <c r="F1282" s="108"/>
      <c r="G1282" s="108"/>
      <c r="H1282" s="108"/>
      <c r="I1282" s="108"/>
      <c r="J1282" s="108"/>
      <c r="K1282" s="108"/>
      <c r="L1282" s="108"/>
      <c r="M1282" s="111"/>
      <c r="N1282" s="112"/>
      <c r="O1282" s="111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  <c r="AD1282" s="108"/>
      <c r="AE1282" s="108"/>
      <c r="AF1282" s="108"/>
      <c r="AG1282" s="108"/>
      <c r="AH1282" s="108"/>
    </row>
    <row r="1283">
      <c r="A1283" s="108"/>
      <c r="B1283" s="108"/>
      <c r="C1283" s="108"/>
      <c r="D1283" s="115"/>
      <c r="E1283" s="108"/>
      <c r="F1283" s="108"/>
      <c r="G1283" s="108"/>
      <c r="H1283" s="108"/>
      <c r="I1283" s="108"/>
      <c r="J1283" s="108"/>
      <c r="K1283" s="108"/>
      <c r="L1283" s="108"/>
      <c r="M1283" s="111"/>
      <c r="N1283" s="112"/>
      <c r="O1283" s="111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  <c r="AE1283" s="108"/>
      <c r="AF1283" s="108"/>
      <c r="AG1283" s="108"/>
      <c r="AH1283" s="108"/>
    </row>
    <row r="1284">
      <c r="A1284" s="108"/>
      <c r="B1284" s="108"/>
      <c r="C1284" s="108"/>
      <c r="D1284" s="115"/>
      <c r="E1284" s="108"/>
      <c r="F1284" s="108"/>
      <c r="G1284" s="108"/>
      <c r="H1284" s="108"/>
      <c r="I1284" s="108"/>
      <c r="J1284" s="108"/>
      <c r="K1284" s="108"/>
      <c r="L1284" s="108"/>
      <c r="M1284" s="111"/>
      <c r="N1284" s="112"/>
      <c r="O1284" s="111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  <c r="AD1284" s="108"/>
      <c r="AE1284" s="108"/>
      <c r="AF1284" s="108"/>
      <c r="AG1284" s="108"/>
      <c r="AH1284" s="108"/>
    </row>
    <row r="1285">
      <c r="A1285" s="108"/>
      <c r="B1285" s="108"/>
      <c r="C1285" s="108"/>
      <c r="D1285" s="115"/>
      <c r="E1285" s="108"/>
      <c r="F1285" s="108"/>
      <c r="G1285" s="108"/>
      <c r="H1285" s="108"/>
      <c r="I1285" s="108"/>
      <c r="J1285" s="108"/>
      <c r="K1285" s="108"/>
      <c r="L1285" s="108"/>
      <c r="M1285" s="111"/>
      <c r="N1285" s="112"/>
      <c r="O1285" s="111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  <c r="AD1285" s="108"/>
      <c r="AE1285" s="108"/>
      <c r="AF1285" s="108"/>
      <c r="AG1285" s="108"/>
      <c r="AH1285" s="108"/>
    </row>
    <row r="1286">
      <c r="A1286" s="108"/>
      <c r="B1286" s="108"/>
      <c r="C1286" s="108"/>
      <c r="D1286" s="115"/>
      <c r="E1286" s="108"/>
      <c r="F1286" s="108"/>
      <c r="G1286" s="108"/>
      <c r="H1286" s="108"/>
      <c r="I1286" s="108"/>
      <c r="J1286" s="108"/>
      <c r="K1286" s="108"/>
      <c r="L1286" s="108"/>
      <c r="M1286" s="111"/>
      <c r="N1286" s="112"/>
      <c r="O1286" s="111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  <c r="AD1286" s="108"/>
      <c r="AE1286" s="108"/>
      <c r="AF1286" s="108"/>
      <c r="AG1286" s="108"/>
      <c r="AH1286" s="108"/>
    </row>
    <row r="1287">
      <c r="A1287" s="108"/>
      <c r="B1287" s="108"/>
      <c r="C1287" s="108"/>
      <c r="D1287" s="115"/>
      <c r="E1287" s="108"/>
      <c r="F1287" s="108"/>
      <c r="G1287" s="108"/>
      <c r="H1287" s="108"/>
      <c r="I1287" s="108"/>
      <c r="J1287" s="108"/>
      <c r="K1287" s="108"/>
      <c r="L1287" s="108"/>
      <c r="M1287" s="111"/>
      <c r="N1287" s="112"/>
      <c r="O1287" s="111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  <c r="AD1287" s="108"/>
      <c r="AE1287" s="108"/>
      <c r="AF1287" s="108"/>
      <c r="AG1287" s="108"/>
      <c r="AH1287" s="108"/>
    </row>
    <row r="1288">
      <c r="A1288" s="108"/>
      <c r="B1288" s="108"/>
      <c r="C1288" s="108"/>
      <c r="D1288" s="115"/>
      <c r="E1288" s="108"/>
      <c r="F1288" s="108"/>
      <c r="G1288" s="108"/>
      <c r="H1288" s="108"/>
      <c r="I1288" s="108"/>
      <c r="J1288" s="108"/>
      <c r="K1288" s="108"/>
      <c r="L1288" s="108"/>
      <c r="M1288" s="111"/>
      <c r="N1288" s="112"/>
      <c r="O1288" s="111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  <c r="AD1288" s="108"/>
      <c r="AE1288" s="108"/>
      <c r="AF1288" s="108"/>
      <c r="AG1288" s="108"/>
      <c r="AH1288" s="108"/>
    </row>
    <row r="1289">
      <c r="A1289" s="108"/>
      <c r="B1289" s="108"/>
      <c r="C1289" s="108"/>
      <c r="D1289" s="115"/>
      <c r="E1289" s="108"/>
      <c r="F1289" s="108"/>
      <c r="G1289" s="108"/>
      <c r="H1289" s="108"/>
      <c r="I1289" s="108"/>
      <c r="J1289" s="108"/>
      <c r="K1289" s="108"/>
      <c r="L1289" s="108"/>
      <c r="M1289" s="111"/>
      <c r="N1289" s="112"/>
      <c r="O1289" s="111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  <c r="AD1289" s="108"/>
      <c r="AE1289" s="108"/>
      <c r="AF1289" s="108"/>
      <c r="AG1289" s="108"/>
      <c r="AH1289" s="108"/>
    </row>
    <row r="1290">
      <c r="A1290" s="108"/>
      <c r="B1290" s="108"/>
      <c r="C1290" s="108"/>
      <c r="D1290" s="115"/>
      <c r="E1290" s="108"/>
      <c r="F1290" s="108"/>
      <c r="G1290" s="108"/>
      <c r="H1290" s="108"/>
      <c r="I1290" s="108"/>
      <c r="J1290" s="108"/>
      <c r="K1290" s="108"/>
      <c r="L1290" s="108"/>
      <c r="M1290" s="111"/>
      <c r="N1290" s="112"/>
      <c r="O1290" s="111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  <c r="AD1290" s="108"/>
      <c r="AE1290" s="108"/>
      <c r="AF1290" s="108"/>
      <c r="AG1290" s="108"/>
      <c r="AH1290" s="108"/>
    </row>
    <row r="1291">
      <c r="A1291" s="108"/>
      <c r="B1291" s="108"/>
      <c r="C1291" s="108"/>
      <c r="D1291" s="115"/>
      <c r="E1291" s="108"/>
      <c r="F1291" s="108"/>
      <c r="G1291" s="108"/>
      <c r="H1291" s="108"/>
      <c r="I1291" s="108"/>
      <c r="J1291" s="108"/>
      <c r="K1291" s="108"/>
      <c r="L1291" s="108"/>
      <c r="M1291" s="111"/>
      <c r="N1291" s="112"/>
      <c r="O1291" s="111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  <c r="AD1291" s="108"/>
      <c r="AE1291" s="108"/>
      <c r="AF1291" s="108"/>
      <c r="AG1291" s="108"/>
      <c r="AH1291" s="108"/>
    </row>
    <row r="1292">
      <c r="A1292" s="108"/>
      <c r="B1292" s="108"/>
      <c r="C1292" s="108"/>
      <c r="D1292" s="115"/>
      <c r="E1292" s="108"/>
      <c r="F1292" s="108"/>
      <c r="G1292" s="108"/>
      <c r="H1292" s="108"/>
      <c r="I1292" s="108"/>
      <c r="J1292" s="108"/>
      <c r="K1292" s="108"/>
      <c r="L1292" s="108"/>
      <c r="M1292" s="111"/>
      <c r="N1292" s="112"/>
      <c r="O1292" s="111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  <c r="AD1292" s="108"/>
      <c r="AE1292" s="108"/>
      <c r="AF1292" s="108"/>
      <c r="AG1292" s="108"/>
      <c r="AH1292" s="108"/>
    </row>
    <row r="1293">
      <c r="A1293" s="108"/>
      <c r="B1293" s="108"/>
      <c r="C1293" s="108"/>
      <c r="D1293" s="115"/>
      <c r="E1293" s="108"/>
      <c r="F1293" s="108"/>
      <c r="G1293" s="108"/>
      <c r="H1293" s="108"/>
      <c r="I1293" s="108"/>
      <c r="J1293" s="108"/>
      <c r="K1293" s="108"/>
      <c r="L1293" s="108"/>
      <c r="M1293" s="111"/>
      <c r="N1293" s="112"/>
      <c r="O1293" s="111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  <c r="AG1293" s="108"/>
      <c r="AH1293" s="108"/>
    </row>
    <row r="1294">
      <c r="A1294" s="108"/>
      <c r="B1294" s="108"/>
      <c r="C1294" s="108"/>
      <c r="D1294" s="115"/>
      <c r="E1294" s="108"/>
      <c r="F1294" s="108"/>
      <c r="G1294" s="108"/>
      <c r="H1294" s="108"/>
      <c r="I1294" s="108"/>
      <c r="J1294" s="108"/>
      <c r="K1294" s="108"/>
      <c r="L1294" s="108"/>
      <c r="M1294" s="111"/>
      <c r="N1294" s="112"/>
      <c r="O1294" s="111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  <c r="AD1294" s="108"/>
      <c r="AE1294" s="108"/>
      <c r="AF1294" s="108"/>
      <c r="AG1294" s="108"/>
      <c r="AH1294" s="108"/>
    </row>
    <row r="1295">
      <c r="A1295" s="108"/>
      <c r="B1295" s="108"/>
      <c r="C1295" s="108"/>
      <c r="D1295" s="115"/>
      <c r="E1295" s="108"/>
      <c r="F1295" s="108"/>
      <c r="G1295" s="108"/>
      <c r="H1295" s="108"/>
      <c r="I1295" s="108"/>
      <c r="J1295" s="108"/>
      <c r="K1295" s="108"/>
      <c r="L1295" s="108"/>
      <c r="M1295" s="111"/>
      <c r="N1295" s="112"/>
      <c r="O1295" s="111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  <c r="AD1295" s="108"/>
      <c r="AE1295" s="108"/>
      <c r="AF1295" s="108"/>
      <c r="AG1295" s="108"/>
      <c r="AH1295" s="108"/>
    </row>
    <row r="1296">
      <c r="A1296" s="108"/>
      <c r="B1296" s="108"/>
      <c r="C1296" s="108"/>
      <c r="D1296" s="115"/>
      <c r="E1296" s="108"/>
      <c r="F1296" s="108"/>
      <c r="G1296" s="108"/>
      <c r="H1296" s="108"/>
      <c r="I1296" s="108"/>
      <c r="J1296" s="108"/>
      <c r="K1296" s="108"/>
      <c r="L1296" s="108"/>
      <c r="M1296" s="111"/>
      <c r="N1296" s="112"/>
      <c r="O1296" s="111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  <c r="AD1296" s="108"/>
      <c r="AE1296" s="108"/>
      <c r="AF1296" s="108"/>
      <c r="AG1296" s="108"/>
      <c r="AH1296" s="108"/>
    </row>
    <row r="1297">
      <c r="A1297" s="108"/>
      <c r="B1297" s="108"/>
      <c r="C1297" s="108"/>
      <c r="D1297" s="115"/>
      <c r="E1297" s="108"/>
      <c r="F1297" s="108"/>
      <c r="G1297" s="108"/>
      <c r="H1297" s="108"/>
      <c r="I1297" s="108"/>
      <c r="J1297" s="108"/>
      <c r="K1297" s="108"/>
      <c r="L1297" s="108"/>
      <c r="M1297" s="111"/>
      <c r="N1297" s="112"/>
      <c r="O1297" s="111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  <c r="AD1297" s="108"/>
      <c r="AE1297" s="108"/>
      <c r="AF1297" s="108"/>
      <c r="AG1297" s="108"/>
      <c r="AH1297" s="108"/>
    </row>
    <row r="1298">
      <c r="A1298" s="108"/>
      <c r="B1298" s="108"/>
      <c r="C1298" s="108"/>
      <c r="D1298" s="115"/>
      <c r="E1298" s="108"/>
      <c r="F1298" s="108"/>
      <c r="G1298" s="108"/>
      <c r="H1298" s="108"/>
      <c r="I1298" s="108"/>
      <c r="J1298" s="108"/>
      <c r="K1298" s="108"/>
      <c r="L1298" s="108"/>
      <c r="M1298" s="111"/>
      <c r="N1298" s="112"/>
      <c r="O1298" s="111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  <c r="AD1298" s="108"/>
      <c r="AE1298" s="108"/>
      <c r="AF1298" s="108"/>
      <c r="AG1298" s="108"/>
      <c r="AH1298" s="108"/>
    </row>
    <row r="1299">
      <c r="A1299" s="108"/>
      <c r="B1299" s="108"/>
      <c r="C1299" s="108"/>
      <c r="D1299" s="115"/>
      <c r="E1299" s="108"/>
      <c r="F1299" s="108"/>
      <c r="G1299" s="108"/>
      <c r="H1299" s="108"/>
      <c r="I1299" s="108"/>
      <c r="J1299" s="108"/>
      <c r="K1299" s="108"/>
      <c r="L1299" s="108"/>
      <c r="M1299" s="111"/>
      <c r="N1299" s="112"/>
      <c r="O1299" s="111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  <c r="AD1299" s="108"/>
      <c r="AE1299" s="108"/>
      <c r="AF1299" s="108"/>
      <c r="AG1299" s="108"/>
      <c r="AH1299" s="108"/>
    </row>
    <row r="1300">
      <c r="A1300" s="108"/>
      <c r="B1300" s="108"/>
      <c r="C1300" s="108"/>
      <c r="D1300" s="115"/>
      <c r="E1300" s="108"/>
      <c r="F1300" s="108"/>
      <c r="G1300" s="108"/>
      <c r="H1300" s="108"/>
      <c r="I1300" s="108"/>
      <c r="J1300" s="108"/>
      <c r="K1300" s="108"/>
      <c r="L1300" s="108"/>
      <c r="M1300" s="111"/>
      <c r="N1300" s="112"/>
      <c r="O1300" s="111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  <c r="AD1300" s="108"/>
      <c r="AE1300" s="108"/>
      <c r="AF1300" s="108"/>
      <c r="AG1300" s="108"/>
      <c r="AH1300" s="108"/>
    </row>
    <row r="1301">
      <c r="A1301" s="108"/>
      <c r="B1301" s="108"/>
      <c r="C1301" s="108"/>
      <c r="D1301" s="115"/>
      <c r="E1301" s="108"/>
      <c r="F1301" s="108"/>
      <c r="G1301" s="108"/>
      <c r="H1301" s="108"/>
      <c r="I1301" s="108"/>
      <c r="J1301" s="108"/>
      <c r="K1301" s="108"/>
      <c r="L1301" s="108"/>
      <c r="M1301" s="111"/>
      <c r="N1301" s="112"/>
      <c r="O1301" s="111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  <c r="AD1301" s="108"/>
      <c r="AE1301" s="108"/>
      <c r="AF1301" s="108"/>
      <c r="AG1301" s="108"/>
      <c r="AH1301" s="108"/>
    </row>
    <row r="1302">
      <c r="A1302" s="108"/>
      <c r="B1302" s="108"/>
      <c r="C1302" s="108"/>
      <c r="D1302" s="115"/>
      <c r="E1302" s="108"/>
      <c r="F1302" s="108"/>
      <c r="G1302" s="108"/>
      <c r="H1302" s="108"/>
      <c r="I1302" s="108"/>
      <c r="J1302" s="108"/>
      <c r="K1302" s="108"/>
      <c r="L1302" s="108"/>
      <c r="M1302" s="111"/>
      <c r="N1302" s="112"/>
      <c r="O1302" s="111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  <c r="AD1302" s="108"/>
      <c r="AE1302" s="108"/>
      <c r="AF1302" s="108"/>
      <c r="AG1302" s="108"/>
      <c r="AH1302" s="108"/>
    </row>
    <row r="1303">
      <c r="A1303" s="108"/>
      <c r="B1303" s="108"/>
      <c r="C1303" s="108"/>
      <c r="D1303" s="115"/>
      <c r="E1303" s="108"/>
      <c r="F1303" s="108"/>
      <c r="G1303" s="108"/>
      <c r="H1303" s="108"/>
      <c r="I1303" s="108"/>
      <c r="J1303" s="108"/>
      <c r="K1303" s="108"/>
      <c r="L1303" s="108"/>
      <c r="M1303" s="111"/>
      <c r="N1303" s="112"/>
      <c r="O1303" s="111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  <c r="AD1303" s="108"/>
      <c r="AE1303" s="108"/>
      <c r="AF1303" s="108"/>
      <c r="AG1303" s="108"/>
      <c r="AH1303" s="108"/>
    </row>
    <row r="1304">
      <c r="A1304" s="108"/>
      <c r="B1304" s="108"/>
      <c r="C1304" s="108"/>
      <c r="D1304" s="115"/>
      <c r="E1304" s="108"/>
      <c r="F1304" s="108"/>
      <c r="G1304" s="108"/>
      <c r="H1304" s="108"/>
      <c r="I1304" s="108"/>
      <c r="J1304" s="108"/>
      <c r="K1304" s="108"/>
      <c r="L1304" s="108"/>
      <c r="M1304" s="111"/>
      <c r="N1304" s="112"/>
      <c r="O1304" s="111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  <c r="AD1304" s="108"/>
      <c r="AE1304" s="108"/>
      <c r="AF1304" s="108"/>
      <c r="AG1304" s="108"/>
      <c r="AH1304" s="108"/>
    </row>
    <row r="1305">
      <c r="A1305" s="108"/>
      <c r="B1305" s="108"/>
      <c r="C1305" s="108"/>
      <c r="D1305" s="115"/>
      <c r="E1305" s="108"/>
      <c r="F1305" s="108"/>
      <c r="G1305" s="108"/>
      <c r="H1305" s="108"/>
      <c r="I1305" s="108"/>
      <c r="J1305" s="108"/>
      <c r="K1305" s="108"/>
      <c r="L1305" s="108"/>
      <c r="M1305" s="111"/>
      <c r="N1305" s="112"/>
      <c r="O1305" s="111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  <c r="AD1305" s="108"/>
      <c r="AE1305" s="108"/>
      <c r="AF1305" s="108"/>
      <c r="AG1305" s="108"/>
      <c r="AH1305" s="108"/>
    </row>
    <row r="1306">
      <c r="A1306" s="108"/>
      <c r="B1306" s="108"/>
      <c r="C1306" s="108"/>
      <c r="D1306" s="115"/>
      <c r="E1306" s="108"/>
      <c r="F1306" s="108"/>
      <c r="G1306" s="108"/>
      <c r="H1306" s="108"/>
      <c r="I1306" s="108"/>
      <c r="J1306" s="108"/>
      <c r="K1306" s="108"/>
      <c r="L1306" s="108"/>
      <c r="M1306" s="111"/>
      <c r="N1306" s="112"/>
      <c r="O1306" s="111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  <c r="AE1306" s="108"/>
      <c r="AF1306" s="108"/>
      <c r="AG1306" s="108"/>
      <c r="AH1306" s="108"/>
    </row>
    <row r="1307">
      <c r="A1307" s="108"/>
      <c r="B1307" s="108"/>
      <c r="C1307" s="108"/>
      <c r="D1307" s="115"/>
      <c r="E1307" s="108"/>
      <c r="F1307" s="108"/>
      <c r="G1307" s="108"/>
      <c r="H1307" s="108"/>
      <c r="I1307" s="108"/>
      <c r="J1307" s="108"/>
      <c r="K1307" s="108"/>
      <c r="L1307" s="108"/>
      <c r="M1307" s="111"/>
      <c r="N1307" s="112"/>
      <c r="O1307" s="111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  <c r="AE1307" s="108"/>
      <c r="AF1307" s="108"/>
      <c r="AG1307" s="108"/>
      <c r="AH1307" s="108"/>
    </row>
    <row r="1308">
      <c r="A1308" s="108"/>
      <c r="B1308" s="108"/>
      <c r="C1308" s="108"/>
      <c r="D1308" s="115"/>
      <c r="E1308" s="108"/>
      <c r="F1308" s="108"/>
      <c r="G1308" s="108"/>
      <c r="H1308" s="108"/>
      <c r="I1308" s="108"/>
      <c r="J1308" s="108"/>
      <c r="K1308" s="108"/>
      <c r="L1308" s="108"/>
      <c r="M1308" s="111"/>
      <c r="N1308" s="112"/>
      <c r="O1308" s="111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  <c r="AE1308" s="108"/>
      <c r="AF1308" s="108"/>
      <c r="AG1308" s="108"/>
      <c r="AH1308" s="108"/>
    </row>
    <row r="1309">
      <c r="A1309" s="108"/>
      <c r="B1309" s="108"/>
      <c r="C1309" s="108"/>
      <c r="D1309" s="115"/>
      <c r="E1309" s="108"/>
      <c r="F1309" s="108"/>
      <c r="G1309" s="108"/>
      <c r="H1309" s="108"/>
      <c r="I1309" s="108"/>
      <c r="J1309" s="108"/>
      <c r="K1309" s="108"/>
      <c r="L1309" s="108"/>
      <c r="M1309" s="111"/>
      <c r="N1309" s="112"/>
      <c r="O1309" s="111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  <c r="AE1309" s="108"/>
      <c r="AF1309" s="108"/>
      <c r="AG1309" s="108"/>
      <c r="AH1309" s="108"/>
    </row>
    <row r="1310">
      <c r="A1310" s="108"/>
      <c r="B1310" s="108"/>
      <c r="C1310" s="108"/>
      <c r="D1310" s="115"/>
      <c r="E1310" s="108"/>
      <c r="F1310" s="108"/>
      <c r="G1310" s="108"/>
      <c r="H1310" s="108"/>
      <c r="I1310" s="108"/>
      <c r="J1310" s="108"/>
      <c r="K1310" s="108"/>
      <c r="L1310" s="108"/>
      <c r="M1310" s="111"/>
      <c r="N1310" s="112"/>
      <c r="O1310" s="111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  <c r="AE1310" s="108"/>
      <c r="AF1310" s="108"/>
      <c r="AG1310" s="108"/>
      <c r="AH1310" s="108"/>
    </row>
    <row r="1311">
      <c r="A1311" s="108"/>
      <c r="B1311" s="108"/>
      <c r="C1311" s="108"/>
      <c r="D1311" s="115"/>
      <c r="E1311" s="108"/>
      <c r="F1311" s="108"/>
      <c r="G1311" s="108"/>
      <c r="H1311" s="108"/>
      <c r="I1311" s="108"/>
      <c r="J1311" s="108"/>
      <c r="K1311" s="108"/>
      <c r="L1311" s="108"/>
      <c r="M1311" s="111"/>
      <c r="N1311" s="112"/>
      <c r="O1311" s="111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  <c r="AE1311" s="108"/>
      <c r="AF1311" s="108"/>
      <c r="AG1311" s="108"/>
      <c r="AH1311" s="108"/>
    </row>
    <row r="1312">
      <c r="A1312" s="108"/>
      <c r="B1312" s="108"/>
      <c r="C1312" s="108"/>
      <c r="D1312" s="115"/>
      <c r="E1312" s="108"/>
      <c r="F1312" s="108"/>
      <c r="G1312" s="108"/>
      <c r="H1312" s="108"/>
      <c r="I1312" s="108"/>
      <c r="J1312" s="108"/>
      <c r="K1312" s="108"/>
      <c r="L1312" s="108"/>
      <c r="M1312" s="111"/>
      <c r="N1312" s="112"/>
      <c r="O1312" s="111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  <c r="AE1312" s="108"/>
      <c r="AF1312" s="108"/>
      <c r="AG1312" s="108"/>
      <c r="AH1312" s="108"/>
    </row>
    <row r="1313">
      <c r="A1313" s="108"/>
      <c r="B1313" s="108"/>
      <c r="C1313" s="108"/>
      <c r="D1313" s="115"/>
      <c r="E1313" s="108"/>
      <c r="F1313" s="108"/>
      <c r="G1313" s="108"/>
      <c r="H1313" s="108"/>
      <c r="I1313" s="108"/>
      <c r="J1313" s="108"/>
      <c r="K1313" s="108"/>
      <c r="L1313" s="108"/>
      <c r="M1313" s="111"/>
      <c r="N1313" s="112"/>
      <c r="O1313" s="111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  <c r="AE1313" s="108"/>
      <c r="AF1313" s="108"/>
      <c r="AG1313" s="108"/>
      <c r="AH1313" s="108"/>
    </row>
    <row r="1314">
      <c r="A1314" s="108"/>
      <c r="B1314" s="108"/>
      <c r="C1314" s="108"/>
      <c r="D1314" s="115"/>
      <c r="E1314" s="108"/>
      <c r="F1314" s="108"/>
      <c r="G1314" s="108"/>
      <c r="H1314" s="108"/>
      <c r="I1314" s="108"/>
      <c r="J1314" s="108"/>
      <c r="K1314" s="108"/>
      <c r="L1314" s="108"/>
      <c r="M1314" s="111"/>
      <c r="N1314" s="112"/>
      <c r="O1314" s="111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  <c r="AE1314" s="108"/>
      <c r="AF1314" s="108"/>
      <c r="AG1314" s="108"/>
      <c r="AH1314" s="108"/>
    </row>
    <row r="1315">
      <c r="A1315" s="108"/>
      <c r="B1315" s="108"/>
      <c r="C1315" s="108"/>
      <c r="D1315" s="115"/>
      <c r="E1315" s="108"/>
      <c r="F1315" s="108"/>
      <c r="G1315" s="108"/>
      <c r="H1315" s="108"/>
      <c r="I1315" s="108"/>
      <c r="J1315" s="108"/>
      <c r="K1315" s="108"/>
      <c r="L1315" s="108"/>
      <c r="M1315" s="111"/>
      <c r="N1315" s="112"/>
      <c r="O1315" s="111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  <c r="AD1315" s="108"/>
      <c r="AE1315" s="108"/>
      <c r="AF1315" s="108"/>
      <c r="AG1315" s="108"/>
      <c r="AH1315" s="108"/>
    </row>
    <row r="1316">
      <c r="A1316" s="108"/>
      <c r="B1316" s="108"/>
      <c r="C1316" s="108"/>
      <c r="D1316" s="115"/>
      <c r="E1316" s="108"/>
      <c r="F1316" s="108"/>
      <c r="G1316" s="108"/>
      <c r="H1316" s="108"/>
      <c r="I1316" s="108"/>
      <c r="J1316" s="108"/>
      <c r="K1316" s="108"/>
      <c r="L1316" s="108"/>
      <c r="M1316" s="111"/>
      <c r="N1316" s="112"/>
      <c r="O1316" s="111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  <c r="AD1316" s="108"/>
      <c r="AE1316" s="108"/>
      <c r="AF1316" s="108"/>
      <c r="AG1316" s="108"/>
      <c r="AH1316" s="108"/>
    </row>
    <row r="1317">
      <c r="A1317" s="108"/>
      <c r="B1317" s="108"/>
      <c r="C1317" s="108"/>
      <c r="D1317" s="115"/>
      <c r="E1317" s="108"/>
      <c r="F1317" s="108"/>
      <c r="G1317" s="108"/>
      <c r="H1317" s="108"/>
      <c r="I1317" s="108"/>
      <c r="J1317" s="108"/>
      <c r="K1317" s="108"/>
      <c r="L1317" s="108"/>
      <c r="M1317" s="111"/>
      <c r="N1317" s="112"/>
      <c r="O1317" s="111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  <c r="AD1317" s="108"/>
      <c r="AE1317" s="108"/>
      <c r="AF1317" s="108"/>
      <c r="AG1317" s="108"/>
      <c r="AH1317" s="108"/>
    </row>
    <row r="1318">
      <c r="A1318" s="108"/>
      <c r="B1318" s="108"/>
      <c r="C1318" s="108"/>
      <c r="D1318" s="115"/>
      <c r="E1318" s="108"/>
      <c r="F1318" s="108"/>
      <c r="G1318" s="108"/>
      <c r="H1318" s="108"/>
      <c r="I1318" s="108"/>
      <c r="J1318" s="108"/>
      <c r="K1318" s="108"/>
      <c r="L1318" s="108"/>
      <c r="M1318" s="111"/>
      <c r="N1318" s="112"/>
      <c r="O1318" s="111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  <c r="AD1318" s="108"/>
      <c r="AE1318" s="108"/>
      <c r="AF1318" s="108"/>
      <c r="AG1318" s="108"/>
      <c r="AH1318" s="108"/>
    </row>
    <row r="1319">
      <c r="A1319" s="108"/>
      <c r="B1319" s="108"/>
      <c r="C1319" s="108"/>
      <c r="D1319" s="115"/>
      <c r="E1319" s="108"/>
      <c r="F1319" s="108"/>
      <c r="G1319" s="108"/>
      <c r="H1319" s="108"/>
      <c r="I1319" s="108"/>
      <c r="J1319" s="108"/>
      <c r="K1319" s="108"/>
      <c r="L1319" s="108"/>
      <c r="M1319" s="111"/>
      <c r="N1319" s="112"/>
      <c r="O1319" s="111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  <c r="AD1319" s="108"/>
      <c r="AE1319" s="108"/>
      <c r="AF1319" s="108"/>
      <c r="AG1319" s="108"/>
      <c r="AH1319" s="108"/>
    </row>
    <row r="1320">
      <c r="A1320" s="108"/>
      <c r="B1320" s="108"/>
      <c r="C1320" s="108"/>
      <c r="D1320" s="115"/>
      <c r="E1320" s="108"/>
      <c r="F1320" s="108"/>
      <c r="G1320" s="108"/>
      <c r="H1320" s="108"/>
      <c r="I1320" s="108"/>
      <c r="J1320" s="108"/>
      <c r="K1320" s="108"/>
      <c r="L1320" s="108"/>
      <c r="M1320" s="111"/>
      <c r="N1320" s="112"/>
      <c r="O1320" s="111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  <c r="AD1320" s="108"/>
      <c r="AE1320" s="108"/>
      <c r="AF1320" s="108"/>
      <c r="AG1320" s="108"/>
      <c r="AH1320" s="108"/>
    </row>
    <row r="1321">
      <c r="A1321" s="108"/>
      <c r="B1321" s="108"/>
      <c r="C1321" s="108"/>
      <c r="D1321" s="115"/>
      <c r="E1321" s="108"/>
      <c r="F1321" s="108"/>
      <c r="G1321" s="108"/>
      <c r="H1321" s="108"/>
      <c r="I1321" s="108"/>
      <c r="J1321" s="108"/>
      <c r="K1321" s="108"/>
      <c r="L1321" s="108"/>
      <c r="M1321" s="111"/>
      <c r="N1321" s="112"/>
      <c r="O1321" s="111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  <c r="AD1321" s="108"/>
      <c r="AE1321" s="108"/>
      <c r="AF1321" s="108"/>
      <c r="AG1321" s="108"/>
      <c r="AH1321" s="108"/>
    </row>
    <row r="1322">
      <c r="A1322" s="108"/>
      <c r="B1322" s="108"/>
      <c r="C1322" s="108"/>
      <c r="D1322" s="115"/>
      <c r="E1322" s="108"/>
      <c r="F1322" s="108"/>
      <c r="G1322" s="108"/>
      <c r="H1322" s="108"/>
      <c r="I1322" s="108"/>
      <c r="J1322" s="108"/>
      <c r="K1322" s="108"/>
      <c r="L1322" s="108"/>
      <c r="M1322" s="111"/>
      <c r="N1322" s="112"/>
      <c r="O1322" s="111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  <c r="AD1322" s="108"/>
      <c r="AE1322" s="108"/>
      <c r="AF1322" s="108"/>
      <c r="AG1322" s="108"/>
      <c r="AH1322" s="108"/>
    </row>
    <row r="1323">
      <c r="A1323" s="108"/>
      <c r="B1323" s="108"/>
      <c r="C1323" s="108"/>
      <c r="D1323" s="115"/>
      <c r="E1323" s="108"/>
      <c r="F1323" s="108"/>
      <c r="G1323" s="108"/>
      <c r="H1323" s="108"/>
      <c r="I1323" s="108"/>
      <c r="J1323" s="108"/>
      <c r="K1323" s="108"/>
      <c r="L1323" s="108"/>
      <c r="M1323" s="111"/>
      <c r="N1323" s="112"/>
      <c r="O1323" s="111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  <c r="AD1323" s="108"/>
      <c r="AE1323" s="108"/>
      <c r="AF1323" s="108"/>
      <c r="AG1323" s="108"/>
      <c r="AH1323" s="108"/>
    </row>
    <row r="1324">
      <c r="A1324" s="108"/>
      <c r="B1324" s="108"/>
      <c r="C1324" s="108"/>
      <c r="D1324" s="115"/>
      <c r="E1324" s="108"/>
      <c r="F1324" s="108"/>
      <c r="G1324" s="108"/>
      <c r="H1324" s="108"/>
      <c r="I1324" s="108"/>
      <c r="J1324" s="108"/>
      <c r="K1324" s="108"/>
      <c r="L1324" s="108"/>
      <c r="M1324" s="111"/>
      <c r="N1324" s="112"/>
      <c r="O1324" s="111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  <c r="AD1324" s="108"/>
      <c r="AE1324" s="108"/>
      <c r="AF1324" s="108"/>
      <c r="AG1324" s="108"/>
      <c r="AH1324" s="108"/>
    </row>
    <row r="1325">
      <c r="A1325" s="108"/>
      <c r="B1325" s="108"/>
      <c r="C1325" s="108"/>
      <c r="D1325" s="115"/>
      <c r="E1325" s="108"/>
      <c r="F1325" s="108"/>
      <c r="G1325" s="108"/>
      <c r="H1325" s="108"/>
      <c r="I1325" s="108"/>
      <c r="J1325" s="108"/>
      <c r="K1325" s="108"/>
      <c r="L1325" s="108"/>
      <c r="M1325" s="111"/>
      <c r="N1325" s="112"/>
      <c r="O1325" s="111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  <c r="AD1325" s="108"/>
      <c r="AE1325" s="108"/>
      <c r="AF1325" s="108"/>
      <c r="AG1325" s="108"/>
      <c r="AH1325" s="108"/>
    </row>
    <row r="1326">
      <c r="A1326" s="108"/>
      <c r="B1326" s="108"/>
      <c r="C1326" s="108"/>
      <c r="D1326" s="115"/>
      <c r="E1326" s="108"/>
      <c r="F1326" s="108"/>
      <c r="G1326" s="108"/>
      <c r="H1326" s="108"/>
      <c r="I1326" s="108"/>
      <c r="J1326" s="108"/>
      <c r="K1326" s="108"/>
      <c r="L1326" s="108"/>
      <c r="M1326" s="111"/>
      <c r="N1326" s="112"/>
      <c r="O1326" s="111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  <c r="AD1326" s="108"/>
      <c r="AE1326" s="108"/>
      <c r="AF1326" s="108"/>
      <c r="AG1326" s="108"/>
      <c r="AH1326" s="108"/>
    </row>
    <row r="1327">
      <c r="A1327" s="108"/>
      <c r="B1327" s="108"/>
      <c r="C1327" s="108"/>
      <c r="D1327" s="115"/>
      <c r="E1327" s="108"/>
      <c r="F1327" s="108"/>
      <c r="G1327" s="108"/>
      <c r="H1327" s="108"/>
      <c r="I1327" s="108"/>
      <c r="J1327" s="108"/>
      <c r="K1327" s="108"/>
      <c r="L1327" s="108"/>
      <c r="M1327" s="111"/>
      <c r="N1327" s="112"/>
      <c r="O1327" s="111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  <c r="AD1327" s="108"/>
      <c r="AE1327" s="108"/>
      <c r="AF1327" s="108"/>
      <c r="AG1327" s="108"/>
      <c r="AH1327" s="108"/>
    </row>
    <row r="1328">
      <c r="A1328" s="108"/>
      <c r="B1328" s="108"/>
      <c r="C1328" s="108"/>
      <c r="D1328" s="115"/>
      <c r="E1328" s="108"/>
      <c r="F1328" s="108"/>
      <c r="G1328" s="108"/>
      <c r="H1328" s="108"/>
      <c r="I1328" s="108"/>
      <c r="J1328" s="108"/>
      <c r="K1328" s="108"/>
      <c r="L1328" s="108"/>
      <c r="M1328" s="111"/>
      <c r="N1328" s="112"/>
      <c r="O1328" s="111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  <c r="AD1328" s="108"/>
      <c r="AE1328" s="108"/>
      <c r="AF1328" s="108"/>
      <c r="AG1328" s="108"/>
      <c r="AH1328" s="108"/>
    </row>
    <row r="1329">
      <c r="A1329" s="108"/>
      <c r="B1329" s="108"/>
      <c r="C1329" s="108"/>
      <c r="D1329" s="115"/>
      <c r="E1329" s="108"/>
      <c r="F1329" s="108"/>
      <c r="G1329" s="108"/>
      <c r="H1329" s="108"/>
      <c r="I1329" s="108"/>
      <c r="J1329" s="108"/>
      <c r="K1329" s="108"/>
      <c r="L1329" s="108"/>
      <c r="M1329" s="111"/>
      <c r="N1329" s="112"/>
      <c r="O1329" s="111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  <c r="AD1329" s="108"/>
      <c r="AE1329" s="108"/>
      <c r="AF1329" s="108"/>
      <c r="AG1329" s="108"/>
      <c r="AH1329" s="108"/>
    </row>
    <row r="1330">
      <c r="A1330" s="108"/>
      <c r="B1330" s="108"/>
      <c r="C1330" s="108"/>
      <c r="D1330" s="115"/>
      <c r="E1330" s="108"/>
      <c r="F1330" s="108"/>
      <c r="G1330" s="108"/>
      <c r="H1330" s="108"/>
      <c r="I1330" s="108"/>
      <c r="J1330" s="108"/>
      <c r="K1330" s="108"/>
      <c r="L1330" s="108"/>
      <c r="M1330" s="111"/>
      <c r="N1330" s="112"/>
      <c r="O1330" s="111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  <c r="AD1330" s="108"/>
      <c r="AE1330" s="108"/>
      <c r="AF1330" s="108"/>
      <c r="AG1330" s="108"/>
      <c r="AH1330" s="108"/>
    </row>
    <row r="1331">
      <c r="A1331" s="108"/>
      <c r="B1331" s="108"/>
      <c r="C1331" s="108"/>
      <c r="D1331" s="115"/>
      <c r="E1331" s="108"/>
      <c r="F1331" s="108"/>
      <c r="G1331" s="108"/>
      <c r="H1331" s="108"/>
      <c r="I1331" s="108"/>
      <c r="J1331" s="108"/>
      <c r="K1331" s="108"/>
      <c r="L1331" s="108"/>
      <c r="M1331" s="111"/>
      <c r="N1331" s="112"/>
      <c r="O1331" s="111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  <c r="AD1331" s="108"/>
      <c r="AE1331" s="108"/>
      <c r="AF1331" s="108"/>
      <c r="AG1331" s="108"/>
      <c r="AH1331" s="108"/>
    </row>
    <row r="1332">
      <c r="A1332" s="108"/>
      <c r="B1332" s="108"/>
      <c r="C1332" s="108"/>
      <c r="D1332" s="115"/>
      <c r="E1332" s="108"/>
      <c r="F1332" s="108"/>
      <c r="G1332" s="108"/>
      <c r="H1332" s="108"/>
      <c r="I1332" s="108"/>
      <c r="J1332" s="108"/>
      <c r="K1332" s="108"/>
      <c r="L1332" s="108"/>
      <c r="M1332" s="111"/>
      <c r="N1332" s="112"/>
      <c r="O1332" s="111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  <c r="AD1332" s="108"/>
      <c r="AE1332" s="108"/>
      <c r="AF1332" s="108"/>
      <c r="AG1332" s="108"/>
      <c r="AH1332" s="108"/>
    </row>
    <row r="1333">
      <c r="A1333" s="108"/>
      <c r="B1333" s="108"/>
      <c r="C1333" s="108"/>
      <c r="D1333" s="115"/>
      <c r="E1333" s="108"/>
      <c r="F1333" s="108"/>
      <c r="G1333" s="108"/>
      <c r="H1333" s="108"/>
      <c r="I1333" s="108"/>
      <c r="J1333" s="108"/>
      <c r="K1333" s="108"/>
      <c r="L1333" s="108"/>
      <c r="M1333" s="111"/>
      <c r="N1333" s="112"/>
      <c r="O1333" s="111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  <c r="AD1333" s="108"/>
      <c r="AE1333" s="108"/>
      <c r="AF1333" s="108"/>
      <c r="AG1333" s="108"/>
      <c r="AH1333" s="108"/>
    </row>
    <row r="1334">
      <c r="A1334" s="108"/>
      <c r="B1334" s="108"/>
      <c r="C1334" s="108"/>
      <c r="D1334" s="115"/>
      <c r="E1334" s="108"/>
      <c r="F1334" s="108"/>
      <c r="G1334" s="108"/>
      <c r="H1334" s="108"/>
      <c r="I1334" s="108"/>
      <c r="J1334" s="108"/>
      <c r="K1334" s="108"/>
      <c r="L1334" s="108"/>
      <c r="M1334" s="111"/>
      <c r="N1334" s="112"/>
      <c r="O1334" s="111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  <c r="AD1334" s="108"/>
      <c r="AE1334" s="108"/>
      <c r="AF1334" s="108"/>
      <c r="AG1334" s="108"/>
      <c r="AH1334" s="108"/>
    </row>
    <row r="1335">
      <c r="A1335" s="108"/>
      <c r="B1335" s="108"/>
      <c r="C1335" s="108"/>
      <c r="D1335" s="115"/>
      <c r="E1335" s="108"/>
      <c r="F1335" s="108"/>
      <c r="G1335" s="108"/>
      <c r="H1335" s="108"/>
      <c r="I1335" s="108"/>
      <c r="J1335" s="108"/>
      <c r="K1335" s="108"/>
      <c r="L1335" s="108"/>
      <c r="M1335" s="111"/>
      <c r="N1335" s="112"/>
      <c r="O1335" s="111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  <c r="AD1335" s="108"/>
      <c r="AE1335" s="108"/>
      <c r="AF1335" s="108"/>
      <c r="AG1335" s="108"/>
      <c r="AH1335" s="108"/>
    </row>
    <row r="1336">
      <c r="A1336" s="108"/>
      <c r="B1336" s="108"/>
      <c r="C1336" s="108"/>
      <c r="D1336" s="115"/>
      <c r="E1336" s="108"/>
      <c r="F1336" s="108"/>
      <c r="G1336" s="108"/>
      <c r="H1336" s="108"/>
      <c r="I1336" s="108"/>
      <c r="J1336" s="108"/>
      <c r="K1336" s="108"/>
      <c r="L1336" s="108"/>
      <c r="M1336" s="111"/>
      <c r="N1336" s="112"/>
      <c r="O1336" s="111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  <c r="AD1336" s="108"/>
      <c r="AE1336" s="108"/>
      <c r="AF1336" s="108"/>
      <c r="AG1336" s="108"/>
      <c r="AH1336" s="108"/>
    </row>
    <row r="1337">
      <c r="A1337" s="108"/>
      <c r="B1337" s="108"/>
      <c r="C1337" s="108"/>
      <c r="D1337" s="115"/>
      <c r="E1337" s="108"/>
      <c r="F1337" s="108"/>
      <c r="G1337" s="108"/>
      <c r="H1337" s="108"/>
      <c r="I1337" s="108"/>
      <c r="J1337" s="108"/>
      <c r="K1337" s="108"/>
      <c r="L1337" s="108"/>
      <c r="M1337" s="111"/>
      <c r="N1337" s="112"/>
      <c r="O1337" s="111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  <c r="AD1337" s="108"/>
      <c r="AE1337" s="108"/>
      <c r="AF1337" s="108"/>
      <c r="AG1337" s="108"/>
      <c r="AH1337" s="108"/>
    </row>
    <row r="1338">
      <c r="A1338" s="108"/>
      <c r="B1338" s="108"/>
      <c r="C1338" s="108"/>
      <c r="D1338" s="115"/>
      <c r="E1338" s="108"/>
      <c r="F1338" s="108"/>
      <c r="G1338" s="108"/>
      <c r="H1338" s="108"/>
      <c r="I1338" s="108"/>
      <c r="J1338" s="108"/>
      <c r="K1338" s="108"/>
      <c r="L1338" s="108"/>
      <c r="M1338" s="111"/>
      <c r="N1338" s="112"/>
      <c r="O1338" s="111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  <c r="AD1338" s="108"/>
      <c r="AE1338" s="108"/>
      <c r="AF1338" s="108"/>
      <c r="AG1338" s="108"/>
      <c r="AH1338" s="108"/>
    </row>
    <row r="1339">
      <c r="A1339" s="108"/>
      <c r="B1339" s="108"/>
      <c r="C1339" s="108"/>
      <c r="D1339" s="115"/>
      <c r="E1339" s="108"/>
      <c r="F1339" s="108"/>
      <c r="G1339" s="108"/>
      <c r="H1339" s="108"/>
      <c r="I1339" s="108"/>
      <c r="J1339" s="108"/>
      <c r="K1339" s="108"/>
      <c r="L1339" s="108"/>
      <c r="M1339" s="111"/>
      <c r="N1339" s="112"/>
      <c r="O1339" s="111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  <c r="AD1339" s="108"/>
      <c r="AE1339" s="108"/>
      <c r="AF1339" s="108"/>
      <c r="AG1339" s="108"/>
      <c r="AH1339" s="108"/>
    </row>
    <row r="1340">
      <c r="A1340" s="108"/>
      <c r="B1340" s="108"/>
      <c r="C1340" s="108"/>
      <c r="D1340" s="115"/>
      <c r="E1340" s="108"/>
      <c r="F1340" s="108"/>
      <c r="G1340" s="108"/>
      <c r="H1340" s="108"/>
      <c r="I1340" s="108"/>
      <c r="J1340" s="108"/>
      <c r="K1340" s="108"/>
      <c r="L1340" s="108"/>
      <c r="M1340" s="111"/>
      <c r="N1340" s="112"/>
      <c r="O1340" s="111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  <c r="AE1340" s="108"/>
      <c r="AF1340" s="108"/>
      <c r="AG1340" s="108"/>
      <c r="AH1340" s="108"/>
    </row>
    <row r="1341">
      <c r="A1341" s="108"/>
      <c r="B1341" s="108"/>
      <c r="C1341" s="108"/>
      <c r="D1341" s="115"/>
      <c r="E1341" s="108"/>
      <c r="F1341" s="108"/>
      <c r="G1341" s="108"/>
      <c r="H1341" s="108"/>
      <c r="I1341" s="108"/>
      <c r="J1341" s="108"/>
      <c r="K1341" s="108"/>
      <c r="L1341" s="108"/>
      <c r="M1341" s="111"/>
      <c r="N1341" s="112"/>
      <c r="O1341" s="111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  <c r="AD1341" s="108"/>
      <c r="AE1341" s="108"/>
      <c r="AF1341" s="108"/>
      <c r="AG1341" s="108"/>
      <c r="AH1341" s="108"/>
    </row>
    <row r="1342">
      <c r="A1342" s="108"/>
      <c r="B1342" s="108"/>
      <c r="C1342" s="108"/>
      <c r="D1342" s="115"/>
      <c r="E1342" s="108"/>
      <c r="F1342" s="108"/>
      <c r="G1342" s="108"/>
      <c r="H1342" s="108"/>
      <c r="I1342" s="108"/>
      <c r="J1342" s="108"/>
      <c r="K1342" s="108"/>
      <c r="L1342" s="108"/>
      <c r="M1342" s="111"/>
      <c r="N1342" s="112"/>
      <c r="O1342" s="111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  <c r="AE1342" s="108"/>
      <c r="AF1342" s="108"/>
      <c r="AG1342" s="108"/>
      <c r="AH1342" s="108"/>
    </row>
    <row r="1343">
      <c r="A1343" s="108"/>
      <c r="B1343" s="108"/>
      <c r="C1343" s="108"/>
      <c r="D1343" s="115"/>
      <c r="E1343" s="108"/>
      <c r="F1343" s="108"/>
      <c r="G1343" s="108"/>
      <c r="H1343" s="108"/>
      <c r="I1343" s="108"/>
      <c r="J1343" s="108"/>
      <c r="K1343" s="108"/>
      <c r="L1343" s="108"/>
      <c r="M1343" s="111"/>
      <c r="N1343" s="112"/>
      <c r="O1343" s="111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  <c r="AE1343" s="108"/>
      <c r="AF1343" s="108"/>
      <c r="AG1343" s="108"/>
      <c r="AH1343" s="108"/>
    </row>
    <row r="1344">
      <c r="A1344" s="108"/>
      <c r="B1344" s="108"/>
      <c r="C1344" s="108"/>
      <c r="D1344" s="115"/>
      <c r="E1344" s="108"/>
      <c r="F1344" s="108"/>
      <c r="G1344" s="108"/>
      <c r="H1344" s="108"/>
      <c r="I1344" s="108"/>
      <c r="J1344" s="108"/>
      <c r="K1344" s="108"/>
      <c r="L1344" s="108"/>
      <c r="M1344" s="111"/>
      <c r="N1344" s="112"/>
      <c r="O1344" s="111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  <c r="AE1344" s="108"/>
      <c r="AF1344" s="108"/>
      <c r="AG1344" s="108"/>
      <c r="AH1344" s="108"/>
    </row>
    <row r="1345">
      <c r="A1345" s="108"/>
      <c r="B1345" s="108"/>
      <c r="C1345" s="108"/>
      <c r="D1345" s="115"/>
      <c r="E1345" s="108"/>
      <c r="F1345" s="108"/>
      <c r="G1345" s="108"/>
      <c r="H1345" s="108"/>
      <c r="I1345" s="108"/>
      <c r="J1345" s="108"/>
      <c r="K1345" s="108"/>
      <c r="L1345" s="108"/>
      <c r="M1345" s="111"/>
      <c r="N1345" s="112"/>
      <c r="O1345" s="111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  <c r="AE1345" s="108"/>
      <c r="AF1345" s="108"/>
      <c r="AG1345" s="108"/>
      <c r="AH1345" s="108"/>
    </row>
    <row r="1346">
      <c r="A1346" s="108"/>
      <c r="B1346" s="108"/>
      <c r="C1346" s="108"/>
      <c r="D1346" s="115"/>
      <c r="E1346" s="108"/>
      <c r="F1346" s="108"/>
      <c r="G1346" s="108"/>
      <c r="H1346" s="108"/>
      <c r="I1346" s="108"/>
      <c r="J1346" s="108"/>
      <c r="K1346" s="108"/>
      <c r="L1346" s="108"/>
      <c r="M1346" s="111"/>
      <c r="N1346" s="112"/>
      <c r="O1346" s="111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  <c r="AE1346" s="108"/>
      <c r="AF1346" s="108"/>
      <c r="AG1346" s="108"/>
      <c r="AH1346" s="108"/>
    </row>
    <row r="1347">
      <c r="A1347" s="108"/>
      <c r="B1347" s="108"/>
      <c r="C1347" s="108"/>
      <c r="D1347" s="115"/>
      <c r="E1347" s="108"/>
      <c r="F1347" s="108"/>
      <c r="G1347" s="108"/>
      <c r="H1347" s="108"/>
      <c r="I1347" s="108"/>
      <c r="J1347" s="108"/>
      <c r="K1347" s="108"/>
      <c r="L1347" s="108"/>
      <c r="M1347" s="111"/>
      <c r="N1347" s="112"/>
      <c r="O1347" s="111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  <c r="AE1347" s="108"/>
      <c r="AF1347" s="108"/>
      <c r="AG1347" s="108"/>
      <c r="AH1347" s="108"/>
    </row>
    <row r="1348">
      <c r="A1348" s="108"/>
      <c r="B1348" s="108"/>
      <c r="C1348" s="108"/>
      <c r="D1348" s="115"/>
      <c r="E1348" s="108"/>
      <c r="F1348" s="108"/>
      <c r="G1348" s="108"/>
      <c r="H1348" s="108"/>
      <c r="I1348" s="108"/>
      <c r="J1348" s="108"/>
      <c r="K1348" s="108"/>
      <c r="L1348" s="108"/>
      <c r="M1348" s="111"/>
      <c r="N1348" s="112"/>
      <c r="O1348" s="111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  <c r="AE1348" s="108"/>
      <c r="AF1348" s="108"/>
      <c r="AG1348" s="108"/>
      <c r="AH1348" s="108"/>
    </row>
    <row r="1349">
      <c r="A1349" s="108"/>
      <c r="B1349" s="108"/>
      <c r="C1349" s="108"/>
      <c r="D1349" s="115"/>
      <c r="E1349" s="108"/>
      <c r="F1349" s="108"/>
      <c r="G1349" s="108"/>
      <c r="H1349" s="108"/>
      <c r="I1349" s="108"/>
      <c r="J1349" s="108"/>
      <c r="K1349" s="108"/>
      <c r="L1349" s="108"/>
      <c r="M1349" s="111"/>
      <c r="N1349" s="112"/>
      <c r="O1349" s="111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  <c r="AE1349" s="108"/>
      <c r="AF1349" s="108"/>
      <c r="AG1349" s="108"/>
      <c r="AH1349" s="108"/>
    </row>
    <row r="1350">
      <c r="A1350" s="108"/>
      <c r="B1350" s="108"/>
      <c r="C1350" s="108"/>
      <c r="D1350" s="115"/>
      <c r="E1350" s="108"/>
      <c r="F1350" s="108"/>
      <c r="G1350" s="108"/>
      <c r="H1350" s="108"/>
      <c r="I1350" s="108"/>
      <c r="J1350" s="108"/>
      <c r="K1350" s="108"/>
      <c r="L1350" s="108"/>
      <c r="M1350" s="111"/>
      <c r="N1350" s="112"/>
      <c r="O1350" s="111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  <c r="AE1350" s="108"/>
      <c r="AF1350" s="108"/>
      <c r="AG1350" s="108"/>
      <c r="AH1350" s="108"/>
    </row>
    <row r="1351">
      <c r="A1351" s="108"/>
      <c r="B1351" s="108"/>
      <c r="C1351" s="108"/>
      <c r="D1351" s="115"/>
      <c r="E1351" s="108"/>
      <c r="F1351" s="108"/>
      <c r="G1351" s="108"/>
      <c r="H1351" s="108"/>
      <c r="I1351" s="108"/>
      <c r="J1351" s="108"/>
      <c r="K1351" s="108"/>
      <c r="L1351" s="108"/>
      <c r="M1351" s="111"/>
      <c r="N1351" s="112"/>
      <c r="O1351" s="111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  <c r="AE1351" s="108"/>
      <c r="AF1351" s="108"/>
      <c r="AG1351" s="108"/>
      <c r="AH1351" s="108"/>
    </row>
    <row r="1352">
      <c r="A1352" s="108"/>
      <c r="B1352" s="108"/>
      <c r="C1352" s="108"/>
      <c r="D1352" s="115"/>
      <c r="E1352" s="108"/>
      <c r="F1352" s="108"/>
      <c r="G1352" s="108"/>
      <c r="H1352" s="108"/>
      <c r="I1352" s="108"/>
      <c r="J1352" s="108"/>
      <c r="K1352" s="108"/>
      <c r="L1352" s="108"/>
      <c r="M1352" s="111"/>
      <c r="N1352" s="112"/>
      <c r="O1352" s="111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  <c r="AE1352" s="108"/>
      <c r="AF1352" s="108"/>
      <c r="AG1352" s="108"/>
      <c r="AH1352" s="108"/>
    </row>
    <row r="1353">
      <c r="A1353" s="108"/>
      <c r="B1353" s="108"/>
      <c r="C1353" s="108"/>
      <c r="D1353" s="115"/>
      <c r="E1353" s="108"/>
      <c r="F1353" s="108"/>
      <c r="G1353" s="108"/>
      <c r="H1353" s="108"/>
      <c r="I1353" s="108"/>
      <c r="J1353" s="108"/>
      <c r="K1353" s="108"/>
      <c r="L1353" s="108"/>
      <c r="M1353" s="111"/>
      <c r="N1353" s="112"/>
      <c r="O1353" s="111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  <c r="AE1353" s="108"/>
      <c r="AF1353" s="108"/>
      <c r="AG1353" s="108"/>
      <c r="AH1353" s="108"/>
    </row>
    <row r="1354">
      <c r="A1354" s="108"/>
      <c r="B1354" s="108"/>
      <c r="C1354" s="108"/>
      <c r="D1354" s="115"/>
      <c r="E1354" s="108"/>
      <c r="F1354" s="108"/>
      <c r="G1354" s="108"/>
      <c r="H1354" s="108"/>
      <c r="I1354" s="108"/>
      <c r="J1354" s="108"/>
      <c r="K1354" s="108"/>
      <c r="L1354" s="108"/>
      <c r="M1354" s="111"/>
      <c r="N1354" s="112"/>
      <c r="O1354" s="111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  <c r="AD1354" s="108"/>
      <c r="AE1354" s="108"/>
      <c r="AF1354" s="108"/>
      <c r="AG1354" s="108"/>
      <c r="AH1354" s="108"/>
    </row>
    <row r="1355">
      <c r="A1355" s="108"/>
      <c r="B1355" s="108"/>
      <c r="C1355" s="108"/>
      <c r="D1355" s="115"/>
      <c r="E1355" s="108"/>
      <c r="F1355" s="108"/>
      <c r="G1355" s="108"/>
      <c r="H1355" s="108"/>
      <c r="I1355" s="108"/>
      <c r="J1355" s="108"/>
      <c r="K1355" s="108"/>
      <c r="L1355" s="108"/>
      <c r="M1355" s="111"/>
      <c r="N1355" s="112"/>
      <c r="O1355" s="111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  <c r="AD1355" s="108"/>
      <c r="AE1355" s="108"/>
      <c r="AF1355" s="108"/>
      <c r="AG1355" s="108"/>
      <c r="AH1355" s="108"/>
    </row>
    <row r="1356">
      <c r="A1356" s="108"/>
      <c r="B1356" s="108"/>
      <c r="C1356" s="108"/>
      <c r="D1356" s="115"/>
      <c r="E1356" s="108"/>
      <c r="F1356" s="108"/>
      <c r="G1356" s="108"/>
      <c r="H1356" s="108"/>
      <c r="I1356" s="108"/>
      <c r="J1356" s="108"/>
      <c r="K1356" s="108"/>
      <c r="L1356" s="108"/>
      <c r="M1356" s="111"/>
      <c r="N1356" s="112"/>
      <c r="O1356" s="111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  <c r="AD1356" s="108"/>
      <c r="AE1356" s="108"/>
      <c r="AF1356" s="108"/>
      <c r="AG1356" s="108"/>
      <c r="AH1356" s="108"/>
    </row>
    <row r="1357">
      <c r="A1357" s="108"/>
      <c r="B1357" s="108"/>
      <c r="C1357" s="108"/>
      <c r="D1357" s="115"/>
      <c r="E1357" s="108"/>
      <c r="F1357" s="108"/>
      <c r="G1357" s="108"/>
      <c r="H1357" s="108"/>
      <c r="I1357" s="108"/>
      <c r="J1357" s="108"/>
      <c r="K1357" s="108"/>
      <c r="L1357" s="108"/>
      <c r="M1357" s="111"/>
      <c r="N1357" s="112"/>
      <c r="O1357" s="111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  <c r="AD1357" s="108"/>
      <c r="AE1357" s="108"/>
      <c r="AF1357" s="108"/>
      <c r="AG1357" s="108"/>
      <c r="AH1357" s="108"/>
    </row>
    <row r="1358">
      <c r="A1358" s="108"/>
      <c r="B1358" s="108"/>
      <c r="C1358" s="108"/>
      <c r="D1358" s="115"/>
      <c r="E1358" s="108"/>
      <c r="F1358" s="108"/>
      <c r="G1358" s="108"/>
      <c r="H1358" s="108"/>
      <c r="I1358" s="108"/>
      <c r="J1358" s="108"/>
      <c r="K1358" s="108"/>
      <c r="L1358" s="108"/>
      <c r="M1358" s="111"/>
      <c r="N1358" s="112"/>
      <c r="O1358" s="111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  <c r="AD1358" s="108"/>
      <c r="AE1358" s="108"/>
      <c r="AF1358" s="108"/>
      <c r="AG1358" s="108"/>
      <c r="AH1358" s="108"/>
    </row>
    <row r="1359">
      <c r="A1359" s="108"/>
      <c r="B1359" s="108"/>
      <c r="C1359" s="108"/>
      <c r="D1359" s="115"/>
      <c r="E1359" s="108"/>
      <c r="F1359" s="108"/>
      <c r="G1359" s="108"/>
      <c r="H1359" s="108"/>
      <c r="I1359" s="108"/>
      <c r="J1359" s="108"/>
      <c r="K1359" s="108"/>
      <c r="L1359" s="108"/>
      <c r="M1359" s="111"/>
      <c r="N1359" s="112"/>
      <c r="O1359" s="111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  <c r="AD1359" s="108"/>
      <c r="AE1359" s="108"/>
      <c r="AF1359" s="108"/>
      <c r="AG1359" s="108"/>
      <c r="AH1359" s="108"/>
    </row>
    <row r="1360">
      <c r="A1360" s="108"/>
      <c r="B1360" s="108"/>
      <c r="C1360" s="108"/>
      <c r="D1360" s="115"/>
      <c r="E1360" s="108"/>
      <c r="F1360" s="108"/>
      <c r="G1360" s="108"/>
      <c r="H1360" s="108"/>
      <c r="I1360" s="108"/>
      <c r="J1360" s="108"/>
      <c r="K1360" s="108"/>
      <c r="L1360" s="108"/>
      <c r="M1360" s="111"/>
      <c r="N1360" s="112"/>
      <c r="O1360" s="111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  <c r="AD1360" s="108"/>
      <c r="AE1360" s="108"/>
      <c r="AF1360" s="108"/>
      <c r="AG1360" s="108"/>
      <c r="AH1360" s="108"/>
    </row>
    <row r="1361">
      <c r="A1361" s="108"/>
      <c r="B1361" s="108"/>
      <c r="C1361" s="108"/>
      <c r="D1361" s="115"/>
      <c r="E1361" s="108"/>
      <c r="F1361" s="108"/>
      <c r="G1361" s="108"/>
      <c r="H1361" s="108"/>
      <c r="I1361" s="108"/>
      <c r="J1361" s="108"/>
      <c r="K1361" s="108"/>
      <c r="L1361" s="108"/>
      <c r="M1361" s="111"/>
      <c r="N1361" s="112"/>
      <c r="O1361" s="111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  <c r="AD1361" s="108"/>
      <c r="AE1361" s="108"/>
      <c r="AF1361" s="108"/>
      <c r="AG1361" s="108"/>
      <c r="AH1361" s="108"/>
    </row>
    <row r="1362">
      <c r="A1362" s="108"/>
      <c r="B1362" s="108"/>
      <c r="C1362" s="108"/>
      <c r="D1362" s="115"/>
      <c r="E1362" s="108"/>
      <c r="F1362" s="108"/>
      <c r="G1362" s="108"/>
      <c r="H1362" s="108"/>
      <c r="I1362" s="108"/>
      <c r="J1362" s="108"/>
      <c r="K1362" s="108"/>
      <c r="L1362" s="108"/>
      <c r="M1362" s="111"/>
      <c r="N1362" s="112"/>
      <c r="O1362" s="111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  <c r="AD1362" s="108"/>
      <c r="AE1362" s="108"/>
      <c r="AF1362" s="108"/>
      <c r="AG1362" s="108"/>
      <c r="AH1362" s="108"/>
    </row>
    <row r="1363">
      <c r="A1363" s="108"/>
      <c r="B1363" s="108"/>
      <c r="C1363" s="108"/>
      <c r="D1363" s="115"/>
      <c r="E1363" s="108"/>
      <c r="F1363" s="108"/>
      <c r="G1363" s="108"/>
      <c r="H1363" s="108"/>
      <c r="I1363" s="108"/>
      <c r="J1363" s="108"/>
      <c r="K1363" s="108"/>
      <c r="L1363" s="108"/>
      <c r="M1363" s="111"/>
      <c r="N1363" s="112"/>
      <c r="O1363" s="111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  <c r="AD1363" s="108"/>
      <c r="AE1363" s="108"/>
      <c r="AF1363" s="108"/>
      <c r="AG1363" s="108"/>
      <c r="AH1363" s="108"/>
    </row>
    <row r="1364">
      <c r="A1364" s="108"/>
      <c r="B1364" s="108"/>
      <c r="C1364" s="108"/>
      <c r="D1364" s="115"/>
      <c r="E1364" s="108"/>
      <c r="F1364" s="108"/>
      <c r="G1364" s="108"/>
      <c r="H1364" s="108"/>
      <c r="I1364" s="108"/>
      <c r="J1364" s="108"/>
      <c r="K1364" s="108"/>
      <c r="L1364" s="108"/>
      <c r="M1364" s="111"/>
      <c r="N1364" s="112"/>
      <c r="O1364" s="111"/>
      <c r="P1364" s="108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08"/>
      <c r="AC1364" s="108"/>
      <c r="AD1364" s="108"/>
      <c r="AE1364" s="108"/>
      <c r="AF1364" s="108"/>
      <c r="AG1364" s="108"/>
      <c r="AH1364" s="108"/>
    </row>
    <row r="1365">
      <c r="A1365" s="108"/>
      <c r="B1365" s="108"/>
      <c r="C1365" s="108"/>
      <c r="D1365" s="115"/>
      <c r="E1365" s="108"/>
      <c r="F1365" s="108"/>
      <c r="G1365" s="108"/>
      <c r="H1365" s="108"/>
      <c r="I1365" s="108"/>
      <c r="J1365" s="108"/>
      <c r="K1365" s="108"/>
      <c r="L1365" s="108"/>
      <c r="M1365" s="111"/>
      <c r="N1365" s="112"/>
      <c r="O1365" s="111"/>
      <c r="P1365" s="108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08"/>
      <c r="AC1365" s="108"/>
      <c r="AD1365" s="108"/>
      <c r="AE1365" s="108"/>
      <c r="AF1365" s="108"/>
      <c r="AG1365" s="108"/>
      <c r="AH1365" s="108"/>
    </row>
    <row r="1366">
      <c r="A1366" s="108"/>
      <c r="B1366" s="108"/>
      <c r="C1366" s="108"/>
      <c r="D1366" s="115"/>
      <c r="E1366" s="108"/>
      <c r="F1366" s="108"/>
      <c r="G1366" s="108"/>
      <c r="H1366" s="108"/>
      <c r="I1366" s="108"/>
      <c r="J1366" s="108"/>
      <c r="K1366" s="108"/>
      <c r="L1366" s="108"/>
      <c r="M1366" s="111"/>
      <c r="N1366" s="112"/>
      <c r="O1366" s="111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/>
      <c r="AC1366" s="108"/>
      <c r="AD1366" s="108"/>
      <c r="AE1366" s="108"/>
      <c r="AF1366" s="108"/>
      <c r="AG1366" s="108"/>
      <c r="AH1366" s="108"/>
    </row>
    <row r="1367">
      <c r="A1367" s="108"/>
      <c r="B1367" s="108"/>
      <c r="C1367" s="108"/>
      <c r="D1367" s="115"/>
      <c r="E1367" s="108"/>
      <c r="F1367" s="108"/>
      <c r="G1367" s="108"/>
      <c r="H1367" s="108"/>
      <c r="I1367" s="108"/>
      <c r="J1367" s="108"/>
      <c r="K1367" s="108"/>
      <c r="L1367" s="108"/>
      <c r="M1367" s="111"/>
      <c r="N1367" s="112"/>
      <c r="O1367" s="111"/>
      <c r="P1367" s="108"/>
      <c r="Q1367" s="108"/>
      <c r="R1367" s="108"/>
      <c r="S1367" s="108"/>
      <c r="T1367" s="108"/>
      <c r="U1367" s="108"/>
      <c r="V1367" s="108"/>
      <c r="W1367" s="108"/>
      <c r="X1367" s="108"/>
      <c r="Y1367" s="108"/>
      <c r="Z1367" s="108"/>
      <c r="AA1367" s="108"/>
      <c r="AB1367" s="108"/>
      <c r="AC1367" s="108"/>
      <c r="AD1367" s="108"/>
      <c r="AE1367" s="108"/>
      <c r="AF1367" s="108"/>
      <c r="AG1367" s="108"/>
      <c r="AH1367" s="108"/>
    </row>
    <row r="1368">
      <c r="A1368" s="108"/>
      <c r="B1368" s="108"/>
      <c r="C1368" s="108"/>
      <c r="D1368" s="115"/>
      <c r="E1368" s="108"/>
      <c r="F1368" s="108"/>
      <c r="G1368" s="108"/>
      <c r="H1368" s="108"/>
      <c r="I1368" s="108"/>
      <c r="J1368" s="108"/>
      <c r="K1368" s="108"/>
      <c r="L1368" s="108"/>
      <c r="M1368" s="111"/>
      <c r="N1368" s="112"/>
      <c r="O1368" s="111"/>
      <c r="P1368" s="108"/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08"/>
      <c r="AC1368" s="108"/>
      <c r="AD1368" s="108"/>
      <c r="AE1368" s="108"/>
      <c r="AF1368" s="108"/>
      <c r="AG1368" s="108"/>
      <c r="AH1368" s="108"/>
    </row>
    <row r="1369">
      <c r="A1369" s="108"/>
      <c r="B1369" s="108"/>
      <c r="C1369" s="108"/>
      <c r="D1369" s="115"/>
      <c r="E1369" s="108"/>
      <c r="F1369" s="108"/>
      <c r="G1369" s="108"/>
      <c r="H1369" s="108"/>
      <c r="I1369" s="108"/>
      <c r="J1369" s="108"/>
      <c r="K1369" s="108"/>
      <c r="L1369" s="108"/>
      <c r="M1369" s="111"/>
      <c r="N1369" s="112"/>
      <c r="O1369" s="111"/>
      <c r="P1369" s="108"/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08"/>
      <c r="AC1369" s="108"/>
      <c r="AD1369" s="108"/>
      <c r="AE1369" s="108"/>
      <c r="AF1369" s="108"/>
      <c r="AG1369" s="108"/>
      <c r="AH1369" s="108"/>
    </row>
    <row r="1370">
      <c r="A1370" s="108"/>
      <c r="B1370" s="108"/>
      <c r="C1370" s="108"/>
      <c r="D1370" s="115"/>
      <c r="E1370" s="108"/>
      <c r="F1370" s="108"/>
      <c r="G1370" s="108"/>
      <c r="H1370" s="108"/>
      <c r="I1370" s="108"/>
      <c r="J1370" s="108"/>
      <c r="K1370" s="108"/>
      <c r="L1370" s="108"/>
      <c r="M1370" s="111"/>
      <c r="N1370" s="112"/>
      <c r="O1370" s="111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/>
      <c r="AC1370" s="108"/>
      <c r="AD1370" s="108"/>
      <c r="AE1370" s="108"/>
      <c r="AF1370" s="108"/>
      <c r="AG1370" s="108"/>
      <c r="AH1370" s="108"/>
    </row>
    <row r="1371">
      <c r="A1371" s="108"/>
      <c r="B1371" s="108"/>
      <c r="C1371" s="108"/>
      <c r="D1371" s="115"/>
      <c r="E1371" s="108"/>
      <c r="F1371" s="108"/>
      <c r="G1371" s="108"/>
      <c r="H1371" s="108"/>
      <c r="I1371" s="108"/>
      <c r="J1371" s="108"/>
      <c r="K1371" s="108"/>
      <c r="L1371" s="108"/>
      <c r="M1371" s="111"/>
      <c r="N1371" s="112"/>
      <c r="O1371" s="111"/>
      <c r="P1371" s="108"/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08"/>
      <c r="AC1371" s="108"/>
      <c r="AD1371" s="108"/>
      <c r="AE1371" s="108"/>
      <c r="AF1371" s="108"/>
      <c r="AG1371" s="108"/>
      <c r="AH1371" s="108"/>
    </row>
    <row r="1372">
      <c r="A1372" s="108"/>
      <c r="B1372" s="108"/>
      <c r="C1372" s="108"/>
      <c r="D1372" s="115"/>
      <c r="E1372" s="108"/>
      <c r="F1372" s="108"/>
      <c r="G1372" s="108"/>
      <c r="H1372" s="108"/>
      <c r="I1372" s="108"/>
      <c r="J1372" s="108"/>
      <c r="K1372" s="108"/>
      <c r="L1372" s="108"/>
      <c r="M1372" s="111"/>
      <c r="N1372" s="112"/>
      <c r="O1372" s="111"/>
      <c r="P1372" s="108"/>
      <c r="Q1372" s="108"/>
      <c r="R1372" s="108"/>
      <c r="S1372" s="108"/>
      <c r="T1372" s="108"/>
      <c r="U1372" s="108"/>
      <c r="V1372" s="108"/>
      <c r="W1372" s="108"/>
      <c r="X1372" s="108"/>
      <c r="Y1372" s="108"/>
      <c r="Z1372" s="108"/>
      <c r="AA1372" s="108"/>
      <c r="AB1372" s="108"/>
      <c r="AC1372" s="108"/>
      <c r="AD1372" s="108"/>
      <c r="AE1372" s="108"/>
      <c r="AF1372" s="108"/>
      <c r="AG1372" s="108"/>
      <c r="AH1372" s="108"/>
    </row>
    <row r="1373">
      <c r="A1373" s="108"/>
      <c r="B1373" s="108"/>
      <c r="C1373" s="108"/>
      <c r="D1373" s="115"/>
      <c r="E1373" s="108"/>
      <c r="F1373" s="108"/>
      <c r="G1373" s="108"/>
      <c r="H1373" s="108"/>
      <c r="I1373" s="108"/>
      <c r="J1373" s="108"/>
      <c r="K1373" s="108"/>
      <c r="L1373" s="108"/>
      <c r="M1373" s="111"/>
      <c r="N1373" s="112"/>
      <c r="O1373" s="111"/>
      <c r="P1373" s="108"/>
      <c r="Q1373" s="108"/>
      <c r="R1373" s="108"/>
      <c r="S1373" s="108"/>
      <c r="T1373" s="108"/>
      <c r="U1373" s="108"/>
      <c r="V1373" s="108"/>
      <c r="W1373" s="108"/>
      <c r="X1373" s="108"/>
      <c r="Y1373" s="108"/>
      <c r="Z1373" s="108"/>
      <c r="AA1373" s="108"/>
      <c r="AB1373" s="108"/>
      <c r="AC1373" s="108"/>
      <c r="AD1373" s="108"/>
      <c r="AE1373" s="108"/>
      <c r="AF1373" s="108"/>
      <c r="AG1373" s="108"/>
      <c r="AH1373" s="108"/>
    </row>
    <row r="1374">
      <c r="A1374" s="108"/>
      <c r="B1374" s="108"/>
      <c r="C1374" s="108"/>
      <c r="D1374" s="115"/>
      <c r="E1374" s="108"/>
      <c r="F1374" s="108"/>
      <c r="G1374" s="108"/>
      <c r="H1374" s="108"/>
      <c r="I1374" s="108"/>
      <c r="J1374" s="108"/>
      <c r="K1374" s="108"/>
      <c r="L1374" s="108"/>
      <c r="M1374" s="111"/>
      <c r="N1374" s="112"/>
      <c r="O1374" s="111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/>
      <c r="AB1374" s="108"/>
      <c r="AC1374" s="108"/>
      <c r="AD1374" s="108"/>
      <c r="AE1374" s="108"/>
      <c r="AF1374" s="108"/>
      <c r="AG1374" s="108"/>
      <c r="AH1374" s="108"/>
    </row>
    <row r="1375">
      <c r="A1375" s="108"/>
      <c r="B1375" s="108"/>
      <c r="C1375" s="108"/>
      <c r="D1375" s="115"/>
      <c r="E1375" s="108"/>
      <c r="F1375" s="108"/>
      <c r="G1375" s="108"/>
      <c r="H1375" s="108"/>
      <c r="I1375" s="108"/>
      <c r="J1375" s="108"/>
      <c r="K1375" s="108"/>
      <c r="L1375" s="108"/>
      <c r="M1375" s="111"/>
      <c r="N1375" s="112"/>
      <c r="O1375" s="111"/>
      <c r="P1375" s="108"/>
      <c r="Q1375" s="108"/>
      <c r="R1375" s="108"/>
      <c r="S1375" s="108"/>
      <c r="T1375" s="108"/>
      <c r="U1375" s="108"/>
      <c r="V1375" s="108"/>
      <c r="W1375" s="108"/>
      <c r="X1375" s="108"/>
      <c r="Y1375" s="108"/>
      <c r="Z1375" s="108"/>
      <c r="AA1375" s="108"/>
      <c r="AB1375" s="108"/>
      <c r="AC1375" s="108"/>
      <c r="AD1375" s="108"/>
      <c r="AE1375" s="108"/>
      <c r="AF1375" s="108"/>
      <c r="AG1375" s="108"/>
      <c r="AH1375" s="108"/>
    </row>
    <row r="1376">
      <c r="A1376" s="108"/>
      <c r="B1376" s="108"/>
      <c r="C1376" s="108"/>
      <c r="D1376" s="115"/>
      <c r="E1376" s="108"/>
      <c r="F1376" s="108"/>
      <c r="G1376" s="108"/>
      <c r="H1376" s="108"/>
      <c r="I1376" s="108"/>
      <c r="J1376" s="108"/>
      <c r="K1376" s="108"/>
      <c r="L1376" s="108"/>
      <c r="M1376" s="111"/>
      <c r="N1376" s="112"/>
      <c r="O1376" s="111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/>
      <c r="AC1376" s="108"/>
      <c r="AD1376" s="108"/>
      <c r="AE1376" s="108"/>
      <c r="AF1376" s="108"/>
      <c r="AG1376" s="108"/>
      <c r="AH1376" s="108"/>
    </row>
    <row r="1377">
      <c r="A1377" s="108"/>
      <c r="B1377" s="108"/>
      <c r="C1377" s="108"/>
      <c r="D1377" s="115"/>
      <c r="E1377" s="108"/>
      <c r="F1377" s="108"/>
      <c r="G1377" s="108"/>
      <c r="H1377" s="108"/>
      <c r="I1377" s="108"/>
      <c r="J1377" s="108"/>
      <c r="K1377" s="108"/>
      <c r="L1377" s="108"/>
      <c r="M1377" s="111"/>
      <c r="N1377" s="112"/>
      <c r="O1377" s="111"/>
      <c r="P1377" s="108"/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08"/>
      <c r="AC1377" s="108"/>
      <c r="AD1377" s="108"/>
      <c r="AE1377" s="108"/>
      <c r="AF1377" s="108"/>
      <c r="AG1377" s="108"/>
      <c r="AH1377" s="108"/>
    </row>
    <row r="1378">
      <c r="A1378" s="108"/>
      <c r="B1378" s="108"/>
      <c r="C1378" s="108"/>
      <c r="D1378" s="115"/>
      <c r="E1378" s="108"/>
      <c r="F1378" s="108"/>
      <c r="G1378" s="108"/>
      <c r="H1378" s="108"/>
      <c r="I1378" s="108"/>
      <c r="J1378" s="108"/>
      <c r="K1378" s="108"/>
      <c r="L1378" s="108"/>
      <c r="M1378" s="111"/>
      <c r="N1378" s="112"/>
      <c r="O1378" s="111"/>
      <c r="P1378" s="108"/>
      <c r="Q1378" s="108"/>
      <c r="R1378" s="108"/>
      <c r="S1378" s="108"/>
      <c r="T1378" s="108"/>
      <c r="U1378" s="108"/>
      <c r="V1378" s="108"/>
      <c r="W1378" s="108"/>
      <c r="X1378" s="108"/>
      <c r="Y1378" s="108"/>
      <c r="Z1378" s="108"/>
      <c r="AA1378" s="108"/>
      <c r="AB1378" s="108"/>
      <c r="AC1378" s="108"/>
      <c r="AD1378" s="108"/>
      <c r="AE1378" s="108"/>
      <c r="AF1378" s="108"/>
      <c r="AG1378" s="108"/>
      <c r="AH1378" s="108"/>
    </row>
    <row r="1379">
      <c r="A1379" s="108"/>
      <c r="B1379" s="108"/>
      <c r="C1379" s="108"/>
      <c r="D1379" s="115"/>
      <c r="E1379" s="108"/>
      <c r="F1379" s="108"/>
      <c r="G1379" s="108"/>
      <c r="H1379" s="108"/>
      <c r="I1379" s="108"/>
      <c r="J1379" s="108"/>
      <c r="K1379" s="108"/>
      <c r="L1379" s="108"/>
      <c r="M1379" s="111"/>
      <c r="N1379" s="112"/>
      <c r="O1379" s="111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108"/>
      <c r="AG1379" s="108"/>
      <c r="AH1379" s="108"/>
    </row>
    <row r="1380">
      <c r="A1380" s="108"/>
      <c r="B1380" s="108"/>
      <c r="C1380" s="108"/>
      <c r="D1380" s="115"/>
      <c r="E1380" s="108"/>
      <c r="F1380" s="108"/>
      <c r="G1380" s="108"/>
      <c r="H1380" s="108"/>
      <c r="I1380" s="108"/>
      <c r="J1380" s="108"/>
      <c r="K1380" s="108"/>
      <c r="L1380" s="108"/>
      <c r="M1380" s="111"/>
      <c r="N1380" s="112"/>
      <c r="O1380" s="111"/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  <c r="AE1380" s="108"/>
      <c r="AF1380" s="108"/>
      <c r="AG1380" s="108"/>
      <c r="AH1380" s="108"/>
    </row>
    <row r="1381">
      <c r="A1381" s="108"/>
      <c r="B1381" s="108"/>
      <c r="C1381" s="108"/>
      <c r="D1381" s="115"/>
      <c r="E1381" s="108"/>
      <c r="F1381" s="108"/>
      <c r="G1381" s="108"/>
      <c r="H1381" s="108"/>
      <c r="I1381" s="108"/>
      <c r="J1381" s="108"/>
      <c r="K1381" s="108"/>
      <c r="L1381" s="108"/>
      <c r="M1381" s="111"/>
      <c r="N1381" s="112"/>
      <c r="O1381" s="111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  <c r="AE1381" s="108"/>
      <c r="AF1381" s="108"/>
      <c r="AG1381" s="108"/>
      <c r="AH1381" s="108"/>
    </row>
    <row r="1382">
      <c r="A1382" s="108"/>
      <c r="B1382" s="108"/>
      <c r="C1382" s="108"/>
      <c r="D1382" s="115"/>
      <c r="E1382" s="108"/>
      <c r="F1382" s="108"/>
      <c r="G1382" s="108"/>
      <c r="H1382" s="108"/>
      <c r="I1382" s="108"/>
      <c r="J1382" s="108"/>
      <c r="K1382" s="108"/>
      <c r="L1382" s="108"/>
      <c r="M1382" s="111"/>
      <c r="N1382" s="112"/>
      <c r="O1382" s="111"/>
      <c r="P1382" s="108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  <c r="AE1382" s="108"/>
      <c r="AF1382" s="108"/>
      <c r="AG1382" s="108"/>
      <c r="AH1382" s="108"/>
    </row>
    <row r="1383">
      <c r="A1383" s="108"/>
      <c r="B1383" s="108"/>
      <c r="C1383" s="108"/>
      <c r="D1383" s="115"/>
      <c r="E1383" s="108"/>
      <c r="F1383" s="108"/>
      <c r="G1383" s="108"/>
      <c r="H1383" s="108"/>
      <c r="I1383" s="108"/>
      <c r="J1383" s="108"/>
      <c r="K1383" s="108"/>
      <c r="L1383" s="108"/>
      <c r="M1383" s="111"/>
      <c r="N1383" s="112"/>
      <c r="O1383" s="111"/>
      <c r="P1383" s="108"/>
      <c r="Q1383" s="108"/>
      <c r="R1383" s="108"/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  <c r="AE1383" s="108"/>
      <c r="AF1383" s="108"/>
      <c r="AG1383" s="108"/>
      <c r="AH1383" s="108"/>
    </row>
    <row r="1384">
      <c r="A1384" s="108"/>
      <c r="B1384" s="108"/>
      <c r="C1384" s="108"/>
      <c r="D1384" s="115"/>
      <c r="E1384" s="108"/>
      <c r="F1384" s="108"/>
      <c r="G1384" s="108"/>
      <c r="H1384" s="108"/>
      <c r="I1384" s="108"/>
      <c r="J1384" s="108"/>
      <c r="K1384" s="108"/>
      <c r="L1384" s="108"/>
      <c r="M1384" s="111"/>
      <c r="N1384" s="112"/>
      <c r="O1384" s="111"/>
      <c r="P1384" s="108"/>
      <c r="Q1384" s="108"/>
      <c r="R1384" s="108"/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  <c r="AE1384" s="108"/>
      <c r="AF1384" s="108"/>
      <c r="AG1384" s="108"/>
      <c r="AH1384" s="108"/>
    </row>
    <row r="1385">
      <c r="A1385" s="108"/>
      <c r="B1385" s="108"/>
      <c r="C1385" s="108"/>
      <c r="D1385" s="115"/>
      <c r="E1385" s="108"/>
      <c r="F1385" s="108"/>
      <c r="G1385" s="108"/>
      <c r="H1385" s="108"/>
      <c r="I1385" s="108"/>
      <c r="J1385" s="108"/>
      <c r="K1385" s="108"/>
      <c r="L1385" s="108"/>
      <c r="M1385" s="111"/>
      <c r="N1385" s="112"/>
      <c r="O1385" s="111"/>
      <c r="P1385" s="108"/>
      <c r="Q1385" s="108"/>
      <c r="R1385" s="108"/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  <c r="AE1385" s="108"/>
      <c r="AF1385" s="108"/>
      <c r="AG1385" s="108"/>
      <c r="AH1385" s="108"/>
    </row>
    <row r="1386">
      <c r="A1386" s="108"/>
      <c r="B1386" s="108"/>
      <c r="C1386" s="108"/>
      <c r="D1386" s="115"/>
      <c r="E1386" s="108"/>
      <c r="F1386" s="108"/>
      <c r="G1386" s="108"/>
      <c r="H1386" s="108"/>
      <c r="I1386" s="108"/>
      <c r="J1386" s="108"/>
      <c r="K1386" s="108"/>
      <c r="L1386" s="108"/>
      <c r="M1386" s="111"/>
      <c r="N1386" s="112"/>
      <c r="O1386" s="111"/>
      <c r="P1386" s="108"/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  <c r="AE1386" s="108"/>
      <c r="AF1386" s="108"/>
      <c r="AG1386" s="108"/>
      <c r="AH1386" s="108"/>
    </row>
    <row r="1387">
      <c r="A1387" s="108"/>
      <c r="B1387" s="108"/>
      <c r="C1387" s="108"/>
      <c r="D1387" s="115"/>
      <c r="E1387" s="108"/>
      <c r="F1387" s="108"/>
      <c r="G1387" s="108"/>
      <c r="H1387" s="108"/>
      <c r="I1387" s="108"/>
      <c r="J1387" s="108"/>
      <c r="K1387" s="108"/>
      <c r="L1387" s="108"/>
      <c r="M1387" s="111"/>
      <c r="N1387" s="112"/>
      <c r="O1387" s="111"/>
      <c r="P1387" s="108"/>
      <c r="Q1387" s="108"/>
      <c r="R1387" s="108"/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  <c r="AE1387" s="108"/>
      <c r="AF1387" s="108"/>
      <c r="AG1387" s="108"/>
      <c r="AH1387" s="108"/>
    </row>
    <row r="1388">
      <c r="A1388" s="108"/>
      <c r="B1388" s="108"/>
      <c r="C1388" s="108"/>
      <c r="D1388" s="115"/>
      <c r="E1388" s="108"/>
      <c r="F1388" s="108"/>
      <c r="G1388" s="108"/>
      <c r="H1388" s="108"/>
      <c r="I1388" s="108"/>
      <c r="J1388" s="108"/>
      <c r="K1388" s="108"/>
      <c r="L1388" s="108"/>
      <c r="M1388" s="111"/>
      <c r="N1388" s="112"/>
      <c r="O1388" s="111"/>
      <c r="P1388" s="108"/>
      <c r="Q1388" s="108"/>
      <c r="R1388" s="108"/>
      <c r="S1388" s="108"/>
      <c r="T1388" s="108"/>
      <c r="U1388" s="108"/>
      <c r="V1388" s="108"/>
      <c r="W1388" s="108"/>
      <c r="X1388" s="108"/>
      <c r="Y1388" s="108"/>
      <c r="Z1388" s="108"/>
      <c r="AA1388" s="108"/>
      <c r="AB1388" s="108"/>
      <c r="AC1388" s="108"/>
      <c r="AD1388" s="108"/>
      <c r="AE1388" s="108"/>
      <c r="AF1388" s="108"/>
      <c r="AG1388" s="108"/>
      <c r="AH1388" s="108"/>
    </row>
    <row r="1389">
      <c r="A1389" s="108"/>
      <c r="B1389" s="108"/>
      <c r="C1389" s="108"/>
      <c r="D1389" s="115"/>
      <c r="E1389" s="108"/>
      <c r="F1389" s="108"/>
      <c r="G1389" s="108"/>
      <c r="H1389" s="108"/>
      <c r="I1389" s="108"/>
      <c r="J1389" s="108"/>
      <c r="K1389" s="108"/>
      <c r="L1389" s="108"/>
      <c r="M1389" s="111"/>
      <c r="N1389" s="112"/>
      <c r="O1389" s="111"/>
      <c r="P1389" s="108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08"/>
      <c r="AC1389" s="108"/>
      <c r="AD1389" s="108"/>
      <c r="AE1389" s="108"/>
      <c r="AF1389" s="108"/>
      <c r="AG1389" s="108"/>
      <c r="AH1389" s="108"/>
    </row>
    <row r="1390">
      <c r="A1390" s="108"/>
      <c r="B1390" s="108"/>
      <c r="C1390" s="108"/>
      <c r="D1390" s="115"/>
      <c r="E1390" s="108"/>
      <c r="F1390" s="108"/>
      <c r="G1390" s="108"/>
      <c r="H1390" s="108"/>
      <c r="I1390" s="108"/>
      <c r="J1390" s="108"/>
      <c r="K1390" s="108"/>
      <c r="L1390" s="108"/>
      <c r="M1390" s="111"/>
      <c r="N1390" s="112"/>
      <c r="O1390" s="111"/>
      <c r="P1390" s="108"/>
      <c r="Q1390" s="108"/>
      <c r="R1390" s="108"/>
      <c r="S1390" s="108"/>
      <c r="T1390" s="108"/>
      <c r="U1390" s="108"/>
      <c r="V1390" s="108"/>
      <c r="W1390" s="108"/>
      <c r="X1390" s="108"/>
      <c r="Y1390" s="108"/>
      <c r="Z1390" s="108"/>
      <c r="AA1390" s="108"/>
      <c r="AB1390" s="108"/>
      <c r="AC1390" s="108"/>
      <c r="AD1390" s="108"/>
      <c r="AE1390" s="108"/>
      <c r="AF1390" s="108"/>
      <c r="AG1390" s="108"/>
      <c r="AH1390" s="108"/>
    </row>
    <row r="1391">
      <c r="A1391" s="108"/>
      <c r="B1391" s="108"/>
      <c r="C1391" s="108"/>
      <c r="D1391" s="115"/>
      <c r="E1391" s="108"/>
      <c r="F1391" s="108"/>
      <c r="G1391" s="108"/>
      <c r="H1391" s="108"/>
      <c r="I1391" s="108"/>
      <c r="J1391" s="108"/>
      <c r="K1391" s="108"/>
      <c r="L1391" s="108"/>
      <c r="M1391" s="111"/>
      <c r="N1391" s="112"/>
      <c r="O1391" s="111"/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/>
      <c r="AB1391" s="108"/>
      <c r="AC1391" s="108"/>
      <c r="AD1391" s="108"/>
      <c r="AE1391" s="108"/>
      <c r="AF1391" s="108"/>
      <c r="AG1391" s="108"/>
      <c r="AH1391" s="108"/>
    </row>
    <row r="1392">
      <c r="A1392" s="108"/>
      <c r="B1392" s="108"/>
      <c r="C1392" s="108"/>
      <c r="D1392" s="115"/>
      <c r="E1392" s="108"/>
      <c r="F1392" s="108"/>
      <c r="G1392" s="108"/>
      <c r="H1392" s="108"/>
      <c r="I1392" s="108"/>
      <c r="J1392" s="108"/>
      <c r="K1392" s="108"/>
      <c r="L1392" s="108"/>
      <c r="M1392" s="111"/>
      <c r="N1392" s="112"/>
      <c r="O1392" s="111"/>
      <c r="P1392" s="108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08"/>
      <c r="AC1392" s="108"/>
      <c r="AD1392" s="108"/>
      <c r="AE1392" s="108"/>
      <c r="AF1392" s="108"/>
      <c r="AG1392" s="108"/>
      <c r="AH1392" s="108"/>
    </row>
    <row r="1393">
      <c r="A1393" s="108"/>
      <c r="B1393" s="108"/>
      <c r="C1393" s="108"/>
      <c r="D1393" s="115"/>
      <c r="E1393" s="108"/>
      <c r="F1393" s="108"/>
      <c r="G1393" s="108"/>
      <c r="H1393" s="108"/>
      <c r="I1393" s="108"/>
      <c r="J1393" s="108"/>
      <c r="K1393" s="108"/>
      <c r="L1393" s="108"/>
      <c r="M1393" s="111"/>
      <c r="N1393" s="112"/>
      <c r="O1393" s="111"/>
      <c r="P1393" s="108"/>
      <c r="Q1393" s="108"/>
      <c r="R1393" s="108"/>
      <c r="S1393" s="108"/>
      <c r="T1393" s="108"/>
      <c r="U1393" s="108"/>
      <c r="V1393" s="108"/>
      <c r="W1393" s="108"/>
      <c r="X1393" s="108"/>
      <c r="Y1393" s="108"/>
      <c r="Z1393" s="108"/>
      <c r="AA1393" s="108"/>
      <c r="AB1393" s="108"/>
      <c r="AC1393" s="108"/>
      <c r="AD1393" s="108"/>
      <c r="AE1393" s="108"/>
      <c r="AF1393" s="108"/>
      <c r="AG1393" s="108"/>
      <c r="AH1393" s="108"/>
    </row>
    <row r="1394">
      <c r="A1394" s="108"/>
      <c r="B1394" s="108"/>
      <c r="C1394" s="108"/>
      <c r="D1394" s="115"/>
      <c r="E1394" s="108"/>
      <c r="F1394" s="108"/>
      <c r="G1394" s="108"/>
      <c r="H1394" s="108"/>
      <c r="I1394" s="108"/>
      <c r="J1394" s="108"/>
      <c r="K1394" s="108"/>
      <c r="L1394" s="108"/>
      <c r="M1394" s="111"/>
      <c r="N1394" s="112"/>
      <c r="O1394" s="111"/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/>
      <c r="AB1394" s="108"/>
      <c r="AC1394" s="108"/>
      <c r="AD1394" s="108"/>
      <c r="AE1394" s="108"/>
      <c r="AF1394" s="108"/>
      <c r="AG1394" s="108"/>
      <c r="AH1394" s="108"/>
    </row>
    <row r="1395">
      <c r="A1395" s="108"/>
      <c r="B1395" s="108"/>
      <c r="C1395" s="108"/>
      <c r="D1395" s="115"/>
      <c r="E1395" s="108"/>
      <c r="F1395" s="108"/>
      <c r="G1395" s="108"/>
      <c r="H1395" s="108"/>
      <c r="I1395" s="108"/>
      <c r="J1395" s="108"/>
      <c r="K1395" s="108"/>
      <c r="L1395" s="108"/>
      <c r="M1395" s="111"/>
      <c r="N1395" s="112"/>
      <c r="O1395" s="111"/>
      <c r="P1395" s="108"/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08"/>
      <c r="AC1395" s="108"/>
      <c r="AD1395" s="108"/>
      <c r="AE1395" s="108"/>
      <c r="AF1395" s="108"/>
      <c r="AG1395" s="108"/>
      <c r="AH1395" s="108"/>
    </row>
    <row r="1396">
      <c r="A1396" s="108"/>
      <c r="B1396" s="108"/>
      <c r="C1396" s="108"/>
      <c r="D1396" s="115"/>
      <c r="E1396" s="108"/>
      <c r="F1396" s="108"/>
      <c r="G1396" s="108"/>
      <c r="H1396" s="108"/>
      <c r="I1396" s="108"/>
      <c r="J1396" s="108"/>
      <c r="K1396" s="108"/>
      <c r="L1396" s="108"/>
      <c r="M1396" s="111"/>
      <c r="N1396" s="112"/>
      <c r="O1396" s="111"/>
      <c r="P1396" s="108"/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08"/>
      <c r="AC1396" s="108"/>
      <c r="AD1396" s="108"/>
      <c r="AE1396" s="108"/>
      <c r="AF1396" s="108"/>
      <c r="AG1396" s="108"/>
      <c r="AH1396" s="108"/>
    </row>
    <row r="1397">
      <c r="A1397" s="108"/>
      <c r="B1397" s="108"/>
      <c r="C1397" s="108"/>
      <c r="D1397" s="115"/>
      <c r="E1397" s="108"/>
      <c r="F1397" s="108"/>
      <c r="G1397" s="108"/>
      <c r="H1397" s="108"/>
      <c r="I1397" s="108"/>
      <c r="J1397" s="108"/>
      <c r="K1397" s="108"/>
      <c r="L1397" s="108"/>
      <c r="M1397" s="111"/>
      <c r="N1397" s="112"/>
      <c r="O1397" s="111"/>
      <c r="P1397" s="108"/>
      <c r="Q1397" s="108"/>
      <c r="R1397" s="108"/>
      <c r="S1397" s="108"/>
      <c r="T1397" s="108"/>
      <c r="U1397" s="108"/>
      <c r="V1397" s="108"/>
      <c r="W1397" s="108"/>
      <c r="X1397" s="108"/>
      <c r="Y1397" s="108"/>
      <c r="Z1397" s="108"/>
      <c r="AA1397" s="108"/>
      <c r="AB1397" s="108"/>
      <c r="AC1397" s="108"/>
      <c r="AD1397" s="108"/>
      <c r="AE1397" s="108"/>
      <c r="AF1397" s="108"/>
      <c r="AG1397" s="108"/>
      <c r="AH1397" s="108"/>
    </row>
    <row r="1398">
      <c r="A1398" s="108"/>
      <c r="B1398" s="108"/>
      <c r="C1398" s="108"/>
      <c r="D1398" s="115"/>
      <c r="E1398" s="108"/>
      <c r="F1398" s="108"/>
      <c r="G1398" s="108"/>
      <c r="H1398" s="108"/>
      <c r="I1398" s="108"/>
      <c r="J1398" s="108"/>
      <c r="K1398" s="108"/>
      <c r="L1398" s="108"/>
      <c r="M1398" s="111"/>
      <c r="N1398" s="112"/>
      <c r="O1398" s="111"/>
      <c r="P1398" s="108"/>
      <c r="Q1398" s="108"/>
      <c r="R1398" s="108"/>
      <c r="S1398" s="108"/>
      <c r="T1398" s="108"/>
      <c r="U1398" s="108"/>
      <c r="V1398" s="108"/>
      <c r="W1398" s="108"/>
      <c r="X1398" s="108"/>
      <c r="Y1398" s="108"/>
      <c r="Z1398" s="108"/>
      <c r="AA1398" s="108"/>
      <c r="AB1398" s="108"/>
      <c r="AC1398" s="108"/>
      <c r="AD1398" s="108"/>
      <c r="AE1398" s="108"/>
      <c r="AF1398" s="108"/>
      <c r="AG1398" s="108"/>
      <c r="AH1398" s="108"/>
    </row>
    <row r="1399">
      <c r="A1399" s="108"/>
      <c r="B1399" s="108"/>
      <c r="C1399" s="108"/>
      <c r="D1399" s="115"/>
      <c r="E1399" s="108"/>
      <c r="F1399" s="108"/>
      <c r="G1399" s="108"/>
      <c r="H1399" s="108"/>
      <c r="I1399" s="108"/>
      <c r="J1399" s="108"/>
      <c r="K1399" s="108"/>
      <c r="L1399" s="108"/>
      <c r="M1399" s="111"/>
      <c r="N1399" s="112"/>
      <c r="O1399" s="111"/>
      <c r="P1399" s="108"/>
      <c r="Q1399" s="108"/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08"/>
      <c r="AC1399" s="108"/>
      <c r="AD1399" s="108"/>
      <c r="AE1399" s="108"/>
      <c r="AF1399" s="108"/>
      <c r="AG1399" s="108"/>
      <c r="AH1399" s="108"/>
    </row>
    <row r="1400">
      <c r="A1400" s="108"/>
      <c r="B1400" s="108"/>
      <c r="C1400" s="108"/>
      <c r="D1400" s="115"/>
      <c r="E1400" s="108"/>
      <c r="F1400" s="108"/>
      <c r="G1400" s="108"/>
      <c r="H1400" s="108"/>
      <c r="I1400" s="108"/>
      <c r="J1400" s="108"/>
      <c r="K1400" s="108"/>
      <c r="L1400" s="108"/>
      <c r="M1400" s="111"/>
      <c r="N1400" s="112"/>
      <c r="O1400" s="111"/>
      <c r="P1400" s="108"/>
      <c r="Q1400" s="108"/>
      <c r="R1400" s="108"/>
      <c r="S1400" s="108"/>
      <c r="T1400" s="108"/>
      <c r="U1400" s="108"/>
      <c r="V1400" s="108"/>
      <c r="W1400" s="108"/>
      <c r="X1400" s="108"/>
      <c r="Y1400" s="108"/>
      <c r="Z1400" s="108"/>
      <c r="AA1400" s="108"/>
      <c r="AB1400" s="108"/>
      <c r="AC1400" s="108"/>
      <c r="AD1400" s="108"/>
      <c r="AE1400" s="108"/>
      <c r="AF1400" s="108"/>
      <c r="AG1400" s="108"/>
      <c r="AH1400" s="108"/>
    </row>
    <row r="1401">
      <c r="A1401" s="108"/>
      <c r="B1401" s="108"/>
      <c r="C1401" s="108"/>
      <c r="D1401" s="115"/>
      <c r="E1401" s="108"/>
      <c r="F1401" s="108"/>
      <c r="G1401" s="108"/>
      <c r="H1401" s="108"/>
      <c r="I1401" s="108"/>
      <c r="J1401" s="108"/>
      <c r="K1401" s="108"/>
      <c r="L1401" s="108"/>
      <c r="M1401" s="111"/>
      <c r="N1401" s="112"/>
      <c r="O1401" s="111"/>
      <c r="P1401" s="108"/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08"/>
      <c r="AC1401" s="108"/>
      <c r="AD1401" s="108"/>
      <c r="AE1401" s="108"/>
      <c r="AF1401" s="108"/>
      <c r="AG1401" s="108"/>
      <c r="AH1401" s="108"/>
    </row>
    <row r="1402">
      <c r="A1402" s="108"/>
      <c r="B1402" s="108"/>
      <c r="C1402" s="108"/>
      <c r="D1402" s="115"/>
      <c r="E1402" s="108"/>
      <c r="F1402" s="108"/>
      <c r="G1402" s="108"/>
      <c r="H1402" s="108"/>
      <c r="I1402" s="108"/>
      <c r="J1402" s="108"/>
      <c r="K1402" s="108"/>
      <c r="L1402" s="108"/>
      <c r="M1402" s="111"/>
      <c r="N1402" s="112"/>
      <c r="O1402" s="111"/>
      <c r="P1402" s="108"/>
      <c r="Q1402" s="108"/>
      <c r="R1402" s="108"/>
      <c r="S1402" s="108"/>
      <c r="T1402" s="108"/>
      <c r="U1402" s="108"/>
      <c r="V1402" s="108"/>
      <c r="W1402" s="108"/>
      <c r="X1402" s="108"/>
      <c r="Y1402" s="108"/>
      <c r="Z1402" s="108"/>
      <c r="AA1402" s="108"/>
      <c r="AB1402" s="108"/>
      <c r="AC1402" s="108"/>
      <c r="AD1402" s="108"/>
      <c r="AE1402" s="108"/>
      <c r="AF1402" s="108"/>
      <c r="AG1402" s="108"/>
      <c r="AH1402" s="108"/>
    </row>
    <row r="1403">
      <c r="A1403" s="108"/>
      <c r="B1403" s="108"/>
      <c r="C1403" s="108"/>
      <c r="D1403" s="115"/>
      <c r="E1403" s="108"/>
      <c r="F1403" s="108"/>
      <c r="G1403" s="108"/>
      <c r="H1403" s="108"/>
      <c r="I1403" s="108"/>
      <c r="J1403" s="108"/>
      <c r="K1403" s="108"/>
      <c r="L1403" s="108"/>
      <c r="M1403" s="111"/>
      <c r="N1403" s="112"/>
      <c r="O1403" s="111"/>
      <c r="P1403" s="108"/>
      <c r="Q1403" s="108"/>
      <c r="R1403" s="108"/>
      <c r="S1403" s="108"/>
      <c r="T1403" s="108"/>
      <c r="U1403" s="108"/>
      <c r="V1403" s="108"/>
      <c r="W1403" s="108"/>
      <c r="X1403" s="108"/>
      <c r="Y1403" s="108"/>
      <c r="Z1403" s="108"/>
      <c r="AA1403" s="108"/>
      <c r="AB1403" s="108"/>
      <c r="AC1403" s="108"/>
      <c r="AD1403" s="108"/>
      <c r="AE1403" s="108"/>
      <c r="AF1403" s="108"/>
      <c r="AG1403" s="108"/>
      <c r="AH1403" s="108"/>
    </row>
    <row r="1404">
      <c r="A1404" s="108"/>
      <c r="B1404" s="108"/>
      <c r="C1404" s="108"/>
      <c r="D1404" s="115"/>
      <c r="E1404" s="108"/>
      <c r="F1404" s="108"/>
      <c r="G1404" s="108"/>
      <c r="H1404" s="108"/>
      <c r="I1404" s="108"/>
      <c r="J1404" s="108"/>
      <c r="K1404" s="108"/>
      <c r="L1404" s="108"/>
      <c r="M1404" s="111"/>
      <c r="N1404" s="112"/>
      <c r="O1404" s="111"/>
      <c r="P1404" s="108"/>
      <c r="Q1404" s="108"/>
      <c r="R1404" s="108"/>
      <c r="S1404" s="108"/>
      <c r="T1404" s="108"/>
      <c r="U1404" s="108"/>
      <c r="V1404" s="108"/>
      <c r="W1404" s="108"/>
      <c r="X1404" s="108"/>
      <c r="Y1404" s="108"/>
      <c r="Z1404" s="108"/>
      <c r="AA1404" s="108"/>
      <c r="AB1404" s="108"/>
      <c r="AC1404" s="108"/>
      <c r="AD1404" s="108"/>
      <c r="AE1404" s="108"/>
      <c r="AF1404" s="108"/>
      <c r="AG1404" s="108"/>
      <c r="AH1404" s="108"/>
    </row>
    <row r="1405">
      <c r="A1405" s="108"/>
      <c r="B1405" s="108"/>
      <c r="C1405" s="108"/>
      <c r="D1405" s="115"/>
      <c r="E1405" s="108"/>
      <c r="F1405" s="108"/>
      <c r="G1405" s="108"/>
      <c r="H1405" s="108"/>
      <c r="I1405" s="108"/>
      <c r="J1405" s="108"/>
      <c r="K1405" s="108"/>
      <c r="L1405" s="108"/>
      <c r="M1405" s="111"/>
      <c r="N1405" s="112"/>
      <c r="O1405" s="111"/>
      <c r="P1405" s="108"/>
      <c r="Q1405" s="108"/>
      <c r="R1405" s="108"/>
      <c r="S1405" s="108"/>
      <c r="T1405" s="108"/>
      <c r="U1405" s="108"/>
      <c r="V1405" s="108"/>
      <c r="W1405" s="108"/>
      <c r="X1405" s="108"/>
      <c r="Y1405" s="108"/>
      <c r="Z1405" s="108"/>
      <c r="AA1405" s="108"/>
      <c r="AB1405" s="108"/>
      <c r="AC1405" s="108"/>
      <c r="AD1405" s="108"/>
      <c r="AE1405" s="108"/>
      <c r="AF1405" s="108"/>
      <c r="AG1405" s="108"/>
      <c r="AH1405" s="108"/>
    </row>
    <row r="1406">
      <c r="A1406" s="108"/>
      <c r="B1406" s="108"/>
      <c r="C1406" s="108"/>
      <c r="D1406" s="115"/>
      <c r="E1406" s="108"/>
      <c r="F1406" s="108"/>
      <c r="G1406" s="108"/>
      <c r="H1406" s="108"/>
      <c r="I1406" s="108"/>
      <c r="J1406" s="108"/>
      <c r="K1406" s="108"/>
      <c r="L1406" s="108"/>
      <c r="M1406" s="111"/>
      <c r="N1406" s="112"/>
      <c r="O1406" s="111"/>
      <c r="P1406" s="108"/>
      <c r="Q1406" s="108"/>
      <c r="R1406" s="108"/>
      <c r="S1406" s="108"/>
      <c r="T1406" s="108"/>
      <c r="U1406" s="108"/>
      <c r="V1406" s="108"/>
      <c r="W1406" s="108"/>
      <c r="X1406" s="108"/>
      <c r="Y1406" s="108"/>
      <c r="Z1406" s="108"/>
      <c r="AA1406" s="108"/>
      <c r="AB1406" s="108"/>
      <c r="AC1406" s="108"/>
      <c r="AD1406" s="108"/>
      <c r="AE1406" s="108"/>
      <c r="AF1406" s="108"/>
      <c r="AG1406" s="108"/>
      <c r="AH1406" s="108"/>
    </row>
    <row r="1407">
      <c r="A1407" s="108"/>
      <c r="B1407" s="108"/>
      <c r="C1407" s="108"/>
      <c r="D1407" s="115"/>
      <c r="E1407" s="108"/>
      <c r="F1407" s="108"/>
      <c r="G1407" s="108"/>
      <c r="H1407" s="108"/>
      <c r="I1407" s="108"/>
      <c r="J1407" s="108"/>
      <c r="K1407" s="108"/>
      <c r="L1407" s="108"/>
      <c r="M1407" s="111"/>
      <c r="N1407" s="112"/>
      <c r="O1407" s="111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/>
      <c r="AB1407" s="108"/>
      <c r="AC1407" s="108"/>
      <c r="AD1407" s="108"/>
      <c r="AE1407" s="108"/>
      <c r="AF1407" s="108"/>
      <c r="AG1407" s="108"/>
      <c r="AH1407" s="108"/>
    </row>
    <row r="1408">
      <c r="A1408" s="108"/>
      <c r="B1408" s="108"/>
      <c r="C1408" s="108"/>
      <c r="D1408" s="115"/>
      <c r="E1408" s="108"/>
      <c r="F1408" s="108"/>
      <c r="G1408" s="108"/>
      <c r="H1408" s="108"/>
      <c r="I1408" s="108"/>
      <c r="J1408" s="108"/>
      <c r="K1408" s="108"/>
      <c r="L1408" s="108"/>
      <c r="M1408" s="111"/>
      <c r="N1408" s="112"/>
      <c r="O1408" s="111"/>
      <c r="P1408" s="108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08"/>
      <c r="AC1408" s="108"/>
      <c r="AD1408" s="108"/>
      <c r="AE1408" s="108"/>
      <c r="AF1408" s="108"/>
      <c r="AG1408" s="108"/>
      <c r="AH1408" s="108"/>
    </row>
    <row r="1409">
      <c r="A1409" s="108"/>
      <c r="B1409" s="108"/>
      <c r="C1409" s="108"/>
      <c r="D1409" s="115"/>
      <c r="E1409" s="108"/>
      <c r="F1409" s="108"/>
      <c r="G1409" s="108"/>
      <c r="H1409" s="108"/>
      <c r="I1409" s="108"/>
      <c r="J1409" s="108"/>
      <c r="K1409" s="108"/>
      <c r="L1409" s="108"/>
      <c r="M1409" s="111"/>
      <c r="N1409" s="112"/>
      <c r="O1409" s="111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08"/>
      <c r="AC1409" s="108"/>
      <c r="AD1409" s="108"/>
      <c r="AE1409" s="108"/>
      <c r="AF1409" s="108"/>
      <c r="AG1409" s="108"/>
      <c r="AH1409" s="108"/>
    </row>
    <row r="1410">
      <c r="A1410" s="108"/>
      <c r="B1410" s="108"/>
      <c r="C1410" s="108"/>
      <c r="D1410" s="115"/>
      <c r="E1410" s="108"/>
      <c r="F1410" s="108"/>
      <c r="G1410" s="108"/>
      <c r="H1410" s="108"/>
      <c r="I1410" s="108"/>
      <c r="J1410" s="108"/>
      <c r="K1410" s="108"/>
      <c r="L1410" s="108"/>
      <c r="M1410" s="111"/>
      <c r="N1410" s="112"/>
      <c r="O1410" s="111"/>
      <c r="P1410" s="108"/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08"/>
      <c r="AC1410" s="108"/>
      <c r="AD1410" s="108"/>
      <c r="AE1410" s="108"/>
      <c r="AF1410" s="108"/>
      <c r="AG1410" s="108"/>
      <c r="AH1410" s="108"/>
    </row>
    <row r="1411">
      <c r="A1411" s="108"/>
      <c r="B1411" s="108"/>
      <c r="C1411" s="108"/>
      <c r="D1411" s="115"/>
      <c r="E1411" s="108"/>
      <c r="F1411" s="108"/>
      <c r="G1411" s="108"/>
      <c r="H1411" s="108"/>
      <c r="I1411" s="108"/>
      <c r="J1411" s="108"/>
      <c r="K1411" s="108"/>
      <c r="L1411" s="108"/>
      <c r="M1411" s="111"/>
      <c r="N1411" s="112"/>
      <c r="O1411" s="111"/>
      <c r="P1411" s="108"/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08"/>
      <c r="AC1411" s="108"/>
      <c r="AD1411" s="108"/>
      <c r="AE1411" s="108"/>
      <c r="AF1411" s="108"/>
      <c r="AG1411" s="108"/>
      <c r="AH1411" s="108"/>
    </row>
    <row r="1412">
      <c r="A1412" s="108"/>
      <c r="B1412" s="108"/>
      <c r="C1412" s="108"/>
      <c r="D1412" s="115"/>
      <c r="E1412" s="108"/>
      <c r="F1412" s="108"/>
      <c r="G1412" s="108"/>
      <c r="H1412" s="108"/>
      <c r="I1412" s="108"/>
      <c r="J1412" s="108"/>
      <c r="K1412" s="108"/>
      <c r="L1412" s="108"/>
      <c r="M1412" s="111"/>
      <c r="N1412" s="112"/>
      <c r="O1412" s="111"/>
      <c r="P1412" s="108"/>
      <c r="Q1412" s="108"/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08"/>
      <c r="AC1412" s="108"/>
      <c r="AD1412" s="108"/>
      <c r="AE1412" s="108"/>
      <c r="AF1412" s="108"/>
      <c r="AG1412" s="108"/>
      <c r="AH1412" s="108"/>
    </row>
    <row r="1413">
      <c r="A1413" s="108"/>
      <c r="B1413" s="108"/>
      <c r="C1413" s="108"/>
      <c r="D1413" s="115"/>
      <c r="E1413" s="108"/>
      <c r="F1413" s="108"/>
      <c r="G1413" s="108"/>
      <c r="H1413" s="108"/>
      <c r="I1413" s="108"/>
      <c r="J1413" s="108"/>
      <c r="K1413" s="108"/>
      <c r="L1413" s="108"/>
      <c r="M1413" s="111"/>
      <c r="N1413" s="112"/>
      <c r="O1413" s="111"/>
      <c r="P1413" s="108"/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08"/>
      <c r="AC1413" s="108"/>
      <c r="AD1413" s="108"/>
      <c r="AE1413" s="108"/>
      <c r="AF1413" s="108"/>
      <c r="AG1413" s="108"/>
      <c r="AH1413" s="108"/>
    </row>
    <row r="1414">
      <c r="A1414" s="108"/>
      <c r="B1414" s="108"/>
      <c r="C1414" s="108"/>
      <c r="D1414" s="115"/>
      <c r="E1414" s="108"/>
      <c r="F1414" s="108"/>
      <c r="G1414" s="108"/>
      <c r="H1414" s="108"/>
      <c r="I1414" s="108"/>
      <c r="J1414" s="108"/>
      <c r="K1414" s="108"/>
      <c r="L1414" s="108"/>
      <c r="M1414" s="111"/>
      <c r="N1414" s="112"/>
      <c r="O1414" s="111"/>
      <c r="P1414" s="108"/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08"/>
      <c r="AC1414" s="108"/>
      <c r="AD1414" s="108"/>
      <c r="AE1414" s="108"/>
      <c r="AF1414" s="108"/>
      <c r="AG1414" s="108"/>
      <c r="AH1414" s="108"/>
    </row>
    <row r="1415">
      <c r="A1415" s="108"/>
      <c r="B1415" s="108"/>
      <c r="C1415" s="108"/>
      <c r="D1415" s="115"/>
      <c r="E1415" s="108"/>
      <c r="F1415" s="108"/>
      <c r="G1415" s="108"/>
      <c r="H1415" s="108"/>
      <c r="I1415" s="108"/>
      <c r="J1415" s="108"/>
      <c r="K1415" s="108"/>
      <c r="L1415" s="108"/>
      <c r="M1415" s="111"/>
      <c r="N1415" s="112"/>
      <c r="O1415" s="111"/>
      <c r="P1415" s="108"/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08"/>
      <c r="AC1415" s="108"/>
      <c r="AD1415" s="108"/>
      <c r="AE1415" s="108"/>
      <c r="AF1415" s="108"/>
      <c r="AG1415" s="108"/>
      <c r="AH1415" s="108"/>
    </row>
    <row r="1416">
      <c r="A1416" s="108"/>
      <c r="B1416" s="108"/>
      <c r="C1416" s="108"/>
      <c r="D1416" s="115"/>
      <c r="E1416" s="108"/>
      <c r="F1416" s="108"/>
      <c r="G1416" s="108"/>
      <c r="H1416" s="108"/>
      <c r="I1416" s="108"/>
      <c r="J1416" s="108"/>
      <c r="K1416" s="108"/>
      <c r="L1416" s="108"/>
      <c r="M1416" s="111"/>
      <c r="N1416" s="112"/>
      <c r="O1416" s="111"/>
      <c r="P1416" s="108"/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  <c r="AE1416" s="108"/>
      <c r="AF1416" s="108"/>
      <c r="AG1416" s="108"/>
      <c r="AH1416" s="108"/>
    </row>
    <row r="1417">
      <c r="A1417" s="108"/>
      <c r="B1417" s="108"/>
      <c r="C1417" s="108"/>
      <c r="D1417" s="115"/>
      <c r="E1417" s="108"/>
      <c r="F1417" s="108"/>
      <c r="G1417" s="108"/>
      <c r="H1417" s="108"/>
      <c r="I1417" s="108"/>
      <c r="J1417" s="108"/>
      <c r="K1417" s="108"/>
      <c r="L1417" s="108"/>
      <c r="M1417" s="111"/>
      <c r="N1417" s="112"/>
      <c r="O1417" s="111"/>
      <c r="P1417" s="108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08"/>
      <c r="AC1417" s="108"/>
      <c r="AD1417" s="108"/>
      <c r="AE1417" s="108"/>
      <c r="AF1417" s="108"/>
      <c r="AG1417" s="108"/>
      <c r="AH1417" s="108"/>
    </row>
    <row r="1418">
      <c r="A1418" s="108"/>
      <c r="B1418" s="108"/>
      <c r="C1418" s="108"/>
      <c r="D1418" s="115"/>
      <c r="E1418" s="108"/>
      <c r="F1418" s="108"/>
      <c r="G1418" s="108"/>
      <c r="H1418" s="108"/>
      <c r="I1418" s="108"/>
      <c r="J1418" s="108"/>
      <c r="K1418" s="108"/>
      <c r="L1418" s="108"/>
      <c r="M1418" s="111"/>
      <c r="N1418" s="112"/>
      <c r="O1418" s="111"/>
      <c r="P1418" s="108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08"/>
      <c r="AC1418" s="108"/>
      <c r="AD1418" s="108"/>
      <c r="AE1418" s="108"/>
      <c r="AF1418" s="108"/>
      <c r="AG1418" s="108"/>
      <c r="AH1418" s="108"/>
    </row>
    <row r="1419">
      <c r="A1419" s="108"/>
      <c r="B1419" s="108"/>
      <c r="C1419" s="108"/>
      <c r="D1419" s="115"/>
      <c r="E1419" s="108"/>
      <c r="F1419" s="108"/>
      <c r="G1419" s="108"/>
      <c r="H1419" s="108"/>
      <c r="I1419" s="108"/>
      <c r="J1419" s="108"/>
      <c r="K1419" s="108"/>
      <c r="L1419" s="108"/>
      <c r="M1419" s="111"/>
      <c r="N1419" s="112"/>
      <c r="O1419" s="111"/>
      <c r="P1419" s="108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08"/>
      <c r="AC1419" s="108"/>
      <c r="AD1419" s="108"/>
      <c r="AE1419" s="108"/>
      <c r="AF1419" s="108"/>
      <c r="AG1419" s="108"/>
      <c r="AH1419" s="108"/>
    </row>
    <row r="1420">
      <c r="A1420" s="108"/>
      <c r="B1420" s="108"/>
      <c r="C1420" s="108"/>
      <c r="D1420" s="115"/>
      <c r="E1420" s="108"/>
      <c r="F1420" s="108"/>
      <c r="G1420" s="108"/>
      <c r="H1420" s="108"/>
      <c r="I1420" s="108"/>
      <c r="J1420" s="108"/>
      <c r="K1420" s="108"/>
      <c r="L1420" s="108"/>
      <c r="M1420" s="111"/>
      <c r="N1420" s="112"/>
      <c r="O1420" s="111"/>
      <c r="P1420" s="108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08"/>
      <c r="AC1420" s="108"/>
      <c r="AD1420" s="108"/>
      <c r="AE1420" s="108"/>
      <c r="AF1420" s="108"/>
      <c r="AG1420" s="108"/>
      <c r="AH1420" s="108"/>
    </row>
    <row r="1421">
      <c r="A1421" s="108"/>
      <c r="B1421" s="108"/>
      <c r="C1421" s="108"/>
      <c r="D1421" s="115"/>
      <c r="E1421" s="108"/>
      <c r="F1421" s="108"/>
      <c r="G1421" s="108"/>
      <c r="H1421" s="108"/>
      <c r="I1421" s="108"/>
      <c r="J1421" s="108"/>
      <c r="K1421" s="108"/>
      <c r="L1421" s="108"/>
      <c r="M1421" s="111"/>
      <c r="N1421" s="112"/>
      <c r="O1421" s="111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/>
      <c r="AC1421" s="108"/>
      <c r="AD1421" s="108"/>
      <c r="AE1421" s="108"/>
      <c r="AF1421" s="108"/>
      <c r="AG1421" s="108"/>
      <c r="AH1421" s="108"/>
    </row>
    <row r="1422">
      <c r="A1422" s="108"/>
      <c r="B1422" s="108"/>
      <c r="C1422" s="108"/>
      <c r="D1422" s="115"/>
      <c r="E1422" s="108"/>
      <c r="F1422" s="108"/>
      <c r="G1422" s="108"/>
      <c r="H1422" s="108"/>
      <c r="I1422" s="108"/>
      <c r="J1422" s="108"/>
      <c r="K1422" s="108"/>
      <c r="L1422" s="108"/>
      <c r="M1422" s="111"/>
      <c r="N1422" s="112"/>
      <c r="O1422" s="111"/>
      <c r="P1422" s="108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08"/>
      <c r="AC1422" s="108"/>
      <c r="AD1422" s="108"/>
      <c r="AE1422" s="108"/>
      <c r="AF1422" s="108"/>
      <c r="AG1422" s="108"/>
      <c r="AH1422" s="108"/>
    </row>
    <row r="1423">
      <c r="A1423" s="108"/>
      <c r="B1423" s="108"/>
      <c r="C1423" s="108"/>
      <c r="D1423" s="115"/>
      <c r="E1423" s="108"/>
      <c r="F1423" s="108"/>
      <c r="G1423" s="108"/>
      <c r="H1423" s="108"/>
      <c r="I1423" s="108"/>
      <c r="J1423" s="108"/>
      <c r="K1423" s="108"/>
      <c r="L1423" s="108"/>
      <c r="M1423" s="111"/>
      <c r="N1423" s="112"/>
      <c r="O1423" s="111"/>
      <c r="P1423" s="108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08"/>
      <c r="AC1423" s="108"/>
      <c r="AD1423" s="108"/>
      <c r="AE1423" s="108"/>
      <c r="AF1423" s="108"/>
      <c r="AG1423" s="108"/>
      <c r="AH1423" s="108"/>
    </row>
    <row r="1424">
      <c r="A1424" s="108"/>
      <c r="B1424" s="108"/>
      <c r="C1424" s="108"/>
      <c r="D1424" s="115"/>
      <c r="E1424" s="108"/>
      <c r="F1424" s="108"/>
      <c r="G1424" s="108"/>
      <c r="H1424" s="108"/>
      <c r="I1424" s="108"/>
      <c r="J1424" s="108"/>
      <c r="K1424" s="108"/>
      <c r="L1424" s="108"/>
      <c r="M1424" s="111"/>
      <c r="N1424" s="112"/>
      <c r="O1424" s="111"/>
      <c r="P1424" s="108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08"/>
      <c r="AC1424" s="108"/>
      <c r="AD1424" s="108"/>
      <c r="AE1424" s="108"/>
      <c r="AF1424" s="108"/>
      <c r="AG1424" s="108"/>
      <c r="AH1424" s="108"/>
    </row>
    <row r="1425">
      <c r="A1425" s="108"/>
      <c r="B1425" s="108"/>
      <c r="C1425" s="108"/>
      <c r="D1425" s="115"/>
      <c r="E1425" s="108"/>
      <c r="F1425" s="108"/>
      <c r="G1425" s="108"/>
      <c r="H1425" s="108"/>
      <c r="I1425" s="108"/>
      <c r="J1425" s="108"/>
      <c r="K1425" s="108"/>
      <c r="L1425" s="108"/>
      <c r="M1425" s="111"/>
      <c r="N1425" s="112"/>
      <c r="O1425" s="111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08"/>
      <c r="AC1425" s="108"/>
      <c r="AD1425" s="108"/>
      <c r="AE1425" s="108"/>
      <c r="AF1425" s="108"/>
      <c r="AG1425" s="108"/>
      <c r="AH1425" s="108"/>
    </row>
    <row r="1426">
      <c r="A1426" s="108"/>
      <c r="B1426" s="108"/>
      <c r="C1426" s="108"/>
      <c r="D1426" s="115"/>
      <c r="E1426" s="108"/>
      <c r="F1426" s="108"/>
      <c r="G1426" s="108"/>
      <c r="H1426" s="108"/>
      <c r="I1426" s="108"/>
      <c r="J1426" s="108"/>
      <c r="K1426" s="108"/>
      <c r="L1426" s="108"/>
      <c r="M1426" s="111"/>
      <c r="N1426" s="112"/>
      <c r="O1426" s="111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  <c r="AE1426" s="108"/>
      <c r="AF1426" s="108"/>
      <c r="AG1426" s="108"/>
      <c r="AH1426" s="108"/>
    </row>
    <row r="1427">
      <c r="A1427" s="108"/>
      <c r="B1427" s="108"/>
      <c r="C1427" s="108"/>
      <c r="D1427" s="115"/>
      <c r="E1427" s="108"/>
      <c r="F1427" s="108"/>
      <c r="G1427" s="108"/>
      <c r="H1427" s="108"/>
      <c r="I1427" s="108"/>
      <c r="J1427" s="108"/>
      <c r="K1427" s="108"/>
      <c r="L1427" s="108"/>
      <c r="M1427" s="111"/>
      <c r="N1427" s="112"/>
      <c r="O1427" s="111"/>
      <c r="P1427" s="108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08"/>
      <c r="AC1427" s="108"/>
      <c r="AD1427" s="108"/>
      <c r="AE1427" s="108"/>
      <c r="AF1427" s="108"/>
      <c r="AG1427" s="108"/>
      <c r="AH1427" s="108"/>
    </row>
    <row r="1428">
      <c r="A1428" s="108"/>
      <c r="B1428" s="108"/>
      <c r="C1428" s="108"/>
      <c r="D1428" s="115"/>
      <c r="E1428" s="108"/>
      <c r="F1428" s="108"/>
      <c r="G1428" s="108"/>
      <c r="H1428" s="108"/>
      <c r="I1428" s="108"/>
      <c r="J1428" s="108"/>
      <c r="K1428" s="108"/>
      <c r="L1428" s="108"/>
      <c r="M1428" s="111"/>
      <c r="N1428" s="112"/>
      <c r="O1428" s="111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08"/>
      <c r="AC1428" s="108"/>
      <c r="AD1428" s="108"/>
      <c r="AE1428" s="108"/>
      <c r="AF1428" s="108"/>
      <c r="AG1428" s="108"/>
      <c r="AH1428" s="108"/>
    </row>
    <row r="1429">
      <c r="A1429" s="108"/>
      <c r="B1429" s="108"/>
      <c r="C1429" s="108"/>
      <c r="D1429" s="115"/>
      <c r="E1429" s="108"/>
      <c r="F1429" s="108"/>
      <c r="G1429" s="108"/>
      <c r="H1429" s="108"/>
      <c r="I1429" s="108"/>
      <c r="J1429" s="108"/>
      <c r="K1429" s="108"/>
      <c r="L1429" s="108"/>
      <c r="M1429" s="111"/>
      <c r="N1429" s="112"/>
      <c r="O1429" s="111"/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08"/>
      <c r="AC1429" s="108"/>
      <c r="AD1429" s="108"/>
      <c r="AE1429" s="108"/>
      <c r="AF1429" s="108"/>
      <c r="AG1429" s="108"/>
      <c r="AH1429" s="108"/>
    </row>
    <row r="1430">
      <c r="A1430" s="108"/>
      <c r="B1430" s="108"/>
      <c r="C1430" s="108"/>
      <c r="D1430" s="115"/>
      <c r="E1430" s="108"/>
      <c r="F1430" s="108"/>
      <c r="G1430" s="108"/>
      <c r="H1430" s="108"/>
      <c r="I1430" s="108"/>
      <c r="J1430" s="108"/>
      <c r="K1430" s="108"/>
      <c r="L1430" s="108"/>
      <c r="M1430" s="111"/>
      <c r="N1430" s="112"/>
      <c r="O1430" s="111"/>
      <c r="P1430" s="108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08"/>
      <c r="AC1430" s="108"/>
      <c r="AD1430" s="108"/>
      <c r="AE1430" s="108"/>
      <c r="AF1430" s="108"/>
      <c r="AG1430" s="108"/>
      <c r="AH1430" s="108"/>
    </row>
    <row r="1431">
      <c r="A1431" s="108"/>
      <c r="B1431" s="108"/>
      <c r="C1431" s="108"/>
      <c r="D1431" s="115"/>
      <c r="E1431" s="108"/>
      <c r="F1431" s="108"/>
      <c r="G1431" s="108"/>
      <c r="H1431" s="108"/>
      <c r="I1431" s="108"/>
      <c r="J1431" s="108"/>
      <c r="K1431" s="108"/>
      <c r="L1431" s="108"/>
      <c r="M1431" s="111"/>
      <c r="N1431" s="112"/>
      <c r="O1431" s="111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08"/>
      <c r="AC1431" s="108"/>
      <c r="AD1431" s="108"/>
      <c r="AE1431" s="108"/>
      <c r="AF1431" s="108"/>
      <c r="AG1431" s="108"/>
      <c r="AH1431" s="108"/>
    </row>
    <row r="1432">
      <c r="A1432" s="108"/>
      <c r="B1432" s="108"/>
      <c r="C1432" s="108"/>
      <c r="D1432" s="115"/>
      <c r="E1432" s="108"/>
      <c r="F1432" s="108"/>
      <c r="G1432" s="108"/>
      <c r="H1432" s="108"/>
      <c r="I1432" s="108"/>
      <c r="J1432" s="108"/>
      <c r="K1432" s="108"/>
      <c r="L1432" s="108"/>
      <c r="M1432" s="111"/>
      <c r="N1432" s="112"/>
      <c r="O1432" s="111"/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08"/>
      <c r="AC1432" s="108"/>
      <c r="AD1432" s="108"/>
      <c r="AE1432" s="108"/>
      <c r="AF1432" s="108"/>
      <c r="AG1432" s="108"/>
      <c r="AH1432" s="108"/>
    </row>
    <row r="1433">
      <c r="A1433" s="108"/>
      <c r="B1433" s="108"/>
      <c r="C1433" s="108"/>
      <c r="D1433" s="115"/>
      <c r="E1433" s="108"/>
      <c r="F1433" s="108"/>
      <c r="G1433" s="108"/>
      <c r="H1433" s="108"/>
      <c r="I1433" s="108"/>
      <c r="J1433" s="108"/>
      <c r="K1433" s="108"/>
      <c r="L1433" s="108"/>
      <c r="M1433" s="111"/>
      <c r="N1433" s="112"/>
      <c r="O1433" s="111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08"/>
      <c r="AC1433" s="108"/>
      <c r="AD1433" s="108"/>
      <c r="AE1433" s="108"/>
      <c r="AF1433" s="108"/>
      <c r="AG1433" s="108"/>
      <c r="AH1433" s="108"/>
    </row>
    <row r="1434">
      <c r="A1434" s="108"/>
      <c r="B1434" s="108"/>
      <c r="C1434" s="108"/>
      <c r="D1434" s="115"/>
      <c r="E1434" s="108"/>
      <c r="F1434" s="108"/>
      <c r="G1434" s="108"/>
      <c r="H1434" s="108"/>
      <c r="I1434" s="108"/>
      <c r="J1434" s="108"/>
      <c r="K1434" s="108"/>
      <c r="L1434" s="108"/>
      <c r="M1434" s="111"/>
      <c r="N1434" s="112"/>
      <c r="O1434" s="111"/>
      <c r="P1434" s="108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08"/>
      <c r="AC1434" s="108"/>
      <c r="AD1434" s="108"/>
      <c r="AE1434" s="108"/>
      <c r="AF1434" s="108"/>
      <c r="AG1434" s="108"/>
      <c r="AH1434" s="108"/>
    </row>
    <row r="1435">
      <c r="A1435" s="108"/>
      <c r="B1435" s="108"/>
      <c r="C1435" s="108"/>
      <c r="D1435" s="115"/>
      <c r="E1435" s="108"/>
      <c r="F1435" s="108"/>
      <c r="G1435" s="108"/>
      <c r="H1435" s="108"/>
      <c r="I1435" s="108"/>
      <c r="J1435" s="108"/>
      <c r="K1435" s="108"/>
      <c r="L1435" s="108"/>
      <c r="M1435" s="111"/>
      <c r="N1435" s="112"/>
      <c r="O1435" s="111"/>
      <c r="P1435" s="108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08"/>
      <c r="AC1435" s="108"/>
      <c r="AD1435" s="108"/>
      <c r="AE1435" s="108"/>
      <c r="AF1435" s="108"/>
      <c r="AG1435" s="108"/>
      <c r="AH1435" s="108"/>
    </row>
    <row r="1436">
      <c r="A1436" s="108"/>
      <c r="B1436" s="108"/>
      <c r="C1436" s="108"/>
      <c r="D1436" s="115"/>
      <c r="E1436" s="108"/>
      <c r="F1436" s="108"/>
      <c r="G1436" s="108"/>
      <c r="H1436" s="108"/>
      <c r="I1436" s="108"/>
      <c r="J1436" s="108"/>
      <c r="K1436" s="108"/>
      <c r="L1436" s="108"/>
      <c r="M1436" s="111"/>
      <c r="N1436" s="112"/>
      <c r="O1436" s="111"/>
      <c r="P1436" s="108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08"/>
      <c r="AC1436" s="108"/>
      <c r="AD1436" s="108"/>
      <c r="AE1436" s="108"/>
      <c r="AF1436" s="108"/>
      <c r="AG1436" s="108"/>
      <c r="AH1436" s="108"/>
    </row>
    <row r="1437">
      <c r="A1437" s="108"/>
      <c r="B1437" s="108"/>
      <c r="C1437" s="108"/>
      <c r="D1437" s="115"/>
      <c r="E1437" s="108"/>
      <c r="F1437" s="108"/>
      <c r="G1437" s="108"/>
      <c r="H1437" s="108"/>
      <c r="I1437" s="108"/>
      <c r="J1437" s="108"/>
      <c r="K1437" s="108"/>
      <c r="L1437" s="108"/>
      <c r="M1437" s="111"/>
      <c r="N1437" s="112"/>
      <c r="O1437" s="111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08"/>
      <c r="AC1437" s="108"/>
      <c r="AD1437" s="108"/>
      <c r="AE1437" s="108"/>
      <c r="AF1437" s="108"/>
      <c r="AG1437" s="108"/>
      <c r="AH1437" s="108"/>
    </row>
    <row r="1438">
      <c r="A1438" s="108"/>
      <c r="B1438" s="108"/>
      <c r="C1438" s="108"/>
      <c r="D1438" s="115"/>
      <c r="E1438" s="108"/>
      <c r="F1438" s="108"/>
      <c r="G1438" s="108"/>
      <c r="H1438" s="108"/>
      <c r="I1438" s="108"/>
      <c r="J1438" s="108"/>
      <c r="K1438" s="108"/>
      <c r="L1438" s="108"/>
      <c r="M1438" s="111"/>
      <c r="N1438" s="112"/>
      <c r="O1438" s="111"/>
      <c r="P1438" s="108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08"/>
      <c r="AC1438" s="108"/>
      <c r="AD1438" s="108"/>
      <c r="AE1438" s="108"/>
      <c r="AF1438" s="108"/>
      <c r="AG1438" s="108"/>
      <c r="AH1438" s="108"/>
    </row>
    <row r="1439">
      <c r="A1439" s="108"/>
      <c r="B1439" s="108"/>
      <c r="C1439" s="108"/>
      <c r="D1439" s="115"/>
      <c r="E1439" s="108"/>
      <c r="F1439" s="108"/>
      <c r="G1439" s="108"/>
      <c r="H1439" s="108"/>
      <c r="I1439" s="108"/>
      <c r="J1439" s="108"/>
      <c r="K1439" s="108"/>
      <c r="L1439" s="108"/>
      <c r="M1439" s="111"/>
      <c r="N1439" s="112"/>
      <c r="O1439" s="111"/>
      <c r="P1439" s="108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08"/>
      <c r="AC1439" s="108"/>
      <c r="AD1439" s="108"/>
      <c r="AE1439" s="108"/>
      <c r="AF1439" s="108"/>
      <c r="AG1439" s="108"/>
      <c r="AH1439" s="108"/>
    </row>
    <row r="1440">
      <c r="A1440" s="108"/>
      <c r="B1440" s="108"/>
      <c r="C1440" s="108"/>
      <c r="D1440" s="115"/>
      <c r="E1440" s="108"/>
      <c r="F1440" s="108"/>
      <c r="G1440" s="108"/>
      <c r="H1440" s="108"/>
      <c r="I1440" s="108"/>
      <c r="J1440" s="108"/>
      <c r="K1440" s="108"/>
      <c r="L1440" s="108"/>
      <c r="M1440" s="111"/>
      <c r="N1440" s="112"/>
      <c r="O1440" s="111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  <c r="AE1440" s="108"/>
      <c r="AF1440" s="108"/>
      <c r="AG1440" s="108"/>
      <c r="AH1440" s="108"/>
    </row>
    <row r="1441">
      <c r="A1441" s="108"/>
      <c r="B1441" s="108"/>
      <c r="C1441" s="108"/>
      <c r="D1441" s="115"/>
      <c r="E1441" s="108"/>
      <c r="F1441" s="108"/>
      <c r="G1441" s="108"/>
      <c r="H1441" s="108"/>
      <c r="I1441" s="108"/>
      <c r="J1441" s="108"/>
      <c r="K1441" s="108"/>
      <c r="L1441" s="108"/>
      <c r="M1441" s="111"/>
      <c r="N1441" s="112"/>
      <c r="O1441" s="111"/>
      <c r="P1441" s="108"/>
      <c r="Q1441" s="108"/>
      <c r="R1441" s="108"/>
      <c r="S1441" s="108"/>
      <c r="T1441" s="108"/>
      <c r="U1441" s="108"/>
      <c r="V1441" s="108"/>
      <c r="W1441" s="108"/>
      <c r="X1441" s="108"/>
      <c r="Y1441" s="108"/>
      <c r="Z1441" s="108"/>
      <c r="AA1441" s="108"/>
      <c r="AB1441" s="108"/>
      <c r="AC1441" s="108"/>
      <c r="AD1441" s="108"/>
      <c r="AE1441" s="108"/>
      <c r="AF1441" s="108"/>
      <c r="AG1441" s="108"/>
      <c r="AH1441" s="108"/>
    </row>
    <row r="1442">
      <c r="A1442" s="108"/>
      <c r="B1442" s="108"/>
      <c r="C1442" s="108"/>
      <c r="D1442" s="115"/>
      <c r="E1442" s="108"/>
      <c r="F1442" s="108"/>
      <c r="G1442" s="108"/>
      <c r="H1442" s="108"/>
      <c r="I1442" s="108"/>
      <c r="J1442" s="108"/>
      <c r="K1442" s="108"/>
      <c r="L1442" s="108"/>
      <c r="M1442" s="111"/>
      <c r="N1442" s="112"/>
      <c r="O1442" s="111"/>
      <c r="P1442" s="108"/>
      <c r="Q1442" s="108"/>
      <c r="R1442" s="108"/>
      <c r="S1442" s="108"/>
      <c r="T1442" s="108"/>
      <c r="U1442" s="108"/>
      <c r="V1442" s="108"/>
      <c r="W1442" s="108"/>
      <c r="X1442" s="108"/>
      <c r="Y1442" s="108"/>
      <c r="Z1442" s="108"/>
      <c r="AA1442" s="108"/>
      <c r="AB1442" s="108"/>
      <c r="AC1442" s="108"/>
      <c r="AD1442" s="108"/>
      <c r="AE1442" s="108"/>
      <c r="AF1442" s="108"/>
      <c r="AG1442" s="108"/>
      <c r="AH1442" s="108"/>
    </row>
    <row r="1443">
      <c r="A1443" s="108"/>
      <c r="B1443" s="108"/>
      <c r="C1443" s="108"/>
      <c r="D1443" s="115"/>
      <c r="E1443" s="108"/>
      <c r="F1443" s="108"/>
      <c r="G1443" s="108"/>
      <c r="H1443" s="108"/>
      <c r="I1443" s="108"/>
      <c r="J1443" s="108"/>
      <c r="K1443" s="108"/>
      <c r="L1443" s="108"/>
      <c r="M1443" s="111"/>
      <c r="N1443" s="112"/>
      <c r="O1443" s="111"/>
      <c r="P1443" s="108"/>
      <c r="Q1443" s="108"/>
      <c r="R1443" s="108"/>
      <c r="S1443" s="108"/>
      <c r="T1443" s="108"/>
      <c r="U1443" s="108"/>
      <c r="V1443" s="108"/>
      <c r="W1443" s="108"/>
      <c r="X1443" s="108"/>
      <c r="Y1443" s="108"/>
      <c r="Z1443" s="108"/>
      <c r="AA1443" s="108"/>
      <c r="AB1443" s="108"/>
      <c r="AC1443" s="108"/>
      <c r="AD1443" s="108"/>
      <c r="AE1443" s="108"/>
      <c r="AF1443" s="108"/>
      <c r="AG1443" s="108"/>
      <c r="AH1443" s="108"/>
    </row>
    <row r="1444">
      <c r="A1444" s="108"/>
      <c r="B1444" s="108"/>
      <c r="C1444" s="108"/>
      <c r="D1444" s="115"/>
      <c r="E1444" s="108"/>
      <c r="F1444" s="108"/>
      <c r="G1444" s="108"/>
      <c r="H1444" s="108"/>
      <c r="I1444" s="108"/>
      <c r="J1444" s="108"/>
      <c r="K1444" s="108"/>
      <c r="L1444" s="108"/>
      <c r="M1444" s="111"/>
      <c r="N1444" s="112"/>
      <c r="O1444" s="111"/>
      <c r="P1444" s="108"/>
      <c r="Q1444" s="108"/>
      <c r="R1444" s="108"/>
      <c r="S1444" s="108"/>
      <c r="T1444" s="108"/>
      <c r="U1444" s="108"/>
      <c r="V1444" s="108"/>
      <c r="W1444" s="108"/>
      <c r="X1444" s="108"/>
      <c r="Y1444" s="108"/>
      <c r="Z1444" s="108"/>
      <c r="AA1444" s="108"/>
      <c r="AB1444" s="108"/>
      <c r="AC1444" s="108"/>
      <c r="AD1444" s="108"/>
      <c r="AE1444" s="108"/>
      <c r="AF1444" s="108"/>
      <c r="AG1444" s="108"/>
      <c r="AH1444" s="108"/>
    </row>
    <row r="1445">
      <c r="A1445" s="108"/>
      <c r="B1445" s="108"/>
      <c r="C1445" s="108"/>
      <c r="D1445" s="115"/>
      <c r="E1445" s="108"/>
      <c r="F1445" s="108"/>
      <c r="G1445" s="108"/>
      <c r="H1445" s="108"/>
      <c r="I1445" s="108"/>
      <c r="J1445" s="108"/>
      <c r="K1445" s="108"/>
      <c r="L1445" s="108"/>
      <c r="M1445" s="111"/>
      <c r="N1445" s="112"/>
      <c r="O1445" s="111"/>
      <c r="P1445" s="108"/>
      <c r="Q1445" s="108"/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/>
      <c r="AD1445" s="108"/>
      <c r="AE1445" s="108"/>
      <c r="AF1445" s="108"/>
      <c r="AG1445" s="108"/>
      <c r="AH1445" s="108"/>
    </row>
    <row r="1446">
      <c r="A1446" s="108"/>
      <c r="B1446" s="108"/>
      <c r="C1446" s="108"/>
      <c r="D1446" s="115"/>
      <c r="E1446" s="108"/>
      <c r="F1446" s="108"/>
      <c r="G1446" s="108"/>
      <c r="H1446" s="108"/>
      <c r="I1446" s="108"/>
      <c r="J1446" s="108"/>
      <c r="K1446" s="108"/>
      <c r="L1446" s="108"/>
      <c r="M1446" s="111"/>
      <c r="N1446" s="112"/>
      <c r="O1446" s="111"/>
      <c r="P1446" s="108"/>
      <c r="Q1446" s="108"/>
      <c r="R1446" s="108"/>
      <c r="S1446" s="108"/>
      <c r="T1446" s="108"/>
      <c r="U1446" s="108"/>
      <c r="V1446" s="108"/>
      <c r="W1446" s="108"/>
      <c r="X1446" s="108"/>
      <c r="Y1446" s="108"/>
      <c r="Z1446" s="108"/>
      <c r="AA1446" s="108"/>
      <c r="AB1446" s="108"/>
      <c r="AC1446" s="108"/>
      <c r="AD1446" s="108"/>
      <c r="AE1446" s="108"/>
      <c r="AF1446" s="108"/>
      <c r="AG1446" s="108"/>
      <c r="AH1446" s="108"/>
    </row>
    <row r="1447">
      <c r="A1447" s="108"/>
      <c r="B1447" s="108"/>
      <c r="C1447" s="108"/>
      <c r="D1447" s="115"/>
      <c r="E1447" s="108"/>
      <c r="F1447" s="108"/>
      <c r="G1447" s="108"/>
      <c r="H1447" s="108"/>
      <c r="I1447" s="108"/>
      <c r="J1447" s="108"/>
      <c r="K1447" s="108"/>
      <c r="L1447" s="108"/>
      <c r="M1447" s="111"/>
      <c r="N1447" s="112"/>
      <c r="O1447" s="111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  <c r="AE1447" s="108"/>
      <c r="AF1447" s="108"/>
      <c r="AG1447" s="108"/>
      <c r="AH1447" s="108"/>
    </row>
    <row r="1448">
      <c r="A1448" s="108"/>
      <c r="B1448" s="108"/>
      <c r="C1448" s="108"/>
      <c r="D1448" s="115"/>
      <c r="E1448" s="108"/>
      <c r="F1448" s="108"/>
      <c r="G1448" s="108"/>
      <c r="H1448" s="108"/>
      <c r="I1448" s="108"/>
      <c r="J1448" s="108"/>
      <c r="K1448" s="108"/>
      <c r="L1448" s="108"/>
      <c r="M1448" s="111"/>
      <c r="N1448" s="112"/>
      <c r="O1448" s="111"/>
      <c r="P1448" s="108"/>
      <c r="Q1448" s="108"/>
      <c r="R1448" s="108"/>
      <c r="S1448" s="108"/>
      <c r="T1448" s="108"/>
      <c r="U1448" s="108"/>
      <c r="V1448" s="108"/>
      <c r="W1448" s="108"/>
      <c r="X1448" s="108"/>
      <c r="Y1448" s="108"/>
      <c r="Z1448" s="108"/>
      <c r="AA1448" s="108"/>
      <c r="AB1448" s="108"/>
      <c r="AC1448" s="108"/>
      <c r="AD1448" s="108"/>
      <c r="AE1448" s="108"/>
      <c r="AF1448" s="108"/>
      <c r="AG1448" s="108"/>
      <c r="AH1448" s="108"/>
    </row>
    <row r="1449">
      <c r="A1449" s="108"/>
      <c r="B1449" s="108"/>
      <c r="C1449" s="108"/>
      <c r="D1449" s="115"/>
      <c r="E1449" s="108"/>
      <c r="F1449" s="108"/>
      <c r="G1449" s="108"/>
      <c r="H1449" s="108"/>
      <c r="I1449" s="108"/>
      <c r="J1449" s="108"/>
      <c r="K1449" s="108"/>
      <c r="L1449" s="108"/>
      <c r="M1449" s="111"/>
      <c r="N1449" s="112"/>
      <c r="O1449" s="111"/>
      <c r="P1449" s="108"/>
      <c r="Q1449" s="108"/>
      <c r="R1449" s="108"/>
      <c r="S1449" s="108"/>
      <c r="T1449" s="108"/>
      <c r="U1449" s="108"/>
      <c r="V1449" s="108"/>
      <c r="W1449" s="108"/>
      <c r="X1449" s="108"/>
      <c r="Y1449" s="108"/>
      <c r="Z1449" s="108"/>
      <c r="AA1449" s="108"/>
      <c r="AB1449" s="108"/>
      <c r="AC1449" s="108"/>
      <c r="AD1449" s="108"/>
      <c r="AE1449" s="108"/>
      <c r="AF1449" s="108"/>
      <c r="AG1449" s="108"/>
      <c r="AH1449" s="108"/>
    </row>
    <row r="1450">
      <c r="A1450" s="108"/>
      <c r="B1450" s="108"/>
      <c r="C1450" s="108"/>
      <c r="D1450" s="115"/>
      <c r="E1450" s="108"/>
      <c r="F1450" s="108"/>
      <c r="G1450" s="108"/>
      <c r="H1450" s="108"/>
      <c r="I1450" s="108"/>
      <c r="J1450" s="108"/>
      <c r="K1450" s="108"/>
      <c r="L1450" s="108"/>
      <c r="M1450" s="111"/>
      <c r="N1450" s="112"/>
      <c r="O1450" s="111"/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/>
      <c r="AB1450" s="108"/>
      <c r="AC1450" s="108"/>
      <c r="AD1450" s="108"/>
      <c r="AE1450" s="108"/>
      <c r="AF1450" s="108"/>
      <c r="AG1450" s="108"/>
      <c r="AH1450" s="108"/>
    </row>
    <row r="1451">
      <c r="A1451" s="108"/>
      <c r="B1451" s="108"/>
      <c r="C1451" s="108"/>
      <c r="D1451" s="115"/>
      <c r="E1451" s="108"/>
      <c r="F1451" s="108"/>
      <c r="G1451" s="108"/>
      <c r="H1451" s="108"/>
      <c r="I1451" s="108"/>
      <c r="J1451" s="108"/>
      <c r="K1451" s="108"/>
      <c r="L1451" s="108"/>
      <c r="M1451" s="111"/>
      <c r="N1451" s="112"/>
      <c r="O1451" s="111"/>
      <c r="P1451" s="108"/>
      <c r="Q1451" s="108"/>
      <c r="R1451" s="108"/>
      <c r="S1451" s="108"/>
      <c r="T1451" s="108"/>
      <c r="U1451" s="108"/>
      <c r="V1451" s="108"/>
      <c r="W1451" s="108"/>
      <c r="X1451" s="108"/>
      <c r="Y1451" s="108"/>
      <c r="Z1451" s="108"/>
      <c r="AA1451" s="108"/>
      <c r="AB1451" s="108"/>
      <c r="AC1451" s="108"/>
      <c r="AD1451" s="108"/>
      <c r="AE1451" s="108"/>
      <c r="AF1451" s="108"/>
      <c r="AG1451" s="108"/>
      <c r="AH1451" s="108"/>
    </row>
    <row r="1452">
      <c r="A1452" s="108"/>
      <c r="B1452" s="108"/>
      <c r="C1452" s="108"/>
      <c r="D1452" s="115"/>
      <c r="E1452" s="108"/>
      <c r="F1452" s="108"/>
      <c r="G1452" s="108"/>
      <c r="H1452" s="108"/>
      <c r="I1452" s="108"/>
      <c r="J1452" s="108"/>
      <c r="K1452" s="108"/>
      <c r="L1452" s="108"/>
      <c r="M1452" s="111"/>
      <c r="N1452" s="112"/>
      <c r="O1452" s="111"/>
      <c r="P1452" s="108"/>
      <c r="Q1452" s="108"/>
      <c r="R1452" s="108"/>
      <c r="S1452" s="108"/>
      <c r="T1452" s="108"/>
      <c r="U1452" s="108"/>
      <c r="V1452" s="108"/>
      <c r="W1452" s="108"/>
      <c r="X1452" s="108"/>
      <c r="Y1452" s="108"/>
      <c r="Z1452" s="108"/>
      <c r="AA1452" s="108"/>
      <c r="AB1452" s="108"/>
      <c r="AC1452" s="108"/>
      <c r="AD1452" s="108"/>
      <c r="AE1452" s="108"/>
      <c r="AF1452" s="108"/>
      <c r="AG1452" s="108"/>
      <c r="AH1452" s="108"/>
    </row>
    <row r="1453">
      <c r="A1453" s="108"/>
      <c r="B1453" s="108"/>
      <c r="C1453" s="108"/>
      <c r="D1453" s="115"/>
      <c r="E1453" s="108"/>
      <c r="F1453" s="108"/>
      <c r="G1453" s="108"/>
      <c r="H1453" s="108"/>
      <c r="I1453" s="108"/>
      <c r="J1453" s="108"/>
      <c r="K1453" s="108"/>
      <c r="L1453" s="108"/>
      <c r="M1453" s="111"/>
      <c r="N1453" s="112"/>
      <c r="O1453" s="111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  <c r="AE1453" s="108"/>
      <c r="AF1453" s="108"/>
      <c r="AG1453" s="108"/>
      <c r="AH1453" s="108"/>
    </row>
    <row r="1454">
      <c r="A1454" s="108"/>
      <c r="B1454" s="108"/>
      <c r="C1454" s="108"/>
      <c r="D1454" s="115"/>
      <c r="E1454" s="108"/>
      <c r="F1454" s="108"/>
      <c r="G1454" s="108"/>
      <c r="H1454" s="108"/>
      <c r="I1454" s="108"/>
      <c r="J1454" s="108"/>
      <c r="K1454" s="108"/>
      <c r="L1454" s="108"/>
      <c r="M1454" s="111"/>
      <c r="N1454" s="112"/>
      <c r="O1454" s="111"/>
      <c r="P1454" s="108"/>
      <c r="Q1454" s="108"/>
      <c r="R1454" s="108"/>
      <c r="S1454" s="108"/>
      <c r="T1454" s="108"/>
      <c r="U1454" s="108"/>
      <c r="V1454" s="108"/>
      <c r="W1454" s="108"/>
      <c r="X1454" s="108"/>
      <c r="Y1454" s="108"/>
      <c r="Z1454" s="108"/>
      <c r="AA1454" s="108"/>
      <c r="AB1454" s="108"/>
      <c r="AC1454" s="108"/>
      <c r="AD1454" s="108"/>
      <c r="AE1454" s="108"/>
      <c r="AF1454" s="108"/>
      <c r="AG1454" s="108"/>
      <c r="AH1454" s="108"/>
    </row>
    <row r="1455">
      <c r="A1455" s="108"/>
      <c r="B1455" s="108"/>
      <c r="C1455" s="108"/>
      <c r="D1455" s="115"/>
      <c r="E1455" s="108"/>
      <c r="F1455" s="108"/>
      <c r="G1455" s="108"/>
      <c r="H1455" s="108"/>
      <c r="I1455" s="108"/>
      <c r="J1455" s="108"/>
      <c r="K1455" s="108"/>
      <c r="L1455" s="108"/>
      <c r="M1455" s="111"/>
      <c r="N1455" s="112"/>
      <c r="O1455" s="111"/>
      <c r="P1455" s="108"/>
      <c r="Q1455" s="108"/>
      <c r="R1455" s="108"/>
      <c r="S1455" s="108"/>
      <c r="T1455" s="108"/>
      <c r="U1455" s="108"/>
      <c r="V1455" s="108"/>
      <c r="W1455" s="108"/>
      <c r="X1455" s="108"/>
      <c r="Y1455" s="108"/>
      <c r="Z1455" s="108"/>
      <c r="AA1455" s="108"/>
      <c r="AB1455" s="108"/>
      <c r="AC1455" s="108"/>
      <c r="AD1455" s="108"/>
      <c r="AE1455" s="108"/>
      <c r="AF1455" s="108"/>
      <c r="AG1455" s="108"/>
      <c r="AH1455" s="108"/>
    </row>
    <row r="1456">
      <c r="A1456" s="108"/>
      <c r="B1456" s="108"/>
      <c r="C1456" s="108"/>
      <c r="D1456" s="115"/>
      <c r="E1456" s="108"/>
      <c r="F1456" s="108"/>
      <c r="G1456" s="108"/>
      <c r="H1456" s="108"/>
      <c r="I1456" s="108"/>
      <c r="J1456" s="108"/>
      <c r="K1456" s="108"/>
      <c r="L1456" s="108"/>
      <c r="M1456" s="111"/>
      <c r="N1456" s="112"/>
      <c r="O1456" s="111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/>
      <c r="AB1456" s="108"/>
      <c r="AC1456" s="108"/>
      <c r="AD1456" s="108"/>
      <c r="AE1456" s="108"/>
      <c r="AF1456" s="108"/>
      <c r="AG1456" s="108"/>
      <c r="AH1456" s="108"/>
    </row>
    <row r="1457">
      <c r="A1457" s="108"/>
      <c r="B1457" s="108"/>
      <c r="C1457" s="108"/>
      <c r="D1457" s="115"/>
      <c r="E1457" s="108"/>
      <c r="F1457" s="108"/>
      <c r="G1457" s="108"/>
      <c r="H1457" s="108"/>
      <c r="I1457" s="108"/>
      <c r="J1457" s="108"/>
      <c r="K1457" s="108"/>
      <c r="L1457" s="108"/>
      <c r="M1457" s="111"/>
      <c r="N1457" s="112"/>
      <c r="O1457" s="111"/>
      <c r="P1457" s="108"/>
      <c r="Q1457" s="108"/>
      <c r="R1457" s="108"/>
      <c r="S1457" s="108"/>
      <c r="T1457" s="108"/>
      <c r="U1457" s="108"/>
      <c r="V1457" s="108"/>
      <c r="W1457" s="108"/>
      <c r="X1457" s="108"/>
      <c r="Y1457" s="108"/>
      <c r="Z1457" s="108"/>
      <c r="AA1457" s="108"/>
      <c r="AB1457" s="108"/>
      <c r="AC1457" s="108"/>
      <c r="AD1457" s="108"/>
      <c r="AE1457" s="108"/>
      <c r="AF1457" s="108"/>
      <c r="AG1457" s="108"/>
      <c r="AH1457" s="108"/>
    </row>
    <row r="1458">
      <c r="A1458" s="108"/>
      <c r="B1458" s="108"/>
      <c r="C1458" s="108"/>
      <c r="D1458" s="115"/>
      <c r="E1458" s="108"/>
      <c r="F1458" s="108"/>
      <c r="G1458" s="108"/>
      <c r="H1458" s="108"/>
      <c r="I1458" s="108"/>
      <c r="J1458" s="108"/>
      <c r="K1458" s="108"/>
      <c r="L1458" s="108"/>
      <c r="M1458" s="111"/>
      <c r="N1458" s="112"/>
      <c r="O1458" s="111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/>
      <c r="AB1458" s="108"/>
      <c r="AC1458" s="108"/>
      <c r="AD1458" s="108"/>
      <c r="AE1458" s="108"/>
      <c r="AF1458" s="108"/>
      <c r="AG1458" s="108"/>
      <c r="AH1458" s="108"/>
    </row>
    <row r="1459">
      <c r="A1459" s="108"/>
      <c r="B1459" s="108"/>
      <c r="C1459" s="108"/>
      <c r="D1459" s="115"/>
      <c r="E1459" s="108"/>
      <c r="F1459" s="108"/>
      <c r="G1459" s="108"/>
      <c r="H1459" s="108"/>
      <c r="I1459" s="108"/>
      <c r="J1459" s="108"/>
      <c r="K1459" s="108"/>
      <c r="L1459" s="108"/>
      <c r="M1459" s="111"/>
      <c r="N1459" s="112"/>
      <c r="O1459" s="111"/>
      <c r="P1459" s="108"/>
      <c r="Q1459" s="108"/>
      <c r="R1459" s="108"/>
      <c r="S1459" s="108"/>
      <c r="T1459" s="108"/>
      <c r="U1459" s="108"/>
      <c r="V1459" s="108"/>
      <c r="W1459" s="108"/>
      <c r="X1459" s="108"/>
      <c r="Y1459" s="108"/>
      <c r="Z1459" s="108"/>
      <c r="AA1459" s="108"/>
      <c r="AB1459" s="108"/>
      <c r="AC1459" s="108"/>
      <c r="AD1459" s="108"/>
      <c r="AE1459" s="108"/>
      <c r="AF1459" s="108"/>
      <c r="AG1459" s="108"/>
      <c r="AH1459" s="108"/>
    </row>
    <row r="1460">
      <c r="A1460" s="108"/>
      <c r="B1460" s="108"/>
      <c r="C1460" s="108"/>
      <c r="D1460" s="115"/>
      <c r="E1460" s="108"/>
      <c r="F1460" s="108"/>
      <c r="G1460" s="108"/>
      <c r="H1460" s="108"/>
      <c r="I1460" s="108"/>
      <c r="J1460" s="108"/>
      <c r="K1460" s="108"/>
      <c r="L1460" s="108"/>
      <c r="M1460" s="111"/>
      <c r="N1460" s="112"/>
      <c r="O1460" s="111"/>
      <c r="P1460" s="108"/>
      <c r="Q1460" s="108"/>
      <c r="R1460" s="108"/>
      <c r="S1460" s="108"/>
      <c r="T1460" s="108"/>
      <c r="U1460" s="108"/>
      <c r="V1460" s="108"/>
      <c r="W1460" s="108"/>
      <c r="X1460" s="108"/>
      <c r="Y1460" s="108"/>
      <c r="Z1460" s="108"/>
      <c r="AA1460" s="108"/>
      <c r="AB1460" s="108"/>
      <c r="AC1460" s="108"/>
      <c r="AD1460" s="108"/>
      <c r="AE1460" s="108"/>
      <c r="AF1460" s="108"/>
      <c r="AG1460" s="108"/>
      <c r="AH1460" s="108"/>
    </row>
    <row r="1461">
      <c r="A1461" s="108"/>
      <c r="B1461" s="108"/>
      <c r="C1461" s="108"/>
      <c r="D1461" s="115"/>
      <c r="E1461" s="108"/>
      <c r="F1461" s="108"/>
      <c r="G1461" s="108"/>
      <c r="H1461" s="108"/>
      <c r="I1461" s="108"/>
      <c r="J1461" s="108"/>
      <c r="K1461" s="108"/>
      <c r="L1461" s="108"/>
      <c r="M1461" s="111"/>
      <c r="N1461" s="112"/>
      <c r="O1461" s="111"/>
      <c r="P1461" s="108"/>
      <c r="Q1461" s="108"/>
      <c r="R1461" s="108"/>
      <c r="S1461" s="108"/>
      <c r="T1461" s="108"/>
      <c r="U1461" s="108"/>
      <c r="V1461" s="108"/>
      <c r="W1461" s="108"/>
      <c r="X1461" s="108"/>
      <c r="Y1461" s="108"/>
      <c r="Z1461" s="108"/>
      <c r="AA1461" s="108"/>
      <c r="AB1461" s="108"/>
      <c r="AC1461" s="108"/>
      <c r="AD1461" s="108"/>
      <c r="AE1461" s="108"/>
      <c r="AF1461" s="108"/>
      <c r="AG1461" s="108"/>
      <c r="AH1461" s="108"/>
    </row>
    <row r="1462">
      <c r="A1462" s="108"/>
      <c r="B1462" s="108"/>
      <c r="C1462" s="108"/>
      <c r="D1462" s="115"/>
      <c r="E1462" s="108"/>
      <c r="F1462" s="108"/>
      <c r="G1462" s="108"/>
      <c r="H1462" s="108"/>
      <c r="I1462" s="108"/>
      <c r="J1462" s="108"/>
      <c r="K1462" s="108"/>
      <c r="L1462" s="108"/>
      <c r="M1462" s="111"/>
      <c r="N1462" s="112"/>
      <c r="O1462" s="111"/>
      <c r="P1462" s="108"/>
      <c r="Q1462" s="108"/>
      <c r="R1462" s="108"/>
      <c r="S1462" s="108"/>
      <c r="T1462" s="108"/>
      <c r="U1462" s="108"/>
      <c r="V1462" s="108"/>
      <c r="W1462" s="108"/>
      <c r="X1462" s="108"/>
      <c r="Y1462" s="108"/>
      <c r="Z1462" s="108"/>
      <c r="AA1462" s="108"/>
      <c r="AB1462" s="108"/>
      <c r="AC1462" s="108"/>
      <c r="AD1462" s="108"/>
      <c r="AE1462" s="108"/>
      <c r="AF1462" s="108"/>
      <c r="AG1462" s="108"/>
      <c r="AH1462" s="108"/>
    </row>
    <row r="1463">
      <c r="A1463" s="108"/>
      <c r="B1463" s="108"/>
      <c r="C1463" s="108"/>
      <c r="D1463" s="115"/>
      <c r="E1463" s="108"/>
      <c r="F1463" s="108"/>
      <c r="G1463" s="108"/>
      <c r="H1463" s="108"/>
      <c r="I1463" s="108"/>
      <c r="J1463" s="108"/>
      <c r="K1463" s="108"/>
      <c r="L1463" s="108"/>
      <c r="M1463" s="111"/>
      <c r="N1463" s="112"/>
      <c r="O1463" s="111"/>
      <c r="P1463" s="108"/>
      <c r="Q1463" s="108"/>
      <c r="R1463" s="108"/>
      <c r="S1463" s="108"/>
      <c r="T1463" s="108"/>
      <c r="U1463" s="108"/>
      <c r="V1463" s="108"/>
      <c r="W1463" s="108"/>
      <c r="X1463" s="108"/>
      <c r="Y1463" s="108"/>
      <c r="Z1463" s="108"/>
      <c r="AA1463" s="108"/>
      <c r="AB1463" s="108"/>
      <c r="AC1463" s="108"/>
      <c r="AD1463" s="108"/>
      <c r="AE1463" s="108"/>
      <c r="AF1463" s="108"/>
      <c r="AG1463" s="108"/>
      <c r="AH1463" s="108"/>
    </row>
    <row r="1464">
      <c r="A1464" s="108"/>
      <c r="B1464" s="108"/>
      <c r="C1464" s="108"/>
      <c r="D1464" s="115"/>
      <c r="E1464" s="108"/>
      <c r="F1464" s="108"/>
      <c r="G1464" s="108"/>
      <c r="H1464" s="108"/>
      <c r="I1464" s="108"/>
      <c r="J1464" s="108"/>
      <c r="K1464" s="108"/>
      <c r="L1464" s="108"/>
      <c r="M1464" s="111"/>
      <c r="N1464" s="112"/>
      <c r="O1464" s="111"/>
      <c r="P1464" s="108"/>
      <c r="Q1464" s="108"/>
      <c r="R1464" s="108"/>
      <c r="S1464" s="108"/>
      <c r="T1464" s="108"/>
      <c r="U1464" s="108"/>
      <c r="V1464" s="108"/>
      <c r="W1464" s="108"/>
      <c r="X1464" s="108"/>
      <c r="Y1464" s="108"/>
      <c r="Z1464" s="108"/>
      <c r="AA1464" s="108"/>
      <c r="AB1464" s="108"/>
      <c r="AC1464" s="108"/>
      <c r="AD1464" s="108"/>
      <c r="AE1464" s="108"/>
      <c r="AF1464" s="108"/>
      <c r="AG1464" s="108"/>
      <c r="AH1464" s="108"/>
    </row>
    <row r="1465">
      <c r="A1465" s="108"/>
      <c r="B1465" s="108"/>
      <c r="C1465" s="108"/>
      <c r="D1465" s="115"/>
      <c r="E1465" s="108"/>
      <c r="F1465" s="108"/>
      <c r="G1465" s="108"/>
      <c r="H1465" s="108"/>
      <c r="I1465" s="108"/>
      <c r="J1465" s="108"/>
      <c r="K1465" s="108"/>
      <c r="L1465" s="108"/>
      <c r="M1465" s="111"/>
      <c r="N1465" s="112"/>
      <c r="O1465" s="111"/>
      <c r="P1465" s="108"/>
      <c r="Q1465" s="108"/>
      <c r="R1465" s="108"/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/>
      <c r="AC1465" s="108"/>
      <c r="AD1465" s="108"/>
      <c r="AE1465" s="108"/>
      <c r="AF1465" s="108"/>
      <c r="AG1465" s="108"/>
      <c r="AH1465" s="108"/>
    </row>
    <row r="1466">
      <c r="A1466" s="108"/>
      <c r="B1466" s="108"/>
      <c r="C1466" s="108"/>
      <c r="D1466" s="115"/>
      <c r="E1466" s="108"/>
      <c r="F1466" s="108"/>
      <c r="G1466" s="108"/>
      <c r="H1466" s="108"/>
      <c r="I1466" s="108"/>
      <c r="J1466" s="108"/>
      <c r="K1466" s="108"/>
      <c r="L1466" s="108"/>
      <c r="M1466" s="111"/>
      <c r="N1466" s="112"/>
      <c r="O1466" s="111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/>
      <c r="AB1466" s="108"/>
      <c r="AC1466" s="108"/>
      <c r="AD1466" s="108"/>
      <c r="AE1466" s="108"/>
      <c r="AF1466" s="108"/>
      <c r="AG1466" s="108"/>
      <c r="AH1466" s="108"/>
    </row>
    <row r="1467">
      <c r="A1467" s="108"/>
      <c r="B1467" s="108"/>
      <c r="C1467" s="108"/>
      <c r="D1467" s="115"/>
      <c r="E1467" s="108"/>
      <c r="F1467" s="108"/>
      <c r="G1467" s="108"/>
      <c r="H1467" s="108"/>
      <c r="I1467" s="108"/>
      <c r="J1467" s="108"/>
      <c r="K1467" s="108"/>
      <c r="L1467" s="108"/>
      <c r="M1467" s="111"/>
      <c r="N1467" s="112"/>
      <c r="O1467" s="111"/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/>
      <c r="AB1467" s="108"/>
      <c r="AC1467" s="108"/>
      <c r="AD1467" s="108"/>
      <c r="AE1467" s="108"/>
      <c r="AF1467" s="108"/>
      <c r="AG1467" s="108"/>
      <c r="AH1467" s="108"/>
    </row>
    <row r="1468">
      <c r="A1468" s="108"/>
      <c r="B1468" s="108"/>
      <c r="C1468" s="108"/>
      <c r="D1468" s="115"/>
      <c r="E1468" s="108"/>
      <c r="F1468" s="108"/>
      <c r="G1468" s="108"/>
      <c r="H1468" s="108"/>
      <c r="I1468" s="108"/>
      <c r="J1468" s="108"/>
      <c r="K1468" s="108"/>
      <c r="L1468" s="108"/>
      <c r="M1468" s="111"/>
      <c r="N1468" s="112"/>
      <c r="O1468" s="111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  <c r="AE1468" s="108"/>
      <c r="AF1468" s="108"/>
      <c r="AG1468" s="108"/>
      <c r="AH1468" s="108"/>
    </row>
    <row r="1469">
      <c r="A1469" s="108"/>
      <c r="B1469" s="108"/>
      <c r="C1469" s="108"/>
      <c r="D1469" s="115"/>
      <c r="E1469" s="108"/>
      <c r="F1469" s="108"/>
      <c r="G1469" s="108"/>
      <c r="H1469" s="108"/>
      <c r="I1469" s="108"/>
      <c r="J1469" s="108"/>
      <c r="K1469" s="108"/>
      <c r="L1469" s="108"/>
      <c r="M1469" s="111"/>
      <c r="N1469" s="112"/>
      <c r="O1469" s="111"/>
      <c r="P1469" s="108"/>
      <c r="Q1469" s="108"/>
      <c r="R1469" s="108"/>
      <c r="S1469" s="108"/>
      <c r="T1469" s="108"/>
      <c r="U1469" s="108"/>
      <c r="V1469" s="108"/>
      <c r="W1469" s="108"/>
      <c r="X1469" s="108"/>
      <c r="Y1469" s="108"/>
      <c r="Z1469" s="108"/>
      <c r="AA1469" s="108"/>
      <c r="AB1469" s="108"/>
      <c r="AC1469" s="108"/>
      <c r="AD1469" s="108"/>
      <c r="AE1469" s="108"/>
      <c r="AF1469" s="108"/>
      <c r="AG1469" s="108"/>
      <c r="AH1469" s="108"/>
    </row>
    <row r="1470">
      <c r="A1470" s="108"/>
      <c r="B1470" s="108"/>
      <c r="C1470" s="108"/>
      <c r="D1470" s="115"/>
      <c r="E1470" s="108"/>
      <c r="F1470" s="108"/>
      <c r="G1470" s="108"/>
      <c r="H1470" s="108"/>
      <c r="I1470" s="108"/>
      <c r="J1470" s="108"/>
      <c r="K1470" s="108"/>
      <c r="L1470" s="108"/>
      <c r="M1470" s="111"/>
      <c r="N1470" s="112"/>
      <c r="O1470" s="111"/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/>
      <c r="AB1470" s="108"/>
      <c r="AC1470" s="108"/>
      <c r="AD1470" s="108"/>
      <c r="AE1470" s="108"/>
      <c r="AF1470" s="108"/>
      <c r="AG1470" s="108"/>
      <c r="AH1470" s="108"/>
    </row>
    <row r="1471">
      <c r="A1471" s="108"/>
      <c r="B1471" s="108"/>
      <c r="C1471" s="108"/>
      <c r="D1471" s="115"/>
      <c r="E1471" s="108"/>
      <c r="F1471" s="108"/>
      <c r="G1471" s="108"/>
      <c r="H1471" s="108"/>
      <c r="I1471" s="108"/>
      <c r="J1471" s="108"/>
      <c r="K1471" s="108"/>
      <c r="L1471" s="108"/>
      <c r="M1471" s="111"/>
      <c r="N1471" s="112"/>
      <c r="O1471" s="111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  <c r="AE1471" s="108"/>
      <c r="AF1471" s="108"/>
      <c r="AG1471" s="108"/>
      <c r="AH1471" s="108"/>
    </row>
    <row r="1472">
      <c r="A1472" s="108"/>
      <c r="B1472" s="108"/>
      <c r="C1472" s="108"/>
      <c r="D1472" s="115"/>
      <c r="E1472" s="108"/>
      <c r="F1472" s="108"/>
      <c r="G1472" s="108"/>
      <c r="H1472" s="108"/>
      <c r="I1472" s="108"/>
      <c r="J1472" s="108"/>
      <c r="K1472" s="108"/>
      <c r="L1472" s="108"/>
      <c r="M1472" s="111"/>
      <c r="N1472" s="112"/>
      <c r="O1472" s="111"/>
      <c r="P1472" s="108"/>
      <c r="Q1472" s="108"/>
      <c r="R1472" s="108"/>
      <c r="S1472" s="108"/>
      <c r="T1472" s="108"/>
      <c r="U1472" s="108"/>
      <c r="V1472" s="108"/>
      <c r="W1472" s="108"/>
      <c r="X1472" s="108"/>
      <c r="Y1472" s="108"/>
      <c r="Z1472" s="108"/>
      <c r="AA1472" s="108"/>
      <c r="AB1472" s="108"/>
      <c r="AC1472" s="108"/>
      <c r="AD1472" s="108"/>
      <c r="AE1472" s="108"/>
      <c r="AF1472" s="108"/>
      <c r="AG1472" s="108"/>
      <c r="AH1472" s="108"/>
    </row>
    <row r="1473">
      <c r="A1473" s="108"/>
      <c r="B1473" s="108"/>
      <c r="C1473" s="108"/>
      <c r="D1473" s="115"/>
      <c r="E1473" s="108"/>
      <c r="F1473" s="108"/>
      <c r="G1473" s="108"/>
      <c r="H1473" s="108"/>
      <c r="I1473" s="108"/>
      <c r="J1473" s="108"/>
      <c r="K1473" s="108"/>
      <c r="L1473" s="108"/>
      <c r="M1473" s="111"/>
      <c r="N1473" s="112"/>
      <c r="O1473" s="111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/>
      <c r="AC1473" s="108"/>
      <c r="AD1473" s="108"/>
      <c r="AE1473" s="108"/>
      <c r="AF1473" s="108"/>
      <c r="AG1473" s="108"/>
      <c r="AH1473" s="108"/>
    </row>
    <row r="1474">
      <c r="A1474" s="108"/>
      <c r="B1474" s="108"/>
      <c r="C1474" s="108"/>
      <c r="D1474" s="115"/>
      <c r="E1474" s="108"/>
      <c r="F1474" s="108"/>
      <c r="G1474" s="108"/>
      <c r="H1474" s="108"/>
      <c r="I1474" s="108"/>
      <c r="J1474" s="108"/>
      <c r="K1474" s="108"/>
      <c r="L1474" s="108"/>
      <c r="M1474" s="111"/>
      <c r="N1474" s="112"/>
      <c r="O1474" s="111"/>
      <c r="P1474" s="108"/>
      <c r="Q1474" s="108"/>
      <c r="R1474" s="108"/>
      <c r="S1474" s="108"/>
      <c r="T1474" s="108"/>
      <c r="U1474" s="108"/>
      <c r="V1474" s="108"/>
      <c r="W1474" s="108"/>
      <c r="X1474" s="108"/>
      <c r="Y1474" s="108"/>
      <c r="Z1474" s="108"/>
      <c r="AA1474" s="108"/>
      <c r="AB1474" s="108"/>
      <c r="AC1474" s="108"/>
      <c r="AD1474" s="108"/>
      <c r="AE1474" s="108"/>
      <c r="AF1474" s="108"/>
      <c r="AG1474" s="108"/>
      <c r="AH1474" s="108"/>
    </row>
    <row r="1475">
      <c r="A1475" s="108"/>
      <c r="B1475" s="108"/>
      <c r="C1475" s="108"/>
      <c r="D1475" s="115"/>
      <c r="E1475" s="108"/>
      <c r="F1475" s="108"/>
      <c r="G1475" s="108"/>
      <c r="H1475" s="108"/>
      <c r="I1475" s="108"/>
      <c r="J1475" s="108"/>
      <c r="K1475" s="108"/>
      <c r="L1475" s="108"/>
      <c r="M1475" s="111"/>
      <c r="N1475" s="112"/>
      <c r="O1475" s="111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/>
      <c r="AC1475" s="108"/>
      <c r="AD1475" s="108"/>
      <c r="AE1475" s="108"/>
      <c r="AF1475" s="108"/>
      <c r="AG1475" s="108"/>
      <c r="AH1475" s="108"/>
    </row>
    <row r="1476">
      <c r="A1476" s="108"/>
      <c r="B1476" s="108"/>
      <c r="C1476" s="108"/>
      <c r="D1476" s="115"/>
      <c r="E1476" s="108"/>
      <c r="F1476" s="108"/>
      <c r="G1476" s="108"/>
      <c r="H1476" s="108"/>
      <c r="I1476" s="108"/>
      <c r="J1476" s="108"/>
      <c r="K1476" s="108"/>
      <c r="L1476" s="108"/>
      <c r="M1476" s="111"/>
      <c r="N1476" s="112"/>
      <c r="O1476" s="111"/>
      <c r="P1476" s="108"/>
      <c r="Q1476" s="108"/>
      <c r="R1476" s="108"/>
      <c r="S1476" s="108"/>
      <c r="T1476" s="108"/>
      <c r="U1476" s="108"/>
      <c r="V1476" s="108"/>
      <c r="W1476" s="108"/>
      <c r="X1476" s="108"/>
      <c r="Y1476" s="108"/>
      <c r="Z1476" s="108"/>
      <c r="AA1476" s="108"/>
      <c r="AB1476" s="108"/>
      <c r="AC1476" s="108"/>
      <c r="AD1476" s="108"/>
      <c r="AE1476" s="108"/>
      <c r="AF1476" s="108"/>
      <c r="AG1476" s="108"/>
      <c r="AH1476" s="108"/>
    </row>
    <row r="1477">
      <c r="A1477" s="108"/>
      <c r="B1477" s="108"/>
      <c r="C1477" s="108"/>
      <c r="D1477" s="115"/>
      <c r="E1477" s="108"/>
      <c r="F1477" s="108"/>
      <c r="G1477" s="108"/>
      <c r="H1477" s="108"/>
      <c r="I1477" s="108"/>
      <c r="J1477" s="108"/>
      <c r="K1477" s="108"/>
      <c r="L1477" s="108"/>
      <c r="M1477" s="111"/>
      <c r="N1477" s="112"/>
      <c r="O1477" s="111"/>
      <c r="P1477" s="108"/>
      <c r="Q1477" s="108"/>
      <c r="R1477" s="108"/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/>
      <c r="AC1477" s="108"/>
      <c r="AD1477" s="108"/>
      <c r="AE1477" s="108"/>
      <c r="AF1477" s="108"/>
      <c r="AG1477" s="108"/>
      <c r="AH1477" s="108"/>
    </row>
    <row r="1478">
      <c r="A1478" s="108"/>
      <c r="B1478" s="108"/>
      <c r="C1478" s="108"/>
      <c r="D1478" s="115"/>
      <c r="E1478" s="108"/>
      <c r="F1478" s="108"/>
      <c r="G1478" s="108"/>
      <c r="H1478" s="108"/>
      <c r="I1478" s="108"/>
      <c r="J1478" s="108"/>
      <c r="K1478" s="108"/>
      <c r="L1478" s="108"/>
      <c r="M1478" s="111"/>
      <c r="N1478" s="112"/>
      <c r="O1478" s="111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08"/>
      <c r="AE1478" s="108"/>
      <c r="AF1478" s="108"/>
      <c r="AG1478" s="108"/>
      <c r="AH1478" s="108"/>
    </row>
    <row r="1479">
      <c r="A1479" s="108"/>
      <c r="B1479" s="108"/>
      <c r="C1479" s="108"/>
      <c r="D1479" s="115"/>
      <c r="E1479" s="108"/>
      <c r="F1479" s="108"/>
      <c r="G1479" s="108"/>
      <c r="H1479" s="108"/>
      <c r="I1479" s="108"/>
      <c r="J1479" s="108"/>
      <c r="K1479" s="108"/>
      <c r="L1479" s="108"/>
      <c r="M1479" s="111"/>
      <c r="N1479" s="112"/>
      <c r="O1479" s="111"/>
      <c r="P1479" s="108"/>
      <c r="Q1479" s="108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08"/>
      <c r="AE1479" s="108"/>
      <c r="AF1479" s="108"/>
      <c r="AG1479" s="108"/>
      <c r="AH1479" s="108"/>
    </row>
    <row r="1480">
      <c r="A1480" s="108"/>
      <c r="B1480" s="108"/>
      <c r="C1480" s="108"/>
      <c r="D1480" s="115"/>
      <c r="E1480" s="108"/>
      <c r="F1480" s="108"/>
      <c r="G1480" s="108"/>
      <c r="H1480" s="108"/>
      <c r="I1480" s="108"/>
      <c r="J1480" s="108"/>
      <c r="K1480" s="108"/>
      <c r="L1480" s="108"/>
      <c r="M1480" s="111"/>
      <c r="N1480" s="112"/>
      <c r="O1480" s="111"/>
      <c r="P1480" s="108"/>
      <c r="Q1480" s="108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08"/>
      <c r="AE1480" s="108"/>
      <c r="AF1480" s="108"/>
      <c r="AG1480" s="108"/>
      <c r="AH1480" s="108"/>
    </row>
    <row r="1481">
      <c r="A1481" s="108"/>
      <c r="B1481" s="108"/>
      <c r="C1481" s="108"/>
      <c r="D1481" s="115"/>
      <c r="E1481" s="108"/>
      <c r="F1481" s="108"/>
      <c r="G1481" s="108"/>
      <c r="H1481" s="108"/>
      <c r="I1481" s="108"/>
      <c r="J1481" s="108"/>
      <c r="K1481" s="108"/>
      <c r="L1481" s="108"/>
      <c r="M1481" s="111"/>
      <c r="N1481" s="112"/>
      <c r="O1481" s="111"/>
      <c r="P1481" s="108"/>
      <c r="Q1481" s="108"/>
      <c r="R1481" s="108"/>
      <c r="S1481" s="108"/>
      <c r="T1481" s="108"/>
      <c r="U1481" s="108"/>
      <c r="V1481" s="108"/>
      <c r="W1481" s="108"/>
      <c r="X1481" s="108"/>
      <c r="Y1481" s="108"/>
      <c r="Z1481" s="108"/>
      <c r="AA1481" s="108"/>
      <c r="AB1481" s="108"/>
      <c r="AC1481" s="108"/>
      <c r="AD1481" s="108"/>
      <c r="AE1481" s="108"/>
      <c r="AF1481" s="108"/>
      <c r="AG1481" s="108"/>
      <c r="AH1481" s="108"/>
    </row>
    <row r="1482">
      <c r="A1482" s="108"/>
      <c r="B1482" s="108"/>
      <c r="C1482" s="108"/>
      <c r="D1482" s="115"/>
      <c r="E1482" s="108"/>
      <c r="F1482" s="108"/>
      <c r="G1482" s="108"/>
      <c r="H1482" s="108"/>
      <c r="I1482" s="108"/>
      <c r="J1482" s="108"/>
      <c r="K1482" s="108"/>
      <c r="L1482" s="108"/>
      <c r="M1482" s="111"/>
      <c r="N1482" s="112"/>
      <c r="O1482" s="111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/>
      <c r="AB1482" s="108"/>
      <c r="AC1482" s="108"/>
      <c r="AD1482" s="108"/>
      <c r="AE1482" s="108"/>
      <c r="AF1482" s="108"/>
      <c r="AG1482" s="108"/>
      <c r="AH1482" s="108"/>
    </row>
    <row r="1483">
      <c r="A1483" s="108"/>
      <c r="B1483" s="108"/>
      <c r="C1483" s="108"/>
      <c r="D1483" s="115"/>
      <c r="E1483" s="108"/>
      <c r="F1483" s="108"/>
      <c r="G1483" s="108"/>
      <c r="H1483" s="108"/>
      <c r="I1483" s="108"/>
      <c r="J1483" s="108"/>
      <c r="K1483" s="108"/>
      <c r="L1483" s="108"/>
      <c r="M1483" s="111"/>
      <c r="N1483" s="112"/>
      <c r="O1483" s="111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/>
      <c r="AC1483" s="108"/>
      <c r="AD1483" s="108"/>
      <c r="AE1483" s="108"/>
      <c r="AF1483" s="108"/>
      <c r="AG1483" s="108"/>
      <c r="AH1483" s="108"/>
    </row>
    <row r="1484">
      <c r="A1484" s="108"/>
      <c r="B1484" s="108"/>
      <c r="C1484" s="108"/>
      <c r="D1484" s="115"/>
      <c r="E1484" s="108"/>
      <c r="F1484" s="108"/>
      <c r="G1484" s="108"/>
      <c r="H1484" s="108"/>
      <c r="I1484" s="108"/>
      <c r="J1484" s="108"/>
      <c r="K1484" s="108"/>
      <c r="L1484" s="108"/>
      <c r="M1484" s="111"/>
      <c r="N1484" s="112"/>
      <c r="O1484" s="111"/>
      <c r="P1484" s="108"/>
      <c r="Q1484" s="108"/>
      <c r="R1484" s="108"/>
      <c r="S1484" s="108"/>
      <c r="T1484" s="108"/>
      <c r="U1484" s="108"/>
      <c r="V1484" s="108"/>
      <c r="W1484" s="108"/>
      <c r="X1484" s="108"/>
      <c r="Y1484" s="108"/>
      <c r="Z1484" s="108"/>
      <c r="AA1484" s="108"/>
      <c r="AB1484" s="108"/>
      <c r="AC1484" s="108"/>
      <c r="AD1484" s="108"/>
      <c r="AE1484" s="108"/>
      <c r="AF1484" s="108"/>
      <c r="AG1484" s="108"/>
      <c r="AH1484" s="108"/>
    </row>
    <row r="1485">
      <c r="A1485" s="108"/>
      <c r="B1485" s="108"/>
      <c r="C1485" s="108"/>
      <c r="D1485" s="115"/>
      <c r="E1485" s="108"/>
      <c r="F1485" s="108"/>
      <c r="G1485" s="108"/>
      <c r="H1485" s="108"/>
      <c r="I1485" s="108"/>
      <c r="J1485" s="108"/>
      <c r="K1485" s="108"/>
      <c r="L1485" s="108"/>
      <c r="M1485" s="111"/>
      <c r="N1485" s="112"/>
      <c r="O1485" s="111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/>
      <c r="AB1485" s="108"/>
      <c r="AC1485" s="108"/>
      <c r="AD1485" s="108"/>
      <c r="AE1485" s="108"/>
      <c r="AF1485" s="108"/>
      <c r="AG1485" s="108"/>
      <c r="AH1485" s="108"/>
    </row>
    <row r="1486">
      <c r="A1486" s="108"/>
      <c r="B1486" s="108"/>
      <c r="C1486" s="108"/>
      <c r="D1486" s="115"/>
      <c r="E1486" s="108"/>
      <c r="F1486" s="108"/>
      <c r="G1486" s="108"/>
      <c r="H1486" s="108"/>
      <c r="I1486" s="108"/>
      <c r="J1486" s="108"/>
      <c r="K1486" s="108"/>
      <c r="L1486" s="108"/>
      <c r="M1486" s="111"/>
      <c r="N1486" s="112"/>
      <c r="O1486" s="111"/>
      <c r="P1486" s="108"/>
      <c r="Q1486" s="108"/>
      <c r="R1486" s="108"/>
      <c r="S1486" s="108"/>
      <c r="T1486" s="108"/>
      <c r="U1486" s="108"/>
      <c r="V1486" s="108"/>
      <c r="W1486" s="108"/>
      <c r="X1486" s="108"/>
      <c r="Y1486" s="108"/>
      <c r="Z1486" s="108"/>
      <c r="AA1486" s="108"/>
      <c r="AB1486" s="108"/>
      <c r="AC1486" s="108"/>
      <c r="AD1486" s="108"/>
      <c r="AE1486" s="108"/>
      <c r="AF1486" s="108"/>
      <c r="AG1486" s="108"/>
      <c r="AH1486" s="108"/>
    </row>
    <row r="1487">
      <c r="A1487" s="108"/>
      <c r="B1487" s="108"/>
      <c r="C1487" s="108"/>
      <c r="D1487" s="115"/>
      <c r="E1487" s="108"/>
      <c r="F1487" s="108"/>
      <c r="G1487" s="108"/>
      <c r="H1487" s="108"/>
      <c r="I1487" s="108"/>
      <c r="J1487" s="108"/>
      <c r="K1487" s="108"/>
      <c r="L1487" s="108"/>
      <c r="M1487" s="111"/>
      <c r="N1487" s="112"/>
      <c r="O1487" s="111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/>
      <c r="AC1487" s="108"/>
      <c r="AD1487" s="108"/>
      <c r="AE1487" s="108"/>
      <c r="AF1487" s="108"/>
      <c r="AG1487" s="108"/>
      <c r="AH1487" s="108"/>
    </row>
    <row r="1488">
      <c r="A1488" s="108"/>
      <c r="B1488" s="108"/>
      <c r="C1488" s="108"/>
      <c r="D1488" s="115"/>
      <c r="E1488" s="108"/>
      <c r="F1488" s="108"/>
      <c r="G1488" s="108"/>
      <c r="H1488" s="108"/>
      <c r="I1488" s="108"/>
      <c r="J1488" s="108"/>
      <c r="K1488" s="108"/>
      <c r="L1488" s="108"/>
      <c r="M1488" s="111"/>
      <c r="N1488" s="112"/>
      <c r="O1488" s="111"/>
      <c r="P1488" s="108"/>
      <c r="Q1488" s="108"/>
      <c r="R1488" s="108"/>
      <c r="S1488" s="108"/>
      <c r="T1488" s="108"/>
      <c r="U1488" s="108"/>
      <c r="V1488" s="108"/>
      <c r="W1488" s="108"/>
      <c r="X1488" s="108"/>
      <c r="Y1488" s="108"/>
      <c r="Z1488" s="108"/>
      <c r="AA1488" s="108"/>
      <c r="AB1488" s="108"/>
      <c r="AC1488" s="108"/>
      <c r="AD1488" s="108"/>
      <c r="AE1488" s="108"/>
      <c r="AF1488" s="108"/>
      <c r="AG1488" s="108"/>
      <c r="AH1488" s="108"/>
    </row>
    <row r="1489">
      <c r="A1489" s="108"/>
      <c r="B1489" s="108"/>
      <c r="C1489" s="108"/>
      <c r="D1489" s="115"/>
      <c r="E1489" s="108"/>
      <c r="F1489" s="108"/>
      <c r="G1489" s="108"/>
      <c r="H1489" s="108"/>
      <c r="I1489" s="108"/>
      <c r="J1489" s="108"/>
      <c r="K1489" s="108"/>
      <c r="L1489" s="108"/>
      <c r="M1489" s="111"/>
      <c r="N1489" s="112"/>
      <c r="O1489" s="111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/>
      <c r="AC1489" s="108"/>
      <c r="AD1489" s="108"/>
      <c r="AE1489" s="108"/>
      <c r="AF1489" s="108"/>
      <c r="AG1489" s="108"/>
      <c r="AH1489" s="108"/>
    </row>
    <row r="1490">
      <c r="A1490" s="108"/>
      <c r="B1490" s="108"/>
      <c r="C1490" s="108"/>
      <c r="D1490" s="115"/>
      <c r="E1490" s="108"/>
      <c r="F1490" s="108"/>
      <c r="G1490" s="108"/>
      <c r="H1490" s="108"/>
      <c r="I1490" s="108"/>
      <c r="J1490" s="108"/>
      <c r="K1490" s="108"/>
      <c r="L1490" s="108"/>
      <c r="M1490" s="111"/>
      <c r="N1490" s="112"/>
      <c r="O1490" s="111"/>
      <c r="P1490" s="108"/>
      <c r="Q1490" s="108"/>
      <c r="R1490" s="108"/>
      <c r="S1490" s="108"/>
      <c r="T1490" s="108"/>
      <c r="U1490" s="108"/>
      <c r="V1490" s="108"/>
      <c r="W1490" s="108"/>
      <c r="X1490" s="108"/>
      <c r="Y1490" s="108"/>
      <c r="Z1490" s="108"/>
      <c r="AA1490" s="108"/>
      <c r="AB1490" s="108"/>
      <c r="AC1490" s="108"/>
      <c r="AD1490" s="108"/>
      <c r="AE1490" s="108"/>
      <c r="AF1490" s="108"/>
      <c r="AG1490" s="108"/>
      <c r="AH1490" s="108"/>
    </row>
    <row r="1491">
      <c r="A1491" s="108"/>
      <c r="B1491" s="108"/>
      <c r="C1491" s="108"/>
      <c r="D1491" s="115"/>
      <c r="E1491" s="108"/>
      <c r="F1491" s="108"/>
      <c r="G1491" s="108"/>
      <c r="H1491" s="108"/>
      <c r="I1491" s="108"/>
      <c r="J1491" s="108"/>
      <c r="K1491" s="108"/>
      <c r="L1491" s="108"/>
      <c r="M1491" s="111"/>
      <c r="N1491" s="112"/>
      <c r="O1491" s="111"/>
      <c r="P1491" s="108"/>
      <c r="Q1491" s="108"/>
      <c r="R1491" s="108"/>
      <c r="S1491" s="108"/>
      <c r="T1491" s="108"/>
      <c r="U1491" s="108"/>
      <c r="V1491" s="108"/>
      <c r="W1491" s="108"/>
      <c r="X1491" s="108"/>
      <c r="Y1491" s="108"/>
      <c r="Z1491" s="108"/>
      <c r="AA1491" s="108"/>
      <c r="AB1491" s="108"/>
      <c r="AC1491" s="108"/>
      <c r="AD1491" s="108"/>
      <c r="AE1491" s="108"/>
      <c r="AF1491" s="108"/>
      <c r="AG1491" s="108"/>
      <c r="AH1491" s="108"/>
    </row>
    <row r="1492">
      <c r="A1492" s="108"/>
      <c r="B1492" s="108"/>
      <c r="C1492" s="108"/>
      <c r="D1492" s="115"/>
      <c r="E1492" s="108"/>
      <c r="F1492" s="108"/>
      <c r="G1492" s="108"/>
      <c r="H1492" s="108"/>
      <c r="I1492" s="108"/>
      <c r="J1492" s="108"/>
      <c r="K1492" s="108"/>
      <c r="L1492" s="108"/>
      <c r="M1492" s="111"/>
      <c r="N1492" s="112"/>
      <c r="O1492" s="111"/>
      <c r="P1492" s="108"/>
      <c r="Q1492" s="108"/>
      <c r="R1492" s="108"/>
      <c r="S1492" s="108"/>
      <c r="T1492" s="108"/>
      <c r="U1492" s="108"/>
      <c r="V1492" s="108"/>
      <c r="W1492" s="108"/>
      <c r="X1492" s="108"/>
      <c r="Y1492" s="108"/>
      <c r="Z1492" s="108"/>
      <c r="AA1492" s="108"/>
      <c r="AB1492" s="108"/>
      <c r="AC1492" s="108"/>
      <c r="AD1492" s="108"/>
      <c r="AE1492" s="108"/>
      <c r="AF1492" s="108"/>
      <c r="AG1492" s="108"/>
      <c r="AH1492" s="108"/>
    </row>
    <row r="1493">
      <c r="A1493" s="108"/>
      <c r="B1493" s="108"/>
      <c r="C1493" s="108"/>
      <c r="D1493" s="115"/>
      <c r="E1493" s="108"/>
      <c r="F1493" s="108"/>
      <c r="G1493" s="108"/>
      <c r="H1493" s="108"/>
      <c r="I1493" s="108"/>
      <c r="J1493" s="108"/>
      <c r="K1493" s="108"/>
      <c r="L1493" s="108"/>
      <c r="M1493" s="111"/>
      <c r="N1493" s="112"/>
      <c r="O1493" s="111"/>
      <c r="P1493" s="108"/>
      <c r="Q1493" s="108"/>
      <c r="R1493" s="108"/>
      <c r="S1493" s="108"/>
      <c r="T1493" s="108"/>
      <c r="U1493" s="108"/>
      <c r="V1493" s="108"/>
      <c r="W1493" s="108"/>
      <c r="X1493" s="108"/>
      <c r="Y1493" s="108"/>
      <c r="Z1493" s="108"/>
      <c r="AA1493" s="108"/>
      <c r="AB1493" s="108"/>
      <c r="AC1493" s="108"/>
      <c r="AD1493" s="108"/>
      <c r="AE1493" s="108"/>
      <c r="AF1493" s="108"/>
      <c r="AG1493" s="108"/>
      <c r="AH1493" s="108"/>
    </row>
    <row r="1494">
      <c r="A1494" s="108"/>
      <c r="B1494" s="108"/>
      <c r="C1494" s="108"/>
      <c r="D1494" s="115"/>
      <c r="E1494" s="108"/>
      <c r="F1494" s="108"/>
      <c r="G1494" s="108"/>
      <c r="H1494" s="108"/>
      <c r="I1494" s="108"/>
      <c r="J1494" s="108"/>
      <c r="K1494" s="108"/>
      <c r="L1494" s="108"/>
      <c r="M1494" s="111"/>
      <c r="N1494" s="112"/>
      <c r="O1494" s="111"/>
      <c r="P1494" s="108"/>
      <c r="Q1494" s="108"/>
      <c r="R1494" s="108"/>
      <c r="S1494" s="108"/>
      <c r="T1494" s="108"/>
      <c r="U1494" s="108"/>
      <c r="V1494" s="108"/>
      <c r="W1494" s="108"/>
      <c r="X1494" s="108"/>
      <c r="Y1494" s="108"/>
      <c r="Z1494" s="108"/>
      <c r="AA1494" s="108"/>
      <c r="AB1494" s="108"/>
      <c r="AC1494" s="108"/>
      <c r="AD1494" s="108"/>
      <c r="AE1494" s="108"/>
      <c r="AF1494" s="108"/>
      <c r="AG1494" s="108"/>
      <c r="AH1494" s="108"/>
    </row>
    <row r="1495">
      <c r="A1495" s="108"/>
      <c r="B1495" s="108"/>
      <c r="C1495" s="108"/>
      <c r="D1495" s="115"/>
      <c r="E1495" s="108"/>
      <c r="F1495" s="108"/>
      <c r="G1495" s="108"/>
      <c r="H1495" s="108"/>
      <c r="I1495" s="108"/>
      <c r="J1495" s="108"/>
      <c r="K1495" s="108"/>
      <c r="L1495" s="108"/>
      <c r="M1495" s="111"/>
      <c r="N1495" s="112"/>
      <c r="O1495" s="111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/>
      <c r="AB1495" s="108"/>
      <c r="AC1495" s="108"/>
      <c r="AD1495" s="108"/>
      <c r="AE1495" s="108"/>
      <c r="AF1495" s="108"/>
      <c r="AG1495" s="108"/>
      <c r="AH1495" s="108"/>
    </row>
    <row r="1496">
      <c r="A1496" s="108"/>
      <c r="B1496" s="108"/>
      <c r="C1496" s="108"/>
      <c r="D1496" s="115"/>
      <c r="E1496" s="108"/>
      <c r="F1496" s="108"/>
      <c r="G1496" s="108"/>
      <c r="H1496" s="108"/>
      <c r="I1496" s="108"/>
      <c r="J1496" s="108"/>
      <c r="K1496" s="108"/>
      <c r="L1496" s="108"/>
      <c r="M1496" s="111"/>
      <c r="N1496" s="112"/>
      <c r="O1496" s="111"/>
      <c r="P1496" s="108"/>
      <c r="Q1496" s="108"/>
      <c r="R1496" s="108"/>
      <c r="S1496" s="108"/>
      <c r="T1496" s="108"/>
      <c r="U1496" s="108"/>
      <c r="V1496" s="108"/>
      <c r="W1496" s="108"/>
      <c r="X1496" s="108"/>
      <c r="Y1496" s="108"/>
      <c r="Z1496" s="108"/>
      <c r="AA1496" s="108"/>
      <c r="AB1496" s="108"/>
      <c r="AC1496" s="108"/>
      <c r="AD1496" s="108"/>
      <c r="AE1496" s="108"/>
      <c r="AF1496" s="108"/>
      <c r="AG1496" s="108"/>
      <c r="AH1496" s="108"/>
    </row>
    <row r="1497">
      <c r="A1497" s="108"/>
      <c r="B1497" s="108"/>
      <c r="C1497" s="108"/>
      <c r="D1497" s="115"/>
      <c r="E1497" s="108"/>
      <c r="F1497" s="108"/>
      <c r="G1497" s="108"/>
      <c r="H1497" s="108"/>
      <c r="I1497" s="108"/>
      <c r="J1497" s="108"/>
      <c r="K1497" s="108"/>
      <c r="L1497" s="108"/>
      <c r="M1497" s="111"/>
      <c r="N1497" s="112"/>
      <c r="O1497" s="111"/>
      <c r="P1497" s="108"/>
      <c r="Q1497" s="108"/>
      <c r="R1497" s="108"/>
      <c r="S1497" s="108"/>
      <c r="T1497" s="108"/>
      <c r="U1497" s="108"/>
      <c r="V1497" s="108"/>
      <c r="W1497" s="108"/>
      <c r="X1497" s="108"/>
      <c r="Y1497" s="108"/>
      <c r="Z1497" s="108"/>
      <c r="AA1497" s="108"/>
      <c r="AB1497" s="108"/>
      <c r="AC1497" s="108"/>
      <c r="AD1497" s="108"/>
      <c r="AE1497" s="108"/>
      <c r="AF1497" s="108"/>
      <c r="AG1497" s="108"/>
      <c r="AH1497" s="108"/>
    </row>
    <row r="1498">
      <c r="A1498" s="108"/>
      <c r="B1498" s="108"/>
      <c r="C1498" s="108"/>
      <c r="D1498" s="115"/>
      <c r="E1498" s="108"/>
      <c r="F1498" s="108"/>
      <c r="G1498" s="108"/>
      <c r="H1498" s="108"/>
      <c r="I1498" s="108"/>
      <c r="J1498" s="108"/>
      <c r="K1498" s="108"/>
      <c r="L1498" s="108"/>
      <c r="M1498" s="111"/>
      <c r="N1498" s="112"/>
      <c r="O1498" s="111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/>
      <c r="AB1498" s="108"/>
      <c r="AC1498" s="108"/>
      <c r="AD1498" s="108"/>
      <c r="AE1498" s="108"/>
      <c r="AF1498" s="108"/>
      <c r="AG1498" s="108"/>
      <c r="AH1498" s="108"/>
    </row>
    <row r="1499">
      <c r="A1499" s="108"/>
      <c r="B1499" s="108"/>
      <c r="C1499" s="108"/>
      <c r="D1499" s="115"/>
      <c r="E1499" s="108"/>
      <c r="F1499" s="108"/>
      <c r="G1499" s="108"/>
      <c r="H1499" s="108"/>
      <c r="I1499" s="108"/>
      <c r="J1499" s="108"/>
      <c r="K1499" s="108"/>
      <c r="L1499" s="108"/>
      <c r="M1499" s="111"/>
      <c r="N1499" s="112"/>
      <c r="O1499" s="111"/>
      <c r="P1499" s="108"/>
      <c r="Q1499" s="108"/>
      <c r="R1499" s="108"/>
      <c r="S1499" s="108"/>
      <c r="T1499" s="108"/>
      <c r="U1499" s="108"/>
      <c r="V1499" s="108"/>
      <c r="W1499" s="108"/>
      <c r="X1499" s="108"/>
      <c r="Y1499" s="108"/>
      <c r="Z1499" s="108"/>
      <c r="AA1499" s="108"/>
      <c r="AB1499" s="108"/>
      <c r="AC1499" s="108"/>
      <c r="AD1499" s="108"/>
      <c r="AE1499" s="108"/>
      <c r="AF1499" s="108"/>
      <c r="AG1499" s="108"/>
      <c r="AH1499" s="108"/>
    </row>
    <row r="1500">
      <c r="A1500" s="108"/>
      <c r="B1500" s="108"/>
      <c r="C1500" s="108"/>
      <c r="D1500" s="115"/>
      <c r="E1500" s="108"/>
      <c r="F1500" s="108"/>
      <c r="G1500" s="108"/>
      <c r="H1500" s="108"/>
      <c r="I1500" s="108"/>
      <c r="J1500" s="108"/>
      <c r="K1500" s="108"/>
      <c r="L1500" s="108"/>
      <c r="M1500" s="111"/>
      <c r="N1500" s="112"/>
      <c r="O1500" s="111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/>
      <c r="AC1500" s="108"/>
      <c r="AD1500" s="108"/>
      <c r="AE1500" s="108"/>
      <c r="AF1500" s="108"/>
      <c r="AG1500" s="108"/>
      <c r="AH1500" s="108"/>
    </row>
    <row r="1501">
      <c r="A1501" s="108"/>
      <c r="B1501" s="108"/>
      <c r="C1501" s="108"/>
      <c r="D1501" s="115"/>
      <c r="E1501" s="108"/>
      <c r="F1501" s="108"/>
      <c r="G1501" s="108"/>
      <c r="H1501" s="108"/>
      <c r="I1501" s="108"/>
      <c r="J1501" s="108"/>
      <c r="K1501" s="108"/>
      <c r="L1501" s="108"/>
      <c r="M1501" s="111"/>
      <c r="N1501" s="112"/>
      <c r="O1501" s="111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/>
      <c r="AB1501" s="108"/>
      <c r="AC1501" s="108"/>
      <c r="AD1501" s="108"/>
      <c r="AE1501" s="108"/>
      <c r="AF1501" s="108"/>
      <c r="AG1501" s="108"/>
      <c r="AH1501" s="108"/>
    </row>
    <row r="1502">
      <c r="A1502" s="108"/>
      <c r="B1502" s="108"/>
      <c r="C1502" s="108"/>
      <c r="D1502" s="115"/>
      <c r="E1502" s="108"/>
      <c r="F1502" s="108"/>
      <c r="G1502" s="108"/>
      <c r="H1502" s="108"/>
      <c r="I1502" s="108"/>
      <c r="J1502" s="108"/>
      <c r="K1502" s="108"/>
      <c r="L1502" s="108"/>
      <c r="M1502" s="111"/>
      <c r="N1502" s="112"/>
      <c r="O1502" s="111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/>
      <c r="AC1502" s="108"/>
      <c r="AD1502" s="108"/>
      <c r="AE1502" s="108"/>
      <c r="AF1502" s="108"/>
      <c r="AG1502" s="108"/>
      <c r="AH1502" s="108"/>
    </row>
    <row r="1503">
      <c r="A1503" s="108"/>
      <c r="B1503" s="108"/>
      <c r="C1503" s="108"/>
      <c r="D1503" s="115"/>
      <c r="E1503" s="108"/>
      <c r="F1503" s="108"/>
      <c r="G1503" s="108"/>
      <c r="H1503" s="108"/>
      <c r="I1503" s="108"/>
      <c r="J1503" s="108"/>
      <c r="K1503" s="108"/>
      <c r="L1503" s="108"/>
      <c r="M1503" s="111"/>
      <c r="N1503" s="112"/>
      <c r="O1503" s="111"/>
      <c r="P1503" s="108"/>
      <c r="Q1503" s="108"/>
      <c r="R1503" s="108"/>
      <c r="S1503" s="108"/>
      <c r="T1503" s="108"/>
      <c r="U1503" s="108"/>
      <c r="V1503" s="108"/>
      <c r="W1503" s="108"/>
      <c r="X1503" s="108"/>
      <c r="Y1503" s="108"/>
      <c r="Z1503" s="108"/>
      <c r="AA1503" s="108"/>
      <c r="AB1503" s="108"/>
      <c r="AC1503" s="108"/>
      <c r="AD1503" s="108"/>
      <c r="AE1503" s="108"/>
      <c r="AF1503" s="108"/>
      <c r="AG1503" s="108"/>
      <c r="AH1503" s="108"/>
    </row>
    <row r="1504">
      <c r="A1504" s="108"/>
      <c r="B1504" s="108"/>
      <c r="C1504" s="108"/>
      <c r="D1504" s="115"/>
      <c r="E1504" s="108"/>
      <c r="F1504" s="108"/>
      <c r="G1504" s="108"/>
      <c r="H1504" s="108"/>
      <c r="I1504" s="108"/>
      <c r="J1504" s="108"/>
      <c r="K1504" s="108"/>
      <c r="L1504" s="108"/>
      <c r="M1504" s="111"/>
      <c r="N1504" s="112"/>
      <c r="O1504" s="111"/>
      <c r="P1504" s="108"/>
      <c r="Q1504" s="108"/>
      <c r="R1504" s="108"/>
      <c r="S1504" s="108"/>
      <c r="T1504" s="108"/>
      <c r="U1504" s="108"/>
      <c r="V1504" s="108"/>
      <c r="W1504" s="108"/>
      <c r="X1504" s="108"/>
      <c r="Y1504" s="108"/>
      <c r="Z1504" s="108"/>
      <c r="AA1504" s="108"/>
      <c r="AB1504" s="108"/>
      <c r="AC1504" s="108"/>
      <c r="AD1504" s="108"/>
      <c r="AE1504" s="108"/>
      <c r="AF1504" s="108"/>
      <c r="AG1504" s="108"/>
      <c r="AH1504" s="108"/>
    </row>
    <row r="1505">
      <c r="A1505" s="108"/>
      <c r="B1505" s="108"/>
      <c r="C1505" s="108"/>
      <c r="D1505" s="115"/>
      <c r="E1505" s="108"/>
      <c r="F1505" s="108"/>
      <c r="G1505" s="108"/>
      <c r="H1505" s="108"/>
      <c r="I1505" s="108"/>
      <c r="J1505" s="108"/>
      <c r="K1505" s="108"/>
      <c r="L1505" s="108"/>
      <c r="M1505" s="111"/>
      <c r="N1505" s="112"/>
      <c r="O1505" s="111"/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/>
      <c r="AB1505" s="108"/>
      <c r="AC1505" s="108"/>
      <c r="AD1505" s="108"/>
      <c r="AE1505" s="108"/>
      <c r="AF1505" s="108"/>
      <c r="AG1505" s="108"/>
      <c r="AH1505" s="108"/>
    </row>
    <row r="1506">
      <c r="A1506" s="108"/>
      <c r="B1506" s="108"/>
      <c r="C1506" s="108"/>
      <c r="D1506" s="115"/>
      <c r="E1506" s="108"/>
      <c r="F1506" s="108"/>
      <c r="G1506" s="108"/>
      <c r="H1506" s="108"/>
      <c r="I1506" s="108"/>
      <c r="J1506" s="108"/>
      <c r="K1506" s="108"/>
      <c r="L1506" s="108"/>
      <c r="M1506" s="111"/>
      <c r="N1506" s="112"/>
      <c r="O1506" s="111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/>
      <c r="AC1506" s="108"/>
      <c r="AD1506" s="108"/>
      <c r="AE1506" s="108"/>
      <c r="AF1506" s="108"/>
      <c r="AG1506" s="108"/>
      <c r="AH1506" s="108"/>
    </row>
    <row r="1507">
      <c r="A1507" s="108"/>
      <c r="B1507" s="108"/>
      <c r="C1507" s="108"/>
      <c r="D1507" s="115"/>
      <c r="E1507" s="108"/>
      <c r="F1507" s="108"/>
      <c r="G1507" s="108"/>
      <c r="H1507" s="108"/>
      <c r="I1507" s="108"/>
      <c r="J1507" s="108"/>
      <c r="K1507" s="108"/>
      <c r="L1507" s="108"/>
      <c r="M1507" s="111"/>
      <c r="N1507" s="112"/>
      <c r="O1507" s="111"/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/>
      <c r="AB1507" s="108"/>
      <c r="AC1507" s="108"/>
      <c r="AD1507" s="108"/>
      <c r="AE1507" s="108"/>
      <c r="AF1507" s="108"/>
      <c r="AG1507" s="108"/>
      <c r="AH1507" s="108"/>
    </row>
    <row r="1508">
      <c r="A1508" s="108"/>
      <c r="B1508" s="108"/>
      <c r="C1508" s="108"/>
      <c r="D1508" s="115"/>
      <c r="E1508" s="108"/>
      <c r="F1508" s="108"/>
      <c r="G1508" s="108"/>
      <c r="H1508" s="108"/>
      <c r="I1508" s="108"/>
      <c r="J1508" s="108"/>
      <c r="K1508" s="108"/>
      <c r="L1508" s="108"/>
      <c r="M1508" s="111"/>
      <c r="N1508" s="112"/>
      <c r="O1508" s="111"/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/>
      <c r="AB1508" s="108"/>
      <c r="AC1508" s="108"/>
      <c r="AD1508" s="108"/>
      <c r="AE1508" s="108"/>
      <c r="AF1508" s="108"/>
      <c r="AG1508" s="108"/>
      <c r="AH1508" s="108"/>
    </row>
    <row r="1509">
      <c r="A1509" s="108"/>
      <c r="B1509" s="108"/>
      <c r="C1509" s="108"/>
      <c r="D1509" s="115"/>
      <c r="E1509" s="108"/>
      <c r="F1509" s="108"/>
      <c r="G1509" s="108"/>
      <c r="H1509" s="108"/>
      <c r="I1509" s="108"/>
      <c r="J1509" s="108"/>
      <c r="K1509" s="108"/>
      <c r="L1509" s="108"/>
      <c r="M1509" s="111"/>
      <c r="N1509" s="112"/>
      <c r="O1509" s="111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/>
      <c r="AB1509" s="108"/>
      <c r="AC1509" s="108"/>
      <c r="AD1509" s="108"/>
      <c r="AE1509" s="108"/>
      <c r="AF1509" s="108"/>
      <c r="AG1509" s="108"/>
      <c r="AH1509" s="108"/>
    </row>
    <row r="1510">
      <c r="A1510" s="108"/>
      <c r="B1510" s="108"/>
      <c r="C1510" s="108"/>
      <c r="D1510" s="115"/>
      <c r="E1510" s="108"/>
      <c r="F1510" s="108"/>
      <c r="G1510" s="108"/>
      <c r="H1510" s="108"/>
      <c r="I1510" s="108"/>
      <c r="J1510" s="108"/>
      <c r="K1510" s="108"/>
      <c r="L1510" s="108"/>
      <c r="M1510" s="111"/>
      <c r="N1510" s="112"/>
      <c r="O1510" s="111"/>
      <c r="P1510" s="108"/>
      <c r="Q1510" s="108"/>
      <c r="R1510" s="108"/>
      <c r="S1510" s="108"/>
      <c r="T1510" s="108"/>
      <c r="U1510" s="108"/>
      <c r="V1510" s="108"/>
      <c r="W1510" s="108"/>
      <c r="X1510" s="108"/>
      <c r="Y1510" s="108"/>
      <c r="Z1510" s="108"/>
      <c r="AA1510" s="108"/>
      <c r="AB1510" s="108"/>
      <c r="AC1510" s="108"/>
      <c r="AD1510" s="108"/>
      <c r="AE1510" s="108"/>
      <c r="AF1510" s="108"/>
      <c r="AG1510" s="108"/>
      <c r="AH1510" s="108"/>
    </row>
    <row r="1511">
      <c r="A1511" s="108"/>
      <c r="B1511" s="108"/>
      <c r="C1511" s="108"/>
      <c r="D1511" s="115"/>
      <c r="E1511" s="108"/>
      <c r="F1511" s="108"/>
      <c r="G1511" s="108"/>
      <c r="H1511" s="108"/>
      <c r="I1511" s="108"/>
      <c r="J1511" s="108"/>
      <c r="K1511" s="108"/>
      <c r="L1511" s="108"/>
      <c r="M1511" s="111"/>
      <c r="N1511" s="112"/>
      <c r="O1511" s="111"/>
      <c r="P1511" s="108"/>
      <c r="Q1511" s="108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  <c r="AE1511" s="108"/>
      <c r="AF1511" s="108"/>
      <c r="AG1511" s="108"/>
      <c r="AH1511" s="108"/>
    </row>
    <row r="1512">
      <c r="A1512" s="108"/>
      <c r="B1512" s="108"/>
      <c r="C1512" s="108"/>
      <c r="D1512" s="115"/>
      <c r="E1512" s="108"/>
      <c r="F1512" s="108"/>
      <c r="G1512" s="108"/>
      <c r="H1512" s="108"/>
      <c r="I1512" s="108"/>
      <c r="J1512" s="108"/>
      <c r="K1512" s="108"/>
      <c r="L1512" s="108"/>
      <c r="M1512" s="111"/>
      <c r="N1512" s="112"/>
      <c r="O1512" s="111"/>
      <c r="P1512" s="108"/>
      <c r="Q1512" s="108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08"/>
      <c r="AE1512" s="108"/>
      <c r="AF1512" s="108"/>
      <c r="AG1512" s="108"/>
      <c r="AH1512" s="108"/>
    </row>
    <row r="1513">
      <c r="A1513" s="108"/>
      <c r="B1513" s="108"/>
      <c r="C1513" s="108"/>
      <c r="D1513" s="115"/>
      <c r="E1513" s="108"/>
      <c r="F1513" s="108"/>
      <c r="G1513" s="108"/>
      <c r="H1513" s="108"/>
      <c r="I1513" s="108"/>
      <c r="J1513" s="108"/>
      <c r="K1513" s="108"/>
      <c r="L1513" s="108"/>
      <c r="M1513" s="111"/>
      <c r="N1513" s="112"/>
      <c r="O1513" s="111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  <c r="AE1513" s="108"/>
      <c r="AF1513" s="108"/>
      <c r="AG1513" s="108"/>
      <c r="AH1513" s="108"/>
    </row>
    <row r="1514">
      <c r="A1514" s="108"/>
      <c r="B1514" s="108"/>
      <c r="C1514" s="108"/>
      <c r="D1514" s="115"/>
      <c r="E1514" s="108"/>
      <c r="F1514" s="108"/>
      <c r="G1514" s="108"/>
      <c r="H1514" s="108"/>
      <c r="I1514" s="108"/>
      <c r="J1514" s="108"/>
      <c r="K1514" s="108"/>
      <c r="L1514" s="108"/>
      <c r="M1514" s="111"/>
      <c r="N1514" s="112"/>
      <c r="O1514" s="111"/>
      <c r="P1514" s="108"/>
      <c r="Q1514" s="108"/>
      <c r="R1514" s="108"/>
      <c r="S1514" s="108"/>
      <c r="T1514" s="108"/>
      <c r="U1514" s="108"/>
      <c r="V1514" s="108"/>
      <c r="W1514" s="108"/>
      <c r="X1514" s="108"/>
      <c r="Y1514" s="108"/>
      <c r="Z1514" s="108"/>
      <c r="AA1514" s="108"/>
      <c r="AB1514" s="108"/>
      <c r="AC1514" s="108"/>
      <c r="AD1514" s="108"/>
      <c r="AE1514" s="108"/>
      <c r="AF1514" s="108"/>
      <c r="AG1514" s="108"/>
      <c r="AH1514" s="108"/>
    </row>
    <row r="1515">
      <c r="A1515" s="108"/>
      <c r="B1515" s="108"/>
      <c r="C1515" s="108"/>
      <c r="D1515" s="115"/>
      <c r="E1515" s="108"/>
      <c r="F1515" s="108"/>
      <c r="G1515" s="108"/>
      <c r="H1515" s="108"/>
      <c r="I1515" s="108"/>
      <c r="J1515" s="108"/>
      <c r="K1515" s="108"/>
      <c r="L1515" s="108"/>
      <c r="M1515" s="111"/>
      <c r="N1515" s="112"/>
      <c r="O1515" s="111"/>
      <c r="P1515" s="108"/>
      <c r="Q1515" s="108"/>
      <c r="R1515" s="108"/>
      <c r="S1515" s="108"/>
      <c r="T1515" s="108"/>
      <c r="U1515" s="108"/>
      <c r="V1515" s="108"/>
      <c r="W1515" s="108"/>
      <c r="X1515" s="108"/>
      <c r="Y1515" s="108"/>
      <c r="Z1515" s="108"/>
      <c r="AA1515" s="108"/>
      <c r="AB1515" s="108"/>
      <c r="AC1515" s="108"/>
      <c r="AD1515" s="108"/>
      <c r="AE1515" s="108"/>
      <c r="AF1515" s="108"/>
      <c r="AG1515" s="108"/>
      <c r="AH1515" s="108"/>
    </row>
    <row r="1516">
      <c r="A1516" s="108"/>
      <c r="B1516" s="108"/>
      <c r="C1516" s="108"/>
      <c r="D1516" s="115"/>
      <c r="E1516" s="108"/>
      <c r="F1516" s="108"/>
      <c r="G1516" s="108"/>
      <c r="H1516" s="108"/>
      <c r="I1516" s="108"/>
      <c r="J1516" s="108"/>
      <c r="K1516" s="108"/>
      <c r="L1516" s="108"/>
      <c r="M1516" s="111"/>
      <c r="N1516" s="112"/>
      <c r="O1516" s="111"/>
      <c r="P1516" s="108"/>
      <c r="Q1516" s="108"/>
      <c r="R1516" s="108"/>
      <c r="S1516" s="108"/>
      <c r="T1516" s="108"/>
      <c r="U1516" s="108"/>
      <c r="V1516" s="108"/>
      <c r="W1516" s="108"/>
      <c r="X1516" s="108"/>
      <c r="Y1516" s="108"/>
      <c r="Z1516" s="108"/>
      <c r="AA1516" s="108"/>
      <c r="AB1516" s="108"/>
      <c r="AC1516" s="108"/>
      <c r="AD1516" s="108"/>
      <c r="AE1516" s="108"/>
      <c r="AF1516" s="108"/>
      <c r="AG1516" s="108"/>
      <c r="AH1516" s="108"/>
    </row>
    <row r="1517">
      <c r="A1517" s="108"/>
      <c r="B1517" s="108"/>
      <c r="C1517" s="108"/>
      <c r="D1517" s="115"/>
      <c r="E1517" s="108"/>
      <c r="F1517" s="108"/>
      <c r="G1517" s="108"/>
      <c r="H1517" s="108"/>
      <c r="I1517" s="108"/>
      <c r="J1517" s="108"/>
      <c r="K1517" s="108"/>
      <c r="L1517" s="108"/>
      <c r="M1517" s="111"/>
      <c r="N1517" s="112"/>
      <c r="O1517" s="111"/>
      <c r="P1517" s="108"/>
      <c r="Q1517" s="108"/>
      <c r="R1517" s="108"/>
      <c r="S1517" s="108"/>
      <c r="T1517" s="108"/>
      <c r="U1517" s="108"/>
      <c r="V1517" s="108"/>
      <c r="W1517" s="108"/>
      <c r="X1517" s="108"/>
      <c r="Y1517" s="108"/>
      <c r="Z1517" s="108"/>
      <c r="AA1517" s="108"/>
      <c r="AB1517" s="108"/>
      <c r="AC1517" s="108"/>
      <c r="AD1517" s="108"/>
      <c r="AE1517" s="108"/>
      <c r="AF1517" s="108"/>
      <c r="AG1517" s="108"/>
      <c r="AH1517" s="108"/>
    </row>
    <row r="1518">
      <c r="A1518" s="108"/>
      <c r="B1518" s="108"/>
      <c r="C1518" s="108"/>
      <c r="D1518" s="115"/>
      <c r="E1518" s="108"/>
      <c r="F1518" s="108"/>
      <c r="G1518" s="108"/>
      <c r="H1518" s="108"/>
      <c r="I1518" s="108"/>
      <c r="J1518" s="108"/>
      <c r="K1518" s="108"/>
      <c r="L1518" s="108"/>
      <c r="M1518" s="111"/>
      <c r="N1518" s="112"/>
      <c r="O1518" s="111"/>
      <c r="P1518" s="108"/>
      <c r="Q1518" s="108"/>
      <c r="R1518" s="108"/>
      <c r="S1518" s="108"/>
      <c r="T1518" s="108"/>
      <c r="U1518" s="108"/>
      <c r="V1518" s="108"/>
      <c r="W1518" s="108"/>
      <c r="X1518" s="108"/>
      <c r="Y1518" s="108"/>
      <c r="Z1518" s="108"/>
      <c r="AA1518" s="108"/>
      <c r="AB1518" s="108"/>
      <c r="AC1518" s="108"/>
      <c r="AD1518" s="108"/>
      <c r="AE1518" s="108"/>
      <c r="AF1518" s="108"/>
      <c r="AG1518" s="108"/>
      <c r="AH1518" s="108"/>
    </row>
    <row r="1519">
      <c r="A1519" s="108"/>
      <c r="B1519" s="108"/>
      <c r="C1519" s="108"/>
      <c r="D1519" s="115"/>
      <c r="E1519" s="108"/>
      <c r="F1519" s="108"/>
      <c r="G1519" s="108"/>
      <c r="H1519" s="108"/>
      <c r="I1519" s="108"/>
      <c r="J1519" s="108"/>
      <c r="K1519" s="108"/>
      <c r="L1519" s="108"/>
      <c r="M1519" s="111"/>
      <c r="N1519" s="112"/>
      <c r="O1519" s="111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/>
      <c r="AB1519" s="108"/>
      <c r="AC1519" s="108"/>
      <c r="AD1519" s="108"/>
      <c r="AE1519" s="108"/>
      <c r="AF1519" s="108"/>
      <c r="AG1519" s="108"/>
      <c r="AH1519" s="108"/>
    </row>
    <row r="1520">
      <c r="A1520" s="108"/>
      <c r="B1520" s="108"/>
      <c r="C1520" s="108"/>
      <c r="D1520" s="115"/>
      <c r="E1520" s="108"/>
      <c r="F1520" s="108"/>
      <c r="G1520" s="108"/>
      <c r="H1520" s="108"/>
      <c r="I1520" s="108"/>
      <c r="J1520" s="108"/>
      <c r="K1520" s="108"/>
      <c r="L1520" s="108"/>
      <c r="M1520" s="111"/>
      <c r="N1520" s="112"/>
      <c r="O1520" s="111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/>
      <c r="AC1520" s="108"/>
      <c r="AD1520" s="108"/>
      <c r="AE1520" s="108"/>
      <c r="AF1520" s="108"/>
      <c r="AG1520" s="108"/>
      <c r="AH1520" s="108"/>
    </row>
    <row r="1521">
      <c r="A1521" s="108"/>
      <c r="B1521" s="108"/>
      <c r="C1521" s="108"/>
      <c r="D1521" s="115"/>
      <c r="E1521" s="108"/>
      <c r="F1521" s="108"/>
      <c r="G1521" s="108"/>
      <c r="H1521" s="108"/>
      <c r="I1521" s="108"/>
      <c r="J1521" s="108"/>
      <c r="K1521" s="108"/>
      <c r="L1521" s="108"/>
      <c r="M1521" s="111"/>
      <c r="N1521" s="112"/>
      <c r="O1521" s="111"/>
      <c r="P1521" s="108"/>
      <c r="Q1521" s="108"/>
      <c r="R1521" s="108"/>
      <c r="S1521" s="108"/>
      <c r="T1521" s="108"/>
      <c r="U1521" s="108"/>
      <c r="V1521" s="108"/>
      <c r="W1521" s="108"/>
      <c r="X1521" s="108"/>
      <c r="Y1521" s="108"/>
      <c r="Z1521" s="108"/>
      <c r="AA1521" s="108"/>
      <c r="AB1521" s="108"/>
      <c r="AC1521" s="108"/>
      <c r="AD1521" s="108"/>
      <c r="AE1521" s="108"/>
      <c r="AF1521" s="108"/>
      <c r="AG1521" s="108"/>
      <c r="AH1521" s="108"/>
    </row>
    <row r="1522">
      <c r="A1522" s="108"/>
      <c r="B1522" s="108"/>
      <c r="C1522" s="108"/>
      <c r="D1522" s="115"/>
      <c r="E1522" s="108"/>
      <c r="F1522" s="108"/>
      <c r="G1522" s="108"/>
      <c r="H1522" s="108"/>
      <c r="I1522" s="108"/>
      <c r="J1522" s="108"/>
      <c r="K1522" s="108"/>
      <c r="L1522" s="108"/>
      <c r="M1522" s="111"/>
      <c r="N1522" s="112"/>
      <c r="O1522" s="111"/>
      <c r="P1522" s="108"/>
      <c r="Q1522" s="108"/>
      <c r="R1522" s="108"/>
      <c r="S1522" s="108"/>
      <c r="T1522" s="108"/>
      <c r="U1522" s="108"/>
      <c r="V1522" s="108"/>
      <c r="W1522" s="108"/>
      <c r="X1522" s="108"/>
      <c r="Y1522" s="108"/>
      <c r="Z1522" s="108"/>
      <c r="AA1522" s="108"/>
      <c r="AB1522" s="108"/>
      <c r="AC1522" s="108"/>
      <c r="AD1522" s="108"/>
      <c r="AE1522" s="108"/>
      <c r="AF1522" s="108"/>
      <c r="AG1522" s="108"/>
      <c r="AH1522" s="108"/>
    </row>
    <row r="1523">
      <c r="A1523" s="108"/>
      <c r="B1523" s="108"/>
      <c r="C1523" s="108"/>
      <c r="D1523" s="115"/>
      <c r="E1523" s="108"/>
      <c r="F1523" s="108"/>
      <c r="G1523" s="108"/>
      <c r="H1523" s="108"/>
      <c r="I1523" s="108"/>
      <c r="J1523" s="108"/>
      <c r="K1523" s="108"/>
      <c r="L1523" s="108"/>
      <c r="M1523" s="111"/>
      <c r="N1523" s="112"/>
      <c r="O1523" s="111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/>
      <c r="AB1523" s="108"/>
      <c r="AC1523" s="108"/>
      <c r="AD1523" s="108"/>
      <c r="AE1523" s="108"/>
      <c r="AF1523" s="108"/>
      <c r="AG1523" s="108"/>
      <c r="AH1523" s="108"/>
    </row>
    <row r="1524">
      <c r="A1524" s="108"/>
      <c r="B1524" s="108"/>
      <c r="C1524" s="108"/>
      <c r="D1524" s="115"/>
      <c r="E1524" s="108"/>
      <c r="F1524" s="108"/>
      <c r="G1524" s="108"/>
      <c r="H1524" s="108"/>
      <c r="I1524" s="108"/>
      <c r="J1524" s="108"/>
      <c r="K1524" s="108"/>
      <c r="L1524" s="108"/>
      <c r="M1524" s="111"/>
      <c r="N1524" s="112"/>
      <c r="O1524" s="111"/>
      <c r="P1524" s="108"/>
      <c r="Q1524" s="108"/>
      <c r="R1524" s="108"/>
      <c r="S1524" s="108"/>
      <c r="T1524" s="108"/>
      <c r="U1524" s="108"/>
      <c r="V1524" s="108"/>
      <c r="W1524" s="108"/>
      <c r="X1524" s="108"/>
      <c r="Y1524" s="108"/>
      <c r="Z1524" s="108"/>
      <c r="AA1524" s="108"/>
      <c r="AB1524" s="108"/>
      <c r="AC1524" s="108"/>
      <c r="AD1524" s="108"/>
      <c r="AE1524" s="108"/>
      <c r="AF1524" s="108"/>
      <c r="AG1524" s="108"/>
      <c r="AH1524" s="108"/>
    </row>
    <row r="1525">
      <c r="A1525" s="108"/>
      <c r="B1525" s="108"/>
      <c r="C1525" s="108"/>
      <c r="D1525" s="115"/>
      <c r="E1525" s="108"/>
      <c r="F1525" s="108"/>
      <c r="G1525" s="108"/>
      <c r="H1525" s="108"/>
      <c r="I1525" s="108"/>
      <c r="J1525" s="108"/>
      <c r="K1525" s="108"/>
      <c r="L1525" s="108"/>
      <c r="M1525" s="111"/>
      <c r="N1525" s="112"/>
      <c r="O1525" s="111"/>
      <c r="P1525" s="108"/>
      <c r="Q1525" s="108"/>
      <c r="R1525" s="108"/>
      <c r="S1525" s="108"/>
      <c r="T1525" s="108"/>
      <c r="U1525" s="108"/>
      <c r="V1525" s="108"/>
      <c r="W1525" s="108"/>
      <c r="X1525" s="108"/>
      <c r="Y1525" s="108"/>
      <c r="Z1525" s="108"/>
      <c r="AA1525" s="108"/>
      <c r="AB1525" s="108"/>
      <c r="AC1525" s="108"/>
      <c r="AD1525" s="108"/>
      <c r="AE1525" s="108"/>
      <c r="AF1525" s="108"/>
      <c r="AG1525" s="108"/>
      <c r="AH1525" s="108"/>
    </row>
    <row r="1526">
      <c r="A1526" s="108"/>
      <c r="B1526" s="108"/>
      <c r="C1526" s="108"/>
      <c r="D1526" s="115"/>
      <c r="E1526" s="108"/>
      <c r="F1526" s="108"/>
      <c r="G1526" s="108"/>
      <c r="H1526" s="108"/>
      <c r="I1526" s="108"/>
      <c r="J1526" s="108"/>
      <c r="K1526" s="108"/>
      <c r="L1526" s="108"/>
      <c r="M1526" s="111"/>
      <c r="N1526" s="112"/>
      <c r="O1526" s="111"/>
      <c r="P1526" s="108"/>
      <c r="Q1526" s="108"/>
      <c r="R1526" s="108"/>
      <c r="S1526" s="108"/>
      <c r="T1526" s="108"/>
      <c r="U1526" s="108"/>
      <c r="V1526" s="108"/>
      <c r="W1526" s="108"/>
      <c r="X1526" s="108"/>
      <c r="Y1526" s="108"/>
      <c r="Z1526" s="108"/>
      <c r="AA1526" s="108"/>
      <c r="AB1526" s="108"/>
      <c r="AC1526" s="108"/>
      <c r="AD1526" s="108"/>
      <c r="AE1526" s="108"/>
      <c r="AF1526" s="108"/>
      <c r="AG1526" s="108"/>
      <c r="AH1526" s="108"/>
    </row>
    <row r="1527">
      <c r="A1527" s="108"/>
      <c r="B1527" s="108"/>
      <c r="C1527" s="108"/>
      <c r="D1527" s="115"/>
      <c r="E1527" s="108"/>
      <c r="F1527" s="108"/>
      <c r="G1527" s="108"/>
      <c r="H1527" s="108"/>
      <c r="I1527" s="108"/>
      <c r="J1527" s="108"/>
      <c r="K1527" s="108"/>
      <c r="L1527" s="108"/>
      <c r="M1527" s="111"/>
      <c r="N1527" s="112"/>
      <c r="O1527" s="111"/>
      <c r="P1527" s="108"/>
      <c r="Q1527" s="108"/>
      <c r="R1527" s="108"/>
      <c r="S1527" s="108"/>
      <c r="T1527" s="108"/>
      <c r="U1527" s="108"/>
      <c r="V1527" s="108"/>
      <c r="W1527" s="108"/>
      <c r="X1527" s="108"/>
      <c r="Y1527" s="108"/>
      <c r="Z1527" s="108"/>
      <c r="AA1527" s="108"/>
      <c r="AB1527" s="108"/>
      <c r="AC1527" s="108"/>
      <c r="AD1527" s="108"/>
      <c r="AE1527" s="108"/>
      <c r="AF1527" s="108"/>
      <c r="AG1527" s="108"/>
      <c r="AH1527" s="108"/>
    </row>
    <row r="1528">
      <c r="A1528" s="108"/>
      <c r="B1528" s="108"/>
      <c r="C1528" s="108"/>
      <c r="D1528" s="115"/>
      <c r="E1528" s="108"/>
      <c r="F1528" s="108"/>
      <c r="G1528" s="108"/>
      <c r="H1528" s="108"/>
      <c r="I1528" s="108"/>
      <c r="J1528" s="108"/>
      <c r="K1528" s="108"/>
      <c r="L1528" s="108"/>
      <c r="M1528" s="111"/>
      <c r="N1528" s="112"/>
      <c r="O1528" s="111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/>
      <c r="AC1528" s="108"/>
      <c r="AD1528" s="108"/>
      <c r="AE1528" s="108"/>
      <c r="AF1528" s="108"/>
      <c r="AG1528" s="108"/>
      <c r="AH1528" s="108"/>
    </row>
    <row r="1529">
      <c r="A1529" s="108"/>
      <c r="B1529" s="108"/>
      <c r="C1529" s="108"/>
      <c r="D1529" s="115"/>
      <c r="E1529" s="108"/>
      <c r="F1529" s="108"/>
      <c r="G1529" s="108"/>
      <c r="H1529" s="108"/>
      <c r="I1529" s="108"/>
      <c r="J1529" s="108"/>
      <c r="K1529" s="108"/>
      <c r="L1529" s="108"/>
      <c r="M1529" s="111"/>
      <c r="N1529" s="112"/>
      <c r="O1529" s="111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/>
      <c r="AB1529" s="108"/>
      <c r="AC1529" s="108"/>
      <c r="AD1529" s="108"/>
      <c r="AE1529" s="108"/>
      <c r="AF1529" s="108"/>
      <c r="AG1529" s="108"/>
      <c r="AH1529" s="108"/>
    </row>
    <row r="1530">
      <c r="A1530" s="108"/>
      <c r="B1530" s="108"/>
      <c r="C1530" s="108"/>
      <c r="D1530" s="115"/>
      <c r="E1530" s="108"/>
      <c r="F1530" s="108"/>
      <c r="G1530" s="108"/>
      <c r="H1530" s="108"/>
      <c r="I1530" s="108"/>
      <c r="J1530" s="108"/>
      <c r="K1530" s="108"/>
      <c r="L1530" s="108"/>
      <c r="M1530" s="111"/>
      <c r="N1530" s="112"/>
      <c r="O1530" s="111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/>
      <c r="AB1530" s="108"/>
      <c r="AC1530" s="108"/>
      <c r="AD1530" s="108"/>
      <c r="AE1530" s="108"/>
      <c r="AF1530" s="108"/>
      <c r="AG1530" s="108"/>
      <c r="AH1530" s="108"/>
    </row>
    <row r="1531">
      <c r="A1531" s="108"/>
      <c r="B1531" s="108"/>
      <c r="C1531" s="108"/>
      <c r="D1531" s="115"/>
      <c r="E1531" s="108"/>
      <c r="F1531" s="108"/>
      <c r="G1531" s="108"/>
      <c r="H1531" s="108"/>
      <c r="I1531" s="108"/>
      <c r="J1531" s="108"/>
      <c r="K1531" s="108"/>
      <c r="L1531" s="108"/>
      <c r="M1531" s="111"/>
      <c r="N1531" s="112"/>
      <c r="O1531" s="111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  <c r="AE1531" s="108"/>
      <c r="AF1531" s="108"/>
      <c r="AG1531" s="108"/>
      <c r="AH1531" s="108"/>
    </row>
    <row r="1532">
      <c r="A1532" s="108"/>
      <c r="B1532" s="108"/>
      <c r="C1532" s="108"/>
      <c r="D1532" s="115"/>
      <c r="E1532" s="108"/>
      <c r="F1532" s="108"/>
      <c r="G1532" s="108"/>
      <c r="H1532" s="108"/>
      <c r="I1532" s="108"/>
      <c r="J1532" s="108"/>
      <c r="K1532" s="108"/>
      <c r="L1532" s="108"/>
      <c r="M1532" s="111"/>
      <c r="N1532" s="112"/>
      <c r="O1532" s="111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/>
      <c r="AC1532" s="108"/>
      <c r="AD1532" s="108"/>
      <c r="AE1532" s="108"/>
      <c r="AF1532" s="108"/>
      <c r="AG1532" s="108"/>
      <c r="AH1532" s="108"/>
    </row>
    <row r="1533">
      <c r="A1533" s="108"/>
      <c r="B1533" s="108"/>
      <c r="C1533" s="108"/>
      <c r="D1533" s="115"/>
      <c r="E1533" s="108"/>
      <c r="F1533" s="108"/>
      <c r="G1533" s="108"/>
      <c r="H1533" s="108"/>
      <c r="I1533" s="108"/>
      <c r="J1533" s="108"/>
      <c r="K1533" s="108"/>
      <c r="L1533" s="108"/>
      <c r="M1533" s="111"/>
      <c r="N1533" s="112"/>
      <c r="O1533" s="111"/>
      <c r="P1533" s="108"/>
      <c r="Q1533" s="108"/>
      <c r="R1533" s="108"/>
      <c r="S1533" s="108"/>
      <c r="T1533" s="108"/>
      <c r="U1533" s="108"/>
      <c r="V1533" s="108"/>
      <c r="W1533" s="108"/>
      <c r="X1533" s="108"/>
      <c r="Y1533" s="108"/>
      <c r="Z1533" s="108"/>
      <c r="AA1533" s="108"/>
      <c r="AB1533" s="108"/>
      <c r="AC1533" s="108"/>
      <c r="AD1533" s="108"/>
      <c r="AE1533" s="108"/>
      <c r="AF1533" s="108"/>
      <c r="AG1533" s="108"/>
      <c r="AH1533" s="108"/>
    </row>
    <row r="1534">
      <c r="A1534" s="108"/>
      <c r="B1534" s="108"/>
      <c r="C1534" s="108"/>
      <c r="D1534" s="115"/>
      <c r="E1534" s="108"/>
      <c r="F1534" s="108"/>
      <c r="G1534" s="108"/>
      <c r="H1534" s="108"/>
      <c r="I1534" s="108"/>
      <c r="J1534" s="108"/>
      <c r="K1534" s="108"/>
      <c r="L1534" s="108"/>
      <c r="M1534" s="111"/>
      <c r="N1534" s="112"/>
      <c r="O1534" s="111"/>
      <c r="P1534" s="108"/>
      <c r="Q1534" s="108"/>
      <c r="R1534" s="108"/>
      <c r="S1534" s="108"/>
      <c r="T1534" s="108"/>
      <c r="U1534" s="108"/>
      <c r="V1534" s="108"/>
      <c r="W1534" s="108"/>
      <c r="X1534" s="108"/>
      <c r="Y1534" s="108"/>
      <c r="Z1534" s="108"/>
      <c r="AA1534" s="108"/>
      <c r="AB1534" s="108"/>
      <c r="AC1534" s="108"/>
      <c r="AD1534" s="108"/>
      <c r="AE1534" s="108"/>
      <c r="AF1534" s="108"/>
      <c r="AG1534" s="108"/>
      <c r="AH1534" s="108"/>
    </row>
    <row r="1535">
      <c r="A1535" s="108"/>
      <c r="B1535" s="108"/>
      <c r="C1535" s="108"/>
      <c r="D1535" s="115"/>
      <c r="E1535" s="108"/>
      <c r="F1535" s="108"/>
      <c r="G1535" s="108"/>
      <c r="H1535" s="108"/>
      <c r="I1535" s="108"/>
      <c r="J1535" s="108"/>
      <c r="K1535" s="108"/>
      <c r="L1535" s="108"/>
      <c r="M1535" s="111"/>
      <c r="N1535" s="112"/>
      <c r="O1535" s="111"/>
      <c r="P1535" s="108"/>
      <c r="Q1535" s="108"/>
      <c r="R1535" s="108"/>
      <c r="S1535" s="108"/>
      <c r="T1535" s="108"/>
      <c r="U1535" s="108"/>
      <c r="V1535" s="108"/>
      <c r="W1535" s="108"/>
      <c r="X1535" s="108"/>
      <c r="Y1535" s="108"/>
      <c r="Z1535" s="108"/>
      <c r="AA1535" s="108"/>
      <c r="AB1535" s="108"/>
      <c r="AC1535" s="108"/>
      <c r="AD1535" s="108"/>
      <c r="AE1535" s="108"/>
      <c r="AF1535" s="108"/>
      <c r="AG1535" s="108"/>
      <c r="AH1535" s="108"/>
    </row>
    <row r="1536">
      <c r="A1536" s="108"/>
      <c r="B1536" s="108"/>
      <c r="C1536" s="108"/>
      <c r="D1536" s="115"/>
      <c r="E1536" s="108"/>
      <c r="F1536" s="108"/>
      <c r="G1536" s="108"/>
      <c r="H1536" s="108"/>
      <c r="I1536" s="108"/>
      <c r="J1536" s="108"/>
      <c r="K1536" s="108"/>
      <c r="L1536" s="108"/>
      <c r="M1536" s="111"/>
      <c r="N1536" s="112"/>
      <c r="O1536" s="111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  <c r="AE1536" s="108"/>
      <c r="AF1536" s="108"/>
      <c r="AG1536" s="108"/>
      <c r="AH1536" s="108"/>
    </row>
    <row r="1537">
      <c r="A1537" s="108"/>
      <c r="B1537" s="108"/>
      <c r="C1537" s="108"/>
      <c r="D1537" s="115"/>
      <c r="E1537" s="108"/>
      <c r="F1537" s="108"/>
      <c r="G1537" s="108"/>
      <c r="H1537" s="108"/>
      <c r="I1537" s="108"/>
      <c r="J1537" s="108"/>
      <c r="K1537" s="108"/>
      <c r="L1537" s="108"/>
      <c r="M1537" s="111"/>
      <c r="N1537" s="112"/>
      <c r="O1537" s="111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/>
      <c r="AB1537" s="108"/>
      <c r="AC1537" s="108"/>
      <c r="AD1537" s="108"/>
      <c r="AE1537" s="108"/>
      <c r="AF1537" s="108"/>
      <c r="AG1537" s="108"/>
      <c r="AH1537" s="108"/>
    </row>
    <row r="1538">
      <c r="A1538" s="108"/>
      <c r="B1538" s="108"/>
      <c r="C1538" s="108"/>
      <c r="D1538" s="115"/>
      <c r="E1538" s="108"/>
      <c r="F1538" s="108"/>
      <c r="G1538" s="108"/>
      <c r="H1538" s="108"/>
      <c r="I1538" s="108"/>
      <c r="J1538" s="108"/>
      <c r="K1538" s="108"/>
      <c r="L1538" s="108"/>
      <c r="M1538" s="111"/>
      <c r="N1538" s="112"/>
      <c r="O1538" s="111"/>
      <c r="P1538" s="108"/>
      <c r="Q1538" s="108"/>
      <c r="R1538" s="108"/>
      <c r="S1538" s="108"/>
      <c r="T1538" s="108"/>
      <c r="U1538" s="108"/>
      <c r="V1538" s="108"/>
      <c r="W1538" s="108"/>
      <c r="X1538" s="108"/>
      <c r="Y1538" s="108"/>
      <c r="Z1538" s="108"/>
      <c r="AA1538" s="108"/>
      <c r="AB1538" s="108"/>
      <c r="AC1538" s="108"/>
      <c r="AD1538" s="108"/>
      <c r="AE1538" s="108"/>
      <c r="AF1538" s="108"/>
      <c r="AG1538" s="108"/>
      <c r="AH1538" s="108"/>
    </row>
    <row r="1539">
      <c r="A1539" s="108"/>
      <c r="B1539" s="108"/>
      <c r="C1539" s="108"/>
      <c r="D1539" s="115"/>
      <c r="E1539" s="108"/>
      <c r="F1539" s="108"/>
      <c r="G1539" s="108"/>
      <c r="H1539" s="108"/>
      <c r="I1539" s="108"/>
      <c r="J1539" s="108"/>
      <c r="K1539" s="108"/>
      <c r="L1539" s="108"/>
      <c r="M1539" s="111"/>
      <c r="N1539" s="112"/>
      <c r="O1539" s="111"/>
      <c r="P1539" s="108"/>
      <c r="Q1539" s="108"/>
      <c r="R1539" s="108"/>
      <c r="S1539" s="108"/>
      <c r="T1539" s="108"/>
      <c r="U1539" s="108"/>
      <c r="V1539" s="108"/>
      <c r="W1539" s="108"/>
      <c r="X1539" s="108"/>
      <c r="Y1539" s="108"/>
      <c r="Z1539" s="108"/>
      <c r="AA1539" s="108"/>
      <c r="AB1539" s="108"/>
      <c r="AC1539" s="108"/>
      <c r="AD1539" s="108"/>
      <c r="AE1539" s="108"/>
      <c r="AF1539" s="108"/>
      <c r="AG1539" s="108"/>
      <c r="AH1539" s="108"/>
    </row>
    <row r="1540">
      <c r="A1540" s="108"/>
      <c r="B1540" s="108"/>
      <c r="C1540" s="108"/>
      <c r="D1540" s="115"/>
      <c r="E1540" s="108"/>
      <c r="F1540" s="108"/>
      <c r="G1540" s="108"/>
      <c r="H1540" s="108"/>
      <c r="I1540" s="108"/>
      <c r="J1540" s="108"/>
      <c r="K1540" s="108"/>
      <c r="L1540" s="108"/>
      <c r="M1540" s="111"/>
      <c r="N1540" s="112"/>
      <c r="O1540" s="111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  <c r="AE1540" s="108"/>
      <c r="AF1540" s="108"/>
      <c r="AG1540" s="108"/>
      <c r="AH1540" s="108"/>
    </row>
    <row r="1541">
      <c r="A1541" s="108"/>
      <c r="B1541" s="108"/>
      <c r="C1541" s="108"/>
      <c r="D1541" s="115"/>
      <c r="E1541" s="108"/>
      <c r="F1541" s="108"/>
      <c r="G1541" s="108"/>
      <c r="H1541" s="108"/>
      <c r="I1541" s="108"/>
      <c r="J1541" s="108"/>
      <c r="K1541" s="108"/>
      <c r="L1541" s="108"/>
      <c r="M1541" s="111"/>
      <c r="N1541" s="112"/>
      <c r="O1541" s="111"/>
      <c r="P1541" s="108"/>
      <c r="Q1541" s="108"/>
      <c r="R1541" s="108"/>
      <c r="S1541" s="108"/>
      <c r="T1541" s="108"/>
      <c r="U1541" s="108"/>
      <c r="V1541" s="108"/>
      <c r="W1541" s="108"/>
      <c r="X1541" s="108"/>
      <c r="Y1541" s="108"/>
      <c r="Z1541" s="108"/>
      <c r="AA1541" s="108"/>
      <c r="AB1541" s="108"/>
      <c r="AC1541" s="108"/>
      <c r="AD1541" s="108"/>
      <c r="AE1541" s="108"/>
      <c r="AF1541" s="108"/>
      <c r="AG1541" s="108"/>
      <c r="AH1541" s="108"/>
    </row>
    <row r="1542">
      <c r="A1542" s="108"/>
      <c r="B1542" s="108"/>
      <c r="C1542" s="108"/>
      <c r="D1542" s="115"/>
      <c r="E1542" s="108"/>
      <c r="F1542" s="108"/>
      <c r="G1542" s="108"/>
      <c r="H1542" s="108"/>
      <c r="I1542" s="108"/>
      <c r="J1542" s="108"/>
      <c r="K1542" s="108"/>
      <c r="L1542" s="108"/>
      <c r="M1542" s="111"/>
      <c r="N1542" s="112"/>
      <c r="O1542" s="111"/>
      <c r="P1542" s="108"/>
      <c r="Q1542" s="108"/>
      <c r="R1542" s="108"/>
      <c r="S1542" s="108"/>
      <c r="T1542" s="108"/>
      <c r="U1542" s="108"/>
      <c r="V1542" s="108"/>
      <c r="W1542" s="108"/>
      <c r="X1542" s="108"/>
      <c r="Y1542" s="108"/>
      <c r="Z1542" s="108"/>
      <c r="AA1542" s="108"/>
      <c r="AB1542" s="108"/>
      <c r="AC1542" s="108"/>
      <c r="AD1542" s="108"/>
      <c r="AE1542" s="108"/>
      <c r="AF1542" s="108"/>
      <c r="AG1542" s="108"/>
      <c r="AH1542" s="108"/>
    </row>
    <row r="1543">
      <c r="A1543" s="108"/>
      <c r="B1543" s="108"/>
      <c r="C1543" s="108"/>
      <c r="D1543" s="115"/>
      <c r="E1543" s="108"/>
      <c r="F1543" s="108"/>
      <c r="G1543" s="108"/>
      <c r="H1543" s="108"/>
      <c r="I1543" s="108"/>
      <c r="J1543" s="108"/>
      <c r="K1543" s="108"/>
      <c r="L1543" s="108"/>
      <c r="M1543" s="111"/>
      <c r="N1543" s="112"/>
      <c r="O1543" s="111"/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/>
      <c r="AB1543" s="108"/>
      <c r="AC1543" s="108"/>
      <c r="AD1543" s="108"/>
      <c r="AE1543" s="108"/>
      <c r="AF1543" s="108"/>
      <c r="AG1543" s="108"/>
      <c r="AH1543" s="108"/>
    </row>
    <row r="1544">
      <c r="A1544" s="108"/>
      <c r="B1544" s="108"/>
      <c r="C1544" s="108"/>
      <c r="D1544" s="115"/>
      <c r="E1544" s="108"/>
      <c r="F1544" s="108"/>
      <c r="G1544" s="108"/>
      <c r="H1544" s="108"/>
      <c r="I1544" s="108"/>
      <c r="J1544" s="108"/>
      <c r="K1544" s="108"/>
      <c r="L1544" s="108"/>
      <c r="M1544" s="111"/>
      <c r="N1544" s="112"/>
      <c r="O1544" s="111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  <c r="AE1544" s="108"/>
      <c r="AF1544" s="108"/>
      <c r="AG1544" s="108"/>
      <c r="AH1544" s="108"/>
    </row>
    <row r="1545">
      <c r="A1545" s="108"/>
      <c r="B1545" s="108"/>
      <c r="C1545" s="108"/>
      <c r="D1545" s="115"/>
      <c r="E1545" s="108"/>
      <c r="F1545" s="108"/>
      <c r="G1545" s="108"/>
      <c r="H1545" s="108"/>
      <c r="I1545" s="108"/>
      <c r="J1545" s="108"/>
      <c r="K1545" s="108"/>
      <c r="L1545" s="108"/>
      <c r="M1545" s="111"/>
      <c r="N1545" s="112"/>
      <c r="O1545" s="111"/>
      <c r="P1545" s="108"/>
      <c r="Q1545" s="108"/>
      <c r="R1545" s="108"/>
      <c r="S1545" s="108"/>
      <c r="T1545" s="108"/>
      <c r="U1545" s="108"/>
      <c r="V1545" s="108"/>
      <c r="W1545" s="108"/>
      <c r="X1545" s="108"/>
      <c r="Y1545" s="108"/>
      <c r="Z1545" s="108"/>
      <c r="AA1545" s="108"/>
      <c r="AB1545" s="108"/>
      <c r="AC1545" s="108"/>
      <c r="AD1545" s="108"/>
      <c r="AE1545" s="108"/>
      <c r="AF1545" s="108"/>
      <c r="AG1545" s="108"/>
      <c r="AH1545" s="108"/>
    </row>
    <row r="1546">
      <c r="A1546" s="108"/>
      <c r="B1546" s="108"/>
      <c r="C1546" s="108"/>
      <c r="D1546" s="115"/>
      <c r="E1546" s="108"/>
      <c r="F1546" s="108"/>
      <c r="G1546" s="108"/>
      <c r="H1546" s="108"/>
      <c r="I1546" s="108"/>
      <c r="J1546" s="108"/>
      <c r="K1546" s="108"/>
      <c r="L1546" s="108"/>
      <c r="M1546" s="111"/>
      <c r="N1546" s="112"/>
      <c r="O1546" s="111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  <c r="AE1546" s="108"/>
      <c r="AF1546" s="108"/>
      <c r="AG1546" s="108"/>
      <c r="AH1546" s="108"/>
    </row>
    <row r="1547">
      <c r="A1547" s="108"/>
      <c r="B1547" s="108"/>
      <c r="C1547" s="108"/>
      <c r="D1547" s="115"/>
      <c r="E1547" s="108"/>
      <c r="F1547" s="108"/>
      <c r="G1547" s="108"/>
      <c r="H1547" s="108"/>
      <c r="I1547" s="108"/>
      <c r="J1547" s="108"/>
      <c r="K1547" s="108"/>
      <c r="L1547" s="108"/>
      <c r="M1547" s="111"/>
      <c r="N1547" s="112"/>
      <c r="O1547" s="111"/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/>
      <c r="AC1547" s="108"/>
      <c r="AD1547" s="108"/>
      <c r="AE1547" s="108"/>
      <c r="AF1547" s="108"/>
      <c r="AG1547" s="108"/>
      <c r="AH1547" s="108"/>
    </row>
    <row r="1548">
      <c r="A1548" s="108"/>
      <c r="B1548" s="108"/>
      <c r="C1548" s="108"/>
      <c r="D1548" s="115"/>
      <c r="E1548" s="108"/>
      <c r="F1548" s="108"/>
      <c r="G1548" s="108"/>
      <c r="H1548" s="108"/>
      <c r="I1548" s="108"/>
      <c r="J1548" s="108"/>
      <c r="K1548" s="108"/>
      <c r="L1548" s="108"/>
      <c r="M1548" s="111"/>
      <c r="N1548" s="112"/>
      <c r="O1548" s="111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  <c r="AE1548" s="108"/>
      <c r="AF1548" s="108"/>
      <c r="AG1548" s="108"/>
      <c r="AH1548" s="108"/>
    </row>
    <row r="1549">
      <c r="A1549" s="108"/>
      <c r="B1549" s="108"/>
      <c r="C1549" s="108"/>
      <c r="D1549" s="115"/>
      <c r="E1549" s="108"/>
      <c r="F1549" s="108"/>
      <c r="G1549" s="108"/>
      <c r="H1549" s="108"/>
      <c r="I1549" s="108"/>
      <c r="J1549" s="108"/>
      <c r="K1549" s="108"/>
      <c r="L1549" s="108"/>
      <c r="M1549" s="111"/>
      <c r="N1549" s="112"/>
      <c r="O1549" s="111"/>
      <c r="P1549" s="108"/>
      <c r="Q1549" s="108"/>
      <c r="R1549" s="108"/>
      <c r="S1549" s="108"/>
      <c r="T1549" s="108"/>
      <c r="U1549" s="108"/>
      <c r="V1549" s="108"/>
      <c r="W1549" s="108"/>
      <c r="X1549" s="108"/>
      <c r="Y1549" s="108"/>
      <c r="Z1549" s="108"/>
      <c r="AA1549" s="108"/>
      <c r="AB1549" s="108"/>
      <c r="AC1549" s="108"/>
      <c r="AD1549" s="108"/>
      <c r="AE1549" s="108"/>
      <c r="AF1549" s="108"/>
      <c r="AG1549" s="108"/>
      <c r="AH1549" s="108"/>
    </row>
    <row r="1550">
      <c r="A1550" s="108"/>
      <c r="B1550" s="108"/>
      <c r="C1550" s="108"/>
      <c r="D1550" s="115"/>
      <c r="E1550" s="108"/>
      <c r="F1550" s="108"/>
      <c r="G1550" s="108"/>
      <c r="H1550" s="108"/>
      <c r="I1550" s="108"/>
      <c r="J1550" s="108"/>
      <c r="K1550" s="108"/>
      <c r="L1550" s="108"/>
      <c r="M1550" s="111"/>
      <c r="N1550" s="112"/>
      <c r="O1550" s="111"/>
      <c r="P1550" s="108"/>
      <c r="Q1550" s="108"/>
      <c r="R1550" s="108"/>
      <c r="S1550" s="108"/>
      <c r="T1550" s="108"/>
      <c r="U1550" s="108"/>
      <c r="V1550" s="108"/>
      <c r="W1550" s="108"/>
      <c r="X1550" s="108"/>
      <c r="Y1550" s="108"/>
      <c r="Z1550" s="108"/>
      <c r="AA1550" s="108"/>
      <c r="AB1550" s="108"/>
      <c r="AC1550" s="108"/>
      <c r="AD1550" s="108"/>
      <c r="AE1550" s="108"/>
      <c r="AF1550" s="108"/>
      <c r="AG1550" s="108"/>
      <c r="AH1550" s="108"/>
    </row>
    <row r="1551">
      <c r="A1551" s="108"/>
      <c r="B1551" s="108"/>
      <c r="C1551" s="108"/>
      <c r="D1551" s="115"/>
      <c r="E1551" s="108"/>
      <c r="F1551" s="108"/>
      <c r="G1551" s="108"/>
      <c r="H1551" s="108"/>
      <c r="I1551" s="108"/>
      <c r="J1551" s="108"/>
      <c r="K1551" s="108"/>
      <c r="L1551" s="108"/>
      <c r="M1551" s="111"/>
      <c r="N1551" s="112"/>
      <c r="O1551" s="111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/>
      <c r="AB1551" s="108"/>
      <c r="AC1551" s="108"/>
      <c r="AD1551" s="108"/>
      <c r="AE1551" s="108"/>
      <c r="AF1551" s="108"/>
      <c r="AG1551" s="108"/>
      <c r="AH1551" s="108"/>
    </row>
    <row r="1552">
      <c r="A1552" s="108"/>
      <c r="B1552" s="108"/>
      <c r="C1552" s="108"/>
      <c r="D1552" s="115"/>
      <c r="E1552" s="108"/>
      <c r="F1552" s="108"/>
      <c r="G1552" s="108"/>
      <c r="H1552" s="108"/>
      <c r="I1552" s="108"/>
      <c r="J1552" s="108"/>
      <c r="K1552" s="108"/>
      <c r="L1552" s="108"/>
      <c r="M1552" s="111"/>
      <c r="N1552" s="112"/>
      <c r="O1552" s="111"/>
      <c r="P1552" s="108"/>
      <c r="Q1552" s="108"/>
      <c r="R1552" s="108"/>
      <c r="S1552" s="108"/>
      <c r="T1552" s="108"/>
      <c r="U1552" s="108"/>
      <c r="V1552" s="108"/>
      <c r="W1552" s="108"/>
      <c r="X1552" s="108"/>
      <c r="Y1552" s="108"/>
      <c r="Z1552" s="108"/>
      <c r="AA1552" s="108"/>
      <c r="AB1552" s="108"/>
      <c r="AC1552" s="108"/>
      <c r="AD1552" s="108"/>
      <c r="AE1552" s="108"/>
      <c r="AF1552" s="108"/>
      <c r="AG1552" s="108"/>
      <c r="AH1552" s="108"/>
    </row>
    <row r="1553">
      <c r="A1553" s="108"/>
      <c r="B1553" s="108"/>
      <c r="C1553" s="108"/>
      <c r="D1553" s="115"/>
      <c r="E1553" s="108"/>
      <c r="F1553" s="108"/>
      <c r="G1553" s="108"/>
      <c r="H1553" s="108"/>
      <c r="I1553" s="108"/>
      <c r="J1553" s="108"/>
      <c r="K1553" s="108"/>
      <c r="L1553" s="108"/>
      <c r="M1553" s="111"/>
      <c r="N1553" s="112"/>
      <c r="O1553" s="111"/>
      <c r="P1553" s="108"/>
      <c r="Q1553" s="108"/>
      <c r="R1553" s="108"/>
      <c r="S1553" s="108"/>
      <c r="T1553" s="108"/>
      <c r="U1553" s="108"/>
      <c r="V1553" s="108"/>
      <c r="W1553" s="108"/>
      <c r="X1553" s="108"/>
      <c r="Y1553" s="108"/>
      <c r="Z1553" s="108"/>
      <c r="AA1553" s="108"/>
      <c r="AB1553" s="108"/>
      <c r="AC1553" s="108"/>
      <c r="AD1553" s="108"/>
      <c r="AE1553" s="108"/>
      <c r="AF1553" s="108"/>
      <c r="AG1553" s="108"/>
      <c r="AH1553" s="108"/>
    </row>
    <row r="1554">
      <c r="A1554" s="108"/>
      <c r="B1554" s="108"/>
      <c r="C1554" s="108"/>
      <c r="D1554" s="115"/>
      <c r="E1554" s="108"/>
      <c r="F1554" s="108"/>
      <c r="G1554" s="108"/>
      <c r="H1554" s="108"/>
      <c r="I1554" s="108"/>
      <c r="J1554" s="108"/>
      <c r="K1554" s="108"/>
      <c r="L1554" s="108"/>
      <c r="M1554" s="111"/>
      <c r="N1554" s="112"/>
      <c r="O1554" s="111"/>
      <c r="P1554" s="108"/>
      <c r="Q1554" s="108"/>
      <c r="R1554" s="108"/>
      <c r="S1554" s="108"/>
      <c r="T1554" s="108"/>
      <c r="U1554" s="108"/>
      <c r="V1554" s="108"/>
      <c r="W1554" s="108"/>
      <c r="X1554" s="108"/>
      <c r="Y1554" s="108"/>
      <c r="Z1554" s="108"/>
      <c r="AA1554" s="108"/>
      <c r="AB1554" s="108"/>
      <c r="AC1554" s="108"/>
      <c r="AD1554" s="108"/>
      <c r="AE1554" s="108"/>
      <c r="AF1554" s="108"/>
      <c r="AG1554" s="108"/>
      <c r="AH1554" s="108"/>
    </row>
    <row r="1555">
      <c r="A1555" s="108"/>
      <c r="B1555" s="108"/>
      <c r="C1555" s="108"/>
      <c r="D1555" s="115"/>
      <c r="E1555" s="108"/>
      <c r="F1555" s="108"/>
      <c r="G1555" s="108"/>
      <c r="H1555" s="108"/>
      <c r="I1555" s="108"/>
      <c r="J1555" s="108"/>
      <c r="K1555" s="108"/>
      <c r="L1555" s="108"/>
      <c r="M1555" s="111"/>
      <c r="N1555" s="112"/>
      <c r="O1555" s="111"/>
      <c r="P1555" s="108"/>
      <c r="Q1555" s="108"/>
      <c r="R1555" s="108"/>
      <c r="S1555" s="108"/>
      <c r="T1555" s="108"/>
      <c r="U1555" s="108"/>
      <c r="V1555" s="108"/>
      <c r="W1555" s="108"/>
      <c r="X1555" s="108"/>
      <c r="Y1555" s="108"/>
      <c r="Z1555" s="108"/>
      <c r="AA1555" s="108"/>
      <c r="AB1555" s="108"/>
      <c r="AC1555" s="108"/>
      <c r="AD1555" s="108"/>
      <c r="AE1555" s="108"/>
      <c r="AF1555" s="108"/>
      <c r="AG1555" s="108"/>
      <c r="AH1555" s="108"/>
    </row>
    <row r="1556">
      <c r="A1556" s="108"/>
      <c r="B1556" s="108"/>
      <c r="C1556" s="108"/>
      <c r="D1556" s="115"/>
      <c r="E1556" s="108"/>
      <c r="F1556" s="108"/>
      <c r="G1556" s="108"/>
      <c r="H1556" s="108"/>
      <c r="I1556" s="108"/>
      <c r="J1556" s="108"/>
      <c r="K1556" s="108"/>
      <c r="L1556" s="108"/>
      <c r="M1556" s="111"/>
      <c r="N1556" s="112"/>
      <c r="O1556" s="111"/>
      <c r="P1556" s="108"/>
      <c r="Q1556" s="108"/>
      <c r="R1556" s="108"/>
      <c r="S1556" s="108"/>
      <c r="T1556" s="108"/>
      <c r="U1556" s="108"/>
      <c r="V1556" s="108"/>
      <c r="W1556" s="108"/>
      <c r="X1556" s="108"/>
      <c r="Y1556" s="108"/>
      <c r="Z1556" s="108"/>
      <c r="AA1556" s="108"/>
      <c r="AB1556" s="108"/>
      <c r="AC1556" s="108"/>
      <c r="AD1556" s="108"/>
      <c r="AE1556" s="108"/>
      <c r="AF1556" s="108"/>
      <c r="AG1556" s="108"/>
      <c r="AH1556" s="108"/>
    </row>
    <row r="1557">
      <c r="A1557" s="108"/>
      <c r="B1557" s="108"/>
      <c r="C1557" s="108"/>
      <c r="D1557" s="115"/>
      <c r="E1557" s="108"/>
      <c r="F1557" s="108"/>
      <c r="G1557" s="108"/>
      <c r="H1557" s="108"/>
      <c r="I1557" s="108"/>
      <c r="J1557" s="108"/>
      <c r="K1557" s="108"/>
      <c r="L1557" s="108"/>
      <c r="M1557" s="111"/>
      <c r="N1557" s="112"/>
      <c r="O1557" s="111"/>
      <c r="P1557" s="108"/>
      <c r="Q1557" s="108"/>
      <c r="R1557" s="108"/>
      <c r="S1557" s="108"/>
      <c r="T1557" s="108"/>
      <c r="U1557" s="108"/>
      <c r="V1557" s="108"/>
      <c r="W1557" s="108"/>
      <c r="X1557" s="108"/>
      <c r="Y1557" s="108"/>
      <c r="Z1557" s="108"/>
      <c r="AA1557" s="108"/>
      <c r="AB1557" s="108"/>
      <c r="AC1557" s="108"/>
      <c r="AD1557" s="108"/>
      <c r="AE1557" s="108"/>
      <c r="AF1557" s="108"/>
      <c r="AG1557" s="108"/>
      <c r="AH1557" s="108"/>
    </row>
    <row r="1558">
      <c r="A1558" s="108"/>
      <c r="B1558" s="108"/>
      <c r="C1558" s="108"/>
      <c r="D1558" s="115"/>
      <c r="E1558" s="108"/>
      <c r="F1558" s="108"/>
      <c r="G1558" s="108"/>
      <c r="H1558" s="108"/>
      <c r="I1558" s="108"/>
      <c r="J1558" s="108"/>
      <c r="K1558" s="108"/>
      <c r="L1558" s="108"/>
      <c r="M1558" s="111"/>
      <c r="N1558" s="112"/>
      <c r="O1558" s="111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  <c r="AE1558" s="108"/>
      <c r="AF1558" s="108"/>
      <c r="AG1558" s="108"/>
      <c r="AH1558" s="108"/>
    </row>
    <row r="1559">
      <c r="A1559" s="108"/>
      <c r="B1559" s="108"/>
      <c r="C1559" s="108"/>
      <c r="D1559" s="115"/>
      <c r="E1559" s="108"/>
      <c r="F1559" s="108"/>
      <c r="G1559" s="108"/>
      <c r="H1559" s="108"/>
      <c r="I1559" s="108"/>
      <c r="J1559" s="108"/>
      <c r="K1559" s="108"/>
      <c r="L1559" s="108"/>
      <c r="M1559" s="111"/>
      <c r="N1559" s="112"/>
      <c r="O1559" s="111"/>
      <c r="P1559" s="108"/>
      <c r="Q1559" s="108"/>
      <c r="R1559" s="108"/>
      <c r="S1559" s="108"/>
      <c r="T1559" s="108"/>
      <c r="U1559" s="108"/>
      <c r="V1559" s="108"/>
      <c r="W1559" s="108"/>
      <c r="X1559" s="108"/>
      <c r="Y1559" s="108"/>
      <c r="Z1559" s="108"/>
      <c r="AA1559" s="108"/>
      <c r="AB1559" s="108"/>
      <c r="AC1559" s="108"/>
      <c r="AD1559" s="108"/>
      <c r="AE1559" s="108"/>
      <c r="AF1559" s="108"/>
      <c r="AG1559" s="108"/>
      <c r="AH1559" s="108"/>
    </row>
    <row r="1560">
      <c r="A1560" s="108"/>
      <c r="B1560" s="108"/>
      <c r="C1560" s="108"/>
      <c r="D1560" s="115"/>
      <c r="E1560" s="108"/>
      <c r="F1560" s="108"/>
      <c r="G1560" s="108"/>
      <c r="H1560" s="108"/>
      <c r="I1560" s="108"/>
      <c r="J1560" s="108"/>
      <c r="K1560" s="108"/>
      <c r="L1560" s="108"/>
      <c r="M1560" s="111"/>
      <c r="N1560" s="112"/>
      <c r="O1560" s="111"/>
      <c r="P1560" s="108"/>
      <c r="Q1560" s="108"/>
      <c r="R1560" s="108"/>
      <c r="S1560" s="108"/>
      <c r="T1560" s="108"/>
      <c r="U1560" s="108"/>
      <c r="V1560" s="108"/>
      <c r="W1560" s="108"/>
      <c r="X1560" s="108"/>
      <c r="Y1560" s="108"/>
      <c r="Z1560" s="108"/>
      <c r="AA1560" s="108"/>
      <c r="AB1560" s="108"/>
      <c r="AC1560" s="108"/>
      <c r="AD1560" s="108"/>
      <c r="AE1560" s="108"/>
      <c r="AF1560" s="108"/>
      <c r="AG1560" s="108"/>
      <c r="AH1560" s="108"/>
    </row>
    <row r="1561">
      <c r="A1561" s="108"/>
      <c r="B1561" s="108"/>
      <c r="C1561" s="108"/>
      <c r="D1561" s="115"/>
      <c r="E1561" s="108"/>
      <c r="F1561" s="108"/>
      <c r="G1561" s="108"/>
      <c r="H1561" s="108"/>
      <c r="I1561" s="108"/>
      <c r="J1561" s="108"/>
      <c r="K1561" s="108"/>
      <c r="L1561" s="108"/>
      <c r="M1561" s="111"/>
      <c r="N1561" s="112"/>
      <c r="O1561" s="111"/>
      <c r="P1561" s="108"/>
      <c r="Q1561" s="108"/>
      <c r="R1561" s="108"/>
      <c r="S1561" s="108"/>
      <c r="T1561" s="108"/>
      <c r="U1561" s="108"/>
      <c r="V1561" s="108"/>
      <c r="W1561" s="108"/>
      <c r="X1561" s="108"/>
      <c r="Y1561" s="108"/>
      <c r="Z1561" s="108"/>
      <c r="AA1561" s="108"/>
      <c r="AB1561" s="108"/>
      <c r="AC1561" s="108"/>
      <c r="AD1561" s="108"/>
      <c r="AE1561" s="108"/>
      <c r="AF1561" s="108"/>
      <c r="AG1561" s="108"/>
      <c r="AH1561" s="108"/>
    </row>
    <row r="1562">
      <c r="A1562" s="108"/>
      <c r="B1562" s="108"/>
      <c r="C1562" s="108"/>
      <c r="D1562" s="115"/>
      <c r="E1562" s="108"/>
      <c r="F1562" s="108"/>
      <c r="G1562" s="108"/>
      <c r="H1562" s="108"/>
      <c r="I1562" s="108"/>
      <c r="J1562" s="108"/>
      <c r="K1562" s="108"/>
      <c r="L1562" s="108"/>
      <c r="M1562" s="111"/>
      <c r="N1562" s="112"/>
      <c r="O1562" s="111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  <c r="AE1562" s="108"/>
      <c r="AF1562" s="108"/>
      <c r="AG1562" s="108"/>
      <c r="AH1562" s="108"/>
    </row>
    <row r="1563">
      <c r="A1563" s="108"/>
      <c r="B1563" s="108"/>
      <c r="C1563" s="108"/>
      <c r="D1563" s="115"/>
      <c r="E1563" s="108"/>
      <c r="F1563" s="108"/>
      <c r="G1563" s="108"/>
      <c r="H1563" s="108"/>
      <c r="I1563" s="108"/>
      <c r="J1563" s="108"/>
      <c r="K1563" s="108"/>
      <c r="L1563" s="108"/>
      <c r="M1563" s="111"/>
      <c r="N1563" s="112"/>
      <c r="O1563" s="111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/>
      <c r="AB1563" s="108"/>
      <c r="AC1563" s="108"/>
      <c r="AD1563" s="108"/>
      <c r="AE1563" s="108"/>
      <c r="AF1563" s="108"/>
      <c r="AG1563" s="108"/>
      <c r="AH1563" s="108"/>
    </row>
    <row r="1564">
      <c r="A1564" s="108"/>
      <c r="B1564" s="108"/>
      <c r="C1564" s="108"/>
      <c r="D1564" s="115"/>
      <c r="E1564" s="108"/>
      <c r="F1564" s="108"/>
      <c r="G1564" s="108"/>
      <c r="H1564" s="108"/>
      <c r="I1564" s="108"/>
      <c r="J1564" s="108"/>
      <c r="K1564" s="108"/>
      <c r="L1564" s="108"/>
      <c r="M1564" s="111"/>
      <c r="N1564" s="112"/>
      <c r="O1564" s="111"/>
      <c r="P1564" s="108"/>
      <c r="Q1564" s="108"/>
      <c r="R1564" s="108"/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/>
      <c r="AC1564" s="108"/>
      <c r="AD1564" s="108"/>
      <c r="AE1564" s="108"/>
      <c r="AF1564" s="108"/>
      <c r="AG1564" s="108"/>
      <c r="AH1564" s="108"/>
    </row>
    <row r="1565">
      <c r="A1565" s="108"/>
      <c r="B1565" s="108"/>
      <c r="C1565" s="108"/>
      <c r="D1565" s="115"/>
      <c r="E1565" s="108"/>
      <c r="F1565" s="108"/>
      <c r="G1565" s="108"/>
      <c r="H1565" s="108"/>
      <c r="I1565" s="108"/>
      <c r="J1565" s="108"/>
      <c r="K1565" s="108"/>
      <c r="L1565" s="108"/>
      <c r="M1565" s="111"/>
      <c r="N1565" s="112"/>
      <c r="O1565" s="111"/>
      <c r="P1565" s="108"/>
      <c r="Q1565" s="108"/>
      <c r="R1565" s="108"/>
      <c r="S1565" s="108"/>
      <c r="T1565" s="108"/>
      <c r="U1565" s="108"/>
      <c r="V1565" s="108"/>
      <c r="W1565" s="108"/>
      <c r="X1565" s="108"/>
      <c r="Y1565" s="108"/>
      <c r="Z1565" s="108"/>
      <c r="AA1565" s="108"/>
      <c r="AB1565" s="108"/>
      <c r="AC1565" s="108"/>
      <c r="AD1565" s="108"/>
      <c r="AE1565" s="108"/>
      <c r="AF1565" s="108"/>
      <c r="AG1565" s="108"/>
      <c r="AH1565" s="108"/>
    </row>
    <row r="1566">
      <c r="A1566" s="108"/>
      <c r="B1566" s="108"/>
      <c r="C1566" s="108"/>
      <c r="D1566" s="115"/>
      <c r="E1566" s="108"/>
      <c r="F1566" s="108"/>
      <c r="G1566" s="108"/>
      <c r="H1566" s="108"/>
      <c r="I1566" s="108"/>
      <c r="J1566" s="108"/>
      <c r="K1566" s="108"/>
      <c r="L1566" s="108"/>
      <c r="M1566" s="111"/>
      <c r="N1566" s="112"/>
      <c r="O1566" s="111"/>
      <c r="P1566" s="108"/>
      <c r="Q1566" s="108"/>
      <c r="R1566" s="108"/>
      <c r="S1566" s="108"/>
      <c r="T1566" s="108"/>
      <c r="U1566" s="108"/>
      <c r="V1566" s="108"/>
      <c r="W1566" s="108"/>
      <c r="X1566" s="108"/>
      <c r="Y1566" s="108"/>
      <c r="Z1566" s="108"/>
      <c r="AA1566" s="108"/>
      <c r="AB1566" s="108"/>
      <c r="AC1566" s="108"/>
      <c r="AD1566" s="108"/>
      <c r="AE1566" s="108"/>
      <c r="AF1566" s="108"/>
      <c r="AG1566" s="108"/>
      <c r="AH1566" s="108"/>
    </row>
    <row r="1567">
      <c r="A1567" s="108"/>
      <c r="B1567" s="108"/>
      <c r="C1567" s="108"/>
      <c r="D1567" s="115"/>
      <c r="E1567" s="108"/>
      <c r="F1567" s="108"/>
      <c r="G1567" s="108"/>
      <c r="H1567" s="108"/>
      <c r="I1567" s="108"/>
      <c r="J1567" s="108"/>
      <c r="K1567" s="108"/>
      <c r="L1567" s="108"/>
      <c r="M1567" s="111"/>
      <c r="N1567" s="112"/>
      <c r="O1567" s="111"/>
      <c r="P1567" s="108"/>
      <c r="Q1567" s="108"/>
      <c r="R1567" s="108"/>
      <c r="S1567" s="108"/>
      <c r="T1567" s="108"/>
      <c r="U1567" s="108"/>
      <c r="V1567" s="108"/>
      <c r="W1567" s="108"/>
      <c r="X1567" s="108"/>
      <c r="Y1567" s="108"/>
      <c r="Z1567" s="108"/>
      <c r="AA1567" s="108"/>
      <c r="AB1567" s="108"/>
      <c r="AC1567" s="108"/>
      <c r="AD1567" s="108"/>
      <c r="AE1567" s="108"/>
      <c r="AF1567" s="108"/>
      <c r="AG1567" s="108"/>
      <c r="AH1567" s="108"/>
    </row>
    <row r="1568">
      <c r="A1568" s="108"/>
      <c r="B1568" s="108"/>
      <c r="C1568" s="108"/>
      <c r="D1568" s="115"/>
      <c r="E1568" s="108"/>
      <c r="F1568" s="108"/>
      <c r="G1568" s="108"/>
      <c r="H1568" s="108"/>
      <c r="I1568" s="108"/>
      <c r="J1568" s="108"/>
      <c r="K1568" s="108"/>
      <c r="L1568" s="108"/>
      <c r="M1568" s="111"/>
      <c r="N1568" s="112"/>
      <c r="O1568" s="111"/>
      <c r="P1568" s="108"/>
      <c r="Q1568" s="108"/>
      <c r="R1568" s="108"/>
      <c r="S1568" s="108"/>
      <c r="T1568" s="108"/>
      <c r="U1568" s="108"/>
      <c r="V1568" s="108"/>
      <c r="W1568" s="108"/>
      <c r="X1568" s="108"/>
      <c r="Y1568" s="108"/>
      <c r="Z1568" s="108"/>
      <c r="AA1568" s="108"/>
      <c r="AB1568" s="108"/>
      <c r="AC1568" s="108"/>
      <c r="AD1568" s="108"/>
      <c r="AE1568" s="108"/>
      <c r="AF1568" s="108"/>
      <c r="AG1568" s="108"/>
      <c r="AH1568" s="108"/>
    </row>
    <row r="1569">
      <c r="A1569" s="108"/>
      <c r="B1569" s="108"/>
      <c r="C1569" s="108"/>
      <c r="D1569" s="115"/>
      <c r="E1569" s="108"/>
      <c r="F1569" s="108"/>
      <c r="G1569" s="108"/>
      <c r="H1569" s="108"/>
      <c r="I1569" s="108"/>
      <c r="J1569" s="108"/>
      <c r="K1569" s="108"/>
      <c r="L1569" s="108"/>
      <c r="M1569" s="111"/>
      <c r="N1569" s="112"/>
      <c r="O1569" s="111"/>
      <c r="P1569" s="108"/>
      <c r="Q1569" s="108"/>
      <c r="R1569" s="108"/>
      <c r="S1569" s="108"/>
      <c r="T1569" s="108"/>
      <c r="U1569" s="108"/>
      <c r="V1569" s="108"/>
      <c r="W1569" s="108"/>
      <c r="X1569" s="108"/>
      <c r="Y1569" s="108"/>
      <c r="Z1569" s="108"/>
      <c r="AA1569" s="108"/>
      <c r="AB1569" s="108"/>
      <c r="AC1569" s="108"/>
      <c r="AD1569" s="108"/>
      <c r="AE1569" s="108"/>
      <c r="AF1569" s="108"/>
      <c r="AG1569" s="108"/>
      <c r="AH1569" s="108"/>
    </row>
    <row r="1570">
      <c r="A1570" s="108"/>
      <c r="B1570" s="108"/>
      <c r="C1570" s="108"/>
      <c r="D1570" s="115"/>
      <c r="E1570" s="108"/>
      <c r="F1570" s="108"/>
      <c r="G1570" s="108"/>
      <c r="H1570" s="108"/>
      <c r="I1570" s="108"/>
      <c r="J1570" s="108"/>
      <c r="K1570" s="108"/>
      <c r="L1570" s="108"/>
      <c r="M1570" s="111"/>
      <c r="N1570" s="112"/>
      <c r="O1570" s="111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  <c r="AE1570" s="108"/>
      <c r="AF1570" s="108"/>
      <c r="AG1570" s="108"/>
      <c r="AH1570" s="108"/>
    </row>
    <row r="1571">
      <c r="A1571" s="108"/>
      <c r="B1571" s="108"/>
      <c r="C1571" s="108"/>
      <c r="D1571" s="115"/>
      <c r="E1571" s="108"/>
      <c r="F1571" s="108"/>
      <c r="G1571" s="108"/>
      <c r="H1571" s="108"/>
      <c r="I1571" s="108"/>
      <c r="J1571" s="108"/>
      <c r="K1571" s="108"/>
      <c r="L1571" s="108"/>
      <c r="M1571" s="111"/>
      <c r="N1571" s="112"/>
      <c r="O1571" s="111"/>
      <c r="P1571" s="108"/>
      <c r="Q1571" s="108"/>
      <c r="R1571" s="108"/>
      <c r="S1571" s="108"/>
      <c r="T1571" s="108"/>
      <c r="U1571" s="108"/>
      <c r="V1571" s="108"/>
      <c r="W1571" s="108"/>
      <c r="X1571" s="108"/>
      <c r="Y1571" s="108"/>
      <c r="Z1571" s="108"/>
      <c r="AA1571" s="108"/>
      <c r="AB1571" s="108"/>
      <c r="AC1571" s="108"/>
      <c r="AD1571" s="108"/>
      <c r="AE1571" s="108"/>
      <c r="AF1571" s="108"/>
      <c r="AG1571" s="108"/>
      <c r="AH1571" s="108"/>
    </row>
    <row r="1572">
      <c r="A1572" s="108"/>
      <c r="B1572" s="108"/>
      <c r="C1572" s="108"/>
      <c r="D1572" s="115"/>
      <c r="E1572" s="108"/>
      <c r="F1572" s="108"/>
      <c r="G1572" s="108"/>
      <c r="H1572" s="108"/>
      <c r="I1572" s="108"/>
      <c r="J1572" s="108"/>
      <c r="K1572" s="108"/>
      <c r="L1572" s="108"/>
      <c r="M1572" s="111"/>
      <c r="N1572" s="112"/>
      <c r="O1572" s="111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/>
      <c r="AB1572" s="108"/>
      <c r="AC1572" s="108"/>
      <c r="AD1572" s="108"/>
      <c r="AE1572" s="108"/>
      <c r="AF1572" s="108"/>
      <c r="AG1572" s="108"/>
      <c r="AH1572" s="108"/>
    </row>
    <row r="1573">
      <c r="A1573" s="108"/>
      <c r="B1573" s="108"/>
      <c r="C1573" s="108"/>
      <c r="D1573" s="115"/>
      <c r="E1573" s="108"/>
      <c r="F1573" s="108"/>
      <c r="G1573" s="108"/>
      <c r="H1573" s="108"/>
      <c r="I1573" s="108"/>
      <c r="J1573" s="108"/>
      <c r="K1573" s="108"/>
      <c r="L1573" s="108"/>
      <c r="M1573" s="111"/>
      <c r="N1573" s="112"/>
      <c r="O1573" s="111"/>
      <c r="P1573" s="108"/>
      <c r="Q1573" s="108"/>
      <c r="R1573" s="108"/>
      <c r="S1573" s="108"/>
      <c r="T1573" s="108"/>
      <c r="U1573" s="108"/>
      <c r="V1573" s="108"/>
      <c r="W1573" s="108"/>
      <c r="X1573" s="108"/>
      <c r="Y1573" s="108"/>
      <c r="Z1573" s="108"/>
      <c r="AA1573" s="108"/>
      <c r="AB1573" s="108"/>
      <c r="AC1573" s="108"/>
      <c r="AD1573" s="108"/>
      <c r="AE1573" s="108"/>
      <c r="AF1573" s="108"/>
      <c r="AG1573" s="108"/>
      <c r="AH1573" s="108"/>
    </row>
    <row r="1574">
      <c r="A1574" s="108"/>
      <c r="B1574" s="108"/>
      <c r="C1574" s="108"/>
      <c r="D1574" s="115"/>
      <c r="E1574" s="108"/>
      <c r="F1574" s="108"/>
      <c r="G1574" s="108"/>
      <c r="H1574" s="108"/>
      <c r="I1574" s="108"/>
      <c r="J1574" s="108"/>
      <c r="K1574" s="108"/>
      <c r="L1574" s="108"/>
      <c r="M1574" s="111"/>
      <c r="N1574" s="112"/>
      <c r="O1574" s="111"/>
      <c r="P1574" s="108"/>
      <c r="Q1574" s="108"/>
      <c r="R1574" s="108"/>
      <c r="S1574" s="108"/>
      <c r="T1574" s="108"/>
      <c r="U1574" s="108"/>
      <c r="V1574" s="108"/>
      <c r="W1574" s="108"/>
      <c r="X1574" s="108"/>
      <c r="Y1574" s="108"/>
      <c r="Z1574" s="108"/>
      <c r="AA1574" s="108"/>
      <c r="AB1574" s="108"/>
      <c r="AC1574" s="108"/>
      <c r="AD1574" s="108"/>
      <c r="AE1574" s="108"/>
      <c r="AF1574" s="108"/>
      <c r="AG1574" s="108"/>
      <c r="AH1574" s="108"/>
    </row>
    <row r="1575">
      <c r="A1575" s="108"/>
      <c r="B1575" s="108"/>
      <c r="C1575" s="108"/>
      <c r="D1575" s="115"/>
      <c r="E1575" s="108"/>
      <c r="F1575" s="108"/>
      <c r="G1575" s="108"/>
      <c r="H1575" s="108"/>
      <c r="I1575" s="108"/>
      <c r="J1575" s="108"/>
      <c r="K1575" s="108"/>
      <c r="L1575" s="108"/>
      <c r="M1575" s="111"/>
      <c r="N1575" s="112"/>
      <c r="O1575" s="111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/>
      <c r="AB1575" s="108"/>
      <c r="AC1575" s="108"/>
      <c r="AD1575" s="108"/>
      <c r="AE1575" s="108"/>
      <c r="AF1575" s="108"/>
      <c r="AG1575" s="108"/>
      <c r="AH1575" s="108"/>
    </row>
    <row r="1576">
      <c r="A1576" s="108"/>
      <c r="B1576" s="108"/>
      <c r="C1576" s="108"/>
      <c r="D1576" s="115"/>
      <c r="E1576" s="108"/>
      <c r="F1576" s="108"/>
      <c r="G1576" s="108"/>
      <c r="H1576" s="108"/>
      <c r="I1576" s="108"/>
      <c r="J1576" s="108"/>
      <c r="K1576" s="108"/>
      <c r="L1576" s="108"/>
      <c r="M1576" s="111"/>
      <c r="N1576" s="112"/>
      <c r="O1576" s="111"/>
      <c r="P1576" s="108"/>
      <c r="Q1576" s="108"/>
      <c r="R1576" s="108"/>
      <c r="S1576" s="108"/>
      <c r="T1576" s="108"/>
      <c r="U1576" s="108"/>
      <c r="V1576" s="108"/>
      <c r="W1576" s="108"/>
      <c r="X1576" s="108"/>
      <c r="Y1576" s="108"/>
      <c r="Z1576" s="108"/>
      <c r="AA1576" s="108"/>
      <c r="AB1576" s="108"/>
      <c r="AC1576" s="108"/>
      <c r="AD1576" s="108"/>
      <c r="AE1576" s="108"/>
      <c r="AF1576" s="108"/>
      <c r="AG1576" s="108"/>
      <c r="AH1576" s="108"/>
    </row>
    <row r="1577">
      <c r="A1577" s="108"/>
      <c r="B1577" s="108"/>
      <c r="C1577" s="108"/>
      <c r="D1577" s="115"/>
      <c r="E1577" s="108"/>
      <c r="F1577" s="108"/>
      <c r="G1577" s="108"/>
      <c r="H1577" s="108"/>
      <c r="I1577" s="108"/>
      <c r="J1577" s="108"/>
      <c r="K1577" s="108"/>
      <c r="L1577" s="108"/>
      <c r="M1577" s="111"/>
      <c r="N1577" s="112"/>
      <c r="O1577" s="111"/>
      <c r="P1577" s="108"/>
      <c r="Q1577" s="108"/>
      <c r="R1577" s="108"/>
      <c r="S1577" s="108"/>
      <c r="T1577" s="108"/>
      <c r="U1577" s="108"/>
      <c r="V1577" s="108"/>
      <c r="W1577" s="108"/>
      <c r="X1577" s="108"/>
      <c r="Y1577" s="108"/>
      <c r="Z1577" s="108"/>
      <c r="AA1577" s="108"/>
      <c r="AB1577" s="108"/>
      <c r="AC1577" s="108"/>
      <c r="AD1577" s="108"/>
      <c r="AE1577" s="108"/>
      <c r="AF1577" s="108"/>
      <c r="AG1577" s="108"/>
      <c r="AH1577" s="108"/>
    </row>
    <row r="1578">
      <c r="A1578" s="108"/>
      <c r="B1578" s="108"/>
      <c r="C1578" s="108"/>
      <c r="D1578" s="115"/>
      <c r="E1578" s="108"/>
      <c r="F1578" s="108"/>
      <c r="G1578" s="108"/>
      <c r="H1578" s="108"/>
      <c r="I1578" s="108"/>
      <c r="J1578" s="108"/>
      <c r="K1578" s="108"/>
      <c r="L1578" s="108"/>
      <c r="M1578" s="111"/>
      <c r="N1578" s="112"/>
      <c r="O1578" s="111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08"/>
      <c r="AE1578" s="108"/>
      <c r="AF1578" s="108"/>
      <c r="AG1578" s="108"/>
      <c r="AH1578" s="108"/>
    </row>
    <row r="1579">
      <c r="A1579" s="108"/>
      <c r="B1579" s="108"/>
      <c r="C1579" s="108"/>
      <c r="D1579" s="115"/>
      <c r="E1579" s="108"/>
      <c r="F1579" s="108"/>
      <c r="G1579" s="108"/>
      <c r="H1579" s="108"/>
      <c r="I1579" s="108"/>
      <c r="J1579" s="108"/>
      <c r="K1579" s="108"/>
      <c r="L1579" s="108"/>
      <c r="M1579" s="111"/>
      <c r="N1579" s="112"/>
      <c r="O1579" s="111"/>
      <c r="P1579" s="108"/>
      <c r="Q1579" s="108"/>
      <c r="R1579" s="108"/>
      <c r="S1579" s="108"/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08"/>
      <c r="AE1579" s="108"/>
      <c r="AF1579" s="108"/>
      <c r="AG1579" s="108"/>
      <c r="AH1579" s="108"/>
    </row>
    <row r="1580">
      <c r="A1580" s="108"/>
      <c r="B1580" s="108"/>
      <c r="C1580" s="108"/>
      <c r="D1580" s="115"/>
      <c r="E1580" s="108"/>
      <c r="F1580" s="108"/>
      <c r="G1580" s="108"/>
      <c r="H1580" s="108"/>
      <c r="I1580" s="108"/>
      <c r="J1580" s="108"/>
      <c r="K1580" s="108"/>
      <c r="L1580" s="108"/>
      <c r="M1580" s="111"/>
      <c r="N1580" s="112"/>
      <c r="O1580" s="111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  <c r="AE1580" s="108"/>
      <c r="AF1580" s="108"/>
      <c r="AG1580" s="108"/>
      <c r="AH1580" s="108"/>
    </row>
    <row r="1581">
      <c r="A1581" s="108"/>
      <c r="B1581" s="108"/>
      <c r="C1581" s="108"/>
      <c r="D1581" s="115"/>
      <c r="E1581" s="108"/>
      <c r="F1581" s="108"/>
      <c r="G1581" s="108"/>
      <c r="H1581" s="108"/>
      <c r="I1581" s="108"/>
      <c r="J1581" s="108"/>
      <c r="K1581" s="108"/>
      <c r="L1581" s="108"/>
      <c r="M1581" s="111"/>
      <c r="N1581" s="112"/>
      <c r="O1581" s="111"/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/>
      <c r="AB1581" s="108"/>
      <c r="AC1581" s="108"/>
      <c r="AD1581" s="108"/>
      <c r="AE1581" s="108"/>
      <c r="AF1581" s="108"/>
      <c r="AG1581" s="108"/>
      <c r="AH1581" s="108"/>
    </row>
    <row r="1582">
      <c r="A1582" s="108"/>
      <c r="B1582" s="108"/>
      <c r="C1582" s="108"/>
      <c r="D1582" s="115"/>
      <c r="E1582" s="108"/>
      <c r="F1582" s="108"/>
      <c r="G1582" s="108"/>
      <c r="H1582" s="108"/>
      <c r="I1582" s="108"/>
      <c r="J1582" s="108"/>
      <c r="K1582" s="108"/>
      <c r="L1582" s="108"/>
      <c r="M1582" s="111"/>
      <c r="N1582" s="112"/>
      <c r="O1582" s="111"/>
      <c r="P1582" s="108"/>
      <c r="Q1582" s="108"/>
      <c r="R1582" s="108"/>
      <c r="S1582" s="108"/>
      <c r="T1582" s="108"/>
      <c r="U1582" s="108"/>
      <c r="V1582" s="108"/>
      <c r="W1582" s="108"/>
      <c r="X1582" s="108"/>
      <c r="Y1582" s="108"/>
      <c r="Z1582" s="108"/>
      <c r="AA1582" s="108"/>
      <c r="AB1582" s="108"/>
      <c r="AC1582" s="108"/>
      <c r="AD1582" s="108"/>
      <c r="AE1582" s="108"/>
      <c r="AF1582" s="108"/>
      <c r="AG1582" s="108"/>
      <c r="AH1582" s="108"/>
    </row>
    <row r="1583">
      <c r="A1583" s="108"/>
      <c r="B1583" s="108"/>
      <c r="C1583" s="108"/>
      <c r="D1583" s="115"/>
      <c r="E1583" s="108"/>
      <c r="F1583" s="108"/>
      <c r="G1583" s="108"/>
      <c r="H1583" s="108"/>
      <c r="I1583" s="108"/>
      <c r="J1583" s="108"/>
      <c r="K1583" s="108"/>
      <c r="L1583" s="108"/>
      <c r="M1583" s="111"/>
      <c r="N1583" s="112"/>
      <c r="O1583" s="111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/>
      <c r="AB1583" s="108"/>
      <c r="AC1583" s="108"/>
      <c r="AD1583" s="108"/>
      <c r="AE1583" s="108"/>
      <c r="AF1583" s="108"/>
      <c r="AG1583" s="108"/>
      <c r="AH1583" s="108"/>
    </row>
    <row r="1584">
      <c r="A1584" s="108"/>
      <c r="B1584" s="108"/>
      <c r="C1584" s="108"/>
      <c r="D1584" s="115"/>
      <c r="E1584" s="108"/>
      <c r="F1584" s="108"/>
      <c r="G1584" s="108"/>
      <c r="H1584" s="108"/>
      <c r="I1584" s="108"/>
      <c r="J1584" s="108"/>
      <c r="K1584" s="108"/>
      <c r="L1584" s="108"/>
      <c r="M1584" s="111"/>
      <c r="N1584" s="112"/>
      <c r="O1584" s="111"/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/>
      <c r="AB1584" s="108"/>
      <c r="AC1584" s="108"/>
      <c r="AD1584" s="108"/>
      <c r="AE1584" s="108"/>
      <c r="AF1584" s="108"/>
      <c r="AG1584" s="108"/>
      <c r="AH1584" s="108"/>
    </row>
    <row r="1585">
      <c r="A1585" s="108"/>
      <c r="B1585" s="108"/>
      <c r="C1585" s="108"/>
      <c r="D1585" s="115"/>
      <c r="E1585" s="108"/>
      <c r="F1585" s="108"/>
      <c r="G1585" s="108"/>
      <c r="H1585" s="108"/>
      <c r="I1585" s="108"/>
      <c r="J1585" s="108"/>
      <c r="K1585" s="108"/>
      <c r="L1585" s="108"/>
      <c r="M1585" s="111"/>
      <c r="N1585" s="112"/>
      <c r="O1585" s="111"/>
      <c r="P1585" s="108"/>
      <c r="Q1585" s="108"/>
      <c r="R1585" s="108"/>
      <c r="S1585" s="108"/>
      <c r="T1585" s="108"/>
      <c r="U1585" s="108"/>
      <c r="V1585" s="108"/>
      <c r="W1585" s="108"/>
      <c r="X1585" s="108"/>
      <c r="Y1585" s="108"/>
      <c r="Z1585" s="108"/>
      <c r="AA1585" s="108"/>
      <c r="AB1585" s="108"/>
      <c r="AC1585" s="108"/>
      <c r="AD1585" s="108"/>
      <c r="AE1585" s="108"/>
      <c r="AF1585" s="108"/>
      <c r="AG1585" s="108"/>
      <c r="AH1585" s="108"/>
    </row>
    <row r="1586">
      <c r="A1586" s="108"/>
      <c r="B1586" s="108"/>
      <c r="C1586" s="108"/>
      <c r="D1586" s="115"/>
      <c r="E1586" s="108"/>
      <c r="F1586" s="108"/>
      <c r="G1586" s="108"/>
      <c r="H1586" s="108"/>
      <c r="I1586" s="108"/>
      <c r="J1586" s="108"/>
      <c r="K1586" s="108"/>
      <c r="L1586" s="108"/>
      <c r="M1586" s="111"/>
      <c r="N1586" s="112"/>
      <c r="O1586" s="111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/>
      <c r="AB1586" s="108"/>
      <c r="AC1586" s="108"/>
      <c r="AD1586" s="108"/>
      <c r="AE1586" s="108"/>
      <c r="AF1586" s="108"/>
      <c r="AG1586" s="108"/>
      <c r="AH1586" s="108"/>
    </row>
    <row r="1587">
      <c r="A1587" s="108"/>
      <c r="B1587" s="108"/>
      <c r="C1587" s="108"/>
      <c r="D1587" s="115"/>
      <c r="E1587" s="108"/>
      <c r="F1587" s="108"/>
      <c r="G1587" s="108"/>
      <c r="H1587" s="108"/>
      <c r="I1587" s="108"/>
      <c r="J1587" s="108"/>
      <c r="K1587" s="108"/>
      <c r="L1587" s="108"/>
      <c r="M1587" s="111"/>
      <c r="N1587" s="112"/>
      <c r="O1587" s="111"/>
      <c r="P1587" s="108"/>
      <c r="Q1587" s="108"/>
      <c r="R1587" s="108"/>
      <c r="S1587" s="108"/>
      <c r="T1587" s="108"/>
      <c r="U1587" s="108"/>
      <c r="V1587" s="108"/>
      <c r="W1587" s="108"/>
      <c r="X1587" s="108"/>
      <c r="Y1587" s="108"/>
      <c r="Z1587" s="108"/>
      <c r="AA1587" s="108"/>
      <c r="AB1587" s="108"/>
      <c r="AC1587" s="108"/>
      <c r="AD1587" s="108"/>
      <c r="AE1587" s="108"/>
      <c r="AF1587" s="108"/>
      <c r="AG1587" s="108"/>
      <c r="AH1587" s="108"/>
    </row>
    <row r="1588">
      <c r="A1588" s="108"/>
      <c r="B1588" s="108"/>
      <c r="C1588" s="108"/>
      <c r="D1588" s="115"/>
      <c r="E1588" s="108"/>
      <c r="F1588" s="108"/>
      <c r="G1588" s="108"/>
      <c r="H1588" s="108"/>
      <c r="I1588" s="108"/>
      <c r="J1588" s="108"/>
      <c r="K1588" s="108"/>
      <c r="L1588" s="108"/>
      <c r="M1588" s="111"/>
      <c r="N1588" s="112"/>
      <c r="O1588" s="111"/>
      <c r="P1588" s="108"/>
      <c r="Q1588" s="108"/>
      <c r="R1588" s="108"/>
      <c r="S1588" s="108"/>
      <c r="T1588" s="108"/>
      <c r="U1588" s="108"/>
      <c r="V1588" s="108"/>
      <c r="W1588" s="108"/>
      <c r="X1588" s="108"/>
      <c r="Y1588" s="108"/>
      <c r="Z1588" s="108"/>
      <c r="AA1588" s="108"/>
      <c r="AB1588" s="108"/>
      <c r="AC1588" s="108"/>
      <c r="AD1588" s="108"/>
      <c r="AE1588" s="108"/>
      <c r="AF1588" s="108"/>
      <c r="AG1588" s="108"/>
      <c r="AH1588" s="108"/>
    </row>
    <row r="1589">
      <c r="A1589" s="108"/>
      <c r="B1589" s="108"/>
      <c r="C1589" s="108"/>
      <c r="D1589" s="115"/>
      <c r="E1589" s="108"/>
      <c r="F1589" s="108"/>
      <c r="G1589" s="108"/>
      <c r="H1589" s="108"/>
      <c r="I1589" s="108"/>
      <c r="J1589" s="108"/>
      <c r="K1589" s="108"/>
      <c r="L1589" s="108"/>
      <c r="M1589" s="111"/>
      <c r="N1589" s="112"/>
      <c r="O1589" s="111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  <c r="AG1589" s="108"/>
      <c r="AH1589" s="108"/>
    </row>
    <row r="1590">
      <c r="A1590" s="108"/>
      <c r="B1590" s="108"/>
      <c r="C1590" s="108"/>
      <c r="D1590" s="115"/>
      <c r="E1590" s="108"/>
      <c r="F1590" s="108"/>
      <c r="G1590" s="108"/>
      <c r="H1590" s="108"/>
      <c r="I1590" s="108"/>
      <c r="J1590" s="108"/>
      <c r="K1590" s="108"/>
      <c r="L1590" s="108"/>
      <c r="M1590" s="111"/>
      <c r="N1590" s="112"/>
      <c r="O1590" s="111"/>
      <c r="P1590" s="108"/>
      <c r="Q1590" s="108"/>
      <c r="R1590" s="108"/>
      <c r="S1590" s="108"/>
      <c r="T1590" s="108"/>
      <c r="U1590" s="108"/>
      <c r="V1590" s="108"/>
      <c r="W1590" s="108"/>
      <c r="X1590" s="108"/>
      <c r="Y1590" s="108"/>
      <c r="Z1590" s="108"/>
      <c r="AA1590" s="108"/>
      <c r="AB1590" s="108"/>
      <c r="AC1590" s="108"/>
      <c r="AD1590" s="108"/>
      <c r="AE1590" s="108"/>
      <c r="AF1590" s="108"/>
      <c r="AG1590" s="108"/>
      <c r="AH1590" s="108"/>
    </row>
    <row r="1591">
      <c r="A1591" s="108"/>
      <c r="B1591" s="108"/>
      <c r="C1591" s="108"/>
      <c r="D1591" s="115"/>
      <c r="E1591" s="108"/>
      <c r="F1591" s="108"/>
      <c r="G1591" s="108"/>
      <c r="H1591" s="108"/>
      <c r="I1591" s="108"/>
      <c r="J1591" s="108"/>
      <c r="K1591" s="108"/>
      <c r="L1591" s="108"/>
      <c r="M1591" s="111"/>
      <c r="N1591" s="112"/>
      <c r="O1591" s="111"/>
      <c r="P1591" s="108"/>
      <c r="Q1591" s="108"/>
      <c r="R1591" s="108"/>
      <c r="S1591" s="108"/>
      <c r="T1591" s="108"/>
      <c r="U1591" s="108"/>
      <c r="V1591" s="108"/>
      <c r="W1591" s="108"/>
      <c r="X1591" s="108"/>
      <c r="Y1591" s="108"/>
      <c r="Z1591" s="108"/>
      <c r="AA1591" s="108"/>
      <c r="AB1591" s="108"/>
      <c r="AC1591" s="108"/>
      <c r="AD1591" s="108"/>
      <c r="AE1591" s="108"/>
      <c r="AF1591" s="108"/>
      <c r="AG1591" s="108"/>
      <c r="AH1591" s="108"/>
    </row>
    <row r="1592">
      <c r="A1592" s="108"/>
      <c r="B1592" s="108"/>
      <c r="C1592" s="108"/>
      <c r="D1592" s="115"/>
      <c r="E1592" s="108"/>
      <c r="F1592" s="108"/>
      <c r="G1592" s="108"/>
      <c r="H1592" s="108"/>
      <c r="I1592" s="108"/>
      <c r="J1592" s="108"/>
      <c r="K1592" s="108"/>
      <c r="L1592" s="108"/>
      <c r="M1592" s="111"/>
      <c r="N1592" s="112"/>
      <c r="O1592" s="111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  <c r="AE1592" s="108"/>
      <c r="AF1592" s="108"/>
      <c r="AG1592" s="108"/>
      <c r="AH1592" s="108"/>
    </row>
    <row r="1593">
      <c r="A1593" s="108"/>
      <c r="B1593" s="108"/>
      <c r="C1593" s="108"/>
      <c r="D1593" s="115"/>
      <c r="E1593" s="108"/>
      <c r="F1593" s="108"/>
      <c r="G1593" s="108"/>
      <c r="H1593" s="108"/>
      <c r="I1593" s="108"/>
      <c r="J1593" s="108"/>
      <c r="K1593" s="108"/>
      <c r="L1593" s="108"/>
      <c r="M1593" s="111"/>
      <c r="N1593" s="112"/>
      <c r="O1593" s="111"/>
      <c r="P1593" s="108"/>
      <c r="Q1593" s="108"/>
      <c r="R1593" s="108"/>
      <c r="S1593" s="108"/>
      <c r="T1593" s="108"/>
      <c r="U1593" s="108"/>
      <c r="V1593" s="108"/>
      <c r="W1593" s="108"/>
      <c r="X1593" s="108"/>
      <c r="Y1593" s="108"/>
      <c r="Z1593" s="108"/>
      <c r="AA1593" s="108"/>
      <c r="AB1593" s="108"/>
      <c r="AC1593" s="108"/>
      <c r="AD1593" s="108"/>
      <c r="AE1593" s="108"/>
      <c r="AF1593" s="108"/>
      <c r="AG1593" s="108"/>
      <c r="AH1593" s="108"/>
    </row>
    <row r="1594">
      <c r="A1594" s="108"/>
      <c r="B1594" s="108"/>
      <c r="C1594" s="108"/>
      <c r="D1594" s="115"/>
      <c r="E1594" s="108"/>
      <c r="F1594" s="108"/>
      <c r="G1594" s="108"/>
      <c r="H1594" s="108"/>
      <c r="I1594" s="108"/>
      <c r="J1594" s="108"/>
      <c r="K1594" s="108"/>
      <c r="L1594" s="108"/>
      <c r="M1594" s="111"/>
      <c r="N1594" s="112"/>
      <c r="O1594" s="111"/>
      <c r="P1594" s="108"/>
      <c r="Q1594" s="108"/>
      <c r="R1594" s="108"/>
      <c r="S1594" s="108"/>
      <c r="T1594" s="108"/>
      <c r="U1594" s="108"/>
      <c r="V1594" s="108"/>
      <c r="W1594" s="108"/>
      <c r="X1594" s="108"/>
      <c r="Y1594" s="108"/>
      <c r="Z1594" s="108"/>
      <c r="AA1594" s="108"/>
      <c r="AB1594" s="108"/>
      <c r="AC1594" s="108"/>
      <c r="AD1594" s="108"/>
      <c r="AE1594" s="108"/>
      <c r="AF1594" s="108"/>
      <c r="AG1594" s="108"/>
      <c r="AH1594" s="108"/>
    </row>
    <row r="1595">
      <c r="A1595" s="108"/>
      <c r="B1595" s="108"/>
      <c r="C1595" s="108"/>
      <c r="D1595" s="115"/>
      <c r="E1595" s="108"/>
      <c r="F1595" s="108"/>
      <c r="G1595" s="108"/>
      <c r="H1595" s="108"/>
      <c r="I1595" s="108"/>
      <c r="J1595" s="108"/>
      <c r="K1595" s="108"/>
      <c r="L1595" s="108"/>
      <c r="M1595" s="111"/>
      <c r="N1595" s="112"/>
      <c r="O1595" s="111"/>
      <c r="P1595" s="108"/>
      <c r="Q1595" s="108"/>
      <c r="R1595" s="108"/>
      <c r="S1595" s="108"/>
      <c r="T1595" s="108"/>
      <c r="U1595" s="108"/>
      <c r="V1595" s="108"/>
      <c r="W1595" s="108"/>
      <c r="X1595" s="108"/>
      <c r="Y1595" s="108"/>
      <c r="Z1595" s="108"/>
      <c r="AA1595" s="108"/>
      <c r="AB1595" s="108"/>
      <c r="AC1595" s="108"/>
      <c r="AD1595" s="108"/>
      <c r="AE1595" s="108"/>
      <c r="AF1595" s="108"/>
      <c r="AG1595" s="108"/>
      <c r="AH1595" s="108"/>
    </row>
    <row r="1596">
      <c r="A1596" s="108"/>
      <c r="B1596" s="108"/>
      <c r="C1596" s="108"/>
      <c r="D1596" s="115"/>
      <c r="E1596" s="108"/>
      <c r="F1596" s="108"/>
      <c r="G1596" s="108"/>
      <c r="H1596" s="108"/>
      <c r="I1596" s="108"/>
      <c r="J1596" s="108"/>
      <c r="K1596" s="108"/>
      <c r="L1596" s="108"/>
      <c r="M1596" s="111"/>
      <c r="N1596" s="112"/>
      <c r="O1596" s="111"/>
      <c r="P1596" s="108"/>
      <c r="Q1596" s="108"/>
      <c r="R1596" s="108"/>
      <c r="S1596" s="108"/>
      <c r="T1596" s="108"/>
      <c r="U1596" s="108"/>
      <c r="V1596" s="108"/>
      <c r="W1596" s="108"/>
      <c r="X1596" s="108"/>
      <c r="Y1596" s="108"/>
      <c r="Z1596" s="108"/>
      <c r="AA1596" s="108"/>
      <c r="AB1596" s="108"/>
      <c r="AC1596" s="108"/>
      <c r="AD1596" s="108"/>
      <c r="AE1596" s="108"/>
      <c r="AF1596" s="108"/>
      <c r="AG1596" s="108"/>
      <c r="AH1596" s="108"/>
    </row>
    <row r="1597">
      <c r="A1597" s="108"/>
      <c r="B1597" s="108"/>
      <c r="C1597" s="108"/>
      <c r="D1597" s="115"/>
      <c r="E1597" s="108"/>
      <c r="F1597" s="108"/>
      <c r="G1597" s="108"/>
      <c r="H1597" s="108"/>
      <c r="I1597" s="108"/>
      <c r="J1597" s="108"/>
      <c r="K1597" s="108"/>
      <c r="L1597" s="108"/>
      <c r="M1597" s="111"/>
      <c r="N1597" s="112"/>
      <c r="O1597" s="111"/>
      <c r="P1597" s="108"/>
      <c r="Q1597" s="108"/>
      <c r="R1597" s="108"/>
      <c r="S1597" s="108"/>
      <c r="T1597" s="108"/>
      <c r="U1597" s="108"/>
      <c r="V1597" s="108"/>
      <c r="W1597" s="108"/>
      <c r="X1597" s="108"/>
      <c r="Y1597" s="108"/>
      <c r="Z1597" s="108"/>
      <c r="AA1597" s="108"/>
      <c r="AB1597" s="108"/>
      <c r="AC1597" s="108"/>
      <c r="AD1597" s="108"/>
      <c r="AE1597" s="108"/>
      <c r="AF1597" s="108"/>
      <c r="AG1597" s="108"/>
      <c r="AH1597" s="108"/>
    </row>
    <row r="1598">
      <c r="A1598" s="108"/>
      <c r="B1598" s="108"/>
      <c r="C1598" s="108"/>
      <c r="D1598" s="115"/>
      <c r="E1598" s="108"/>
      <c r="F1598" s="108"/>
      <c r="G1598" s="108"/>
      <c r="H1598" s="108"/>
      <c r="I1598" s="108"/>
      <c r="J1598" s="108"/>
      <c r="K1598" s="108"/>
      <c r="L1598" s="108"/>
      <c r="M1598" s="111"/>
      <c r="N1598" s="112"/>
      <c r="O1598" s="111"/>
      <c r="P1598" s="108"/>
      <c r="Q1598" s="108"/>
      <c r="R1598" s="108"/>
      <c r="S1598" s="108"/>
      <c r="T1598" s="108"/>
      <c r="U1598" s="108"/>
      <c r="V1598" s="108"/>
      <c r="W1598" s="108"/>
      <c r="X1598" s="108"/>
      <c r="Y1598" s="108"/>
      <c r="Z1598" s="108"/>
      <c r="AA1598" s="108"/>
      <c r="AB1598" s="108"/>
      <c r="AC1598" s="108"/>
      <c r="AD1598" s="108"/>
      <c r="AE1598" s="108"/>
      <c r="AF1598" s="108"/>
      <c r="AG1598" s="108"/>
      <c r="AH1598" s="108"/>
    </row>
    <row r="1599">
      <c r="A1599" s="108"/>
      <c r="B1599" s="108"/>
      <c r="C1599" s="108"/>
      <c r="D1599" s="115"/>
      <c r="E1599" s="108"/>
      <c r="F1599" s="108"/>
      <c r="G1599" s="108"/>
      <c r="H1599" s="108"/>
      <c r="I1599" s="108"/>
      <c r="J1599" s="108"/>
      <c r="K1599" s="108"/>
      <c r="L1599" s="108"/>
      <c r="M1599" s="111"/>
      <c r="N1599" s="112"/>
      <c r="O1599" s="111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  <c r="AG1599" s="108"/>
      <c r="AH1599" s="108"/>
    </row>
    <row r="1600">
      <c r="A1600" s="108"/>
      <c r="B1600" s="108"/>
      <c r="C1600" s="108"/>
      <c r="D1600" s="115"/>
      <c r="E1600" s="108"/>
      <c r="F1600" s="108"/>
      <c r="G1600" s="108"/>
      <c r="H1600" s="108"/>
      <c r="I1600" s="108"/>
      <c r="J1600" s="108"/>
      <c r="K1600" s="108"/>
      <c r="L1600" s="108"/>
      <c r="M1600" s="111"/>
      <c r="N1600" s="112"/>
      <c r="O1600" s="111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  <c r="AG1600" s="108"/>
      <c r="AH1600" s="108"/>
    </row>
    <row r="1601">
      <c r="A1601" s="108"/>
      <c r="B1601" s="108"/>
      <c r="C1601" s="108"/>
      <c r="D1601" s="115"/>
      <c r="E1601" s="108"/>
      <c r="F1601" s="108"/>
      <c r="G1601" s="108"/>
      <c r="H1601" s="108"/>
      <c r="I1601" s="108"/>
      <c r="J1601" s="108"/>
      <c r="K1601" s="108"/>
      <c r="L1601" s="108"/>
      <c r="M1601" s="111"/>
      <c r="N1601" s="112"/>
      <c r="O1601" s="111"/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/>
      <c r="AC1601" s="108"/>
      <c r="AD1601" s="108"/>
      <c r="AE1601" s="108"/>
      <c r="AF1601" s="108"/>
      <c r="AG1601" s="108"/>
      <c r="AH1601" s="108"/>
    </row>
    <row r="1602">
      <c r="A1602" s="108"/>
      <c r="B1602" s="108"/>
      <c r="C1602" s="108"/>
      <c r="D1602" s="115"/>
      <c r="E1602" s="108"/>
      <c r="F1602" s="108"/>
      <c r="G1602" s="108"/>
      <c r="H1602" s="108"/>
      <c r="I1602" s="108"/>
      <c r="J1602" s="108"/>
      <c r="K1602" s="108"/>
      <c r="L1602" s="108"/>
      <c r="M1602" s="111"/>
      <c r="N1602" s="112"/>
      <c r="O1602" s="111"/>
      <c r="P1602" s="108"/>
      <c r="Q1602" s="108"/>
      <c r="R1602" s="108"/>
      <c r="S1602" s="108"/>
      <c r="T1602" s="108"/>
      <c r="U1602" s="108"/>
      <c r="V1602" s="108"/>
      <c r="W1602" s="108"/>
      <c r="X1602" s="108"/>
      <c r="Y1602" s="108"/>
      <c r="Z1602" s="108"/>
      <c r="AA1602" s="108"/>
      <c r="AB1602" s="108"/>
      <c r="AC1602" s="108"/>
      <c r="AD1602" s="108"/>
      <c r="AE1602" s="108"/>
      <c r="AF1602" s="108"/>
      <c r="AG1602" s="108"/>
      <c r="AH1602" s="108"/>
    </row>
    <row r="1603">
      <c r="A1603" s="108"/>
      <c r="B1603" s="108"/>
      <c r="C1603" s="108"/>
      <c r="D1603" s="115"/>
      <c r="E1603" s="108"/>
      <c r="F1603" s="108"/>
      <c r="G1603" s="108"/>
      <c r="H1603" s="108"/>
      <c r="I1603" s="108"/>
      <c r="J1603" s="108"/>
      <c r="K1603" s="108"/>
      <c r="L1603" s="108"/>
      <c r="M1603" s="111"/>
      <c r="N1603" s="112"/>
      <c r="O1603" s="111"/>
      <c r="P1603" s="108"/>
      <c r="Q1603" s="108"/>
      <c r="R1603" s="108"/>
      <c r="S1603" s="108"/>
      <c r="T1603" s="108"/>
      <c r="U1603" s="108"/>
      <c r="V1603" s="108"/>
      <c r="W1603" s="108"/>
      <c r="X1603" s="108"/>
      <c r="Y1603" s="108"/>
      <c r="Z1603" s="108"/>
      <c r="AA1603" s="108"/>
      <c r="AB1603" s="108"/>
      <c r="AC1603" s="108"/>
      <c r="AD1603" s="108"/>
      <c r="AE1603" s="108"/>
      <c r="AF1603" s="108"/>
      <c r="AG1603" s="108"/>
      <c r="AH1603" s="108"/>
    </row>
    <row r="1604">
      <c r="A1604" s="108"/>
      <c r="B1604" s="108"/>
      <c r="C1604" s="108"/>
      <c r="D1604" s="115"/>
      <c r="E1604" s="108"/>
      <c r="F1604" s="108"/>
      <c r="G1604" s="108"/>
      <c r="H1604" s="108"/>
      <c r="I1604" s="108"/>
      <c r="J1604" s="108"/>
      <c r="K1604" s="108"/>
      <c r="L1604" s="108"/>
      <c r="M1604" s="111"/>
      <c r="N1604" s="112"/>
      <c r="O1604" s="111"/>
      <c r="P1604" s="108"/>
      <c r="Q1604" s="108"/>
      <c r="R1604" s="108"/>
      <c r="S1604" s="108"/>
      <c r="T1604" s="108"/>
      <c r="U1604" s="108"/>
      <c r="V1604" s="108"/>
      <c r="W1604" s="108"/>
      <c r="X1604" s="108"/>
      <c r="Y1604" s="108"/>
      <c r="Z1604" s="108"/>
      <c r="AA1604" s="108"/>
      <c r="AB1604" s="108"/>
      <c r="AC1604" s="108"/>
      <c r="AD1604" s="108"/>
      <c r="AE1604" s="108"/>
      <c r="AF1604" s="108"/>
      <c r="AG1604" s="108"/>
      <c r="AH1604" s="108"/>
    </row>
    <row r="1605">
      <c r="A1605" s="108"/>
      <c r="B1605" s="108"/>
      <c r="C1605" s="108"/>
      <c r="D1605" s="115"/>
      <c r="E1605" s="108"/>
      <c r="F1605" s="108"/>
      <c r="G1605" s="108"/>
      <c r="H1605" s="108"/>
      <c r="I1605" s="108"/>
      <c r="J1605" s="108"/>
      <c r="K1605" s="108"/>
      <c r="L1605" s="108"/>
      <c r="M1605" s="111"/>
      <c r="N1605" s="112"/>
      <c r="O1605" s="111"/>
      <c r="P1605" s="108"/>
      <c r="Q1605" s="108"/>
      <c r="R1605" s="108"/>
      <c r="S1605" s="108"/>
      <c r="T1605" s="108"/>
      <c r="U1605" s="108"/>
      <c r="V1605" s="108"/>
      <c r="W1605" s="108"/>
      <c r="X1605" s="108"/>
      <c r="Y1605" s="108"/>
      <c r="Z1605" s="108"/>
      <c r="AA1605" s="108"/>
      <c r="AB1605" s="108"/>
      <c r="AC1605" s="108"/>
      <c r="AD1605" s="108"/>
      <c r="AE1605" s="108"/>
      <c r="AF1605" s="108"/>
      <c r="AG1605" s="108"/>
      <c r="AH1605" s="108"/>
    </row>
    <row r="1606">
      <c r="A1606" s="108"/>
      <c r="B1606" s="108"/>
      <c r="C1606" s="108"/>
      <c r="D1606" s="115"/>
      <c r="E1606" s="108"/>
      <c r="F1606" s="108"/>
      <c r="G1606" s="108"/>
      <c r="H1606" s="108"/>
      <c r="I1606" s="108"/>
      <c r="J1606" s="108"/>
      <c r="K1606" s="108"/>
      <c r="L1606" s="108"/>
      <c r="M1606" s="111"/>
      <c r="N1606" s="112"/>
      <c r="O1606" s="111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  <c r="AE1606" s="108"/>
      <c r="AF1606" s="108"/>
      <c r="AG1606" s="108"/>
      <c r="AH1606" s="108"/>
    </row>
    <row r="1607">
      <c r="A1607" s="108"/>
      <c r="B1607" s="108"/>
      <c r="C1607" s="108"/>
      <c r="D1607" s="115"/>
      <c r="E1607" s="108"/>
      <c r="F1607" s="108"/>
      <c r="G1607" s="108"/>
      <c r="H1607" s="108"/>
      <c r="I1607" s="108"/>
      <c r="J1607" s="108"/>
      <c r="K1607" s="108"/>
      <c r="L1607" s="108"/>
      <c r="M1607" s="111"/>
      <c r="N1607" s="112"/>
      <c r="O1607" s="111"/>
      <c r="P1607" s="108"/>
      <c r="Q1607" s="108"/>
      <c r="R1607" s="108"/>
      <c r="S1607" s="108"/>
      <c r="T1607" s="108"/>
      <c r="U1607" s="108"/>
      <c r="V1607" s="108"/>
      <c r="W1607" s="108"/>
      <c r="X1607" s="108"/>
      <c r="Y1607" s="108"/>
      <c r="Z1607" s="108"/>
      <c r="AA1607" s="108"/>
      <c r="AB1607" s="108"/>
      <c r="AC1607" s="108"/>
      <c r="AD1607" s="108"/>
      <c r="AE1607" s="108"/>
      <c r="AF1607" s="108"/>
      <c r="AG1607" s="108"/>
      <c r="AH1607" s="108"/>
    </row>
    <row r="1608">
      <c r="A1608" s="108"/>
      <c r="B1608" s="108"/>
      <c r="C1608" s="108"/>
      <c r="D1608" s="115"/>
      <c r="E1608" s="108"/>
      <c r="F1608" s="108"/>
      <c r="G1608" s="108"/>
      <c r="H1608" s="108"/>
      <c r="I1608" s="108"/>
      <c r="J1608" s="108"/>
      <c r="K1608" s="108"/>
      <c r="L1608" s="108"/>
      <c r="M1608" s="111"/>
      <c r="N1608" s="112"/>
      <c r="O1608" s="111"/>
      <c r="P1608" s="108"/>
      <c r="Q1608" s="108"/>
      <c r="R1608" s="108"/>
      <c r="S1608" s="108"/>
      <c r="T1608" s="108"/>
      <c r="U1608" s="108"/>
      <c r="V1608" s="108"/>
      <c r="W1608" s="108"/>
      <c r="X1608" s="108"/>
      <c r="Y1608" s="108"/>
      <c r="Z1608" s="108"/>
      <c r="AA1608" s="108"/>
      <c r="AB1608" s="108"/>
      <c r="AC1608" s="108"/>
      <c r="AD1608" s="108"/>
      <c r="AE1608" s="108"/>
      <c r="AF1608" s="108"/>
      <c r="AG1608" s="108"/>
      <c r="AH1608" s="108"/>
    </row>
    <row r="1609">
      <c r="A1609" s="108"/>
      <c r="B1609" s="108"/>
      <c r="C1609" s="108"/>
      <c r="D1609" s="115"/>
      <c r="E1609" s="108"/>
      <c r="F1609" s="108"/>
      <c r="G1609" s="108"/>
      <c r="H1609" s="108"/>
      <c r="I1609" s="108"/>
      <c r="J1609" s="108"/>
      <c r="K1609" s="108"/>
      <c r="L1609" s="108"/>
      <c r="M1609" s="111"/>
      <c r="N1609" s="112"/>
      <c r="O1609" s="111"/>
      <c r="P1609" s="108"/>
      <c r="Q1609" s="108"/>
      <c r="R1609" s="108"/>
      <c r="S1609" s="108"/>
      <c r="T1609" s="108"/>
      <c r="U1609" s="108"/>
      <c r="V1609" s="108"/>
      <c r="W1609" s="108"/>
      <c r="X1609" s="108"/>
      <c r="Y1609" s="108"/>
      <c r="Z1609" s="108"/>
      <c r="AA1609" s="108"/>
      <c r="AB1609" s="108"/>
      <c r="AC1609" s="108"/>
      <c r="AD1609" s="108"/>
      <c r="AE1609" s="108"/>
      <c r="AF1609" s="108"/>
      <c r="AG1609" s="108"/>
      <c r="AH1609" s="108"/>
    </row>
    <row r="1610">
      <c r="A1610" s="108"/>
      <c r="B1610" s="108"/>
      <c r="C1610" s="108"/>
      <c r="D1610" s="115"/>
      <c r="E1610" s="108"/>
      <c r="F1610" s="108"/>
      <c r="G1610" s="108"/>
      <c r="H1610" s="108"/>
      <c r="I1610" s="108"/>
      <c r="J1610" s="108"/>
      <c r="K1610" s="108"/>
      <c r="L1610" s="108"/>
      <c r="M1610" s="111"/>
      <c r="N1610" s="112"/>
      <c r="O1610" s="111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108"/>
      <c r="AE1610" s="108"/>
      <c r="AF1610" s="108"/>
      <c r="AG1610" s="108"/>
      <c r="AH1610" s="108"/>
    </row>
    <row r="1611">
      <c r="A1611" s="108"/>
      <c r="B1611" s="108"/>
      <c r="C1611" s="108"/>
      <c r="D1611" s="115"/>
      <c r="E1611" s="108"/>
      <c r="F1611" s="108"/>
      <c r="G1611" s="108"/>
      <c r="H1611" s="108"/>
      <c r="I1611" s="108"/>
      <c r="J1611" s="108"/>
      <c r="K1611" s="108"/>
      <c r="L1611" s="108"/>
      <c r="M1611" s="111"/>
      <c r="N1611" s="112"/>
      <c r="O1611" s="111"/>
      <c r="P1611" s="108"/>
      <c r="Q1611" s="108"/>
      <c r="R1611" s="108"/>
      <c r="S1611" s="108"/>
      <c r="T1611" s="108"/>
      <c r="U1611" s="108"/>
      <c r="V1611" s="108"/>
      <c r="W1611" s="108"/>
      <c r="X1611" s="108"/>
      <c r="Y1611" s="108"/>
      <c r="Z1611" s="108"/>
      <c r="AA1611" s="108"/>
      <c r="AB1611" s="108"/>
      <c r="AC1611" s="108"/>
      <c r="AD1611" s="108"/>
      <c r="AE1611" s="108"/>
      <c r="AF1611" s="108"/>
      <c r="AG1611" s="108"/>
      <c r="AH1611" s="108"/>
    </row>
    <row r="1612">
      <c r="A1612" s="108"/>
      <c r="B1612" s="108"/>
      <c r="C1612" s="108"/>
      <c r="D1612" s="115"/>
      <c r="E1612" s="108"/>
      <c r="F1612" s="108"/>
      <c r="G1612" s="108"/>
      <c r="H1612" s="108"/>
      <c r="I1612" s="108"/>
      <c r="J1612" s="108"/>
      <c r="K1612" s="108"/>
      <c r="L1612" s="108"/>
      <c r="M1612" s="111"/>
      <c r="N1612" s="112"/>
      <c r="O1612" s="111"/>
      <c r="P1612" s="108"/>
      <c r="Q1612" s="108"/>
      <c r="R1612" s="108"/>
      <c r="S1612" s="108"/>
      <c r="T1612" s="108"/>
      <c r="U1612" s="108"/>
      <c r="V1612" s="108"/>
      <c r="W1612" s="108"/>
      <c r="X1612" s="108"/>
      <c r="Y1612" s="108"/>
      <c r="Z1612" s="108"/>
      <c r="AA1612" s="108"/>
      <c r="AB1612" s="108"/>
      <c r="AC1612" s="108"/>
      <c r="AD1612" s="108"/>
      <c r="AE1612" s="108"/>
      <c r="AF1612" s="108"/>
      <c r="AG1612" s="108"/>
      <c r="AH1612" s="108"/>
    </row>
    <row r="1613">
      <c r="A1613" s="108"/>
      <c r="B1613" s="108"/>
      <c r="C1613" s="108"/>
      <c r="D1613" s="115"/>
      <c r="E1613" s="108"/>
      <c r="F1613" s="108"/>
      <c r="G1613" s="108"/>
      <c r="H1613" s="108"/>
      <c r="I1613" s="108"/>
      <c r="J1613" s="108"/>
      <c r="K1613" s="108"/>
      <c r="L1613" s="108"/>
      <c r="M1613" s="111"/>
      <c r="N1613" s="112"/>
      <c r="O1613" s="111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/>
      <c r="AB1613" s="108"/>
      <c r="AC1613" s="108"/>
      <c r="AD1613" s="108"/>
      <c r="AE1613" s="108"/>
      <c r="AF1613" s="108"/>
      <c r="AG1613" s="108"/>
      <c r="AH1613" s="108"/>
    </row>
    <row r="1614">
      <c r="A1614" s="108"/>
      <c r="B1614" s="108"/>
      <c r="C1614" s="108"/>
      <c r="D1614" s="115"/>
      <c r="E1614" s="108"/>
      <c r="F1614" s="108"/>
      <c r="G1614" s="108"/>
      <c r="H1614" s="108"/>
      <c r="I1614" s="108"/>
      <c r="J1614" s="108"/>
      <c r="K1614" s="108"/>
      <c r="L1614" s="108"/>
      <c r="M1614" s="111"/>
      <c r="N1614" s="112"/>
      <c r="O1614" s="111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  <c r="AE1614" s="108"/>
      <c r="AF1614" s="108"/>
      <c r="AG1614" s="108"/>
      <c r="AH1614" s="108"/>
    </row>
    <row r="1615">
      <c r="A1615" s="108"/>
      <c r="B1615" s="108"/>
      <c r="C1615" s="108"/>
      <c r="D1615" s="115"/>
      <c r="E1615" s="108"/>
      <c r="F1615" s="108"/>
      <c r="G1615" s="108"/>
      <c r="H1615" s="108"/>
      <c r="I1615" s="108"/>
      <c r="J1615" s="108"/>
      <c r="K1615" s="108"/>
      <c r="L1615" s="108"/>
      <c r="M1615" s="111"/>
      <c r="N1615" s="112"/>
      <c r="O1615" s="111"/>
      <c r="P1615" s="108"/>
      <c r="Q1615" s="108"/>
      <c r="R1615" s="108"/>
      <c r="S1615" s="108"/>
      <c r="T1615" s="108"/>
      <c r="U1615" s="108"/>
      <c r="V1615" s="108"/>
      <c r="W1615" s="108"/>
      <c r="X1615" s="108"/>
      <c r="Y1615" s="108"/>
      <c r="Z1615" s="108"/>
      <c r="AA1615" s="108"/>
      <c r="AB1615" s="108"/>
      <c r="AC1615" s="108"/>
      <c r="AD1615" s="108"/>
      <c r="AE1615" s="108"/>
      <c r="AF1615" s="108"/>
      <c r="AG1615" s="108"/>
      <c r="AH1615" s="108"/>
    </row>
    <row r="1616">
      <c r="A1616" s="108"/>
      <c r="B1616" s="108"/>
      <c r="C1616" s="108"/>
      <c r="D1616" s="115"/>
      <c r="E1616" s="108"/>
      <c r="F1616" s="108"/>
      <c r="G1616" s="108"/>
      <c r="H1616" s="108"/>
      <c r="I1616" s="108"/>
      <c r="J1616" s="108"/>
      <c r="K1616" s="108"/>
      <c r="L1616" s="108"/>
      <c r="M1616" s="111"/>
      <c r="N1616" s="112"/>
      <c r="O1616" s="111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  <c r="AE1616" s="108"/>
      <c r="AF1616" s="108"/>
      <c r="AG1616" s="108"/>
      <c r="AH1616" s="108"/>
    </row>
    <row r="1617">
      <c r="A1617" s="108"/>
      <c r="B1617" s="108"/>
      <c r="C1617" s="108"/>
      <c r="D1617" s="115"/>
      <c r="E1617" s="108"/>
      <c r="F1617" s="108"/>
      <c r="G1617" s="108"/>
      <c r="H1617" s="108"/>
      <c r="I1617" s="108"/>
      <c r="J1617" s="108"/>
      <c r="K1617" s="108"/>
      <c r="L1617" s="108"/>
      <c r="M1617" s="111"/>
      <c r="N1617" s="112"/>
      <c r="O1617" s="111"/>
      <c r="P1617" s="108"/>
      <c r="Q1617" s="108"/>
      <c r="R1617" s="108"/>
      <c r="S1617" s="108"/>
      <c r="T1617" s="108"/>
      <c r="U1617" s="108"/>
      <c r="V1617" s="108"/>
      <c r="W1617" s="108"/>
      <c r="X1617" s="108"/>
      <c r="Y1617" s="108"/>
      <c r="Z1617" s="108"/>
      <c r="AA1617" s="108"/>
      <c r="AB1617" s="108"/>
      <c r="AC1617" s="108"/>
      <c r="AD1617" s="108"/>
      <c r="AE1617" s="108"/>
      <c r="AF1617" s="108"/>
      <c r="AG1617" s="108"/>
      <c r="AH1617" s="108"/>
    </row>
    <row r="1618">
      <c r="A1618" s="108"/>
      <c r="B1618" s="108"/>
      <c r="C1618" s="108"/>
      <c r="D1618" s="115"/>
      <c r="E1618" s="108"/>
      <c r="F1618" s="108"/>
      <c r="G1618" s="108"/>
      <c r="H1618" s="108"/>
      <c r="I1618" s="108"/>
      <c r="J1618" s="108"/>
      <c r="K1618" s="108"/>
      <c r="L1618" s="108"/>
      <c r="M1618" s="111"/>
      <c r="N1618" s="112"/>
      <c r="O1618" s="111"/>
      <c r="P1618" s="108"/>
      <c r="Q1618" s="108"/>
      <c r="R1618" s="108"/>
      <c r="S1618" s="108"/>
      <c r="T1618" s="108"/>
      <c r="U1618" s="108"/>
      <c r="V1618" s="108"/>
      <c r="W1618" s="108"/>
      <c r="X1618" s="108"/>
      <c r="Y1618" s="108"/>
      <c r="Z1618" s="108"/>
      <c r="AA1618" s="108"/>
      <c r="AB1618" s="108"/>
      <c r="AC1618" s="108"/>
      <c r="AD1618" s="108"/>
      <c r="AE1618" s="108"/>
      <c r="AF1618" s="108"/>
      <c r="AG1618" s="108"/>
      <c r="AH1618" s="108"/>
    </row>
    <row r="1619">
      <c r="A1619" s="108"/>
      <c r="B1619" s="108"/>
      <c r="C1619" s="108"/>
      <c r="D1619" s="115"/>
      <c r="E1619" s="108"/>
      <c r="F1619" s="108"/>
      <c r="G1619" s="108"/>
      <c r="H1619" s="108"/>
      <c r="I1619" s="108"/>
      <c r="J1619" s="108"/>
      <c r="K1619" s="108"/>
      <c r="L1619" s="108"/>
      <c r="M1619" s="111"/>
      <c r="N1619" s="112"/>
      <c r="O1619" s="111"/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/>
      <c r="AB1619" s="108"/>
      <c r="AC1619" s="108"/>
      <c r="AD1619" s="108"/>
      <c r="AE1619" s="108"/>
      <c r="AF1619" s="108"/>
      <c r="AG1619" s="108"/>
      <c r="AH1619" s="108"/>
    </row>
    <row r="1620">
      <c r="A1620" s="108"/>
      <c r="B1620" s="108"/>
      <c r="C1620" s="108"/>
      <c r="D1620" s="115"/>
      <c r="E1620" s="108"/>
      <c r="F1620" s="108"/>
      <c r="G1620" s="108"/>
      <c r="H1620" s="108"/>
      <c r="I1620" s="108"/>
      <c r="J1620" s="108"/>
      <c r="K1620" s="108"/>
      <c r="L1620" s="108"/>
      <c r="M1620" s="111"/>
      <c r="N1620" s="112"/>
      <c r="O1620" s="111"/>
      <c r="P1620" s="108"/>
      <c r="Q1620" s="108"/>
      <c r="R1620" s="108"/>
      <c r="S1620" s="108"/>
      <c r="T1620" s="108"/>
      <c r="U1620" s="108"/>
      <c r="V1620" s="108"/>
      <c r="W1620" s="108"/>
      <c r="X1620" s="108"/>
      <c r="Y1620" s="108"/>
      <c r="Z1620" s="108"/>
      <c r="AA1620" s="108"/>
      <c r="AB1620" s="108"/>
      <c r="AC1620" s="108"/>
      <c r="AD1620" s="108"/>
      <c r="AE1620" s="108"/>
      <c r="AF1620" s="108"/>
      <c r="AG1620" s="108"/>
      <c r="AH1620" s="108"/>
    </row>
    <row r="1621">
      <c r="A1621" s="108"/>
      <c r="B1621" s="108"/>
      <c r="C1621" s="108"/>
      <c r="D1621" s="115"/>
      <c r="E1621" s="108"/>
      <c r="F1621" s="108"/>
      <c r="G1621" s="108"/>
      <c r="H1621" s="108"/>
      <c r="I1621" s="108"/>
      <c r="J1621" s="108"/>
      <c r="K1621" s="108"/>
      <c r="L1621" s="108"/>
      <c r="M1621" s="111"/>
      <c r="N1621" s="112"/>
      <c r="O1621" s="111"/>
      <c r="P1621" s="108"/>
      <c r="Q1621" s="108"/>
      <c r="R1621" s="108"/>
      <c r="S1621" s="108"/>
      <c r="T1621" s="108"/>
      <c r="U1621" s="108"/>
      <c r="V1621" s="108"/>
      <c r="W1621" s="108"/>
      <c r="X1621" s="108"/>
      <c r="Y1621" s="108"/>
      <c r="Z1621" s="108"/>
      <c r="AA1621" s="108"/>
      <c r="AB1621" s="108"/>
      <c r="AC1621" s="108"/>
      <c r="AD1621" s="108"/>
      <c r="AE1621" s="108"/>
      <c r="AF1621" s="108"/>
      <c r="AG1621" s="108"/>
      <c r="AH1621" s="108"/>
    </row>
    <row r="1622">
      <c r="A1622" s="108"/>
      <c r="B1622" s="108"/>
      <c r="C1622" s="108"/>
      <c r="D1622" s="115"/>
      <c r="E1622" s="108"/>
      <c r="F1622" s="108"/>
      <c r="G1622" s="108"/>
      <c r="H1622" s="108"/>
      <c r="I1622" s="108"/>
      <c r="J1622" s="108"/>
      <c r="K1622" s="108"/>
      <c r="L1622" s="108"/>
      <c r="M1622" s="111"/>
      <c r="N1622" s="112"/>
      <c r="O1622" s="111"/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/>
      <c r="AB1622" s="108"/>
      <c r="AC1622" s="108"/>
      <c r="AD1622" s="108"/>
      <c r="AE1622" s="108"/>
      <c r="AF1622" s="108"/>
      <c r="AG1622" s="108"/>
      <c r="AH1622" s="108"/>
    </row>
    <row r="1623">
      <c r="A1623" s="108"/>
      <c r="B1623" s="108"/>
      <c r="C1623" s="108"/>
      <c r="D1623" s="115"/>
      <c r="E1623" s="108"/>
      <c r="F1623" s="108"/>
      <c r="G1623" s="108"/>
      <c r="H1623" s="108"/>
      <c r="I1623" s="108"/>
      <c r="J1623" s="108"/>
      <c r="K1623" s="108"/>
      <c r="L1623" s="108"/>
      <c r="M1623" s="111"/>
      <c r="N1623" s="112"/>
      <c r="O1623" s="111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  <c r="AE1623" s="108"/>
      <c r="AF1623" s="108"/>
      <c r="AG1623" s="108"/>
      <c r="AH1623" s="108"/>
    </row>
    <row r="1624">
      <c r="A1624" s="108"/>
      <c r="B1624" s="108"/>
      <c r="C1624" s="108"/>
      <c r="D1624" s="115"/>
      <c r="E1624" s="108"/>
      <c r="F1624" s="108"/>
      <c r="G1624" s="108"/>
      <c r="H1624" s="108"/>
      <c r="I1624" s="108"/>
      <c r="J1624" s="108"/>
      <c r="K1624" s="108"/>
      <c r="L1624" s="108"/>
      <c r="M1624" s="111"/>
      <c r="N1624" s="112"/>
      <c r="O1624" s="111"/>
      <c r="P1624" s="108"/>
      <c r="Q1624" s="108"/>
      <c r="R1624" s="108"/>
      <c r="S1624" s="108"/>
      <c r="T1624" s="108"/>
      <c r="U1624" s="108"/>
      <c r="V1624" s="108"/>
      <c r="W1624" s="108"/>
      <c r="X1624" s="108"/>
      <c r="Y1624" s="108"/>
      <c r="Z1624" s="108"/>
      <c r="AA1624" s="108"/>
      <c r="AB1624" s="108"/>
      <c r="AC1624" s="108"/>
      <c r="AD1624" s="108"/>
      <c r="AE1624" s="108"/>
      <c r="AF1624" s="108"/>
      <c r="AG1624" s="108"/>
      <c r="AH1624" s="108"/>
    </row>
    <row r="1625">
      <c r="A1625" s="108"/>
      <c r="B1625" s="108"/>
      <c r="C1625" s="108"/>
      <c r="D1625" s="115"/>
      <c r="E1625" s="108"/>
      <c r="F1625" s="108"/>
      <c r="G1625" s="108"/>
      <c r="H1625" s="108"/>
      <c r="I1625" s="108"/>
      <c r="J1625" s="108"/>
      <c r="K1625" s="108"/>
      <c r="L1625" s="108"/>
      <c r="M1625" s="111"/>
      <c r="N1625" s="112"/>
      <c r="O1625" s="111"/>
      <c r="P1625" s="108"/>
      <c r="Q1625" s="108"/>
      <c r="R1625" s="108"/>
      <c r="S1625" s="108"/>
      <c r="T1625" s="108"/>
      <c r="U1625" s="108"/>
      <c r="V1625" s="108"/>
      <c r="W1625" s="108"/>
      <c r="X1625" s="108"/>
      <c r="Y1625" s="108"/>
      <c r="Z1625" s="108"/>
      <c r="AA1625" s="108"/>
      <c r="AB1625" s="108"/>
      <c r="AC1625" s="108"/>
      <c r="AD1625" s="108"/>
      <c r="AE1625" s="108"/>
      <c r="AF1625" s="108"/>
      <c r="AG1625" s="108"/>
      <c r="AH1625" s="108"/>
    </row>
    <row r="1626">
      <c r="A1626" s="108"/>
      <c r="B1626" s="108"/>
      <c r="C1626" s="108"/>
      <c r="D1626" s="115"/>
      <c r="E1626" s="108"/>
      <c r="F1626" s="108"/>
      <c r="G1626" s="108"/>
      <c r="H1626" s="108"/>
      <c r="I1626" s="108"/>
      <c r="J1626" s="108"/>
      <c r="K1626" s="108"/>
      <c r="L1626" s="108"/>
      <c r="M1626" s="111"/>
      <c r="N1626" s="112"/>
      <c r="O1626" s="111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/>
      <c r="AC1626" s="108"/>
      <c r="AD1626" s="108"/>
      <c r="AE1626" s="108"/>
      <c r="AF1626" s="108"/>
      <c r="AG1626" s="108"/>
      <c r="AH1626" s="108"/>
    </row>
    <row r="1627">
      <c r="A1627" s="108"/>
      <c r="B1627" s="108"/>
      <c r="C1627" s="108"/>
      <c r="D1627" s="115"/>
      <c r="E1627" s="108"/>
      <c r="F1627" s="108"/>
      <c r="G1627" s="108"/>
      <c r="H1627" s="108"/>
      <c r="I1627" s="108"/>
      <c r="J1627" s="108"/>
      <c r="K1627" s="108"/>
      <c r="L1627" s="108"/>
      <c r="M1627" s="111"/>
      <c r="N1627" s="112"/>
      <c r="O1627" s="111"/>
      <c r="P1627" s="108"/>
      <c r="Q1627" s="108"/>
      <c r="R1627" s="108"/>
      <c r="S1627" s="108"/>
      <c r="T1627" s="108"/>
      <c r="U1627" s="108"/>
      <c r="V1627" s="108"/>
      <c r="W1627" s="108"/>
      <c r="X1627" s="108"/>
      <c r="Y1627" s="108"/>
      <c r="Z1627" s="108"/>
      <c r="AA1627" s="108"/>
      <c r="AB1627" s="108"/>
      <c r="AC1627" s="108"/>
      <c r="AD1627" s="108"/>
      <c r="AE1627" s="108"/>
      <c r="AF1627" s="108"/>
      <c r="AG1627" s="108"/>
      <c r="AH1627" s="108"/>
    </row>
    <row r="1628">
      <c r="A1628" s="108"/>
      <c r="B1628" s="108"/>
      <c r="C1628" s="108"/>
      <c r="D1628" s="115"/>
      <c r="E1628" s="108"/>
      <c r="F1628" s="108"/>
      <c r="G1628" s="108"/>
      <c r="H1628" s="108"/>
      <c r="I1628" s="108"/>
      <c r="J1628" s="108"/>
      <c r="K1628" s="108"/>
      <c r="L1628" s="108"/>
      <c r="M1628" s="111"/>
      <c r="N1628" s="112"/>
      <c r="O1628" s="111"/>
      <c r="P1628" s="108"/>
      <c r="Q1628" s="108"/>
      <c r="R1628" s="108"/>
      <c r="S1628" s="108"/>
      <c r="T1628" s="108"/>
      <c r="U1628" s="108"/>
      <c r="V1628" s="108"/>
      <c r="W1628" s="108"/>
      <c r="X1628" s="108"/>
      <c r="Y1628" s="108"/>
      <c r="Z1628" s="108"/>
      <c r="AA1628" s="108"/>
      <c r="AB1628" s="108"/>
      <c r="AC1628" s="108"/>
      <c r="AD1628" s="108"/>
      <c r="AE1628" s="108"/>
      <c r="AF1628" s="108"/>
      <c r="AG1628" s="108"/>
      <c r="AH1628" s="108"/>
    </row>
    <row r="1629">
      <c r="A1629" s="108"/>
      <c r="B1629" s="108"/>
      <c r="C1629" s="108"/>
      <c r="D1629" s="115"/>
      <c r="E1629" s="108"/>
      <c r="F1629" s="108"/>
      <c r="G1629" s="108"/>
      <c r="H1629" s="108"/>
      <c r="I1629" s="108"/>
      <c r="J1629" s="108"/>
      <c r="K1629" s="108"/>
      <c r="L1629" s="108"/>
      <c r="M1629" s="111"/>
      <c r="N1629" s="112"/>
      <c r="O1629" s="111"/>
      <c r="P1629" s="108"/>
      <c r="Q1629" s="108"/>
      <c r="R1629" s="108"/>
      <c r="S1629" s="108"/>
      <c r="T1629" s="108"/>
      <c r="U1629" s="108"/>
      <c r="V1629" s="108"/>
      <c r="W1629" s="108"/>
      <c r="X1629" s="108"/>
      <c r="Y1629" s="108"/>
      <c r="Z1629" s="108"/>
      <c r="AA1629" s="108"/>
      <c r="AB1629" s="108"/>
      <c r="AC1629" s="108"/>
      <c r="AD1629" s="108"/>
      <c r="AE1629" s="108"/>
      <c r="AF1629" s="108"/>
      <c r="AG1629" s="108"/>
      <c r="AH1629" s="108"/>
    </row>
    <row r="1630">
      <c r="A1630" s="108"/>
      <c r="B1630" s="108"/>
      <c r="C1630" s="108"/>
      <c r="D1630" s="115"/>
      <c r="E1630" s="108"/>
      <c r="F1630" s="108"/>
      <c r="G1630" s="108"/>
      <c r="H1630" s="108"/>
      <c r="I1630" s="108"/>
      <c r="J1630" s="108"/>
      <c r="K1630" s="108"/>
      <c r="L1630" s="108"/>
      <c r="M1630" s="111"/>
      <c r="N1630" s="112"/>
      <c r="O1630" s="111"/>
      <c r="P1630" s="108"/>
      <c r="Q1630" s="108"/>
      <c r="R1630" s="108"/>
      <c r="S1630" s="108"/>
      <c r="T1630" s="108"/>
      <c r="U1630" s="108"/>
      <c r="V1630" s="108"/>
      <c r="W1630" s="108"/>
      <c r="X1630" s="108"/>
      <c r="Y1630" s="108"/>
      <c r="Z1630" s="108"/>
      <c r="AA1630" s="108"/>
      <c r="AB1630" s="108"/>
      <c r="AC1630" s="108"/>
      <c r="AD1630" s="108"/>
      <c r="AE1630" s="108"/>
      <c r="AF1630" s="108"/>
      <c r="AG1630" s="108"/>
      <c r="AH1630" s="108"/>
    </row>
    <row r="1631">
      <c r="A1631" s="108"/>
      <c r="B1631" s="108"/>
      <c r="C1631" s="108"/>
      <c r="D1631" s="115"/>
      <c r="E1631" s="108"/>
      <c r="F1631" s="108"/>
      <c r="G1631" s="108"/>
      <c r="H1631" s="108"/>
      <c r="I1631" s="108"/>
      <c r="J1631" s="108"/>
      <c r="K1631" s="108"/>
      <c r="L1631" s="108"/>
      <c r="M1631" s="111"/>
      <c r="N1631" s="112"/>
      <c r="O1631" s="111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/>
      <c r="AB1631" s="108"/>
      <c r="AC1631" s="108"/>
      <c r="AD1631" s="108"/>
      <c r="AE1631" s="108"/>
      <c r="AF1631" s="108"/>
      <c r="AG1631" s="108"/>
      <c r="AH1631" s="108"/>
    </row>
    <row r="1632">
      <c r="A1632" s="108"/>
      <c r="B1632" s="108"/>
      <c r="C1632" s="108"/>
      <c r="D1632" s="115"/>
      <c r="E1632" s="108"/>
      <c r="F1632" s="108"/>
      <c r="G1632" s="108"/>
      <c r="H1632" s="108"/>
      <c r="I1632" s="108"/>
      <c r="J1632" s="108"/>
      <c r="K1632" s="108"/>
      <c r="L1632" s="108"/>
      <c r="M1632" s="111"/>
      <c r="N1632" s="112"/>
      <c r="O1632" s="111"/>
      <c r="P1632" s="108"/>
      <c r="Q1632" s="108"/>
      <c r="R1632" s="108"/>
      <c r="S1632" s="108"/>
      <c r="T1632" s="108"/>
      <c r="U1632" s="108"/>
      <c r="V1632" s="108"/>
      <c r="W1632" s="108"/>
      <c r="X1632" s="108"/>
      <c r="Y1632" s="108"/>
      <c r="Z1632" s="108"/>
      <c r="AA1632" s="108"/>
      <c r="AB1632" s="108"/>
      <c r="AC1632" s="108"/>
      <c r="AD1632" s="108"/>
      <c r="AE1632" s="108"/>
      <c r="AF1632" s="108"/>
      <c r="AG1632" s="108"/>
      <c r="AH1632" s="108"/>
    </row>
    <row r="1633">
      <c r="A1633" s="108"/>
      <c r="B1633" s="108"/>
      <c r="C1633" s="108"/>
      <c r="D1633" s="115"/>
      <c r="E1633" s="108"/>
      <c r="F1633" s="108"/>
      <c r="G1633" s="108"/>
      <c r="H1633" s="108"/>
      <c r="I1633" s="108"/>
      <c r="J1633" s="108"/>
      <c r="K1633" s="108"/>
      <c r="L1633" s="108"/>
      <c r="M1633" s="111"/>
      <c r="N1633" s="112"/>
      <c r="O1633" s="111"/>
      <c r="P1633" s="108"/>
      <c r="Q1633" s="108"/>
      <c r="R1633" s="108"/>
      <c r="S1633" s="108"/>
      <c r="T1633" s="108"/>
      <c r="U1633" s="108"/>
      <c r="V1633" s="108"/>
      <c r="W1633" s="108"/>
      <c r="X1633" s="108"/>
      <c r="Y1633" s="108"/>
      <c r="Z1633" s="108"/>
      <c r="AA1633" s="108"/>
      <c r="AB1633" s="108"/>
      <c r="AC1633" s="108"/>
      <c r="AD1633" s="108"/>
      <c r="AE1633" s="108"/>
      <c r="AF1633" s="108"/>
      <c r="AG1633" s="108"/>
      <c r="AH1633" s="108"/>
    </row>
    <row r="1634">
      <c r="A1634" s="108"/>
      <c r="B1634" s="108"/>
      <c r="C1634" s="108"/>
      <c r="D1634" s="115"/>
      <c r="E1634" s="108"/>
      <c r="F1634" s="108"/>
      <c r="G1634" s="108"/>
      <c r="H1634" s="108"/>
      <c r="I1634" s="108"/>
      <c r="J1634" s="108"/>
      <c r="K1634" s="108"/>
      <c r="L1634" s="108"/>
      <c r="M1634" s="111"/>
      <c r="N1634" s="112"/>
      <c r="O1634" s="111"/>
      <c r="P1634" s="108"/>
      <c r="Q1634" s="108"/>
      <c r="R1634" s="108"/>
      <c r="S1634" s="108"/>
      <c r="T1634" s="108"/>
      <c r="U1634" s="108"/>
      <c r="V1634" s="108"/>
      <c r="W1634" s="108"/>
      <c r="X1634" s="108"/>
      <c r="Y1634" s="108"/>
      <c r="Z1634" s="108"/>
      <c r="AA1634" s="108"/>
      <c r="AB1634" s="108"/>
      <c r="AC1634" s="108"/>
      <c r="AD1634" s="108"/>
      <c r="AE1634" s="108"/>
      <c r="AF1634" s="108"/>
      <c r="AG1634" s="108"/>
      <c r="AH1634" s="108"/>
    </row>
    <row r="1635">
      <c r="A1635" s="108"/>
      <c r="B1635" s="108"/>
      <c r="C1635" s="108"/>
      <c r="D1635" s="115"/>
      <c r="E1635" s="108"/>
      <c r="F1635" s="108"/>
      <c r="G1635" s="108"/>
      <c r="H1635" s="108"/>
      <c r="I1635" s="108"/>
      <c r="J1635" s="108"/>
      <c r="K1635" s="108"/>
      <c r="L1635" s="108"/>
      <c r="M1635" s="111"/>
      <c r="N1635" s="112"/>
      <c r="O1635" s="111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  <c r="AE1635" s="108"/>
      <c r="AF1635" s="108"/>
      <c r="AG1635" s="108"/>
      <c r="AH1635" s="108"/>
    </row>
    <row r="1636">
      <c r="A1636" s="108"/>
      <c r="B1636" s="108"/>
      <c r="C1636" s="108"/>
      <c r="D1636" s="115"/>
      <c r="E1636" s="108"/>
      <c r="F1636" s="108"/>
      <c r="G1636" s="108"/>
      <c r="H1636" s="108"/>
      <c r="I1636" s="108"/>
      <c r="J1636" s="108"/>
      <c r="K1636" s="108"/>
      <c r="L1636" s="108"/>
      <c r="M1636" s="111"/>
      <c r="N1636" s="112"/>
      <c r="O1636" s="111"/>
      <c r="P1636" s="108"/>
      <c r="Q1636" s="108"/>
      <c r="R1636" s="108"/>
      <c r="S1636" s="108"/>
      <c r="T1636" s="108"/>
      <c r="U1636" s="108"/>
      <c r="V1636" s="108"/>
      <c r="W1636" s="108"/>
      <c r="X1636" s="108"/>
      <c r="Y1636" s="108"/>
      <c r="Z1636" s="108"/>
      <c r="AA1636" s="108"/>
      <c r="AB1636" s="108"/>
      <c r="AC1636" s="108"/>
      <c r="AD1636" s="108"/>
      <c r="AE1636" s="108"/>
      <c r="AF1636" s="108"/>
      <c r="AG1636" s="108"/>
      <c r="AH1636" s="108"/>
    </row>
    <row r="1637">
      <c r="A1637" s="108"/>
      <c r="B1637" s="108"/>
      <c r="C1637" s="108"/>
      <c r="D1637" s="115"/>
      <c r="E1637" s="108"/>
      <c r="F1637" s="108"/>
      <c r="G1637" s="108"/>
      <c r="H1637" s="108"/>
      <c r="I1637" s="108"/>
      <c r="J1637" s="108"/>
      <c r="K1637" s="108"/>
      <c r="L1637" s="108"/>
      <c r="M1637" s="111"/>
      <c r="N1637" s="112"/>
      <c r="O1637" s="111"/>
      <c r="P1637" s="108"/>
      <c r="Q1637" s="108"/>
      <c r="R1637" s="108"/>
      <c r="S1637" s="108"/>
      <c r="T1637" s="108"/>
      <c r="U1637" s="108"/>
      <c r="V1637" s="108"/>
      <c r="W1637" s="108"/>
      <c r="X1637" s="108"/>
      <c r="Y1637" s="108"/>
      <c r="Z1637" s="108"/>
      <c r="AA1637" s="108"/>
      <c r="AB1637" s="108"/>
      <c r="AC1637" s="108"/>
      <c r="AD1637" s="108"/>
      <c r="AE1637" s="108"/>
      <c r="AF1637" s="108"/>
      <c r="AG1637" s="108"/>
      <c r="AH1637" s="108"/>
    </row>
    <row r="1638">
      <c r="A1638" s="108"/>
      <c r="B1638" s="108"/>
      <c r="C1638" s="108"/>
      <c r="D1638" s="115"/>
      <c r="E1638" s="108"/>
      <c r="F1638" s="108"/>
      <c r="G1638" s="108"/>
      <c r="H1638" s="108"/>
      <c r="I1638" s="108"/>
      <c r="J1638" s="108"/>
      <c r="K1638" s="108"/>
      <c r="L1638" s="108"/>
      <c r="M1638" s="111"/>
      <c r="N1638" s="112"/>
      <c r="O1638" s="111"/>
      <c r="P1638" s="108"/>
      <c r="Q1638" s="108"/>
      <c r="R1638" s="108"/>
      <c r="S1638" s="108"/>
      <c r="T1638" s="108"/>
      <c r="U1638" s="108"/>
      <c r="V1638" s="108"/>
      <c r="W1638" s="108"/>
      <c r="X1638" s="108"/>
      <c r="Y1638" s="108"/>
      <c r="Z1638" s="108"/>
      <c r="AA1638" s="108"/>
      <c r="AB1638" s="108"/>
      <c r="AC1638" s="108"/>
      <c r="AD1638" s="108"/>
      <c r="AE1638" s="108"/>
      <c r="AF1638" s="108"/>
      <c r="AG1638" s="108"/>
      <c r="AH1638" s="108"/>
    </row>
    <row r="1639">
      <c r="A1639" s="108"/>
      <c r="B1639" s="108"/>
      <c r="C1639" s="108"/>
      <c r="D1639" s="115"/>
      <c r="E1639" s="108"/>
      <c r="F1639" s="108"/>
      <c r="G1639" s="108"/>
      <c r="H1639" s="108"/>
      <c r="I1639" s="108"/>
      <c r="J1639" s="108"/>
      <c r="K1639" s="108"/>
      <c r="L1639" s="108"/>
      <c r="M1639" s="111"/>
      <c r="N1639" s="112"/>
      <c r="O1639" s="111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  <c r="AE1639" s="108"/>
      <c r="AF1639" s="108"/>
      <c r="AG1639" s="108"/>
      <c r="AH1639" s="108"/>
    </row>
    <row r="1640">
      <c r="A1640" s="108"/>
      <c r="B1640" s="108"/>
      <c r="C1640" s="108"/>
      <c r="D1640" s="115"/>
      <c r="E1640" s="108"/>
      <c r="F1640" s="108"/>
      <c r="G1640" s="108"/>
      <c r="H1640" s="108"/>
      <c r="I1640" s="108"/>
      <c r="J1640" s="108"/>
      <c r="K1640" s="108"/>
      <c r="L1640" s="108"/>
      <c r="M1640" s="111"/>
      <c r="N1640" s="112"/>
      <c r="O1640" s="111"/>
      <c r="P1640" s="108"/>
      <c r="Q1640" s="108"/>
      <c r="R1640" s="108"/>
      <c r="S1640" s="108"/>
      <c r="T1640" s="108"/>
      <c r="U1640" s="108"/>
      <c r="V1640" s="108"/>
      <c r="W1640" s="108"/>
      <c r="X1640" s="108"/>
      <c r="Y1640" s="108"/>
      <c r="Z1640" s="108"/>
      <c r="AA1640" s="108"/>
      <c r="AB1640" s="108"/>
      <c r="AC1640" s="108"/>
      <c r="AD1640" s="108"/>
      <c r="AE1640" s="108"/>
      <c r="AF1640" s="108"/>
      <c r="AG1640" s="108"/>
      <c r="AH1640" s="108"/>
    </row>
    <row r="1641">
      <c r="A1641" s="108"/>
      <c r="B1641" s="108"/>
      <c r="C1641" s="108"/>
      <c r="D1641" s="115"/>
      <c r="E1641" s="108"/>
      <c r="F1641" s="108"/>
      <c r="G1641" s="108"/>
      <c r="H1641" s="108"/>
      <c r="I1641" s="108"/>
      <c r="J1641" s="108"/>
      <c r="K1641" s="108"/>
      <c r="L1641" s="108"/>
      <c r="M1641" s="111"/>
      <c r="N1641" s="112"/>
      <c r="O1641" s="111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/>
      <c r="AB1641" s="108"/>
      <c r="AC1641" s="108"/>
      <c r="AD1641" s="108"/>
      <c r="AE1641" s="108"/>
      <c r="AF1641" s="108"/>
      <c r="AG1641" s="108"/>
      <c r="AH1641" s="108"/>
    </row>
    <row r="1642">
      <c r="A1642" s="108"/>
      <c r="B1642" s="108"/>
      <c r="C1642" s="108"/>
      <c r="D1642" s="115"/>
      <c r="E1642" s="108"/>
      <c r="F1642" s="108"/>
      <c r="G1642" s="108"/>
      <c r="H1642" s="108"/>
      <c r="I1642" s="108"/>
      <c r="J1642" s="108"/>
      <c r="K1642" s="108"/>
      <c r="L1642" s="108"/>
      <c r="M1642" s="111"/>
      <c r="N1642" s="112"/>
      <c r="O1642" s="111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/>
      <c r="AC1642" s="108"/>
      <c r="AD1642" s="108"/>
      <c r="AE1642" s="108"/>
      <c r="AF1642" s="108"/>
      <c r="AG1642" s="108"/>
      <c r="AH1642" s="108"/>
    </row>
    <row r="1643">
      <c r="A1643" s="108"/>
      <c r="B1643" s="108"/>
      <c r="C1643" s="108"/>
      <c r="D1643" s="115"/>
      <c r="E1643" s="108"/>
      <c r="F1643" s="108"/>
      <c r="G1643" s="108"/>
      <c r="H1643" s="108"/>
      <c r="I1643" s="108"/>
      <c r="J1643" s="108"/>
      <c r="K1643" s="108"/>
      <c r="L1643" s="108"/>
      <c r="M1643" s="111"/>
      <c r="N1643" s="112"/>
      <c r="O1643" s="111"/>
      <c r="P1643" s="108"/>
      <c r="Q1643" s="108"/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/>
      <c r="AD1643" s="108"/>
      <c r="AE1643" s="108"/>
      <c r="AF1643" s="108"/>
      <c r="AG1643" s="108"/>
      <c r="AH1643" s="108"/>
    </row>
    <row r="1644">
      <c r="A1644" s="108"/>
      <c r="B1644" s="108"/>
      <c r="C1644" s="108"/>
      <c r="D1644" s="115"/>
      <c r="E1644" s="108"/>
      <c r="F1644" s="108"/>
      <c r="G1644" s="108"/>
      <c r="H1644" s="108"/>
      <c r="I1644" s="108"/>
      <c r="J1644" s="108"/>
      <c r="K1644" s="108"/>
      <c r="L1644" s="108"/>
      <c r="M1644" s="111"/>
      <c r="N1644" s="112"/>
      <c r="O1644" s="111"/>
      <c r="P1644" s="108"/>
      <c r="Q1644" s="108"/>
      <c r="R1644" s="108"/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/>
      <c r="AC1644" s="108"/>
      <c r="AD1644" s="108"/>
      <c r="AE1644" s="108"/>
      <c r="AF1644" s="108"/>
      <c r="AG1644" s="108"/>
      <c r="AH1644" s="108"/>
    </row>
    <row r="1645">
      <c r="A1645" s="108"/>
      <c r="B1645" s="108"/>
      <c r="C1645" s="108"/>
      <c r="D1645" s="115"/>
      <c r="E1645" s="108"/>
      <c r="F1645" s="108"/>
      <c r="G1645" s="108"/>
      <c r="H1645" s="108"/>
      <c r="I1645" s="108"/>
      <c r="J1645" s="108"/>
      <c r="K1645" s="108"/>
      <c r="L1645" s="108"/>
      <c r="M1645" s="111"/>
      <c r="N1645" s="112"/>
      <c r="O1645" s="111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08"/>
      <c r="AE1645" s="108"/>
      <c r="AF1645" s="108"/>
      <c r="AG1645" s="108"/>
      <c r="AH1645" s="108"/>
    </row>
    <row r="1646">
      <c r="A1646" s="108"/>
      <c r="B1646" s="108"/>
      <c r="C1646" s="108"/>
      <c r="D1646" s="115"/>
      <c r="E1646" s="108"/>
      <c r="F1646" s="108"/>
      <c r="G1646" s="108"/>
      <c r="H1646" s="108"/>
      <c r="I1646" s="108"/>
      <c r="J1646" s="108"/>
      <c r="K1646" s="108"/>
      <c r="L1646" s="108"/>
      <c r="M1646" s="111"/>
      <c r="N1646" s="112"/>
      <c r="O1646" s="111"/>
      <c r="P1646" s="108"/>
      <c r="Q1646" s="108"/>
      <c r="R1646" s="108"/>
      <c r="S1646" s="108"/>
      <c r="T1646" s="108"/>
      <c r="U1646" s="108"/>
      <c r="V1646" s="108"/>
      <c r="W1646" s="108"/>
      <c r="X1646" s="108"/>
      <c r="Y1646" s="108"/>
      <c r="Z1646" s="108"/>
      <c r="AA1646" s="108"/>
      <c r="AB1646" s="108"/>
      <c r="AC1646" s="108"/>
      <c r="AD1646" s="108"/>
      <c r="AE1646" s="108"/>
      <c r="AF1646" s="108"/>
      <c r="AG1646" s="108"/>
      <c r="AH1646" s="108"/>
    </row>
    <row r="1647">
      <c r="A1647" s="108"/>
      <c r="B1647" s="108"/>
      <c r="C1647" s="108"/>
      <c r="D1647" s="115"/>
      <c r="E1647" s="108"/>
      <c r="F1647" s="108"/>
      <c r="G1647" s="108"/>
      <c r="H1647" s="108"/>
      <c r="I1647" s="108"/>
      <c r="J1647" s="108"/>
      <c r="K1647" s="108"/>
      <c r="L1647" s="108"/>
      <c r="M1647" s="111"/>
      <c r="N1647" s="112"/>
      <c r="O1647" s="111"/>
      <c r="P1647" s="108"/>
      <c r="Q1647" s="108"/>
      <c r="R1647" s="108"/>
      <c r="S1647" s="108"/>
      <c r="T1647" s="108"/>
      <c r="U1647" s="108"/>
      <c r="V1647" s="108"/>
      <c r="W1647" s="108"/>
      <c r="X1647" s="108"/>
      <c r="Y1647" s="108"/>
      <c r="Z1647" s="108"/>
      <c r="AA1647" s="108"/>
      <c r="AB1647" s="108"/>
      <c r="AC1647" s="108"/>
      <c r="AD1647" s="108"/>
      <c r="AE1647" s="108"/>
      <c r="AF1647" s="108"/>
      <c r="AG1647" s="108"/>
      <c r="AH1647" s="108"/>
    </row>
    <row r="1648">
      <c r="A1648" s="108"/>
      <c r="B1648" s="108"/>
      <c r="C1648" s="108"/>
      <c r="D1648" s="115"/>
      <c r="E1648" s="108"/>
      <c r="F1648" s="108"/>
      <c r="G1648" s="108"/>
      <c r="H1648" s="108"/>
      <c r="I1648" s="108"/>
      <c r="J1648" s="108"/>
      <c r="K1648" s="108"/>
      <c r="L1648" s="108"/>
      <c r="M1648" s="111"/>
      <c r="N1648" s="112"/>
      <c r="O1648" s="111"/>
      <c r="P1648" s="108"/>
      <c r="Q1648" s="108"/>
      <c r="R1648" s="108"/>
      <c r="S1648" s="108"/>
      <c r="T1648" s="108"/>
      <c r="U1648" s="108"/>
      <c r="V1648" s="108"/>
      <c r="W1648" s="108"/>
      <c r="X1648" s="108"/>
      <c r="Y1648" s="108"/>
      <c r="Z1648" s="108"/>
      <c r="AA1648" s="108"/>
      <c r="AB1648" s="108"/>
      <c r="AC1648" s="108"/>
      <c r="AD1648" s="108"/>
      <c r="AE1648" s="108"/>
      <c r="AF1648" s="108"/>
      <c r="AG1648" s="108"/>
      <c r="AH1648" s="108"/>
    </row>
    <row r="1649">
      <c r="A1649" s="108"/>
      <c r="B1649" s="108"/>
      <c r="C1649" s="108"/>
      <c r="D1649" s="115"/>
      <c r="E1649" s="108"/>
      <c r="F1649" s="108"/>
      <c r="G1649" s="108"/>
      <c r="H1649" s="108"/>
      <c r="I1649" s="108"/>
      <c r="J1649" s="108"/>
      <c r="K1649" s="108"/>
      <c r="L1649" s="108"/>
      <c r="M1649" s="111"/>
      <c r="N1649" s="112"/>
      <c r="O1649" s="111"/>
      <c r="P1649" s="108"/>
      <c r="Q1649" s="108"/>
      <c r="R1649" s="108"/>
      <c r="S1649" s="108"/>
      <c r="T1649" s="108"/>
      <c r="U1649" s="108"/>
      <c r="V1649" s="108"/>
      <c r="W1649" s="108"/>
      <c r="X1649" s="108"/>
      <c r="Y1649" s="108"/>
      <c r="Z1649" s="108"/>
      <c r="AA1649" s="108"/>
      <c r="AB1649" s="108"/>
      <c r="AC1649" s="108"/>
      <c r="AD1649" s="108"/>
      <c r="AE1649" s="108"/>
      <c r="AF1649" s="108"/>
      <c r="AG1649" s="108"/>
      <c r="AH1649" s="108"/>
    </row>
    <row r="1650">
      <c r="A1650" s="108"/>
      <c r="B1650" s="108"/>
      <c r="C1650" s="108"/>
      <c r="D1650" s="115"/>
      <c r="E1650" s="108"/>
      <c r="F1650" s="108"/>
      <c r="G1650" s="108"/>
      <c r="H1650" s="108"/>
      <c r="I1650" s="108"/>
      <c r="J1650" s="108"/>
      <c r="K1650" s="108"/>
      <c r="L1650" s="108"/>
      <c r="M1650" s="111"/>
      <c r="N1650" s="112"/>
      <c r="O1650" s="111"/>
      <c r="P1650" s="108"/>
      <c r="Q1650" s="108"/>
      <c r="R1650" s="108"/>
      <c r="S1650" s="108"/>
      <c r="T1650" s="108"/>
      <c r="U1650" s="108"/>
      <c r="V1650" s="108"/>
      <c r="W1650" s="108"/>
      <c r="X1650" s="108"/>
      <c r="Y1650" s="108"/>
      <c r="Z1650" s="108"/>
      <c r="AA1650" s="108"/>
      <c r="AB1650" s="108"/>
      <c r="AC1650" s="108"/>
      <c r="AD1650" s="108"/>
      <c r="AE1650" s="108"/>
      <c r="AF1650" s="108"/>
      <c r="AG1650" s="108"/>
      <c r="AH1650" s="108"/>
    </row>
    <row r="1651">
      <c r="A1651" s="108"/>
      <c r="B1651" s="108"/>
      <c r="C1651" s="108"/>
      <c r="D1651" s="115"/>
      <c r="E1651" s="108"/>
      <c r="F1651" s="108"/>
      <c r="G1651" s="108"/>
      <c r="H1651" s="108"/>
      <c r="I1651" s="108"/>
      <c r="J1651" s="108"/>
      <c r="K1651" s="108"/>
      <c r="L1651" s="108"/>
      <c r="M1651" s="111"/>
      <c r="N1651" s="112"/>
      <c r="O1651" s="111"/>
      <c r="P1651" s="108"/>
      <c r="Q1651" s="108"/>
      <c r="R1651" s="108"/>
      <c r="S1651" s="108"/>
      <c r="T1651" s="108"/>
      <c r="U1651" s="108"/>
      <c r="V1651" s="108"/>
      <c r="W1651" s="108"/>
      <c r="X1651" s="108"/>
      <c r="Y1651" s="108"/>
      <c r="Z1651" s="108"/>
      <c r="AA1651" s="108"/>
      <c r="AB1651" s="108"/>
      <c r="AC1651" s="108"/>
      <c r="AD1651" s="108"/>
      <c r="AE1651" s="108"/>
      <c r="AF1651" s="108"/>
      <c r="AG1651" s="108"/>
      <c r="AH1651" s="108"/>
    </row>
    <row r="1652">
      <c r="A1652" s="108"/>
      <c r="B1652" s="108"/>
      <c r="C1652" s="108"/>
      <c r="D1652" s="115"/>
      <c r="E1652" s="108"/>
      <c r="F1652" s="108"/>
      <c r="G1652" s="108"/>
      <c r="H1652" s="108"/>
      <c r="I1652" s="108"/>
      <c r="J1652" s="108"/>
      <c r="K1652" s="108"/>
      <c r="L1652" s="108"/>
      <c r="M1652" s="111"/>
      <c r="N1652" s="112"/>
      <c r="O1652" s="111"/>
      <c r="P1652" s="108"/>
      <c r="Q1652" s="108"/>
      <c r="R1652" s="108"/>
      <c r="S1652" s="108"/>
      <c r="T1652" s="108"/>
      <c r="U1652" s="108"/>
      <c r="V1652" s="108"/>
      <c r="W1652" s="108"/>
      <c r="X1652" s="108"/>
      <c r="Y1652" s="108"/>
      <c r="Z1652" s="108"/>
      <c r="AA1652" s="108"/>
      <c r="AB1652" s="108"/>
      <c r="AC1652" s="108"/>
      <c r="AD1652" s="108"/>
      <c r="AE1652" s="108"/>
      <c r="AF1652" s="108"/>
      <c r="AG1652" s="108"/>
      <c r="AH1652" s="108"/>
    </row>
    <row r="1653">
      <c r="A1653" s="108"/>
      <c r="B1653" s="108"/>
      <c r="C1653" s="108"/>
      <c r="D1653" s="115"/>
      <c r="E1653" s="108"/>
      <c r="F1653" s="108"/>
      <c r="G1653" s="108"/>
      <c r="H1653" s="108"/>
      <c r="I1653" s="108"/>
      <c r="J1653" s="108"/>
      <c r="K1653" s="108"/>
      <c r="L1653" s="108"/>
      <c r="M1653" s="111"/>
      <c r="N1653" s="112"/>
      <c r="O1653" s="111"/>
      <c r="P1653" s="108"/>
      <c r="Q1653" s="108"/>
      <c r="R1653" s="108"/>
      <c r="S1653" s="108"/>
      <c r="T1653" s="108"/>
      <c r="U1653" s="108"/>
      <c r="V1653" s="108"/>
      <c r="W1653" s="108"/>
      <c r="X1653" s="108"/>
      <c r="Y1653" s="108"/>
      <c r="Z1653" s="108"/>
      <c r="AA1653" s="108"/>
      <c r="AB1653" s="108"/>
      <c r="AC1653" s="108"/>
      <c r="AD1653" s="108"/>
      <c r="AE1653" s="108"/>
      <c r="AF1653" s="108"/>
      <c r="AG1653" s="108"/>
      <c r="AH1653" s="108"/>
    </row>
    <row r="1654">
      <c r="A1654" s="108"/>
      <c r="B1654" s="108"/>
      <c r="C1654" s="108"/>
      <c r="D1654" s="115"/>
      <c r="E1654" s="108"/>
      <c r="F1654" s="108"/>
      <c r="G1654" s="108"/>
      <c r="H1654" s="108"/>
      <c r="I1654" s="108"/>
      <c r="J1654" s="108"/>
      <c r="K1654" s="108"/>
      <c r="L1654" s="108"/>
      <c r="M1654" s="111"/>
      <c r="N1654" s="112"/>
      <c r="O1654" s="111"/>
      <c r="P1654" s="108"/>
      <c r="Q1654" s="108"/>
      <c r="R1654" s="108"/>
      <c r="S1654" s="108"/>
      <c r="T1654" s="108"/>
      <c r="U1654" s="108"/>
      <c r="V1654" s="108"/>
      <c r="W1654" s="108"/>
      <c r="X1654" s="108"/>
      <c r="Y1654" s="108"/>
      <c r="Z1654" s="108"/>
      <c r="AA1654" s="108"/>
      <c r="AB1654" s="108"/>
      <c r="AC1654" s="108"/>
      <c r="AD1654" s="108"/>
      <c r="AE1654" s="108"/>
      <c r="AF1654" s="108"/>
      <c r="AG1654" s="108"/>
      <c r="AH1654" s="108"/>
    </row>
    <row r="1655">
      <c r="A1655" s="108"/>
      <c r="B1655" s="108"/>
      <c r="C1655" s="108"/>
      <c r="D1655" s="115"/>
      <c r="E1655" s="108"/>
      <c r="F1655" s="108"/>
      <c r="G1655" s="108"/>
      <c r="H1655" s="108"/>
      <c r="I1655" s="108"/>
      <c r="J1655" s="108"/>
      <c r="K1655" s="108"/>
      <c r="L1655" s="108"/>
      <c r="M1655" s="111"/>
      <c r="N1655" s="112"/>
      <c r="O1655" s="111"/>
      <c r="P1655" s="108"/>
      <c r="Q1655" s="108"/>
      <c r="R1655" s="108"/>
      <c r="S1655" s="108"/>
      <c r="T1655" s="108"/>
      <c r="U1655" s="108"/>
      <c r="V1655" s="108"/>
      <c r="W1655" s="108"/>
      <c r="X1655" s="108"/>
      <c r="Y1655" s="108"/>
      <c r="Z1655" s="108"/>
      <c r="AA1655" s="108"/>
      <c r="AB1655" s="108"/>
      <c r="AC1655" s="108"/>
      <c r="AD1655" s="108"/>
      <c r="AE1655" s="108"/>
      <c r="AF1655" s="108"/>
      <c r="AG1655" s="108"/>
      <c r="AH1655" s="108"/>
    </row>
    <row r="1656">
      <c r="A1656" s="108"/>
      <c r="B1656" s="108"/>
      <c r="C1656" s="108"/>
      <c r="D1656" s="115"/>
      <c r="E1656" s="108"/>
      <c r="F1656" s="108"/>
      <c r="G1656" s="108"/>
      <c r="H1656" s="108"/>
      <c r="I1656" s="108"/>
      <c r="J1656" s="108"/>
      <c r="K1656" s="108"/>
      <c r="L1656" s="108"/>
      <c r="M1656" s="111"/>
      <c r="N1656" s="112"/>
      <c r="O1656" s="111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/>
      <c r="AB1656" s="108"/>
      <c r="AC1656" s="108"/>
      <c r="AD1656" s="108"/>
      <c r="AE1656" s="108"/>
      <c r="AF1656" s="108"/>
      <c r="AG1656" s="108"/>
      <c r="AH1656" s="108"/>
    </row>
    <row r="1657">
      <c r="A1657" s="108"/>
      <c r="B1657" s="108"/>
      <c r="C1657" s="108"/>
      <c r="D1657" s="115"/>
      <c r="E1657" s="108"/>
      <c r="F1657" s="108"/>
      <c r="G1657" s="108"/>
      <c r="H1657" s="108"/>
      <c r="I1657" s="108"/>
      <c r="J1657" s="108"/>
      <c r="K1657" s="108"/>
      <c r="L1657" s="108"/>
      <c r="M1657" s="111"/>
      <c r="N1657" s="112"/>
      <c r="O1657" s="111"/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/>
      <c r="AB1657" s="108"/>
      <c r="AC1657" s="108"/>
      <c r="AD1657" s="108"/>
      <c r="AE1657" s="108"/>
      <c r="AF1657" s="108"/>
      <c r="AG1657" s="108"/>
      <c r="AH1657" s="108"/>
    </row>
    <row r="1658">
      <c r="A1658" s="108"/>
      <c r="B1658" s="108"/>
      <c r="C1658" s="108"/>
      <c r="D1658" s="115"/>
      <c r="E1658" s="108"/>
      <c r="F1658" s="108"/>
      <c r="G1658" s="108"/>
      <c r="H1658" s="108"/>
      <c r="I1658" s="108"/>
      <c r="J1658" s="108"/>
      <c r="K1658" s="108"/>
      <c r="L1658" s="108"/>
      <c r="M1658" s="111"/>
      <c r="N1658" s="112"/>
      <c r="O1658" s="111"/>
      <c r="P1658" s="108"/>
      <c r="Q1658" s="108"/>
      <c r="R1658" s="108"/>
      <c r="S1658" s="108"/>
      <c r="T1658" s="108"/>
      <c r="U1658" s="108"/>
      <c r="V1658" s="108"/>
      <c r="W1658" s="108"/>
      <c r="X1658" s="108"/>
      <c r="Y1658" s="108"/>
      <c r="Z1658" s="108"/>
      <c r="AA1658" s="108"/>
      <c r="AB1658" s="108"/>
      <c r="AC1658" s="108"/>
      <c r="AD1658" s="108"/>
      <c r="AE1658" s="108"/>
      <c r="AF1658" s="108"/>
      <c r="AG1658" s="108"/>
      <c r="AH1658" s="108"/>
    </row>
    <row r="1659">
      <c r="A1659" s="108"/>
      <c r="B1659" s="108"/>
      <c r="C1659" s="108"/>
      <c r="D1659" s="115"/>
      <c r="E1659" s="108"/>
      <c r="F1659" s="108"/>
      <c r="G1659" s="108"/>
      <c r="H1659" s="108"/>
      <c r="I1659" s="108"/>
      <c r="J1659" s="108"/>
      <c r="K1659" s="108"/>
      <c r="L1659" s="108"/>
      <c r="M1659" s="111"/>
      <c r="N1659" s="112"/>
      <c r="O1659" s="111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/>
      <c r="AB1659" s="108"/>
      <c r="AC1659" s="108"/>
      <c r="AD1659" s="108"/>
      <c r="AE1659" s="108"/>
      <c r="AF1659" s="108"/>
      <c r="AG1659" s="108"/>
      <c r="AH1659" s="108"/>
    </row>
    <row r="1660">
      <c r="A1660" s="108"/>
      <c r="B1660" s="108"/>
      <c r="C1660" s="108"/>
      <c r="D1660" s="115"/>
      <c r="E1660" s="108"/>
      <c r="F1660" s="108"/>
      <c r="G1660" s="108"/>
      <c r="H1660" s="108"/>
      <c r="I1660" s="108"/>
      <c r="J1660" s="108"/>
      <c r="K1660" s="108"/>
      <c r="L1660" s="108"/>
      <c r="M1660" s="111"/>
      <c r="N1660" s="112"/>
      <c r="O1660" s="111"/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/>
      <c r="AB1660" s="108"/>
      <c r="AC1660" s="108"/>
      <c r="AD1660" s="108"/>
      <c r="AE1660" s="108"/>
      <c r="AF1660" s="108"/>
      <c r="AG1660" s="108"/>
      <c r="AH1660" s="108"/>
    </row>
    <row r="1661">
      <c r="A1661" s="108"/>
      <c r="B1661" s="108"/>
      <c r="C1661" s="108"/>
      <c r="D1661" s="115"/>
      <c r="E1661" s="108"/>
      <c r="F1661" s="108"/>
      <c r="G1661" s="108"/>
      <c r="H1661" s="108"/>
      <c r="I1661" s="108"/>
      <c r="J1661" s="108"/>
      <c r="K1661" s="108"/>
      <c r="L1661" s="108"/>
      <c r="M1661" s="111"/>
      <c r="N1661" s="112"/>
      <c r="O1661" s="111"/>
      <c r="P1661" s="108"/>
      <c r="Q1661" s="108"/>
      <c r="R1661" s="108"/>
      <c r="S1661" s="108"/>
      <c r="T1661" s="108"/>
      <c r="U1661" s="108"/>
      <c r="V1661" s="108"/>
      <c r="W1661" s="108"/>
      <c r="X1661" s="108"/>
      <c r="Y1661" s="108"/>
      <c r="Z1661" s="108"/>
      <c r="AA1661" s="108"/>
      <c r="AB1661" s="108"/>
      <c r="AC1661" s="108"/>
      <c r="AD1661" s="108"/>
      <c r="AE1661" s="108"/>
      <c r="AF1661" s="108"/>
      <c r="AG1661" s="108"/>
      <c r="AH1661" s="108"/>
    </row>
    <row r="1662">
      <c r="A1662" s="108"/>
      <c r="B1662" s="108"/>
      <c r="C1662" s="108"/>
      <c r="D1662" s="115"/>
      <c r="E1662" s="108"/>
      <c r="F1662" s="108"/>
      <c r="G1662" s="108"/>
      <c r="H1662" s="108"/>
      <c r="I1662" s="108"/>
      <c r="J1662" s="108"/>
      <c r="K1662" s="108"/>
      <c r="L1662" s="108"/>
      <c r="M1662" s="111"/>
      <c r="N1662" s="112"/>
      <c r="O1662" s="111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/>
      <c r="AB1662" s="108"/>
      <c r="AC1662" s="108"/>
      <c r="AD1662" s="108"/>
      <c r="AE1662" s="108"/>
      <c r="AF1662" s="108"/>
      <c r="AG1662" s="108"/>
      <c r="AH1662" s="108"/>
    </row>
    <row r="1663">
      <c r="A1663" s="108"/>
      <c r="B1663" s="108"/>
      <c r="C1663" s="108"/>
      <c r="D1663" s="115"/>
      <c r="E1663" s="108"/>
      <c r="F1663" s="108"/>
      <c r="G1663" s="108"/>
      <c r="H1663" s="108"/>
      <c r="I1663" s="108"/>
      <c r="J1663" s="108"/>
      <c r="K1663" s="108"/>
      <c r="L1663" s="108"/>
      <c r="M1663" s="111"/>
      <c r="N1663" s="112"/>
      <c r="O1663" s="111"/>
      <c r="P1663" s="108"/>
      <c r="Q1663" s="108"/>
      <c r="R1663" s="108"/>
      <c r="S1663" s="108"/>
      <c r="T1663" s="108"/>
      <c r="U1663" s="108"/>
      <c r="V1663" s="108"/>
      <c r="W1663" s="108"/>
      <c r="X1663" s="108"/>
      <c r="Y1663" s="108"/>
      <c r="Z1663" s="108"/>
      <c r="AA1663" s="108"/>
      <c r="AB1663" s="108"/>
      <c r="AC1663" s="108"/>
      <c r="AD1663" s="108"/>
      <c r="AE1663" s="108"/>
      <c r="AF1663" s="108"/>
      <c r="AG1663" s="108"/>
      <c r="AH1663" s="108"/>
    </row>
    <row r="1664">
      <c r="A1664" s="108"/>
      <c r="B1664" s="108"/>
      <c r="C1664" s="108"/>
      <c r="D1664" s="115"/>
      <c r="E1664" s="108"/>
      <c r="F1664" s="108"/>
      <c r="G1664" s="108"/>
      <c r="H1664" s="108"/>
      <c r="I1664" s="108"/>
      <c r="J1664" s="108"/>
      <c r="K1664" s="108"/>
      <c r="L1664" s="108"/>
      <c r="M1664" s="111"/>
      <c r="N1664" s="112"/>
      <c r="O1664" s="111"/>
      <c r="P1664" s="108"/>
      <c r="Q1664" s="108"/>
      <c r="R1664" s="108"/>
      <c r="S1664" s="108"/>
      <c r="T1664" s="108"/>
      <c r="U1664" s="108"/>
      <c r="V1664" s="108"/>
      <c r="W1664" s="108"/>
      <c r="X1664" s="108"/>
      <c r="Y1664" s="108"/>
      <c r="Z1664" s="108"/>
      <c r="AA1664" s="108"/>
      <c r="AB1664" s="108"/>
      <c r="AC1664" s="108"/>
      <c r="AD1664" s="108"/>
      <c r="AE1664" s="108"/>
      <c r="AF1664" s="108"/>
      <c r="AG1664" s="108"/>
      <c r="AH1664" s="108"/>
    </row>
    <row r="1665">
      <c r="A1665" s="108"/>
      <c r="B1665" s="108"/>
      <c r="C1665" s="108"/>
      <c r="D1665" s="115"/>
      <c r="E1665" s="108"/>
      <c r="F1665" s="108"/>
      <c r="G1665" s="108"/>
      <c r="H1665" s="108"/>
      <c r="I1665" s="108"/>
      <c r="J1665" s="108"/>
      <c r="K1665" s="108"/>
      <c r="L1665" s="108"/>
      <c r="M1665" s="111"/>
      <c r="N1665" s="112"/>
      <c r="O1665" s="111"/>
      <c r="P1665" s="108"/>
      <c r="Q1665" s="108"/>
      <c r="R1665" s="108"/>
      <c r="S1665" s="108"/>
      <c r="T1665" s="108"/>
      <c r="U1665" s="108"/>
      <c r="V1665" s="108"/>
      <c r="W1665" s="108"/>
      <c r="X1665" s="108"/>
      <c r="Y1665" s="108"/>
      <c r="Z1665" s="108"/>
      <c r="AA1665" s="108"/>
      <c r="AB1665" s="108"/>
      <c r="AC1665" s="108"/>
      <c r="AD1665" s="108"/>
      <c r="AE1665" s="108"/>
      <c r="AF1665" s="108"/>
      <c r="AG1665" s="108"/>
      <c r="AH1665" s="108"/>
    </row>
    <row r="1666">
      <c r="A1666" s="108"/>
      <c r="B1666" s="108"/>
      <c r="C1666" s="108"/>
      <c r="D1666" s="115"/>
      <c r="E1666" s="108"/>
      <c r="F1666" s="108"/>
      <c r="G1666" s="108"/>
      <c r="H1666" s="108"/>
      <c r="I1666" s="108"/>
      <c r="J1666" s="108"/>
      <c r="K1666" s="108"/>
      <c r="L1666" s="108"/>
      <c r="M1666" s="111"/>
      <c r="N1666" s="112"/>
      <c r="O1666" s="111"/>
      <c r="P1666" s="108"/>
      <c r="Q1666" s="108"/>
      <c r="R1666" s="108"/>
      <c r="S1666" s="108"/>
      <c r="T1666" s="108"/>
      <c r="U1666" s="108"/>
      <c r="V1666" s="108"/>
      <c r="W1666" s="108"/>
      <c r="X1666" s="108"/>
      <c r="Y1666" s="108"/>
      <c r="Z1666" s="108"/>
      <c r="AA1666" s="108"/>
      <c r="AB1666" s="108"/>
      <c r="AC1666" s="108"/>
      <c r="AD1666" s="108"/>
      <c r="AE1666" s="108"/>
      <c r="AF1666" s="108"/>
      <c r="AG1666" s="108"/>
      <c r="AH1666" s="108"/>
    </row>
    <row r="1667">
      <c r="A1667" s="108"/>
      <c r="B1667" s="108"/>
      <c r="C1667" s="108"/>
      <c r="D1667" s="115"/>
      <c r="E1667" s="108"/>
      <c r="F1667" s="108"/>
      <c r="G1667" s="108"/>
      <c r="H1667" s="108"/>
      <c r="I1667" s="108"/>
      <c r="J1667" s="108"/>
      <c r="K1667" s="108"/>
      <c r="L1667" s="108"/>
      <c r="M1667" s="111"/>
      <c r="N1667" s="112"/>
      <c r="O1667" s="111"/>
      <c r="P1667" s="108"/>
      <c r="Q1667" s="108"/>
      <c r="R1667" s="108"/>
      <c r="S1667" s="108"/>
      <c r="T1667" s="108"/>
      <c r="U1667" s="108"/>
      <c r="V1667" s="108"/>
      <c r="W1667" s="108"/>
      <c r="X1667" s="108"/>
      <c r="Y1667" s="108"/>
      <c r="Z1667" s="108"/>
      <c r="AA1667" s="108"/>
      <c r="AB1667" s="108"/>
      <c r="AC1667" s="108"/>
      <c r="AD1667" s="108"/>
      <c r="AE1667" s="108"/>
      <c r="AF1667" s="108"/>
      <c r="AG1667" s="108"/>
      <c r="AH1667" s="108"/>
    </row>
    <row r="1668">
      <c r="A1668" s="108"/>
      <c r="B1668" s="108"/>
      <c r="C1668" s="108"/>
      <c r="D1668" s="115"/>
      <c r="E1668" s="108"/>
      <c r="F1668" s="108"/>
      <c r="G1668" s="108"/>
      <c r="H1668" s="108"/>
      <c r="I1668" s="108"/>
      <c r="J1668" s="108"/>
      <c r="K1668" s="108"/>
      <c r="L1668" s="108"/>
      <c r="M1668" s="111"/>
      <c r="N1668" s="112"/>
      <c r="O1668" s="111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/>
      <c r="AB1668" s="108"/>
      <c r="AC1668" s="108"/>
      <c r="AD1668" s="108"/>
      <c r="AE1668" s="108"/>
      <c r="AF1668" s="108"/>
      <c r="AG1668" s="108"/>
      <c r="AH1668" s="108"/>
    </row>
    <row r="1669">
      <c r="A1669" s="108"/>
      <c r="B1669" s="108"/>
      <c r="C1669" s="108"/>
      <c r="D1669" s="115"/>
      <c r="E1669" s="108"/>
      <c r="F1669" s="108"/>
      <c r="G1669" s="108"/>
      <c r="H1669" s="108"/>
      <c r="I1669" s="108"/>
      <c r="J1669" s="108"/>
      <c r="K1669" s="108"/>
      <c r="L1669" s="108"/>
      <c r="M1669" s="111"/>
      <c r="N1669" s="112"/>
      <c r="O1669" s="111"/>
      <c r="P1669" s="108"/>
      <c r="Q1669" s="108"/>
      <c r="R1669" s="108"/>
      <c r="S1669" s="108"/>
      <c r="T1669" s="108"/>
      <c r="U1669" s="108"/>
      <c r="V1669" s="108"/>
      <c r="W1669" s="108"/>
      <c r="X1669" s="108"/>
      <c r="Y1669" s="108"/>
      <c r="Z1669" s="108"/>
      <c r="AA1669" s="108"/>
      <c r="AB1669" s="108"/>
      <c r="AC1669" s="108"/>
      <c r="AD1669" s="108"/>
      <c r="AE1669" s="108"/>
      <c r="AF1669" s="108"/>
      <c r="AG1669" s="108"/>
      <c r="AH1669" s="108"/>
    </row>
    <row r="1670">
      <c r="A1670" s="108"/>
      <c r="B1670" s="108"/>
      <c r="C1670" s="108"/>
      <c r="D1670" s="115"/>
      <c r="E1670" s="108"/>
      <c r="F1670" s="108"/>
      <c r="G1670" s="108"/>
      <c r="H1670" s="108"/>
      <c r="I1670" s="108"/>
      <c r="J1670" s="108"/>
      <c r="K1670" s="108"/>
      <c r="L1670" s="108"/>
      <c r="M1670" s="111"/>
      <c r="N1670" s="112"/>
      <c r="O1670" s="111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/>
      <c r="AB1670" s="108"/>
      <c r="AC1670" s="108"/>
      <c r="AD1670" s="108"/>
      <c r="AE1670" s="108"/>
      <c r="AF1670" s="108"/>
      <c r="AG1670" s="108"/>
      <c r="AH1670" s="108"/>
    </row>
    <row r="1671">
      <c r="A1671" s="108"/>
      <c r="B1671" s="108"/>
      <c r="C1671" s="108"/>
      <c r="D1671" s="115"/>
      <c r="E1671" s="108"/>
      <c r="F1671" s="108"/>
      <c r="G1671" s="108"/>
      <c r="H1671" s="108"/>
      <c r="I1671" s="108"/>
      <c r="J1671" s="108"/>
      <c r="K1671" s="108"/>
      <c r="L1671" s="108"/>
      <c r="M1671" s="111"/>
      <c r="N1671" s="112"/>
      <c r="O1671" s="111"/>
      <c r="P1671" s="108"/>
      <c r="Q1671" s="108"/>
      <c r="R1671" s="108"/>
      <c r="S1671" s="108"/>
      <c r="T1671" s="108"/>
      <c r="U1671" s="108"/>
      <c r="V1671" s="108"/>
      <c r="W1671" s="108"/>
      <c r="X1671" s="108"/>
      <c r="Y1671" s="108"/>
      <c r="Z1671" s="108"/>
      <c r="AA1671" s="108"/>
      <c r="AB1671" s="108"/>
      <c r="AC1671" s="108"/>
      <c r="AD1671" s="108"/>
      <c r="AE1671" s="108"/>
      <c r="AF1671" s="108"/>
      <c r="AG1671" s="108"/>
      <c r="AH1671" s="108"/>
    </row>
    <row r="1672">
      <c r="A1672" s="108"/>
      <c r="B1672" s="108"/>
      <c r="C1672" s="108"/>
      <c r="D1672" s="115"/>
      <c r="E1672" s="108"/>
      <c r="F1672" s="108"/>
      <c r="G1672" s="108"/>
      <c r="H1672" s="108"/>
      <c r="I1672" s="108"/>
      <c r="J1672" s="108"/>
      <c r="K1672" s="108"/>
      <c r="L1672" s="108"/>
      <c r="M1672" s="111"/>
      <c r="N1672" s="112"/>
      <c r="O1672" s="111"/>
      <c r="P1672" s="108"/>
      <c r="Q1672" s="108"/>
      <c r="R1672" s="108"/>
      <c r="S1672" s="108"/>
      <c r="T1672" s="108"/>
      <c r="U1672" s="108"/>
      <c r="V1672" s="108"/>
      <c r="W1672" s="108"/>
      <c r="X1672" s="108"/>
      <c r="Y1672" s="108"/>
      <c r="Z1672" s="108"/>
      <c r="AA1672" s="108"/>
      <c r="AB1672" s="108"/>
      <c r="AC1672" s="108"/>
      <c r="AD1672" s="108"/>
      <c r="AE1672" s="108"/>
      <c r="AF1672" s="108"/>
      <c r="AG1672" s="108"/>
      <c r="AH1672" s="108"/>
    </row>
    <row r="1673">
      <c r="A1673" s="108"/>
      <c r="B1673" s="108"/>
      <c r="C1673" s="108"/>
      <c r="D1673" s="115"/>
      <c r="E1673" s="108"/>
      <c r="F1673" s="108"/>
      <c r="G1673" s="108"/>
      <c r="H1673" s="108"/>
      <c r="I1673" s="108"/>
      <c r="J1673" s="108"/>
      <c r="K1673" s="108"/>
      <c r="L1673" s="108"/>
      <c r="M1673" s="111"/>
      <c r="N1673" s="112"/>
      <c r="O1673" s="111"/>
      <c r="P1673" s="108"/>
      <c r="Q1673" s="108"/>
      <c r="R1673" s="108"/>
      <c r="S1673" s="108"/>
      <c r="T1673" s="108"/>
      <c r="U1673" s="108"/>
      <c r="V1673" s="108"/>
      <c r="W1673" s="108"/>
      <c r="X1673" s="108"/>
      <c r="Y1673" s="108"/>
      <c r="Z1673" s="108"/>
      <c r="AA1673" s="108"/>
      <c r="AB1673" s="108"/>
      <c r="AC1673" s="108"/>
      <c r="AD1673" s="108"/>
      <c r="AE1673" s="108"/>
      <c r="AF1673" s="108"/>
      <c r="AG1673" s="108"/>
      <c r="AH1673" s="108"/>
    </row>
    <row r="1674">
      <c r="A1674" s="108"/>
      <c r="B1674" s="108"/>
      <c r="C1674" s="108"/>
      <c r="D1674" s="115"/>
      <c r="E1674" s="108"/>
      <c r="F1674" s="108"/>
      <c r="G1674" s="108"/>
      <c r="H1674" s="108"/>
      <c r="I1674" s="108"/>
      <c r="J1674" s="108"/>
      <c r="K1674" s="108"/>
      <c r="L1674" s="108"/>
      <c r="M1674" s="111"/>
      <c r="N1674" s="112"/>
      <c r="O1674" s="111"/>
      <c r="P1674" s="108"/>
      <c r="Q1674" s="108"/>
      <c r="R1674" s="108"/>
      <c r="S1674" s="108"/>
      <c r="T1674" s="108"/>
      <c r="U1674" s="108"/>
      <c r="V1674" s="108"/>
      <c r="W1674" s="108"/>
      <c r="X1674" s="108"/>
      <c r="Y1674" s="108"/>
      <c r="Z1674" s="108"/>
      <c r="AA1674" s="108"/>
      <c r="AB1674" s="108"/>
      <c r="AC1674" s="108"/>
      <c r="AD1674" s="108"/>
      <c r="AE1674" s="108"/>
      <c r="AF1674" s="108"/>
      <c r="AG1674" s="108"/>
      <c r="AH1674" s="108"/>
    </row>
    <row r="1675">
      <c r="A1675" s="108"/>
      <c r="B1675" s="108"/>
      <c r="C1675" s="108"/>
      <c r="D1675" s="115"/>
      <c r="E1675" s="108"/>
      <c r="F1675" s="108"/>
      <c r="G1675" s="108"/>
      <c r="H1675" s="108"/>
      <c r="I1675" s="108"/>
      <c r="J1675" s="108"/>
      <c r="K1675" s="108"/>
      <c r="L1675" s="108"/>
      <c r="M1675" s="111"/>
      <c r="N1675" s="112"/>
      <c r="O1675" s="111"/>
      <c r="P1675" s="108"/>
      <c r="Q1675" s="108"/>
      <c r="R1675" s="108"/>
      <c r="S1675" s="108"/>
      <c r="T1675" s="108"/>
      <c r="U1675" s="108"/>
      <c r="V1675" s="108"/>
      <c r="W1675" s="108"/>
      <c r="X1675" s="108"/>
      <c r="Y1675" s="108"/>
      <c r="Z1675" s="108"/>
      <c r="AA1675" s="108"/>
      <c r="AB1675" s="108"/>
      <c r="AC1675" s="108"/>
      <c r="AD1675" s="108"/>
      <c r="AE1675" s="108"/>
      <c r="AF1675" s="108"/>
      <c r="AG1675" s="108"/>
      <c r="AH1675" s="108"/>
    </row>
    <row r="1676">
      <c r="A1676" s="108"/>
      <c r="B1676" s="108"/>
      <c r="C1676" s="108"/>
      <c r="D1676" s="115"/>
      <c r="E1676" s="108"/>
      <c r="F1676" s="108"/>
      <c r="G1676" s="108"/>
      <c r="H1676" s="108"/>
      <c r="I1676" s="108"/>
      <c r="J1676" s="108"/>
      <c r="K1676" s="108"/>
      <c r="L1676" s="108"/>
      <c r="M1676" s="111"/>
      <c r="N1676" s="112"/>
      <c r="O1676" s="111"/>
      <c r="P1676" s="108"/>
      <c r="Q1676" s="108"/>
      <c r="R1676" s="108"/>
      <c r="S1676" s="108"/>
      <c r="T1676" s="108"/>
      <c r="U1676" s="108"/>
      <c r="V1676" s="108"/>
      <c r="W1676" s="108"/>
      <c r="X1676" s="108"/>
      <c r="Y1676" s="108"/>
      <c r="Z1676" s="108"/>
      <c r="AA1676" s="108"/>
      <c r="AB1676" s="108"/>
      <c r="AC1676" s="108"/>
      <c r="AD1676" s="108"/>
      <c r="AE1676" s="108"/>
      <c r="AF1676" s="108"/>
      <c r="AG1676" s="108"/>
      <c r="AH1676" s="108"/>
    </row>
    <row r="1677">
      <c r="A1677" s="108"/>
      <c r="B1677" s="108"/>
      <c r="C1677" s="108"/>
      <c r="D1677" s="115"/>
      <c r="E1677" s="108"/>
      <c r="F1677" s="108"/>
      <c r="G1677" s="108"/>
      <c r="H1677" s="108"/>
      <c r="I1677" s="108"/>
      <c r="J1677" s="108"/>
      <c r="K1677" s="108"/>
      <c r="L1677" s="108"/>
      <c r="M1677" s="111"/>
      <c r="N1677" s="112"/>
      <c r="O1677" s="111"/>
      <c r="P1677" s="108"/>
      <c r="Q1677" s="108"/>
      <c r="R1677" s="108"/>
      <c r="S1677" s="108"/>
      <c r="T1677" s="108"/>
      <c r="U1677" s="108"/>
      <c r="V1677" s="108"/>
      <c r="W1677" s="108"/>
      <c r="X1677" s="108"/>
      <c r="Y1677" s="108"/>
      <c r="Z1677" s="108"/>
      <c r="AA1677" s="108"/>
      <c r="AB1677" s="108"/>
      <c r="AC1677" s="108"/>
      <c r="AD1677" s="108"/>
      <c r="AE1677" s="108"/>
      <c r="AF1677" s="108"/>
      <c r="AG1677" s="108"/>
      <c r="AH1677" s="108"/>
    </row>
    <row r="1678">
      <c r="A1678" s="108"/>
      <c r="B1678" s="108"/>
      <c r="C1678" s="108"/>
      <c r="D1678" s="115"/>
      <c r="E1678" s="108"/>
      <c r="F1678" s="108"/>
      <c r="G1678" s="108"/>
      <c r="H1678" s="108"/>
      <c r="I1678" s="108"/>
      <c r="J1678" s="108"/>
      <c r="K1678" s="108"/>
      <c r="L1678" s="108"/>
      <c r="M1678" s="111"/>
      <c r="N1678" s="112"/>
      <c r="O1678" s="111"/>
      <c r="P1678" s="108"/>
      <c r="Q1678" s="108"/>
      <c r="R1678" s="108"/>
      <c r="S1678" s="108"/>
      <c r="T1678" s="108"/>
      <c r="U1678" s="108"/>
      <c r="V1678" s="108"/>
      <c r="W1678" s="108"/>
      <c r="X1678" s="108"/>
      <c r="Y1678" s="108"/>
      <c r="Z1678" s="108"/>
      <c r="AA1678" s="108"/>
      <c r="AB1678" s="108"/>
      <c r="AC1678" s="108"/>
      <c r="AD1678" s="108"/>
      <c r="AE1678" s="108"/>
      <c r="AF1678" s="108"/>
      <c r="AG1678" s="108"/>
      <c r="AH1678" s="108"/>
    </row>
    <row r="1679">
      <c r="A1679" s="108"/>
      <c r="B1679" s="108"/>
      <c r="C1679" s="108"/>
      <c r="D1679" s="115"/>
      <c r="E1679" s="108"/>
      <c r="F1679" s="108"/>
      <c r="G1679" s="108"/>
      <c r="H1679" s="108"/>
      <c r="I1679" s="108"/>
      <c r="J1679" s="108"/>
      <c r="K1679" s="108"/>
      <c r="L1679" s="108"/>
      <c r="M1679" s="111"/>
      <c r="N1679" s="112"/>
      <c r="O1679" s="111"/>
      <c r="P1679" s="108"/>
      <c r="Q1679" s="108"/>
      <c r="R1679" s="108"/>
      <c r="S1679" s="108"/>
      <c r="T1679" s="108"/>
      <c r="U1679" s="108"/>
      <c r="V1679" s="108"/>
      <c r="W1679" s="108"/>
      <c r="X1679" s="108"/>
      <c r="Y1679" s="108"/>
      <c r="Z1679" s="108"/>
      <c r="AA1679" s="108"/>
      <c r="AB1679" s="108"/>
      <c r="AC1679" s="108"/>
      <c r="AD1679" s="108"/>
      <c r="AE1679" s="108"/>
      <c r="AF1679" s="108"/>
      <c r="AG1679" s="108"/>
      <c r="AH1679" s="108"/>
    </row>
    <row r="1680">
      <c r="A1680" s="108"/>
      <c r="B1680" s="108"/>
      <c r="C1680" s="108"/>
      <c r="D1680" s="115"/>
      <c r="E1680" s="108"/>
      <c r="F1680" s="108"/>
      <c r="G1680" s="108"/>
      <c r="H1680" s="108"/>
      <c r="I1680" s="108"/>
      <c r="J1680" s="108"/>
      <c r="K1680" s="108"/>
      <c r="L1680" s="108"/>
      <c r="M1680" s="111"/>
      <c r="N1680" s="112"/>
      <c r="O1680" s="111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  <c r="AE1680" s="108"/>
      <c r="AF1680" s="108"/>
      <c r="AG1680" s="108"/>
      <c r="AH1680" s="108"/>
    </row>
    <row r="1681">
      <c r="A1681" s="108"/>
      <c r="B1681" s="108"/>
      <c r="C1681" s="108"/>
      <c r="D1681" s="115"/>
      <c r="E1681" s="108"/>
      <c r="F1681" s="108"/>
      <c r="G1681" s="108"/>
      <c r="H1681" s="108"/>
      <c r="I1681" s="108"/>
      <c r="J1681" s="108"/>
      <c r="K1681" s="108"/>
      <c r="L1681" s="108"/>
      <c r="M1681" s="111"/>
      <c r="N1681" s="112"/>
      <c r="O1681" s="111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  <c r="AE1681" s="108"/>
      <c r="AF1681" s="108"/>
      <c r="AG1681" s="108"/>
      <c r="AH1681" s="108"/>
    </row>
    <row r="1682">
      <c r="A1682" s="108"/>
      <c r="B1682" s="108"/>
      <c r="C1682" s="108"/>
      <c r="D1682" s="115"/>
      <c r="E1682" s="108"/>
      <c r="F1682" s="108"/>
      <c r="G1682" s="108"/>
      <c r="H1682" s="108"/>
      <c r="I1682" s="108"/>
      <c r="J1682" s="108"/>
      <c r="K1682" s="108"/>
      <c r="L1682" s="108"/>
      <c r="M1682" s="111"/>
      <c r="N1682" s="112"/>
      <c r="O1682" s="111"/>
      <c r="P1682" s="108"/>
      <c r="Q1682" s="108"/>
      <c r="R1682" s="108"/>
      <c r="S1682" s="108"/>
      <c r="T1682" s="108"/>
      <c r="U1682" s="108"/>
      <c r="V1682" s="108"/>
      <c r="W1682" s="108"/>
      <c r="X1682" s="108"/>
      <c r="Y1682" s="108"/>
      <c r="Z1682" s="108"/>
      <c r="AA1682" s="108"/>
      <c r="AB1682" s="108"/>
      <c r="AC1682" s="108"/>
      <c r="AD1682" s="108"/>
      <c r="AE1682" s="108"/>
      <c r="AF1682" s="108"/>
      <c r="AG1682" s="108"/>
      <c r="AH1682" s="108"/>
    </row>
    <row r="1683">
      <c r="A1683" s="108"/>
      <c r="B1683" s="108"/>
      <c r="C1683" s="108"/>
      <c r="D1683" s="115"/>
      <c r="E1683" s="108"/>
      <c r="F1683" s="108"/>
      <c r="G1683" s="108"/>
      <c r="H1683" s="108"/>
      <c r="I1683" s="108"/>
      <c r="J1683" s="108"/>
      <c r="K1683" s="108"/>
      <c r="L1683" s="108"/>
      <c r="M1683" s="111"/>
      <c r="N1683" s="112"/>
      <c r="O1683" s="111"/>
      <c r="P1683" s="108"/>
      <c r="Q1683" s="108"/>
      <c r="R1683" s="108"/>
      <c r="S1683" s="108"/>
      <c r="T1683" s="108"/>
      <c r="U1683" s="108"/>
      <c r="V1683" s="108"/>
      <c r="W1683" s="108"/>
      <c r="X1683" s="108"/>
      <c r="Y1683" s="108"/>
      <c r="Z1683" s="108"/>
      <c r="AA1683" s="108"/>
      <c r="AB1683" s="108"/>
      <c r="AC1683" s="108"/>
      <c r="AD1683" s="108"/>
      <c r="AE1683" s="108"/>
      <c r="AF1683" s="108"/>
      <c r="AG1683" s="108"/>
      <c r="AH1683" s="108"/>
    </row>
    <row r="1684">
      <c r="A1684" s="108"/>
      <c r="B1684" s="108"/>
      <c r="C1684" s="108"/>
      <c r="D1684" s="115"/>
      <c r="E1684" s="108"/>
      <c r="F1684" s="108"/>
      <c r="G1684" s="108"/>
      <c r="H1684" s="108"/>
      <c r="I1684" s="108"/>
      <c r="J1684" s="108"/>
      <c r="K1684" s="108"/>
      <c r="L1684" s="108"/>
      <c r="M1684" s="111"/>
      <c r="N1684" s="112"/>
      <c r="O1684" s="111"/>
      <c r="P1684" s="108"/>
      <c r="Q1684" s="108"/>
      <c r="R1684" s="108"/>
      <c r="S1684" s="108"/>
      <c r="T1684" s="108"/>
      <c r="U1684" s="108"/>
      <c r="V1684" s="108"/>
      <c r="W1684" s="108"/>
      <c r="X1684" s="108"/>
      <c r="Y1684" s="108"/>
      <c r="Z1684" s="108"/>
      <c r="AA1684" s="108"/>
      <c r="AB1684" s="108"/>
      <c r="AC1684" s="108"/>
      <c r="AD1684" s="108"/>
      <c r="AE1684" s="108"/>
      <c r="AF1684" s="108"/>
      <c r="AG1684" s="108"/>
      <c r="AH1684" s="108"/>
    </row>
    <row r="1685">
      <c r="A1685" s="108"/>
      <c r="B1685" s="108"/>
      <c r="C1685" s="108"/>
      <c r="D1685" s="115"/>
      <c r="E1685" s="108"/>
      <c r="F1685" s="108"/>
      <c r="G1685" s="108"/>
      <c r="H1685" s="108"/>
      <c r="I1685" s="108"/>
      <c r="J1685" s="108"/>
      <c r="K1685" s="108"/>
      <c r="L1685" s="108"/>
      <c r="M1685" s="111"/>
      <c r="N1685" s="112"/>
      <c r="O1685" s="111"/>
      <c r="P1685" s="108"/>
      <c r="Q1685" s="108"/>
      <c r="R1685" s="108"/>
      <c r="S1685" s="108"/>
      <c r="T1685" s="108"/>
      <c r="U1685" s="108"/>
      <c r="V1685" s="108"/>
      <c r="W1685" s="108"/>
      <c r="X1685" s="108"/>
      <c r="Y1685" s="108"/>
      <c r="Z1685" s="108"/>
      <c r="AA1685" s="108"/>
      <c r="AB1685" s="108"/>
      <c r="AC1685" s="108"/>
      <c r="AD1685" s="108"/>
      <c r="AE1685" s="108"/>
      <c r="AF1685" s="108"/>
      <c r="AG1685" s="108"/>
      <c r="AH1685" s="108"/>
    </row>
    <row r="1686">
      <c r="A1686" s="108"/>
      <c r="B1686" s="108"/>
      <c r="C1686" s="108"/>
      <c r="D1686" s="115"/>
      <c r="E1686" s="108"/>
      <c r="F1686" s="108"/>
      <c r="G1686" s="108"/>
      <c r="H1686" s="108"/>
      <c r="I1686" s="108"/>
      <c r="J1686" s="108"/>
      <c r="K1686" s="108"/>
      <c r="L1686" s="108"/>
      <c r="M1686" s="111"/>
      <c r="N1686" s="112"/>
      <c r="O1686" s="111"/>
      <c r="P1686" s="108"/>
      <c r="Q1686" s="108"/>
      <c r="R1686" s="108"/>
      <c r="S1686" s="108"/>
      <c r="T1686" s="108"/>
      <c r="U1686" s="108"/>
      <c r="V1686" s="108"/>
      <c r="W1686" s="108"/>
      <c r="X1686" s="108"/>
      <c r="Y1686" s="108"/>
      <c r="Z1686" s="108"/>
      <c r="AA1686" s="108"/>
      <c r="AB1686" s="108"/>
      <c r="AC1686" s="108"/>
      <c r="AD1686" s="108"/>
      <c r="AE1686" s="108"/>
      <c r="AF1686" s="108"/>
      <c r="AG1686" s="108"/>
      <c r="AH1686" s="108"/>
    </row>
    <row r="1687">
      <c r="A1687" s="108"/>
      <c r="B1687" s="108"/>
      <c r="C1687" s="108"/>
      <c r="D1687" s="115"/>
      <c r="E1687" s="108"/>
      <c r="F1687" s="108"/>
      <c r="G1687" s="108"/>
      <c r="H1687" s="108"/>
      <c r="I1687" s="108"/>
      <c r="J1687" s="108"/>
      <c r="K1687" s="108"/>
      <c r="L1687" s="108"/>
      <c r="M1687" s="111"/>
      <c r="N1687" s="112"/>
      <c r="O1687" s="111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/>
      <c r="AC1687" s="108"/>
      <c r="AD1687" s="108"/>
      <c r="AE1687" s="108"/>
      <c r="AF1687" s="108"/>
      <c r="AG1687" s="108"/>
      <c r="AH1687" s="108"/>
    </row>
    <row r="1688">
      <c r="A1688" s="108"/>
      <c r="B1688" s="108"/>
      <c r="C1688" s="108"/>
      <c r="D1688" s="115"/>
      <c r="E1688" s="108"/>
      <c r="F1688" s="108"/>
      <c r="G1688" s="108"/>
      <c r="H1688" s="108"/>
      <c r="I1688" s="108"/>
      <c r="J1688" s="108"/>
      <c r="K1688" s="108"/>
      <c r="L1688" s="108"/>
      <c r="M1688" s="111"/>
      <c r="N1688" s="112"/>
      <c r="O1688" s="111"/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/>
      <c r="AB1688" s="108"/>
      <c r="AC1688" s="108"/>
      <c r="AD1688" s="108"/>
      <c r="AE1688" s="108"/>
      <c r="AF1688" s="108"/>
      <c r="AG1688" s="108"/>
      <c r="AH1688" s="108"/>
    </row>
    <row r="1689">
      <c r="A1689" s="108"/>
      <c r="B1689" s="108"/>
      <c r="C1689" s="108"/>
      <c r="D1689" s="115"/>
      <c r="E1689" s="108"/>
      <c r="F1689" s="108"/>
      <c r="G1689" s="108"/>
      <c r="H1689" s="108"/>
      <c r="I1689" s="108"/>
      <c r="J1689" s="108"/>
      <c r="K1689" s="108"/>
      <c r="L1689" s="108"/>
      <c r="M1689" s="111"/>
      <c r="N1689" s="112"/>
      <c r="O1689" s="111"/>
      <c r="P1689" s="108"/>
      <c r="Q1689" s="108"/>
      <c r="R1689" s="108"/>
      <c r="S1689" s="108"/>
      <c r="T1689" s="108"/>
      <c r="U1689" s="108"/>
      <c r="V1689" s="108"/>
      <c r="W1689" s="108"/>
      <c r="X1689" s="108"/>
      <c r="Y1689" s="108"/>
      <c r="Z1689" s="108"/>
      <c r="AA1689" s="108"/>
      <c r="AB1689" s="108"/>
      <c r="AC1689" s="108"/>
      <c r="AD1689" s="108"/>
      <c r="AE1689" s="108"/>
      <c r="AF1689" s="108"/>
      <c r="AG1689" s="108"/>
      <c r="AH1689" s="108"/>
    </row>
    <row r="1690">
      <c r="A1690" s="108"/>
      <c r="B1690" s="108"/>
      <c r="C1690" s="108"/>
      <c r="D1690" s="115"/>
      <c r="E1690" s="108"/>
      <c r="F1690" s="108"/>
      <c r="G1690" s="108"/>
      <c r="H1690" s="108"/>
      <c r="I1690" s="108"/>
      <c r="J1690" s="108"/>
      <c r="K1690" s="108"/>
      <c r="L1690" s="108"/>
      <c r="M1690" s="111"/>
      <c r="N1690" s="112"/>
      <c r="O1690" s="111"/>
      <c r="P1690" s="108"/>
      <c r="Q1690" s="108"/>
      <c r="R1690" s="108"/>
      <c r="S1690" s="108"/>
      <c r="T1690" s="108"/>
      <c r="U1690" s="108"/>
      <c r="V1690" s="108"/>
      <c r="W1690" s="108"/>
      <c r="X1690" s="108"/>
      <c r="Y1690" s="108"/>
      <c r="Z1690" s="108"/>
      <c r="AA1690" s="108"/>
      <c r="AB1690" s="108"/>
      <c r="AC1690" s="108"/>
      <c r="AD1690" s="108"/>
      <c r="AE1690" s="108"/>
      <c r="AF1690" s="108"/>
      <c r="AG1690" s="108"/>
      <c r="AH1690" s="108"/>
    </row>
    <row r="1691">
      <c r="A1691" s="108"/>
      <c r="B1691" s="108"/>
      <c r="C1691" s="108"/>
      <c r="D1691" s="115"/>
      <c r="E1691" s="108"/>
      <c r="F1691" s="108"/>
      <c r="G1691" s="108"/>
      <c r="H1691" s="108"/>
      <c r="I1691" s="108"/>
      <c r="J1691" s="108"/>
      <c r="K1691" s="108"/>
      <c r="L1691" s="108"/>
      <c r="M1691" s="111"/>
      <c r="N1691" s="112"/>
      <c r="O1691" s="111"/>
      <c r="P1691" s="108"/>
      <c r="Q1691" s="108"/>
      <c r="R1691" s="108"/>
      <c r="S1691" s="108"/>
      <c r="T1691" s="108"/>
      <c r="U1691" s="108"/>
      <c r="V1691" s="108"/>
      <c r="W1691" s="108"/>
      <c r="X1691" s="108"/>
      <c r="Y1691" s="108"/>
      <c r="Z1691" s="108"/>
      <c r="AA1691" s="108"/>
      <c r="AB1691" s="108"/>
      <c r="AC1691" s="108"/>
      <c r="AD1691" s="108"/>
      <c r="AE1691" s="108"/>
      <c r="AF1691" s="108"/>
      <c r="AG1691" s="108"/>
      <c r="AH1691" s="108"/>
    </row>
    <row r="1692">
      <c r="A1692" s="108"/>
      <c r="B1692" s="108"/>
      <c r="C1692" s="108"/>
      <c r="D1692" s="115"/>
      <c r="E1692" s="108"/>
      <c r="F1692" s="108"/>
      <c r="G1692" s="108"/>
      <c r="H1692" s="108"/>
      <c r="I1692" s="108"/>
      <c r="J1692" s="108"/>
      <c r="K1692" s="108"/>
      <c r="L1692" s="108"/>
      <c r="M1692" s="111"/>
      <c r="N1692" s="112"/>
      <c r="O1692" s="111"/>
      <c r="P1692" s="108"/>
      <c r="Q1692" s="108"/>
      <c r="R1692" s="108"/>
      <c r="S1692" s="108"/>
      <c r="T1692" s="108"/>
      <c r="U1692" s="108"/>
      <c r="V1692" s="108"/>
      <c r="W1692" s="108"/>
      <c r="X1692" s="108"/>
      <c r="Y1692" s="108"/>
      <c r="Z1692" s="108"/>
      <c r="AA1692" s="108"/>
      <c r="AB1692" s="108"/>
      <c r="AC1692" s="108"/>
      <c r="AD1692" s="108"/>
      <c r="AE1692" s="108"/>
      <c r="AF1692" s="108"/>
      <c r="AG1692" s="108"/>
      <c r="AH1692" s="108"/>
    </row>
    <row r="1693">
      <c r="A1693" s="108"/>
      <c r="B1693" s="108"/>
      <c r="C1693" s="108"/>
      <c r="D1693" s="115"/>
      <c r="E1693" s="108"/>
      <c r="F1693" s="108"/>
      <c r="G1693" s="108"/>
      <c r="H1693" s="108"/>
      <c r="I1693" s="108"/>
      <c r="J1693" s="108"/>
      <c r="K1693" s="108"/>
      <c r="L1693" s="108"/>
      <c r="M1693" s="111"/>
      <c r="N1693" s="112"/>
      <c r="O1693" s="111"/>
      <c r="P1693" s="108"/>
      <c r="Q1693" s="108"/>
      <c r="R1693" s="108"/>
      <c r="S1693" s="108"/>
      <c r="T1693" s="108"/>
      <c r="U1693" s="108"/>
      <c r="V1693" s="108"/>
      <c r="W1693" s="108"/>
      <c r="X1693" s="108"/>
      <c r="Y1693" s="108"/>
      <c r="Z1693" s="108"/>
      <c r="AA1693" s="108"/>
      <c r="AB1693" s="108"/>
      <c r="AC1693" s="108"/>
      <c r="AD1693" s="108"/>
      <c r="AE1693" s="108"/>
      <c r="AF1693" s="108"/>
      <c r="AG1693" s="108"/>
      <c r="AH1693" s="108"/>
    </row>
    <row r="1694">
      <c r="A1694" s="108"/>
      <c r="B1694" s="108"/>
      <c r="C1694" s="108"/>
      <c r="D1694" s="115"/>
      <c r="E1694" s="108"/>
      <c r="F1694" s="108"/>
      <c r="G1694" s="108"/>
      <c r="H1694" s="108"/>
      <c r="I1694" s="108"/>
      <c r="J1694" s="108"/>
      <c r="K1694" s="108"/>
      <c r="L1694" s="108"/>
      <c r="M1694" s="111"/>
      <c r="N1694" s="112"/>
      <c r="O1694" s="111"/>
      <c r="P1694" s="108"/>
      <c r="Q1694" s="108"/>
      <c r="R1694" s="108"/>
      <c r="S1694" s="108"/>
      <c r="T1694" s="108"/>
      <c r="U1694" s="108"/>
      <c r="V1694" s="108"/>
      <c r="W1694" s="108"/>
      <c r="X1694" s="108"/>
      <c r="Y1694" s="108"/>
      <c r="Z1694" s="108"/>
      <c r="AA1694" s="108"/>
      <c r="AB1694" s="108"/>
      <c r="AC1694" s="108"/>
      <c r="AD1694" s="108"/>
      <c r="AE1694" s="108"/>
      <c r="AF1694" s="108"/>
      <c r="AG1694" s="108"/>
      <c r="AH1694" s="108"/>
    </row>
    <row r="1695">
      <c r="A1695" s="108"/>
      <c r="B1695" s="108"/>
      <c r="C1695" s="108"/>
      <c r="D1695" s="115"/>
      <c r="E1695" s="108"/>
      <c r="F1695" s="108"/>
      <c r="G1695" s="108"/>
      <c r="H1695" s="108"/>
      <c r="I1695" s="108"/>
      <c r="J1695" s="108"/>
      <c r="K1695" s="108"/>
      <c r="L1695" s="108"/>
      <c r="M1695" s="111"/>
      <c r="N1695" s="112"/>
      <c r="O1695" s="111"/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/>
      <c r="AB1695" s="108"/>
      <c r="AC1695" s="108"/>
      <c r="AD1695" s="108"/>
      <c r="AE1695" s="108"/>
      <c r="AF1695" s="108"/>
      <c r="AG1695" s="108"/>
      <c r="AH1695" s="108"/>
    </row>
    <row r="1696">
      <c r="A1696" s="108"/>
      <c r="B1696" s="108"/>
      <c r="C1696" s="108"/>
      <c r="D1696" s="115"/>
      <c r="E1696" s="108"/>
      <c r="F1696" s="108"/>
      <c r="G1696" s="108"/>
      <c r="H1696" s="108"/>
      <c r="I1696" s="108"/>
      <c r="J1696" s="108"/>
      <c r="K1696" s="108"/>
      <c r="L1696" s="108"/>
      <c r="M1696" s="111"/>
      <c r="N1696" s="112"/>
      <c r="O1696" s="111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/>
      <c r="AB1696" s="108"/>
      <c r="AC1696" s="108"/>
      <c r="AD1696" s="108"/>
      <c r="AE1696" s="108"/>
      <c r="AF1696" s="108"/>
      <c r="AG1696" s="108"/>
      <c r="AH1696" s="108"/>
    </row>
    <row r="1697">
      <c r="A1697" s="108"/>
      <c r="B1697" s="108"/>
      <c r="C1697" s="108"/>
      <c r="D1697" s="115"/>
      <c r="E1697" s="108"/>
      <c r="F1697" s="108"/>
      <c r="G1697" s="108"/>
      <c r="H1697" s="108"/>
      <c r="I1697" s="108"/>
      <c r="J1697" s="108"/>
      <c r="K1697" s="108"/>
      <c r="L1697" s="108"/>
      <c r="M1697" s="111"/>
      <c r="N1697" s="112"/>
      <c r="O1697" s="111"/>
      <c r="P1697" s="108"/>
      <c r="Q1697" s="108"/>
      <c r="R1697" s="108"/>
      <c r="S1697" s="108"/>
      <c r="T1697" s="108"/>
      <c r="U1697" s="108"/>
      <c r="V1697" s="108"/>
      <c r="W1697" s="108"/>
      <c r="X1697" s="108"/>
      <c r="Y1697" s="108"/>
      <c r="Z1697" s="108"/>
      <c r="AA1697" s="108"/>
      <c r="AB1697" s="108"/>
      <c r="AC1697" s="108"/>
      <c r="AD1697" s="108"/>
      <c r="AE1697" s="108"/>
      <c r="AF1697" s="108"/>
      <c r="AG1697" s="108"/>
      <c r="AH1697" s="108"/>
    </row>
    <row r="1698">
      <c r="A1698" s="108"/>
      <c r="B1698" s="108"/>
      <c r="C1698" s="108"/>
      <c r="D1698" s="115"/>
      <c r="E1698" s="108"/>
      <c r="F1698" s="108"/>
      <c r="G1698" s="108"/>
      <c r="H1698" s="108"/>
      <c r="I1698" s="108"/>
      <c r="J1698" s="108"/>
      <c r="K1698" s="108"/>
      <c r="L1698" s="108"/>
      <c r="M1698" s="111"/>
      <c r="N1698" s="112"/>
      <c r="O1698" s="111"/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/>
      <c r="AB1698" s="108"/>
      <c r="AC1698" s="108"/>
      <c r="AD1698" s="108"/>
      <c r="AE1698" s="108"/>
      <c r="AF1698" s="108"/>
      <c r="AG1698" s="108"/>
      <c r="AH1698" s="108"/>
    </row>
    <row r="1699">
      <c r="A1699" s="108"/>
      <c r="B1699" s="108"/>
      <c r="C1699" s="108"/>
      <c r="D1699" s="115"/>
      <c r="E1699" s="108"/>
      <c r="F1699" s="108"/>
      <c r="G1699" s="108"/>
      <c r="H1699" s="108"/>
      <c r="I1699" s="108"/>
      <c r="J1699" s="108"/>
      <c r="K1699" s="108"/>
      <c r="L1699" s="108"/>
      <c r="M1699" s="111"/>
      <c r="N1699" s="112"/>
      <c r="O1699" s="111"/>
      <c r="P1699" s="108"/>
      <c r="Q1699" s="108"/>
      <c r="R1699" s="108"/>
      <c r="S1699" s="108"/>
      <c r="T1699" s="108"/>
      <c r="U1699" s="108"/>
      <c r="V1699" s="108"/>
      <c r="W1699" s="108"/>
      <c r="X1699" s="108"/>
      <c r="Y1699" s="108"/>
      <c r="Z1699" s="108"/>
      <c r="AA1699" s="108"/>
      <c r="AB1699" s="108"/>
      <c r="AC1699" s="108"/>
      <c r="AD1699" s="108"/>
      <c r="AE1699" s="108"/>
      <c r="AF1699" s="108"/>
      <c r="AG1699" s="108"/>
      <c r="AH1699" s="108"/>
    </row>
    <row r="1700">
      <c r="A1700" s="108"/>
      <c r="B1700" s="108"/>
      <c r="C1700" s="108"/>
      <c r="D1700" s="115"/>
      <c r="E1700" s="108"/>
      <c r="F1700" s="108"/>
      <c r="G1700" s="108"/>
      <c r="H1700" s="108"/>
      <c r="I1700" s="108"/>
      <c r="J1700" s="108"/>
      <c r="K1700" s="108"/>
      <c r="L1700" s="108"/>
      <c r="M1700" s="111"/>
      <c r="N1700" s="112"/>
      <c r="O1700" s="111"/>
      <c r="P1700" s="108"/>
      <c r="Q1700" s="108"/>
      <c r="R1700" s="108"/>
      <c r="S1700" s="108"/>
      <c r="T1700" s="108"/>
      <c r="U1700" s="108"/>
      <c r="V1700" s="108"/>
      <c r="W1700" s="108"/>
      <c r="X1700" s="108"/>
      <c r="Y1700" s="108"/>
      <c r="Z1700" s="108"/>
      <c r="AA1700" s="108"/>
      <c r="AB1700" s="108"/>
      <c r="AC1700" s="108"/>
      <c r="AD1700" s="108"/>
      <c r="AE1700" s="108"/>
      <c r="AF1700" s="108"/>
      <c r="AG1700" s="108"/>
      <c r="AH1700" s="108"/>
    </row>
    <row r="1701">
      <c r="A1701" s="108"/>
      <c r="B1701" s="108"/>
      <c r="C1701" s="108"/>
      <c r="D1701" s="115"/>
      <c r="E1701" s="108"/>
      <c r="F1701" s="108"/>
      <c r="G1701" s="108"/>
      <c r="H1701" s="108"/>
      <c r="I1701" s="108"/>
      <c r="J1701" s="108"/>
      <c r="K1701" s="108"/>
      <c r="L1701" s="108"/>
      <c r="M1701" s="111"/>
      <c r="N1701" s="112"/>
      <c r="O1701" s="111"/>
      <c r="P1701" s="108"/>
      <c r="Q1701" s="108"/>
      <c r="R1701" s="108"/>
      <c r="S1701" s="108"/>
      <c r="T1701" s="108"/>
      <c r="U1701" s="108"/>
      <c r="V1701" s="108"/>
      <c r="W1701" s="108"/>
      <c r="X1701" s="108"/>
      <c r="Y1701" s="108"/>
      <c r="Z1701" s="108"/>
      <c r="AA1701" s="108"/>
      <c r="AB1701" s="108"/>
      <c r="AC1701" s="108"/>
      <c r="AD1701" s="108"/>
      <c r="AE1701" s="108"/>
      <c r="AF1701" s="108"/>
      <c r="AG1701" s="108"/>
      <c r="AH1701" s="108"/>
    </row>
    <row r="1702">
      <c r="A1702" s="108"/>
      <c r="B1702" s="108"/>
      <c r="C1702" s="108"/>
      <c r="D1702" s="115"/>
      <c r="E1702" s="108"/>
      <c r="F1702" s="108"/>
      <c r="G1702" s="108"/>
      <c r="H1702" s="108"/>
      <c r="I1702" s="108"/>
      <c r="J1702" s="108"/>
      <c r="K1702" s="108"/>
      <c r="L1702" s="108"/>
      <c r="M1702" s="111"/>
      <c r="N1702" s="112"/>
      <c r="O1702" s="111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/>
      <c r="AB1702" s="108"/>
      <c r="AC1702" s="108"/>
      <c r="AD1702" s="108"/>
      <c r="AE1702" s="108"/>
      <c r="AF1702" s="108"/>
      <c r="AG1702" s="108"/>
      <c r="AH1702" s="108"/>
    </row>
    <row r="1703">
      <c r="A1703" s="108"/>
      <c r="B1703" s="108"/>
      <c r="C1703" s="108"/>
      <c r="D1703" s="115"/>
      <c r="E1703" s="108"/>
      <c r="F1703" s="108"/>
      <c r="G1703" s="108"/>
      <c r="H1703" s="108"/>
      <c r="I1703" s="108"/>
      <c r="J1703" s="108"/>
      <c r="K1703" s="108"/>
      <c r="L1703" s="108"/>
      <c r="M1703" s="111"/>
      <c r="N1703" s="112"/>
      <c r="O1703" s="111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/>
      <c r="AC1703" s="108"/>
      <c r="AD1703" s="108"/>
      <c r="AE1703" s="108"/>
      <c r="AF1703" s="108"/>
      <c r="AG1703" s="108"/>
      <c r="AH1703" s="108"/>
    </row>
    <row r="1704">
      <c r="A1704" s="108"/>
      <c r="B1704" s="108"/>
      <c r="C1704" s="108"/>
      <c r="D1704" s="115"/>
      <c r="E1704" s="108"/>
      <c r="F1704" s="108"/>
      <c r="G1704" s="108"/>
      <c r="H1704" s="108"/>
      <c r="I1704" s="108"/>
      <c r="J1704" s="108"/>
      <c r="K1704" s="108"/>
      <c r="L1704" s="108"/>
      <c r="M1704" s="111"/>
      <c r="N1704" s="112"/>
      <c r="O1704" s="111"/>
      <c r="P1704" s="108"/>
      <c r="Q1704" s="108"/>
      <c r="R1704" s="108"/>
      <c r="S1704" s="108"/>
      <c r="T1704" s="108"/>
      <c r="U1704" s="108"/>
      <c r="V1704" s="108"/>
      <c r="W1704" s="108"/>
      <c r="X1704" s="108"/>
      <c r="Y1704" s="108"/>
      <c r="Z1704" s="108"/>
      <c r="AA1704" s="108"/>
      <c r="AB1704" s="108"/>
      <c r="AC1704" s="108"/>
      <c r="AD1704" s="108"/>
      <c r="AE1704" s="108"/>
      <c r="AF1704" s="108"/>
      <c r="AG1704" s="108"/>
      <c r="AH1704" s="108"/>
    </row>
    <row r="1705">
      <c r="A1705" s="108"/>
      <c r="B1705" s="108"/>
      <c r="C1705" s="108"/>
      <c r="D1705" s="115"/>
      <c r="E1705" s="108"/>
      <c r="F1705" s="108"/>
      <c r="G1705" s="108"/>
      <c r="H1705" s="108"/>
      <c r="I1705" s="108"/>
      <c r="J1705" s="108"/>
      <c r="K1705" s="108"/>
      <c r="L1705" s="108"/>
      <c r="M1705" s="111"/>
      <c r="N1705" s="112"/>
      <c r="O1705" s="111"/>
      <c r="P1705" s="108"/>
      <c r="Q1705" s="108"/>
      <c r="R1705" s="108"/>
      <c r="S1705" s="108"/>
      <c r="T1705" s="108"/>
      <c r="U1705" s="108"/>
      <c r="V1705" s="108"/>
      <c r="W1705" s="108"/>
      <c r="X1705" s="108"/>
      <c r="Y1705" s="108"/>
      <c r="Z1705" s="108"/>
      <c r="AA1705" s="108"/>
      <c r="AB1705" s="108"/>
      <c r="AC1705" s="108"/>
      <c r="AD1705" s="108"/>
      <c r="AE1705" s="108"/>
      <c r="AF1705" s="108"/>
      <c r="AG1705" s="108"/>
      <c r="AH1705" s="108"/>
    </row>
    <row r="1706">
      <c r="A1706" s="108"/>
      <c r="B1706" s="108"/>
      <c r="C1706" s="108"/>
      <c r="D1706" s="115"/>
      <c r="E1706" s="108"/>
      <c r="F1706" s="108"/>
      <c r="G1706" s="108"/>
      <c r="H1706" s="108"/>
      <c r="I1706" s="108"/>
      <c r="J1706" s="108"/>
      <c r="K1706" s="108"/>
      <c r="L1706" s="108"/>
      <c r="M1706" s="111"/>
      <c r="N1706" s="112"/>
      <c r="O1706" s="111"/>
      <c r="P1706" s="108"/>
      <c r="Q1706" s="108"/>
      <c r="R1706" s="108"/>
      <c r="S1706" s="108"/>
      <c r="T1706" s="108"/>
      <c r="U1706" s="108"/>
      <c r="V1706" s="108"/>
      <c r="W1706" s="108"/>
      <c r="X1706" s="108"/>
      <c r="Y1706" s="108"/>
      <c r="Z1706" s="108"/>
      <c r="AA1706" s="108"/>
      <c r="AB1706" s="108"/>
      <c r="AC1706" s="108"/>
      <c r="AD1706" s="108"/>
      <c r="AE1706" s="108"/>
      <c r="AF1706" s="108"/>
      <c r="AG1706" s="108"/>
      <c r="AH1706" s="108"/>
    </row>
    <row r="1707">
      <c r="A1707" s="108"/>
      <c r="B1707" s="108"/>
      <c r="C1707" s="108"/>
      <c r="D1707" s="115"/>
      <c r="E1707" s="108"/>
      <c r="F1707" s="108"/>
      <c r="G1707" s="108"/>
      <c r="H1707" s="108"/>
      <c r="I1707" s="108"/>
      <c r="J1707" s="108"/>
      <c r="K1707" s="108"/>
      <c r="L1707" s="108"/>
      <c r="M1707" s="111"/>
      <c r="N1707" s="112"/>
      <c r="O1707" s="111"/>
      <c r="P1707" s="108"/>
      <c r="Q1707" s="108"/>
      <c r="R1707" s="108"/>
      <c r="S1707" s="108"/>
      <c r="T1707" s="108"/>
      <c r="U1707" s="108"/>
      <c r="V1707" s="108"/>
      <c r="W1707" s="108"/>
      <c r="X1707" s="108"/>
      <c r="Y1707" s="108"/>
      <c r="Z1707" s="108"/>
      <c r="AA1707" s="108"/>
      <c r="AB1707" s="108"/>
      <c r="AC1707" s="108"/>
      <c r="AD1707" s="108"/>
      <c r="AE1707" s="108"/>
      <c r="AF1707" s="108"/>
      <c r="AG1707" s="108"/>
      <c r="AH1707" s="108"/>
    </row>
    <row r="1708">
      <c r="A1708" s="108"/>
      <c r="B1708" s="108"/>
      <c r="C1708" s="108"/>
      <c r="D1708" s="115"/>
      <c r="E1708" s="108"/>
      <c r="F1708" s="108"/>
      <c r="G1708" s="108"/>
      <c r="H1708" s="108"/>
      <c r="I1708" s="108"/>
      <c r="J1708" s="108"/>
      <c r="K1708" s="108"/>
      <c r="L1708" s="108"/>
      <c r="M1708" s="111"/>
      <c r="N1708" s="112"/>
      <c r="O1708" s="111"/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/>
      <c r="AB1708" s="108"/>
      <c r="AC1708" s="108"/>
      <c r="AD1708" s="108"/>
      <c r="AE1708" s="108"/>
      <c r="AF1708" s="108"/>
      <c r="AG1708" s="108"/>
      <c r="AH1708" s="108"/>
    </row>
    <row r="1709">
      <c r="A1709" s="108"/>
      <c r="B1709" s="108"/>
      <c r="C1709" s="108"/>
      <c r="D1709" s="115"/>
      <c r="E1709" s="108"/>
      <c r="F1709" s="108"/>
      <c r="G1709" s="108"/>
      <c r="H1709" s="108"/>
      <c r="I1709" s="108"/>
      <c r="J1709" s="108"/>
      <c r="K1709" s="108"/>
      <c r="L1709" s="108"/>
      <c r="M1709" s="111"/>
      <c r="N1709" s="112"/>
      <c r="O1709" s="111"/>
      <c r="P1709" s="108"/>
      <c r="Q1709" s="108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108"/>
      <c r="AE1709" s="108"/>
      <c r="AF1709" s="108"/>
      <c r="AG1709" s="108"/>
      <c r="AH1709" s="108"/>
    </row>
    <row r="1710">
      <c r="A1710" s="108"/>
      <c r="B1710" s="108"/>
      <c r="C1710" s="108"/>
      <c r="D1710" s="115"/>
      <c r="E1710" s="108"/>
      <c r="F1710" s="108"/>
      <c r="G1710" s="108"/>
      <c r="H1710" s="108"/>
      <c r="I1710" s="108"/>
      <c r="J1710" s="108"/>
      <c r="K1710" s="108"/>
      <c r="L1710" s="108"/>
      <c r="M1710" s="111"/>
      <c r="N1710" s="112"/>
      <c r="O1710" s="111"/>
      <c r="P1710" s="108"/>
      <c r="Q1710" s="108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08"/>
      <c r="AE1710" s="108"/>
      <c r="AF1710" s="108"/>
      <c r="AG1710" s="108"/>
      <c r="AH1710" s="108"/>
    </row>
    <row r="1711">
      <c r="A1711" s="108"/>
      <c r="B1711" s="108"/>
      <c r="C1711" s="108"/>
      <c r="D1711" s="115"/>
      <c r="E1711" s="108"/>
      <c r="F1711" s="108"/>
      <c r="G1711" s="108"/>
      <c r="H1711" s="108"/>
      <c r="I1711" s="108"/>
      <c r="J1711" s="108"/>
      <c r="K1711" s="108"/>
      <c r="L1711" s="108"/>
      <c r="M1711" s="111"/>
      <c r="N1711" s="112"/>
      <c r="O1711" s="111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  <c r="AE1711" s="108"/>
      <c r="AF1711" s="108"/>
      <c r="AG1711" s="108"/>
      <c r="AH1711" s="108"/>
    </row>
    <row r="1712">
      <c r="A1712" s="108"/>
      <c r="B1712" s="108"/>
      <c r="C1712" s="108"/>
      <c r="D1712" s="115"/>
      <c r="E1712" s="108"/>
      <c r="F1712" s="108"/>
      <c r="G1712" s="108"/>
      <c r="H1712" s="108"/>
      <c r="I1712" s="108"/>
      <c r="J1712" s="108"/>
      <c r="K1712" s="108"/>
      <c r="L1712" s="108"/>
      <c r="M1712" s="111"/>
      <c r="N1712" s="112"/>
      <c r="O1712" s="111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/>
      <c r="AC1712" s="108"/>
      <c r="AD1712" s="108"/>
      <c r="AE1712" s="108"/>
      <c r="AF1712" s="108"/>
      <c r="AG1712" s="108"/>
      <c r="AH1712" s="108"/>
    </row>
    <row r="1713">
      <c r="A1713" s="108"/>
      <c r="B1713" s="108"/>
      <c r="C1713" s="108"/>
      <c r="D1713" s="115"/>
      <c r="E1713" s="108"/>
      <c r="F1713" s="108"/>
      <c r="G1713" s="108"/>
      <c r="H1713" s="108"/>
      <c r="I1713" s="108"/>
      <c r="J1713" s="108"/>
      <c r="K1713" s="108"/>
      <c r="L1713" s="108"/>
      <c r="M1713" s="111"/>
      <c r="N1713" s="112"/>
      <c r="O1713" s="111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/>
      <c r="AB1713" s="108"/>
      <c r="AC1713" s="108"/>
      <c r="AD1713" s="108"/>
      <c r="AE1713" s="108"/>
      <c r="AF1713" s="108"/>
      <c r="AG1713" s="108"/>
      <c r="AH1713" s="108"/>
    </row>
    <row r="1714">
      <c r="A1714" s="108"/>
      <c r="B1714" s="108"/>
      <c r="C1714" s="108"/>
      <c r="D1714" s="115"/>
      <c r="E1714" s="108"/>
      <c r="F1714" s="108"/>
      <c r="G1714" s="108"/>
      <c r="H1714" s="108"/>
      <c r="I1714" s="108"/>
      <c r="J1714" s="108"/>
      <c r="K1714" s="108"/>
      <c r="L1714" s="108"/>
      <c r="M1714" s="111"/>
      <c r="N1714" s="112"/>
      <c r="O1714" s="111"/>
      <c r="P1714" s="108"/>
      <c r="Q1714" s="108"/>
      <c r="R1714" s="108"/>
      <c r="S1714" s="108"/>
      <c r="T1714" s="108"/>
      <c r="U1714" s="108"/>
      <c r="V1714" s="108"/>
      <c r="W1714" s="108"/>
      <c r="X1714" s="108"/>
      <c r="Y1714" s="108"/>
      <c r="Z1714" s="108"/>
      <c r="AA1714" s="108"/>
      <c r="AB1714" s="108"/>
      <c r="AC1714" s="108"/>
      <c r="AD1714" s="108"/>
      <c r="AE1714" s="108"/>
      <c r="AF1714" s="108"/>
      <c r="AG1714" s="108"/>
      <c r="AH1714" s="108"/>
    </row>
    <row r="1715">
      <c r="A1715" s="108"/>
      <c r="B1715" s="108"/>
      <c r="C1715" s="108"/>
      <c r="D1715" s="115"/>
      <c r="E1715" s="108"/>
      <c r="F1715" s="108"/>
      <c r="G1715" s="108"/>
      <c r="H1715" s="108"/>
      <c r="I1715" s="108"/>
      <c r="J1715" s="108"/>
      <c r="K1715" s="108"/>
      <c r="L1715" s="108"/>
      <c r="M1715" s="111"/>
      <c r="N1715" s="112"/>
      <c r="O1715" s="111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/>
      <c r="AC1715" s="108"/>
      <c r="AD1715" s="108"/>
      <c r="AE1715" s="108"/>
      <c r="AF1715" s="108"/>
      <c r="AG1715" s="108"/>
      <c r="AH1715" s="108"/>
    </row>
    <row r="1716">
      <c r="A1716" s="108"/>
      <c r="B1716" s="108"/>
      <c r="C1716" s="108"/>
      <c r="D1716" s="115"/>
      <c r="E1716" s="108"/>
      <c r="F1716" s="108"/>
      <c r="G1716" s="108"/>
      <c r="H1716" s="108"/>
      <c r="I1716" s="108"/>
      <c r="J1716" s="108"/>
      <c r="K1716" s="108"/>
      <c r="L1716" s="108"/>
      <c r="M1716" s="111"/>
      <c r="N1716" s="112"/>
      <c r="O1716" s="111"/>
      <c r="P1716" s="108"/>
      <c r="Q1716" s="108"/>
      <c r="R1716" s="108"/>
      <c r="S1716" s="108"/>
      <c r="T1716" s="108"/>
      <c r="U1716" s="108"/>
      <c r="V1716" s="108"/>
      <c r="W1716" s="108"/>
      <c r="X1716" s="108"/>
      <c r="Y1716" s="108"/>
      <c r="Z1716" s="108"/>
      <c r="AA1716" s="108"/>
      <c r="AB1716" s="108"/>
      <c r="AC1716" s="108"/>
      <c r="AD1716" s="108"/>
      <c r="AE1716" s="108"/>
      <c r="AF1716" s="108"/>
      <c r="AG1716" s="108"/>
      <c r="AH1716" s="108"/>
    </row>
    <row r="1717">
      <c r="A1717" s="108"/>
      <c r="B1717" s="108"/>
      <c r="C1717" s="108"/>
      <c r="D1717" s="115"/>
      <c r="E1717" s="108"/>
      <c r="F1717" s="108"/>
      <c r="G1717" s="108"/>
      <c r="H1717" s="108"/>
      <c r="I1717" s="108"/>
      <c r="J1717" s="108"/>
      <c r="K1717" s="108"/>
      <c r="L1717" s="108"/>
      <c r="M1717" s="111"/>
      <c r="N1717" s="112"/>
      <c r="O1717" s="111"/>
      <c r="P1717" s="108"/>
      <c r="Q1717" s="108"/>
      <c r="R1717" s="108"/>
      <c r="S1717" s="108"/>
      <c r="T1717" s="108"/>
      <c r="U1717" s="108"/>
      <c r="V1717" s="108"/>
      <c r="W1717" s="108"/>
      <c r="X1717" s="108"/>
      <c r="Y1717" s="108"/>
      <c r="Z1717" s="108"/>
      <c r="AA1717" s="108"/>
      <c r="AB1717" s="108"/>
      <c r="AC1717" s="108"/>
      <c r="AD1717" s="108"/>
      <c r="AE1717" s="108"/>
      <c r="AF1717" s="108"/>
      <c r="AG1717" s="108"/>
      <c r="AH1717" s="108"/>
    </row>
    <row r="1718">
      <c r="A1718" s="108"/>
      <c r="B1718" s="108"/>
      <c r="C1718" s="108"/>
      <c r="D1718" s="115"/>
      <c r="E1718" s="108"/>
      <c r="F1718" s="108"/>
      <c r="G1718" s="108"/>
      <c r="H1718" s="108"/>
      <c r="I1718" s="108"/>
      <c r="J1718" s="108"/>
      <c r="K1718" s="108"/>
      <c r="L1718" s="108"/>
      <c r="M1718" s="111"/>
      <c r="N1718" s="112"/>
      <c r="O1718" s="111"/>
      <c r="P1718" s="108"/>
      <c r="Q1718" s="108"/>
      <c r="R1718" s="108"/>
      <c r="S1718" s="108"/>
      <c r="T1718" s="108"/>
      <c r="U1718" s="108"/>
      <c r="V1718" s="108"/>
      <c r="W1718" s="108"/>
      <c r="X1718" s="108"/>
      <c r="Y1718" s="108"/>
      <c r="Z1718" s="108"/>
      <c r="AA1718" s="108"/>
      <c r="AB1718" s="108"/>
      <c r="AC1718" s="108"/>
      <c r="AD1718" s="108"/>
      <c r="AE1718" s="108"/>
      <c r="AF1718" s="108"/>
      <c r="AG1718" s="108"/>
      <c r="AH1718" s="108"/>
    </row>
    <row r="1719">
      <c r="A1719" s="108"/>
      <c r="B1719" s="108"/>
      <c r="C1719" s="108"/>
      <c r="D1719" s="115"/>
      <c r="E1719" s="108"/>
      <c r="F1719" s="108"/>
      <c r="G1719" s="108"/>
      <c r="H1719" s="108"/>
      <c r="I1719" s="108"/>
      <c r="J1719" s="108"/>
      <c r="K1719" s="108"/>
      <c r="L1719" s="108"/>
      <c r="M1719" s="111"/>
      <c r="N1719" s="112"/>
      <c r="O1719" s="111"/>
      <c r="P1719" s="108"/>
      <c r="Q1719" s="108"/>
      <c r="R1719" s="108"/>
      <c r="S1719" s="108"/>
      <c r="T1719" s="108"/>
      <c r="U1719" s="108"/>
      <c r="V1719" s="108"/>
      <c r="W1719" s="108"/>
      <c r="X1719" s="108"/>
      <c r="Y1719" s="108"/>
      <c r="Z1719" s="108"/>
      <c r="AA1719" s="108"/>
      <c r="AB1719" s="108"/>
      <c r="AC1719" s="108"/>
      <c r="AD1719" s="108"/>
      <c r="AE1719" s="108"/>
      <c r="AF1719" s="108"/>
      <c r="AG1719" s="108"/>
      <c r="AH1719" s="108"/>
    </row>
    <row r="1720">
      <c r="A1720" s="108"/>
      <c r="B1720" s="108"/>
      <c r="C1720" s="108"/>
      <c r="D1720" s="115"/>
      <c r="E1720" s="108"/>
      <c r="F1720" s="108"/>
      <c r="G1720" s="108"/>
      <c r="H1720" s="108"/>
      <c r="I1720" s="108"/>
      <c r="J1720" s="108"/>
      <c r="K1720" s="108"/>
      <c r="L1720" s="108"/>
      <c r="M1720" s="111"/>
      <c r="N1720" s="112"/>
      <c r="O1720" s="111"/>
      <c r="P1720" s="108"/>
      <c r="Q1720" s="108"/>
      <c r="R1720" s="108"/>
      <c r="S1720" s="108"/>
      <c r="T1720" s="108"/>
      <c r="U1720" s="108"/>
      <c r="V1720" s="108"/>
      <c r="W1720" s="108"/>
      <c r="X1720" s="108"/>
      <c r="Y1720" s="108"/>
      <c r="Z1720" s="108"/>
      <c r="AA1720" s="108"/>
      <c r="AB1720" s="108"/>
      <c r="AC1720" s="108"/>
      <c r="AD1720" s="108"/>
      <c r="AE1720" s="108"/>
      <c r="AF1720" s="108"/>
      <c r="AG1720" s="108"/>
      <c r="AH1720" s="108"/>
    </row>
    <row r="1721">
      <c r="A1721" s="108"/>
      <c r="B1721" s="108"/>
      <c r="C1721" s="108"/>
      <c r="D1721" s="115"/>
      <c r="E1721" s="108"/>
      <c r="F1721" s="108"/>
      <c r="G1721" s="108"/>
      <c r="H1721" s="108"/>
      <c r="I1721" s="108"/>
      <c r="J1721" s="108"/>
      <c r="K1721" s="108"/>
      <c r="L1721" s="108"/>
      <c r="M1721" s="111"/>
      <c r="N1721" s="112"/>
      <c r="O1721" s="111"/>
      <c r="P1721" s="108"/>
      <c r="Q1721" s="108"/>
      <c r="R1721" s="108"/>
      <c r="S1721" s="108"/>
      <c r="T1721" s="108"/>
      <c r="U1721" s="108"/>
      <c r="V1721" s="108"/>
      <c r="W1721" s="108"/>
      <c r="X1721" s="108"/>
      <c r="Y1721" s="108"/>
      <c r="Z1721" s="108"/>
      <c r="AA1721" s="108"/>
      <c r="AB1721" s="108"/>
      <c r="AC1721" s="108"/>
      <c r="AD1721" s="108"/>
      <c r="AE1721" s="108"/>
      <c r="AF1721" s="108"/>
      <c r="AG1721" s="108"/>
      <c r="AH1721" s="108"/>
    </row>
    <row r="1722">
      <c r="A1722" s="108"/>
      <c r="B1722" s="108"/>
      <c r="C1722" s="108"/>
      <c r="D1722" s="115"/>
      <c r="E1722" s="108"/>
      <c r="F1722" s="108"/>
      <c r="G1722" s="108"/>
      <c r="H1722" s="108"/>
      <c r="I1722" s="108"/>
      <c r="J1722" s="108"/>
      <c r="K1722" s="108"/>
      <c r="L1722" s="108"/>
      <c r="M1722" s="111"/>
      <c r="N1722" s="112"/>
      <c r="O1722" s="111"/>
      <c r="P1722" s="108"/>
      <c r="Q1722" s="108"/>
      <c r="R1722" s="108"/>
      <c r="S1722" s="108"/>
      <c r="T1722" s="108"/>
      <c r="U1722" s="108"/>
      <c r="V1722" s="108"/>
      <c r="W1722" s="108"/>
      <c r="X1722" s="108"/>
      <c r="Y1722" s="108"/>
      <c r="Z1722" s="108"/>
      <c r="AA1722" s="108"/>
      <c r="AB1722" s="108"/>
      <c r="AC1722" s="108"/>
      <c r="AD1722" s="108"/>
      <c r="AE1722" s="108"/>
      <c r="AF1722" s="108"/>
      <c r="AG1722" s="108"/>
      <c r="AH1722" s="108"/>
    </row>
    <row r="1723">
      <c r="A1723" s="108"/>
      <c r="B1723" s="108"/>
      <c r="C1723" s="108"/>
      <c r="D1723" s="115"/>
      <c r="E1723" s="108"/>
      <c r="F1723" s="108"/>
      <c r="G1723" s="108"/>
      <c r="H1723" s="108"/>
      <c r="I1723" s="108"/>
      <c r="J1723" s="108"/>
      <c r="K1723" s="108"/>
      <c r="L1723" s="108"/>
      <c r="M1723" s="111"/>
      <c r="N1723" s="112"/>
      <c r="O1723" s="111"/>
      <c r="P1723" s="108"/>
      <c r="Q1723" s="108"/>
      <c r="R1723" s="108"/>
      <c r="S1723" s="108"/>
      <c r="T1723" s="108"/>
      <c r="U1723" s="108"/>
      <c r="V1723" s="108"/>
      <c r="W1723" s="108"/>
      <c r="X1723" s="108"/>
      <c r="Y1723" s="108"/>
      <c r="Z1723" s="108"/>
      <c r="AA1723" s="108"/>
      <c r="AB1723" s="108"/>
      <c r="AC1723" s="108"/>
      <c r="AD1723" s="108"/>
      <c r="AE1723" s="108"/>
      <c r="AF1723" s="108"/>
      <c r="AG1723" s="108"/>
      <c r="AH1723" s="108"/>
    </row>
    <row r="1724">
      <c r="A1724" s="108"/>
      <c r="B1724" s="108"/>
      <c r="C1724" s="108"/>
      <c r="D1724" s="115"/>
      <c r="E1724" s="108"/>
      <c r="F1724" s="108"/>
      <c r="G1724" s="108"/>
      <c r="H1724" s="108"/>
      <c r="I1724" s="108"/>
      <c r="J1724" s="108"/>
      <c r="K1724" s="108"/>
      <c r="L1724" s="108"/>
      <c r="M1724" s="111"/>
      <c r="N1724" s="112"/>
      <c r="O1724" s="111"/>
      <c r="P1724" s="108"/>
      <c r="Q1724" s="108"/>
      <c r="R1724" s="108"/>
      <c r="S1724" s="108"/>
      <c r="T1724" s="108"/>
      <c r="U1724" s="108"/>
      <c r="V1724" s="108"/>
      <c r="W1724" s="108"/>
      <c r="X1724" s="108"/>
      <c r="Y1724" s="108"/>
      <c r="Z1724" s="108"/>
      <c r="AA1724" s="108"/>
      <c r="AB1724" s="108"/>
      <c r="AC1724" s="108"/>
      <c r="AD1724" s="108"/>
      <c r="AE1724" s="108"/>
      <c r="AF1724" s="108"/>
      <c r="AG1724" s="108"/>
      <c r="AH1724" s="108"/>
    </row>
    <row r="1725">
      <c r="A1725" s="108"/>
      <c r="B1725" s="108"/>
      <c r="C1725" s="108"/>
      <c r="D1725" s="115"/>
      <c r="E1725" s="108"/>
      <c r="F1725" s="108"/>
      <c r="G1725" s="108"/>
      <c r="H1725" s="108"/>
      <c r="I1725" s="108"/>
      <c r="J1725" s="108"/>
      <c r="K1725" s="108"/>
      <c r="L1725" s="108"/>
      <c r="M1725" s="111"/>
      <c r="N1725" s="112"/>
      <c r="O1725" s="111"/>
      <c r="P1725" s="108"/>
      <c r="Q1725" s="108"/>
      <c r="R1725" s="108"/>
      <c r="S1725" s="108"/>
      <c r="T1725" s="108"/>
      <c r="U1725" s="108"/>
      <c r="V1725" s="108"/>
      <c r="W1725" s="108"/>
      <c r="X1725" s="108"/>
      <c r="Y1725" s="108"/>
      <c r="Z1725" s="108"/>
      <c r="AA1725" s="108"/>
      <c r="AB1725" s="108"/>
      <c r="AC1725" s="108"/>
      <c r="AD1725" s="108"/>
      <c r="AE1725" s="108"/>
      <c r="AF1725" s="108"/>
      <c r="AG1725" s="108"/>
      <c r="AH1725" s="108"/>
    </row>
    <row r="1726">
      <c r="A1726" s="108"/>
      <c r="B1726" s="108"/>
      <c r="C1726" s="108"/>
      <c r="D1726" s="115"/>
      <c r="E1726" s="108"/>
      <c r="F1726" s="108"/>
      <c r="G1726" s="108"/>
      <c r="H1726" s="108"/>
      <c r="I1726" s="108"/>
      <c r="J1726" s="108"/>
      <c r="K1726" s="108"/>
      <c r="L1726" s="108"/>
      <c r="M1726" s="111"/>
      <c r="N1726" s="112"/>
      <c r="O1726" s="111"/>
      <c r="P1726" s="108"/>
      <c r="Q1726" s="108"/>
      <c r="R1726" s="108"/>
      <c r="S1726" s="108"/>
      <c r="T1726" s="108"/>
      <c r="U1726" s="108"/>
      <c r="V1726" s="108"/>
      <c r="W1726" s="108"/>
      <c r="X1726" s="108"/>
      <c r="Y1726" s="108"/>
      <c r="Z1726" s="108"/>
      <c r="AA1726" s="108"/>
      <c r="AB1726" s="108"/>
      <c r="AC1726" s="108"/>
      <c r="AD1726" s="108"/>
      <c r="AE1726" s="108"/>
      <c r="AF1726" s="108"/>
      <c r="AG1726" s="108"/>
      <c r="AH1726" s="108"/>
    </row>
    <row r="1727">
      <c r="A1727" s="108"/>
      <c r="B1727" s="108"/>
      <c r="C1727" s="108"/>
      <c r="D1727" s="115"/>
      <c r="E1727" s="108"/>
      <c r="F1727" s="108"/>
      <c r="G1727" s="108"/>
      <c r="H1727" s="108"/>
      <c r="I1727" s="108"/>
      <c r="J1727" s="108"/>
      <c r="K1727" s="108"/>
      <c r="L1727" s="108"/>
      <c r="M1727" s="111"/>
      <c r="N1727" s="112"/>
      <c r="O1727" s="111"/>
      <c r="P1727" s="108"/>
      <c r="Q1727" s="108"/>
      <c r="R1727" s="108"/>
      <c r="S1727" s="108"/>
      <c r="T1727" s="108"/>
      <c r="U1727" s="108"/>
      <c r="V1727" s="108"/>
      <c r="W1727" s="108"/>
      <c r="X1727" s="108"/>
      <c r="Y1727" s="108"/>
      <c r="Z1727" s="108"/>
      <c r="AA1727" s="108"/>
      <c r="AB1727" s="108"/>
      <c r="AC1727" s="108"/>
      <c r="AD1727" s="108"/>
      <c r="AE1727" s="108"/>
      <c r="AF1727" s="108"/>
      <c r="AG1727" s="108"/>
      <c r="AH1727" s="108"/>
    </row>
    <row r="1728">
      <c r="A1728" s="108"/>
      <c r="B1728" s="108"/>
      <c r="C1728" s="108"/>
      <c r="D1728" s="115"/>
      <c r="E1728" s="108"/>
      <c r="F1728" s="108"/>
      <c r="G1728" s="108"/>
      <c r="H1728" s="108"/>
      <c r="I1728" s="108"/>
      <c r="J1728" s="108"/>
      <c r="K1728" s="108"/>
      <c r="L1728" s="108"/>
      <c r="M1728" s="111"/>
      <c r="N1728" s="112"/>
      <c r="O1728" s="111"/>
      <c r="P1728" s="108"/>
      <c r="Q1728" s="108"/>
      <c r="R1728" s="108"/>
      <c r="S1728" s="108"/>
      <c r="T1728" s="108"/>
      <c r="U1728" s="108"/>
      <c r="V1728" s="108"/>
      <c r="W1728" s="108"/>
      <c r="X1728" s="108"/>
      <c r="Y1728" s="108"/>
      <c r="Z1728" s="108"/>
      <c r="AA1728" s="108"/>
      <c r="AB1728" s="108"/>
      <c r="AC1728" s="108"/>
      <c r="AD1728" s="108"/>
      <c r="AE1728" s="108"/>
      <c r="AF1728" s="108"/>
      <c r="AG1728" s="108"/>
      <c r="AH1728" s="108"/>
    </row>
    <row r="1729">
      <c r="A1729" s="108"/>
      <c r="B1729" s="108"/>
      <c r="C1729" s="108"/>
      <c r="D1729" s="115"/>
      <c r="E1729" s="108"/>
      <c r="F1729" s="108"/>
      <c r="G1729" s="108"/>
      <c r="H1729" s="108"/>
      <c r="I1729" s="108"/>
      <c r="J1729" s="108"/>
      <c r="K1729" s="108"/>
      <c r="L1729" s="108"/>
      <c r="M1729" s="111"/>
      <c r="N1729" s="112"/>
      <c r="O1729" s="111"/>
      <c r="P1729" s="108"/>
      <c r="Q1729" s="108"/>
      <c r="R1729" s="108"/>
      <c r="S1729" s="108"/>
      <c r="T1729" s="108"/>
      <c r="U1729" s="108"/>
      <c r="V1729" s="108"/>
      <c r="W1729" s="108"/>
      <c r="X1729" s="108"/>
      <c r="Y1729" s="108"/>
      <c r="Z1729" s="108"/>
      <c r="AA1729" s="108"/>
      <c r="AB1729" s="108"/>
      <c r="AC1729" s="108"/>
      <c r="AD1729" s="108"/>
      <c r="AE1729" s="108"/>
      <c r="AF1729" s="108"/>
      <c r="AG1729" s="108"/>
      <c r="AH1729" s="108"/>
    </row>
    <row r="1730">
      <c r="A1730" s="108"/>
      <c r="B1730" s="108"/>
      <c r="C1730" s="108"/>
      <c r="D1730" s="115"/>
      <c r="E1730" s="108"/>
      <c r="F1730" s="108"/>
      <c r="G1730" s="108"/>
      <c r="H1730" s="108"/>
      <c r="I1730" s="108"/>
      <c r="J1730" s="108"/>
      <c r="K1730" s="108"/>
      <c r="L1730" s="108"/>
      <c r="M1730" s="111"/>
      <c r="N1730" s="112"/>
      <c r="O1730" s="111"/>
      <c r="P1730" s="108"/>
      <c r="Q1730" s="108"/>
      <c r="R1730" s="108"/>
      <c r="S1730" s="108"/>
      <c r="T1730" s="108"/>
      <c r="U1730" s="108"/>
      <c r="V1730" s="108"/>
      <c r="W1730" s="108"/>
      <c r="X1730" s="108"/>
      <c r="Y1730" s="108"/>
      <c r="Z1730" s="108"/>
      <c r="AA1730" s="108"/>
      <c r="AB1730" s="108"/>
      <c r="AC1730" s="108"/>
      <c r="AD1730" s="108"/>
      <c r="AE1730" s="108"/>
      <c r="AF1730" s="108"/>
      <c r="AG1730" s="108"/>
      <c r="AH1730" s="108"/>
    </row>
    <row r="1731">
      <c r="A1731" s="108"/>
      <c r="B1731" s="108"/>
      <c r="C1731" s="108"/>
      <c r="D1731" s="115"/>
      <c r="E1731" s="108"/>
      <c r="F1731" s="108"/>
      <c r="G1731" s="108"/>
      <c r="H1731" s="108"/>
      <c r="I1731" s="108"/>
      <c r="J1731" s="108"/>
      <c r="K1731" s="108"/>
      <c r="L1731" s="108"/>
      <c r="M1731" s="111"/>
      <c r="N1731" s="112"/>
      <c r="O1731" s="111"/>
      <c r="P1731" s="108"/>
      <c r="Q1731" s="108"/>
      <c r="R1731" s="108"/>
      <c r="S1731" s="108"/>
      <c r="T1731" s="108"/>
      <c r="U1731" s="108"/>
      <c r="V1731" s="108"/>
      <c r="W1731" s="108"/>
      <c r="X1731" s="108"/>
      <c r="Y1731" s="108"/>
      <c r="Z1731" s="108"/>
      <c r="AA1731" s="108"/>
      <c r="AB1731" s="108"/>
      <c r="AC1731" s="108"/>
      <c r="AD1731" s="108"/>
      <c r="AE1731" s="108"/>
      <c r="AF1731" s="108"/>
      <c r="AG1731" s="108"/>
      <c r="AH1731" s="108"/>
    </row>
    <row r="1732">
      <c r="A1732" s="108"/>
      <c r="B1732" s="108"/>
      <c r="C1732" s="108"/>
      <c r="D1732" s="115"/>
      <c r="E1732" s="108"/>
      <c r="F1732" s="108"/>
      <c r="G1732" s="108"/>
      <c r="H1732" s="108"/>
      <c r="I1732" s="108"/>
      <c r="J1732" s="108"/>
      <c r="K1732" s="108"/>
      <c r="L1732" s="108"/>
      <c r="M1732" s="111"/>
      <c r="N1732" s="112"/>
      <c r="O1732" s="111"/>
      <c r="P1732" s="108"/>
      <c r="Q1732" s="108"/>
      <c r="R1732" s="108"/>
      <c r="S1732" s="108"/>
      <c r="T1732" s="108"/>
      <c r="U1732" s="108"/>
      <c r="V1732" s="108"/>
      <c r="W1732" s="108"/>
      <c r="X1732" s="108"/>
      <c r="Y1732" s="108"/>
      <c r="Z1732" s="108"/>
      <c r="AA1732" s="108"/>
      <c r="AB1732" s="108"/>
      <c r="AC1732" s="108"/>
      <c r="AD1732" s="108"/>
      <c r="AE1732" s="108"/>
      <c r="AF1732" s="108"/>
      <c r="AG1732" s="108"/>
      <c r="AH1732" s="108"/>
    </row>
    <row r="1733">
      <c r="A1733" s="108"/>
      <c r="B1733" s="108"/>
      <c r="C1733" s="108"/>
      <c r="D1733" s="115"/>
      <c r="E1733" s="108"/>
      <c r="F1733" s="108"/>
      <c r="G1733" s="108"/>
      <c r="H1733" s="108"/>
      <c r="I1733" s="108"/>
      <c r="J1733" s="108"/>
      <c r="K1733" s="108"/>
      <c r="L1733" s="108"/>
      <c r="M1733" s="111"/>
      <c r="N1733" s="112"/>
      <c r="O1733" s="111"/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/>
      <c r="AB1733" s="108"/>
      <c r="AC1733" s="108"/>
      <c r="AD1733" s="108"/>
      <c r="AE1733" s="108"/>
      <c r="AF1733" s="108"/>
      <c r="AG1733" s="108"/>
      <c r="AH1733" s="108"/>
    </row>
    <row r="1734">
      <c r="A1734" s="108"/>
      <c r="B1734" s="108"/>
      <c r="C1734" s="108"/>
      <c r="D1734" s="115"/>
      <c r="E1734" s="108"/>
      <c r="F1734" s="108"/>
      <c r="G1734" s="108"/>
      <c r="H1734" s="108"/>
      <c r="I1734" s="108"/>
      <c r="J1734" s="108"/>
      <c r="K1734" s="108"/>
      <c r="L1734" s="108"/>
      <c r="M1734" s="111"/>
      <c r="N1734" s="112"/>
      <c r="O1734" s="111"/>
      <c r="P1734" s="108"/>
      <c r="Q1734" s="108"/>
      <c r="R1734" s="108"/>
      <c r="S1734" s="108"/>
      <c r="T1734" s="108"/>
      <c r="U1734" s="108"/>
      <c r="V1734" s="108"/>
      <c r="W1734" s="108"/>
      <c r="X1734" s="108"/>
      <c r="Y1734" s="108"/>
      <c r="Z1734" s="108"/>
      <c r="AA1734" s="108"/>
      <c r="AB1734" s="108"/>
      <c r="AC1734" s="108"/>
      <c r="AD1734" s="108"/>
      <c r="AE1734" s="108"/>
      <c r="AF1734" s="108"/>
      <c r="AG1734" s="108"/>
      <c r="AH1734" s="108"/>
    </row>
    <row r="1735">
      <c r="A1735" s="108"/>
      <c r="B1735" s="108"/>
      <c r="C1735" s="108"/>
      <c r="D1735" s="115"/>
      <c r="E1735" s="108"/>
      <c r="F1735" s="108"/>
      <c r="G1735" s="108"/>
      <c r="H1735" s="108"/>
      <c r="I1735" s="108"/>
      <c r="J1735" s="108"/>
      <c r="K1735" s="108"/>
      <c r="L1735" s="108"/>
      <c r="M1735" s="111"/>
      <c r="N1735" s="112"/>
      <c r="O1735" s="111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/>
      <c r="AC1735" s="108"/>
      <c r="AD1735" s="108"/>
      <c r="AE1735" s="108"/>
      <c r="AF1735" s="108"/>
      <c r="AG1735" s="108"/>
      <c r="AH1735" s="108"/>
    </row>
    <row r="1736">
      <c r="A1736" s="108"/>
      <c r="B1736" s="108"/>
      <c r="C1736" s="108"/>
      <c r="D1736" s="115"/>
      <c r="E1736" s="108"/>
      <c r="F1736" s="108"/>
      <c r="G1736" s="108"/>
      <c r="H1736" s="108"/>
      <c r="I1736" s="108"/>
      <c r="J1736" s="108"/>
      <c r="K1736" s="108"/>
      <c r="L1736" s="108"/>
      <c r="M1736" s="111"/>
      <c r="N1736" s="112"/>
      <c r="O1736" s="111"/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/>
      <c r="AB1736" s="108"/>
      <c r="AC1736" s="108"/>
      <c r="AD1736" s="108"/>
      <c r="AE1736" s="108"/>
      <c r="AF1736" s="108"/>
      <c r="AG1736" s="108"/>
      <c r="AH1736" s="108"/>
    </row>
    <row r="1737">
      <c r="A1737" s="108"/>
      <c r="B1737" s="108"/>
      <c r="C1737" s="108"/>
      <c r="D1737" s="115"/>
      <c r="E1737" s="108"/>
      <c r="F1737" s="108"/>
      <c r="G1737" s="108"/>
      <c r="H1737" s="108"/>
      <c r="I1737" s="108"/>
      <c r="J1737" s="108"/>
      <c r="K1737" s="108"/>
      <c r="L1737" s="108"/>
      <c r="M1737" s="111"/>
      <c r="N1737" s="112"/>
      <c r="O1737" s="111"/>
      <c r="P1737" s="108"/>
      <c r="Q1737" s="108"/>
      <c r="R1737" s="108"/>
      <c r="S1737" s="108"/>
      <c r="T1737" s="108"/>
      <c r="U1737" s="108"/>
      <c r="V1737" s="108"/>
      <c r="W1737" s="108"/>
      <c r="X1737" s="108"/>
      <c r="Y1737" s="108"/>
      <c r="Z1737" s="108"/>
      <c r="AA1737" s="108"/>
      <c r="AB1737" s="108"/>
      <c r="AC1737" s="108"/>
      <c r="AD1737" s="108"/>
      <c r="AE1737" s="108"/>
      <c r="AF1737" s="108"/>
      <c r="AG1737" s="108"/>
      <c r="AH1737" s="108"/>
    </row>
    <row r="1738">
      <c r="A1738" s="108"/>
      <c r="B1738" s="108"/>
      <c r="C1738" s="108"/>
      <c r="D1738" s="115"/>
      <c r="E1738" s="108"/>
      <c r="F1738" s="108"/>
      <c r="G1738" s="108"/>
      <c r="H1738" s="108"/>
      <c r="I1738" s="108"/>
      <c r="J1738" s="108"/>
      <c r="K1738" s="108"/>
      <c r="L1738" s="108"/>
      <c r="M1738" s="111"/>
      <c r="N1738" s="112"/>
      <c r="O1738" s="111"/>
      <c r="P1738" s="108"/>
      <c r="Q1738" s="108"/>
      <c r="R1738" s="108"/>
      <c r="S1738" s="108"/>
      <c r="T1738" s="108"/>
      <c r="U1738" s="108"/>
      <c r="V1738" s="108"/>
      <c r="W1738" s="108"/>
      <c r="X1738" s="108"/>
      <c r="Y1738" s="108"/>
      <c r="Z1738" s="108"/>
      <c r="AA1738" s="108"/>
      <c r="AB1738" s="108"/>
      <c r="AC1738" s="108"/>
      <c r="AD1738" s="108"/>
      <c r="AE1738" s="108"/>
      <c r="AF1738" s="108"/>
      <c r="AG1738" s="108"/>
      <c r="AH1738" s="108"/>
    </row>
    <row r="1739">
      <c r="A1739" s="108"/>
      <c r="B1739" s="108"/>
      <c r="C1739" s="108"/>
      <c r="D1739" s="115"/>
      <c r="E1739" s="108"/>
      <c r="F1739" s="108"/>
      <c r="G1739" s="108"/>
      <c r="H1739" s="108"/>
      <c r="I1739" s="108"/>
      <c r="J1739" s="108"/>
      <c r="K1739" s="108"/>
      <c r="L1739" s="108"/>
      <c r="M1739" s="111"/>
      <c r="N1739" s="112"/>
      <c r="O1739" s="111"/>
      <c r="P1739" s="108"/>
      <c r="Q1739" s="108"/>
      <c r="R1739" s="108"/>
      <c r="S1739" s="108"/>
      <c r="T1739" s="108"/>
      <c r="U1739" s="108"/>
      <c r="V1739" s="108"/>
      <c r="W1739" s="108"/>
      <c r="X1739" s="108"/>
      <c r="Y1739" s="108"/>
      <c r="Z1739" s="108"/>
      <c r="AA1739" s="108"/>
      <c r="AB1739" s="108"/>
      <c r="AC1739" s="108"/>
      <c r="AD1739" s="108"/>
      <c r="AE1739" s="108"/>
      <c r="AF1739" s="108"/>
      <c r="AG1739" s="108"/>
      <c r="AH1739" s="108"/>
    </row>
    <row r="1740">
      <c r="A1740" s="108"/>
      <c r="B1740" s="108"/>
      <c r="C1740" s="108"/>
      <c r="D1740" s="115"/>
      <c r="E1740" s="108"/>
      <c r="F1740" s="108"/>
      <c r="G1740" s="108"/>
      <c r="H1740" s="108"/>
      <c r="I1740" s="108"/>
      <c r="J1740" s="108"/>
      <c r="K1740" s="108"/>
      <c r="L1740" s="108"/>
      <c r="M1740" s="111"/>
      <c r="N1740" s="112"/>
      <c r="O1740" s="111"/>
      <c r="P1740" s="108"/>
      <c r="Q1740" s="108"/>
      <c r="R1740" s="108"/>
      <c r="S1740" s="108"/>
      <c r="T1740" s="108"/>
      <c r="U1740" s="108"/>
      <c r="V1740" s="108"/>
      <c r="W1740" s="108"/>
      <c r="X1740" s="108"/>
      <c r="Y1740" s="108"/>
      <c r="Z1740" s="108"/>
      <c r="AA1740" s="108"/>
      <c r="AB1740" s="108"/>
      <c r="AC1740" s="108"/>
      <c r="AD1740" s="108"/>
      <c r="AE1740" s="108"/>
      <c r="AF1740" s="108"/>
      <c r="AG1740" s="108"/>
      <c r="AH1740" s="108"/>
    </row>
    <row r="1741">
      <c r="A1741" s="108"/>
      <c r="B1741" s="108"/>
      <c r="C1741" s="108"/>
      <c r="D1741" s="115"/>
      <c r="E1741" s="108"/>
      <c r="F1741" s="108"/>
      <c r="G1741" s="108"/>
      <c r="H1741" s="108"/>
      <c r="I1741" s="108"/>
      <c r="J1741" s="108"/>
      <c r="K1741" s="108"/>
      <c r="L1741" s="108"/>
      <c r="M1741" s="111"/>
      <c r="N1741" s="112"/>
      <c r="O1741" s="111"/>
      <c r="P1741" s="108"/>
      <c r="Q1741" s="108"/>
      <c r="R1741" s="108"/>
      <c r="S1741" s="108"/>
      <c r="T1741" s="108"/>
      <c r="U1741" s="108"/>
      <c r="V1741" s="108"/>
      <c r="W1741" s="108"/>
      <c r="X1741" s="108"/>
      <c r="Y1741" s="108"/>
      <c r="Z1741" s="108"/>
      <c r="AA1741" s="108"/>
      <c r="AB1741" s="108"/>
      <c r="AC1741" s="108"/>
      <c r="AD1741" s="108"/>
      <c r="AE1741" s="108"/>
      <c r="AF1741" s="108"/>
      <c r="AG1741" s="108"/>
      <c r="AH1741" s="108"/>
    </row>
    <row r="1742">
      <c r="A1742" s="108"/>
      <c r="B1742" s="108"/>
      <c r="C1742" s="108"/>
      <c r="D1742" s="115"/>
      <c r="E1742" s="108"/>
      <c r="F1742" s="108"/>
      <c r="G1742" s="108"/>
      <c r="H1742" s="108"/>
      <c r="I1742" s="108"/>
      <c r="J1742" s="108"/>
      <c r="K1742" s="108"/>
      <c r="L1742" s="108"/>
      <c r="M1742" s="111"/>
      <c r="N1742" s="112"/>
      <c r="O1742" s="111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/>
      <c r="AB1742" s="108"/>
      <c r="AC1742" s="108"/>
      <c r="AD1742" s="108"/>
      <c r="AE1742" s="108"/>
      <c r="AF1742" s="108"/>
      <c r="AG1742" s="108"/>
      <c r="AH1742" s="108"/>
    </row>
    <row r="1743">
      <c r="A1743" s="108"/>
      <c r="B1743" s="108"/>
      <c r="C1743" s="108"/>
      <c r="D1743" s="115"/>
      <c r="E1743" s="108"/>
      <c r="F1743" s="108"/>
      <c r="G1743" s="108"/>
      <c r="H1743" s="108"/>
      <c r="I1743" s="108"/>
      <c r="J1743" s="108"/>
      <c r="K1743" s="108"/>
      <c r="L1743" s="108"/>
      <c r="M1743" s="111"/>
      <c r="N1743" s="112"/>
      <c r="O1743" s="111"/>
      <c r="P1743" s="108"/>
      <c r="Q1743" s="108"/>
      <c r="R1743" s="108"/>
      <c r="S1743" s="108"/>
      <c r="T1743" s="108"/>
      <c r="U1743" s="108"/>
      <c r="V1743" s="108"/>
      <c r="W1743" s="108"/>
      <c r="X1743" s="108"/>
      <c r="Y1743" s="108"/>
      <c r="Z1743" s="108"/>
      <c r="AA1743" s="108"/>
      <c r="AB1743" s="108"/>
      <c r="AC1743" s="108"/>
      <c r="AD1743" s="108"/>
      <c r="AE1743" s="108"/>
      <c r="AF1743" s="108"/>
      <c r="AG1743" s="108"/>
      <c r="AH1743" s="108"/>
    </row>
    <row r="1744">
      <c r="A1744" s="108"/>
      <c r="B1744" s="108"/>
      <c r="C1744" s="108"/>
      <c r="D1744" s="115"/>
      <c r="E1744" s="108"/>
      <c r="F1744" s="108"/>
      <c r="G1744" s="108"/>
      <c r="H1744" s="108"/>
      <c r="I1744" s="108"/>
      <c r="J1744" s="108"/>
      <c r="K1744" s="108"/>
      <c r="L1744" s="108"/>
      <c r="M1744" s="111"/>
      <c r="N1744" s="112"/>
      <c r="O1744" s="111"/>
      <c r="P1744" s="108"/>
      <c r="Q1744" s="108"/>
      <c r="R1744" s="108"/>
      <c r="S1744" s="108"/>
      <c r="T1744" s="108"/>
      <c r="U1744" s="108"/>
      <c r="V1744" s="108"/>
      <c r="W1744" s="108"/>
      <c r="X1744" s="108"/>
      <c r="Y1744" s="108"/>
      <c r="Z1744" s="108"/>
      <c r="AA1744" s="108"/>
      <c r="AB1744" s="108"/>
      <c r="AC1744" s="108"/>
      <c r="AD1744" s="108"/>
      <c r="AE1744" s="108"/>
      <c r="AF1744" s="108"/>
      <c r="AG1744" s="108"/>
      <c r="AH1744" s="108"/>
    </row>
    <row r="1745">
      <c r="A1745" s="108"/>
      <c r="B1745" s="108"/>
      <c r="C1745" s="108"/>
      <c r="D1745" s="115"/>
      <c r="E1745" s="108"/>
      <c r="F1745" s="108"/>
      <c r="G1745" s="108"/>
      <c r="H1745" s="108"/>
      <c r="I1745" s="108"/>
      <c r="J1745" s="108"/>
      <c r="K1745" s="108"/>
      <c r="L1745" s="108"/>
      <c r="M1745" s="111"/>
      <c r="N1745" s="112"/>
      <c r="O1745" s="111"/>
      <c r="P1745" s="108"/>
      <c r="Q1745" s="108"/>
      <c r="R1745" s="108"/>
      <c r="S1745" s="108"/>
      <c r="T1745" s="108"/>
      <c r="U1745" s="108"/>
      <c r="V1745" s="108"/>
      <c r="W1745" s="108"/>
      <c r="X1745" s="108"/>
      <c r="Y1745" s="108"/>
      <c r="Z1745" s="108"/>
      <c r="AA1745" s="108"/>
      <c r="AB1745" s="108"/>
      <c r="AC1745" s="108"/>
      <c r="AD1745" s="108"/>
      <c r="AE1745" s="108"/>
      <c r="AF1745" s="108"/>
      <c r="AG1745" s="108"/>
      <c r="AH1745" s="108"/>
    </row>
    <row r="1746">
      <c r="A1746" s="108"/>
      <c r="B1746" s="108"/>
      <c r="C1746" s="108"/>
      <c r="D1746" s="115"/>
      <c r="E1746" s="108"/>
      <c r="F1746" s="108"/>
      <c r="G1746" s="108"/>
      <c r="H1746" s="108"/>
      <c r="I1746" s="108"/>
      <c r="J1746" s="108"/>
      <c r="K1746" s="108"/>
      <c r="L1746" s="108"/>
      <c r="M1746" s="111"/>
      <c r="N1746" s="112"/>
      <c r="O1746" s="111"/>
      <c r="P1746" s="108"/>
      <c r="Q1746" s="108"/>
      <c r="R1746" s="108"/>
      <c r="S1746" s="108"/>
      <c r="T1746" s="108"/>
      <c r="U1746" s="108"/>
      <c r="V1746" s="108"/>
      <c r="W1746" s="108"/>
      <c r="X1746" s="108"/>
      <c r="Y1746" s="108"/>
      <c r="Z1746" s="108"/>
      <c r="AA1746" s="108"/>
      <c r="AB1746" s="108"/>
      <c r="AC1746" s="108"/>
      <c r="AD1746" s="108"/>
      <c r="AE1746" s="108"/>
      <c r="AF1746" s="108"/>
      <c r="AG1746" s="108"/>
      <c r="AH1746" s="108"/>
    </row>
    <row r="1747">
      <c r="A1747" s="108"/>
      <c r="B1747" s="108"/>
      <c r="C1747" s="108"/>
      <c r="D1747" s="115"/>
      <c r="E1747" s="108"/>
      <c r="F1747" s="108"/>
      <c r="G1747" s="108"/>
      <c r="H1747" s="108"/>
      <c r="I1747" s="108"/>
      <c r="J1747" s="108"/>
      <c r="K1747" s="108"/>
      <c r="L1747" s="108"/>
      <c r="M1747" s="111"/>
      <c r="N1747" s="112"/>
      <c r="O1747" s="111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/>
      <c r="AC1747" s="108"/>
      <c r="AD1747" s="108"/>
      <c r="AE1747" s="108"/>
      <c r="AF1747" s="108"/>
      <c r="AG1747" s="108"/>
      <c r="AH1747" s="108"/>
    </row>
    <row r="1748">
      <c r="A1748" s="108"/>
      <c r="B1748" s="108"/>
      <c r="C1748" s="108"/>
      <c r="D1748" s="115"/>
      <c r="E1748" s="108"/>
      <c r="F1748" s="108"/>
      <c r="G1748" s="108"/>
      <c r="H1748" s="108"/>
      <c r="I1748" s="108"/>
      <c r="J1748" s="108"/>
      <c r="K1748" s="108"/>
      <c r="L1748" s="108"/>
      <c r="M1748" s="111"/>
      <c r="N1748" s="112"/>
      <c r="O1748" s="111"/>
      <c r="P1748" s="108"/>
      <c r="Q1748" s="108"/>
      <c r="R1748" s="108"/>
      <c r="S1748" s="108"/>
      <c r="T1748" s="108"/>
      <c r="U1748" s="108"/>
      <c r="V1748" s="108"/>
      <c r="W1748" s="108"/>
      <c r="X1748" s="108"/>
      <c r="Y1748" s="108"/>
      <c r="Z1748" s="108"/>
      <c r="AA1748" s="108"/>
      <c r="AB1748" s="108"/>
      <c r="AC1748" s="108"/>
      <c r="AD1748" s="108"/>
      <c r="AE1748" s="108"/>
      <c r="AF1748" s="108"/>
      <c r="AG1748" s="108"/>
      <c r="AH1748" s="108"/>
    </row>
    <row r="1749">
      <c r="A1749" s="108"/>
      <c r="B1749" s="108"/>
      <c r="C1749" s="108"/>
      <c r="D1749" s="115"/>
      <c r="E1749" s="108"/>
      <c r="F1749" s="108"/>
      <c r="G1749" s="108"/>
      <c r="H1749" s="108"/>
      <c r="I1749" s="108"/>
      <c r="J1749" s="108"/>
      <c r="K1749" s="108"/>
      <c r="L1749" s="108"/>
      <c r="M1749" s="111"/>
      <c r="N1749" s="112"/>
      <c r="O1749" s="111"/>
      <c r="P1749" s="108"/>
      <c r="Q1749" s="108"/>
      <c r="R1749" s="108"/>
      <c r="S1749" s="108"/>
      <c r="T1749" s="108"/>
      <c r="U1749" s="108"/>
      <c r="V1749" s="108"/>
      <c r="W1749" s="108"/>
      <c r="X1749" s="108"/>
      <c r="Y1749" s="108"/>
      <c r="Z1749" s="108"/>
      <c r="AA1749" s="108"/>
      <c r="AB1749" s="108"/>
      <c r="AC1749" s="108"/>
      <c r="AD1749" s="108"/>
      <c r="AE1749" s="108"/>
      <c r="AF1749" s="108"/>
      <c r="AG1749" s="108"/>
      <c r="AH1749" s="108"/>
    </row>
    <row r="1750">
      <c r="A1750" s="108"/>
      <c r="B1750" s="108"/>
      <c r="C1750" s="108"/>
      <c r="D1750" s="115"/>
      <c r="E1750" s="108"/>
      <c r="F1750" s="108"/>
      <c r="G1750" s="108"/>
      <c r="H1750" s="108"/>
      <c r="I1750" s="108"/>
      <c r="J1750" s="108"/>
      <c r="K1750" s="108"/>
      <c r="L1750" s="108"/>
      <c r="M1750" s="111"/>
      <c r="N1750" s="112"/>
      <c r="O1750" s="111"/>
      <c r="P1750" s="108"/>
      <c r="Q1750" s="108"/>
      <c r="R1750" s="108"/>
      <c r="S1750" s="108"/>
      <c r="T1750" s="108"/>
      <c r="U1750" s="108"/>
      <c r="V1750" s="108"/>
      <c r="W1750" s="108"/>
      <c r="X1750" s="108"/>
      <c r="Y1750" s="108"/>
      <c r="Z1750" s="108"/>
      <c r="AA1750" s="108"/>
      <c r="AB1750" s="108"/>
      <c r="AC1750" s="108"/>
      <c r="AD1750" s="108"/>
      <c r="AE1750" s="108"/>
      <c r="AF1750" s="108"/>
      <c r="AG1750" s="108"/>
      <c r="AH1750" s="108"/>
    </row>
    <row r="1751">
      <c r="A1751" s="108"/>
      <c r="B1751" s="108"/>
      <c r="C1751" s="108"/>
      <c r="D1751" s="115"/>
      <c r="E1751" s="108"/>
      <c r="F1751" s="108"/>
      <c r="G1751" s="108"/>
      <c r="H1751" s="108"/>
      <c r="I1751" s="108"/>
      <c r="J1751" s="108"/>
      <c r="K1751" s="108"/>
      <c r="L1751" s="108"/>
      <c r="M1751" s="111"/>
      <c r="N1751" s="112"/>
      <c r="O1751" s="111"/>
      <c r="P1751" s="108"/>
      <c r="Q1751" s="108"/>
      <c r="R1751" s="108"/>
      <c r="S1751" s="108"/>
      <c r="T1751" s="108"/>
      <c r="U1751" s="108"/>
      <c r="V1751" s="108"/>
      <c r="W1751" s="108"/>
      <c r="X1751" s="108"/>
      <c r="Y1751" s="108"/>
      <c r="Z1751" s="108"/>
      <c r="AA1751" s="108"/>
      <c r="AB1751" s="108"/>
      <c r="AC1751" s="108"/>
      <c r="AD1751" s="108"/>
      <c r="AE1751" s="108"/>
      <c r="AF1751" s="108"/>
      <c r="AG1751" s="108"/>
      <c r="AH1751" s="108"/>
    </row>
    <row r="1752">
      <c r="A1752" s="108"/>
      <c r="B1752" s="108"/>
      <c r="C1752" s="108"/>
      <c r="D1752" s="115"/>
      <c r="E1752" s="108"/>
      <c r="F1752" s="108"/>
      <c r="G1752" s="108"/>
      <c r="H1752" s="108"/>
      <c r="I1752" s="108"/>
      <c r="J1752" s="108"/>
      <c r="K1752" s="108"/>
      <c r="L1752" s="108"/>
      <c r="M1752" s="111"/>
      <c r="N1752" s="112"/>
      <c r="O1752" s="111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/>
      <c r="AB1752" s="108"/>
      <c r="AC1752" s="108"/>
      <c r="AD1752" s="108"/>
      <c r="AE1752" s="108"/>
      <c r="AF1752" s="108"/>
      <c r="AG1752" s="108"/>
      <c r="AH1752" s="108"/>
    </row>
    <row r="1753">
      <c r="A1753" s="108"/>
      <c r="B1753" s="108"/>
      <c r="C1753" s="108"/>
      <c r="D1753" s="115"/>
      <c r="E1753" s="108"/>
      <c r="F1753" s="108"/>
      <c r="G1753" s="108"/>
      <c r="H1753" s="108"/>
      <c r="I1753" s="108"/>
      <c r="J1753" s="108"/>
      <c r="K1753" s="108"/>
      <c r="L1753" s="108"/>
      <c r="M1753" s="111"/>
      <c r="N1753" s="112"/>
      <c r="O1753" s="111"/>
      <c r="P1753" s="108"/>
      <c r="Q1753" s="108"/>
      <c r="R1753" s="108"/>
      <c r="S1753" s="108"/>
      <c r="T1753" s="108"/>
      <c r="U1753" s="108"/>
      <c r="V1753" s="108"/>
      <c r="W1753" s="108"/>
      <c r="X1753" s="108"/>
      <c r="Y1753" s="108"/>
      <c r="Z1753" s="108"/>
      <c r="AA1753" s="108"/>
      <c r="AB1753" s="108"/>
      <c r="AC1753" s="108"/>
      <c r="AD1753" s="108"/>
      <c r="AE1753" s="108"/>
      <c r="AF1753" s="108"/>
      <c r="AG1753" s="108"/>
      <c r="AH1753" s="108"/>
    </row>
    <row r="1754">
      <c r="A1754" s="108"/>
      <c r="B1754" s="108"/>
      <c r="C1754" s="108"/>
      <c r="D1754" s="115"/>
      <c r="E1754" s="108"/>
      <c r="F1754" s="108"/>
      <c r="G1754" s="108"/>
      <c r="H1754" s="108"/>
      <c r="I1754" s="108"/>
      <c r="J1754" s="108"/>
      <c r="K1754" s="108"/>
      <c r="L1754" s="108"/>
      <c r="M1754" s="111"/>
      <c r="N1754" s="112"/>
      <c r="O1754" s="111"/>
      <c r="P1754" s="108"/>
      <c r="Q1754" s="108"/>
      <c r="R1754" s="108"/>
      <c r="S1754" s="108"/>
      <c r="T1754" s="108"/>
      <c r="U1754" s="108"/>
      <c r="V1754" s="108"/>
      <c r="W1754" s="108"/>
      <c r="X1754" s="108"/>
      <c r="Y1754" s="108"/>
      <c r="Z1754" s="108"/>
      <c r="AA1754" s="108"/>
      <c r="AB1754" s="108"/>
      <c r="AC1754" s="108"/>
      <c r="AD1754" s="108"/>
      <c r="AE1754" s="108"/>
      <c r="AF1754" s="108"/>
      <c r="AG1754" s="108"/>
      <c r="AH1754" s="108"/>
    </row>
    <row r="1755">
      <c r="A1755" s="108"/>
      <c r="B1755" s="108"/>
      <c r="C1755" s="108"/>
      <c r="D1755" s="115"/>
      <c r="E1755" s="108"/>
      <c r="F1755" s="108"/>
      <c r="G1755" s="108"/>
      <c r="H1755" s="108"/>
      <c r="I1755" s="108"/>
      <c r="J1755" s="108"/>
      <c r="K1755" s="108"/>
      <c r="L1755" s="108"/>
      <c r="M1755" s="111"/>
      <c r="N1755" s="112"/>
      <c r="O1755" s="111"/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/>
      <c r="AB1755" s="108"/>
      <c r="AC1755" s="108"/>
      <c r="AD1755" s="108"/>
      <c r="AE1755" s="108"/>
      <c r="AF1755" s="108"/>
      <c r="AG1755" s="108"/>
      <c r="AH1755" s="108"/>
    </row>
    <row r="1756">
      <c r="A1756" s="108"/>
      <c r="B1756" s="108"/>
      <c r="C1756" s="108"/>
      <c r="D1756" s="115"/>
      <c r="E1756" s="108"/>
      <c r="F1756" s="108"/>
      <c r="G1756" s="108"/>
      <c r="H1756" s="108"/>
      <c r="I1756" s="108"/>
      <c r="J1756" s="108"/>
      <c r="K1756" s="108"/>
      <c r="L1756" s="108"/>
      <c r="M1756" s="111"/>
      <c r="N1756" s="112"/>
      <c r="O1756" s="111"/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/>
      <c r="AB1756" s="108"/>
      <c r="AC1756" s="108"/>
      <c r="AD1756" s="108"/>
      <c r="AE1756" s="108"/>
      <c r="AF1756" s="108"/>
      <c r="AG1756" s="108"/>
      <c r="AH1756" s="108"/>
    </row>
    <row r="1757">
      <c r="A1757" s="108"/>
      <c r="B1757" s="108"/>
      <c r="C1757" s="108"/>
      <c r="D1757" s="115"/>
      <c r="E1757" s="108"/>
      <c r="F1757" s="108"/>
      <c r="G1757" s="108"/>
      <c r="H1757" s="108"/>
      <c r="I1757" s="108"/>
      <c r="J1757" s="108"/>
      <c r="K1757" s="108"/>
      <c r="L1757" s="108"/>
      <c r="M1757" s="111"/>
      <c r="N1757" s="112"/>
      <c r="O1757" s="111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/>
      <c r="AB1757" s="108"/>
      <c r="AC1757" s="108"/>
      <c r="AD1757" s="108"/>
      <c r="AE1757" s="108"/>
      <c r="AF1757" s="108"/>
      <c r="AG1757" s="108"/>
      <c r="AH1757" s="108"/>
    </row>
    <row r="1758">
      <c r="A1758" s="108"/>
      <c r="B1758" s="108"/>
      <c r="C1758" s="108"/>
      <c r="D1758" s="115"/>
      <c r="E1758" s="108"/>
      <c r="F1758" s="108"/>
      <c r="G1758" s="108"/>
      <c r="H1758" s="108"/>
      <c r="I1758" s="108"/>
      <c r="J1758" s="108"/>
      <c r="K1758" s="108"/>
      <c r="L1758" s="108"/>
      <c r="M1758" s="111"/>
      <c r="N1758" s="112"/>
      <c r="O1758" s="111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/>
      <c r="AB1758" s="108"/>
      <c r="AC1758" s="108"/>
      <c r="AD1758" s="108"/>
      <c r="AE1758" s="108"/>
      <c r="AF1758" s="108"/>
      <c r="AG1758" s="108"/>
      <c r="AH1758" s="108"/>
    </row>
    <row r="1759">
      <c r="A1759" s="108"/>
      <c r="B1759" s="108"/>
      <c r="C1759" s="108"/>
      <c r="D1759" s="115"/>
      <c r="E1759" s="108"/>
      <c r="F1759" s="108"/>
      <c r="G1759" s="108"/>
      <c r="H1759" s="108"/>
      <c r="I1759" s="108"/>
      <c r="J1759" s="108"/>
      <c r="K1759" s="108"/>
      <c r="L1759" s="108"/>
      <c r="M1759" s="111"/>
      <c r="N1759" s="112"/>
      <c r="O1759" s="111"/>
      <c r="P1759" s="108"/>
      <c r="Q1759" s="108"/>
      <c r="R1759" s="108"/>
      <c r="S1759" s="108"/>
      <c r="T1759" s="108"/>
      <c r="U1759" s="108"/>
      <c r="V1759" s="108"/>
      <c r="W1759" s="108"/>
      <c r="X1759" s="108"/>
      <c r="Y1759" s="108"/>
      <c r="Z1759" s="108"/>
      <c r="AA1759" s="108"/>
      <c r="AB1759" s="108"/>
      <c r="AC1759" s="108"/>
      <c r="AD1759" s="108"/>
      <c r="AE1759" s="108"/>
      <c r="AF1759" s="108"/>
      <c r="AG1759" s="108"/>
      <c r="AH1759" s="108"/>
    </row>
    <row r="1760">
      <c r="A1760" s="108"/>
      <c r="B1760" s="108"/>
      <c r="C1760" s="108"/>
      <c r="D1760" s="115"/>
      <c r="E1760" s="108"/>
      <c r="F1760" s="108"/>
      <c r="G1760" s="108"/>
      <c r="H1760" s="108"/>
      <c r="I1760" s="108"/>
      <c r="J1760" s="108"/>
      <c r="K1760" s="108"/>
      <c r="L1760" s="108"/>
      <c r="M1760" s="111"/>
      <c r="N1760" s="112"/>
      <c r="O1760" s="111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/>
      <c r="AC1760" s="108"/>
      <c r="AD1760" s="108"/>
      <c r="AE1760" s="108"/>
      <c r="AF1760" s="108"/>
      <c r="AG1760" s="108"/>
      <c r="AH1760" s="108"/>
    </row>
    <row r="1761">
      <c r="A1761" s="108"/>
      <c r="B1761" s="108"/>
      <c r="C1761" s="108"/>
      <c r="D1761" s="115"/>
      <c r="E1761" s="108"/>
      <c r="F1761" s="108"/>
      <c r="G1761" s="108"/>
      <c r="H1761" s="108"/>
      <c r="I1761" s="108"/>
      <c r="J1761" s="108"/>
      <c r="K1761" s="108"/>
      <c r="L1761" s="108"/>
      <c r="M1761" s="111"/>
      <c r="N1761" s="112"/>
      <c r="O1761" s="111"/>
      <c r="P1761" s="108"/>
      <c r="Q1761" s="108"/>
      <c r="R1761" s="108"/>
      <c r="S1761" s="108"/>
      <c r="T1761" s="108"/>
      <c r="U1761" s="108"/>
      <c r="V1761" s="108"/>
      <c r="W1761" s="108"/>
      <c r="X1761" s="108"/>
      <c r="Y1761" s="108"/>
      <c r="Z1761" s="108"/>
      <c r="AA1761" s="108"/>
      <c r="AB1761" s="108"/>
      <c r="AC1761" s="108"/>
      <c r="AD1761" s="108"/>
      <c r="AE1761" s="108"/>
      <c r="AF1761" s="108"/>
      <c r="AG1761" s="108"/>
      <c r="AH1761" s="108"/>
    </row>
    <row r="1762">
      <c r="A1762" s="108"/>
      <c r="B1762" s="108"/>
      <c r="C1762" s="108"/>
      <c r="D1762" s="115"/>
      <c r="E1762" s="108"/>
      <c r="F1762" s="108"/>
      <c r="G1762" s="108"/>
      <c r="H1762" s="108"/>
      <c r="I1762" s="108"/>
      <c r="J1762" s="108"/>
      <c r="K1762" s="108"/>
      <c r="L1762" s="108"/>
      <c r="M1762" s="111"/>
      <c r="N1762" s="112"/>
      <c r="O1762" s="111"/>
      <c r="P1762" s="108"/>
      <c r="Q1762" s="108"/>
      <c r="R1762" s="108"/>
      <c r="S1762" s="108"/>
      <c r="T1762" s="108"/>
      <c r="U1762" s="108"/>
      <c r="V1762" s="108"/>
      <c r="W1762" s="108"/>
      <c r="X1762" s="108"/>
      <c r="Y1762" s="108"/>
      <c r="Z1762" s="108"/>
      <c r="AA1762" s="108"/>
      <c r="AB1762" s="108"/>
      <c r="AC1762" s="108"/>
      <c r="AD1762" s="108"/>
      <c r="AE1762" s="108"/>
      <c r="AF1762" s="108"/>
      <c r="AG1762" s="108"/>
      <c r="AH1762" s="108"/>
    </row>
    <row r="1763">
      <c r="A1763" s="108"/>
      <c r="B1763" s="108"/>
      <c r="C1763" s="108"/>
      <c r="D1763" s="115"/>
      <c r="E1763" s="108"/>
      <c r="F1763" s="108"/>
      <c r="G1763" s="108"/>
      <c r="H1763" s="108"/>
      <c r="I1763" s="108"/>
      <c r="J1763" s="108"/>
      <c r="K1763" s="108"/>
      <c r="L1763" s="108"/>
      <c r="M1763" s="111"/>
      <c r="N1763" s="112"/>
      <c r="O1763" s="111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/>
      <c r="AB1763" s="108"/>
      <c r="AC1763" s="108"/>
      <c r="AD1763" s="108"/>
      <c r="AE1763" s="108"/>
      <c r="AF1763" s="108"/>
      <c r="AG1763" s="108"/>
      <c r="AH1763" s="108"/>
    </row>
    <row r="1764">
      <c r="A1764" s="108"/>
      <c r="B1764" s="108"/>
      <c r="C1764" s="108"/>
      <c r="D1764" s="115"/>
      <c r="E1764" s="108"/>
      <c r="F1764" s="108"/>
      <c r="G1764" s="108"/>
      <c r="H1764" s="108"/>
      <c r="I1764" s="108"/>
      <c r="J1764" s="108"/>
      <c r="K1764" s="108"/>
      <c r="L1764" s="108"/>
      <c r="M1764" s="111"/>
      <c r="N1764" s="112"/>
      <c r="O1764" s="111"/>
      <c r="P1764" s="108"/>
      <c r="Q1764" s="108"/>
      <c r="R1764" s="108"/>
      <c r="S1764" s="108"/>
      <c r="T1764" s="108"/>
      <c r="U1764" s="108"/>
      <c r="V1764" s="108"/>
      <c r="W1764" s="108"/>
      <c r="X1764" s="108"/>
      <c r="Y1764" s="108"/>
      <c r="Z1764" s="108"/>
      <c r="AA1764" s="108"/>
      <c r="AB1764" s="108"/>
      <c r="AC1764" s="108"/>
      <c r="AD1764" s="108"/>
      <c r="AE1764" s="108"/>
      <c r="AF1764" s="108"/>
      <c r="AG1764" s="108"/>
      <c r="AH1764" s="108"/>
    </row>
    <row r="1765">
      <c r="A1765" s="108"/>
      <c r="B1765" s="108"/>
      <c r="C1765" s="108"/>
      <c r="D1765" s="115"/>
      <c r="E1765" s="108"/>
      <c r="F1765" s="108"/>
      <c r="G1765" s="108"/>
      <c r="H1765" s="108"/>
      <c r="I1765" s="108"/>
      <c r="J1765" s="108"/>
      <c r="K1765" s="108"/>
      <c r="L1765" s="108"/>
      <c r="M1765" s="111"/>
      <c r="N1765" s="112"/>
      <c r="O1765" s="111"/>
      <c r="P1765" s="108"/>
      <c r="Q1765" s="108"/>
      <c r="R1765" s="108"/>
      <c r="S1765" s="108"/>
      <c r="T1765" s="108"/>
      <c r="U1765" s="108"/>
      <c r="V1765" s="108"/>
      <c r="W1765" s="108"/>
      <c r="X1765" s="108"/>
      <c r="Y1765" s="108"/>
      <c r="Z1765" s="108"/>
      <c r="AA1765" s="108"/>
      <c r="AB1765" s="108"/>
      <c r="AC1765" s="108"/>
      <c r="AD1765" s="108"/>
      <c r="AE1765" s="108"/>
      <c r="AF1765" s="108"/>
      <c r="AG1765" s="108"/>
      <c r="AH1765" s="108"/>
    </row>
    <row r="1766">
      <c r="A1766" s="108"/>
      <c r="B1766" s="108"/>
      <c r="C1766" s="108"/>
      <c r="D1766" s="115"/>
      <c r="E1766" s="108"/>
      <c r="F1766" s="108"/>
      <c r="G1766" s="108"/>
      <c r="H1766" s="108"/>
      <c r="I1766" s="108"/>
      <c r="J1766" s="108"/>
      <c r="K1766" s="108"/>
      <c r="L1766" s="108"/>
      <c r="M1766" s="111"/>
      <c r="N1766" s="112"/>
      <c r="O1766" s="111"/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/>
      <c r="AC1766" s="108"/>
      <c r="AD1766" s="108"/>
      <c r="AE1766" s="108"/>
      <c r="AF1766" s="108"/>
      <c r="AG1766" s="108"/>
      <c r="AH1766" s="108"/>
    </row>
    <row r="1767">
      <c r="A1767" s="108"/>
      <c r="B1767" s="108"/>
      <c r="C1767" s="108"/>
      <c r="D1767" s="115"/>
      <c r="E1767" s="108"/>
      <c r="F1767" s="108"/>
      <c r="G1767" s="108"/>
      <c r="H1767" s="108"/>
      <c r="I1767" s="108"/>
      <c r="J1767" s="108"/>
      <c r="K1767" s="108"/>
      <c r="L1767" s="108"/>
      <c r="M1767" s="111"/>
      <c r="N1767" s="112"/>
      <c r="O1767" s="111"/>
      <c r="P1767" s="108"/>
      <c r="Q1767" s="108"/>
      <c r="R1767" s="108"/>
      <c r="S1767" s="108"/>
      <c r="T1767" s="108"/>
      <c r="U1767" s="108"/>
      <c r="V1767" s="108"/>
      <c r="W1767" s="108"/>
      <c r="X1767" s="108"/>
      <c r="Y1767" s="108"/>
      <c r="Z1767" s="108"/>
      <c r="AA1767" s="108"/>
      <c r="AB1767" s="108"/>
      <c r="AC1767" s="108"/>
      <c r="AD1767" s="108"/>
      <c r="AE1767" s="108"/>
      <c r="AF1767" s="108"/>
      <c r="AG1767" s="108"/>
      <c r="AH1767" s="108"/>
    </row>
    <row r="1768">
      <c r="A1768" s="108"/>
      <c r="B1768" s="108"/>
      <c r="C1768" s="108"/>
      <c r="D1768" s="115"/>
      <c r="E1768" s="108"/>
      <c r="F1768" s="108"/>
      <c r="G1768" s="108"/>
      <c r="H1768" s="108"/>
      <c r="I1768" s="108"/>
      <c r="J1768" s="108"/>
      <c r="K1768" s="108"/>
      <c r="L1768" s="108"/>
      <c r="M1768" s="111"/>
      <c r="N1768" s="112"/>
      <c r="O1768" s="111"/>
      <c r="P1768" s="108"/>
      <c r="Q1768" s="108"/>
      <c r="R1768" s="108"/>
      <c r="S1768" s="108"/>
      <c r="T1768" s="108"/>
      <c r="U1768" s="108"/>
      <c r="V1768" s="108"/>
      <c r="W1768" s="108"/>
      <c r="X1768" s="108"/>
      <c r="Y1768" s="108"/>
      <c r="Z1768" s="108"/>
      <c r="AA1768" s="108"/>
      <c r="AB1768" s="108"/>
      <c r="AC1768" s="108"/>
      <c r="AD1768" s="108"/>
      <c r="AE1768" s="108"/>
      <c r="AF1768" s="108"/>
      <c r="AG1768" s="108"/>
      <c r="AH1768" s="108"/>
    </row>
    <row r="1769">
      <c r="A1769" s="108"/>
      <c r="B1769" s="108"/>
      <c r="C1769" s="108"/>
      <c r="D1769" s="115"/>
      <c r="E1769" s="108"/>
      <c r="F1769" s="108"/>
      <c r="G1769" s="108"/>
      <c r="H1769" s="108"/>
      <c r="I1769" s="108"/>
      <c r="J1769" s="108"/>
      <c r="K1769" s="108"/>
      <c r="L1769" s="108"/>
      <c r="M1769" s="111"/>
      <c r="N1769" s="112"/>
      <c r="O1769" s="111"/>
      <c r="P1769" s="108"/>
      <c r="Q1769" s="108"/>
      <c r="R1769" s="108"/>
      <c r="S1769" s="108"/>
      <c r="T1769" s="108"/>
      <c r="U1769" s="108"/>
      <c r="V1769" s="108"/>
      <c r="W1769" s="108"/>
      <c r="X1769" s="108"/>
      <c r="Y1769" s="108"/>
      <c r="Z1769" s="108"/>
      <c r="AA1769" s="108"/>
      <c r="AB1769" s="108"/>
      <c r="AC1769" s="108"/>
      <c r="AD1769" s="108"/>
      <c r="AE1769" s="108"/>
      <c r="AF1769" s="108"/>
      <c r="AG1769" s="108"/>
      <c r="AH1769" s="108"/>
    </row>
    <row r="1770">
      <c r="A1770" s="108"/>
      <c r="B1770" s="108"/>
      <c r="C1770" s="108"/>
      <c r="D1770" s="115"/>
      <c r="E1770" s="108"/>
      <c r="F1770" s="108"/>
      <c r="G1770" s="108"/>
      <c r="H1770" s="108"/>
      <c r="I1770" s="108"/>
      <c r="J1770" s="108"/>
      <c r="K1770" s="108"/>
      <c r="L1770" s="108"/>
      <c r="M1770" s="111"/>
      <c r="N1770" s="112"/>
      <c r="O1770" s="111"/>
      <c r="P1770" s="108"/>
      <c r="Q1770" s="108"/>
      <c r="R1770" s="108"/>
      <c r="S1770" s="108"/>
      <c r="T1770" s="108"/>
      <c r="U1770" s="108"/>
      <c r="V1770" s="108"/>
      <c r="W1770" s="108"/>
      <c r="X1770" s="108"/>
      <c r="Y1770" s="108"/>
      <c r="Z1770" s="108"/>
      <c r="AA1770" s="108"/>
      <c r="AB1770" s="108"/>
      <c r="AC1770" s="108"/>
      <c r="AD1770" s="108"/>
      <c r="AE1770" s="108"/>
      <c r="AF1770" s="108"/>
      <c r="AG1770" s="108"/>
      <c r="AH1770" s="108"/>
    </row>
    <row r="1771">
      <c r="A1771" s="108"/>
      <c r="B1771" s="108"/>
      <c r="C1771" s="108"/>
      <c r="D1771" s="115"/>
      <c r="E1771" s="108"/>
      <c r="F1771" s="108"/>
      <c r="G1771" s="108"/>
      <c r="H1771" s="108"/>
      <c r="I1771" s="108"/>
      <c r="J1771" s="108"/>
      <c r="K1771" s="108"/>
      <c r="L1771" s="108"/>
      <c r="M1771" s="111"/>
      <c r="N1771" s="112"/>
      <c r="O1771" s="111"/>
      <c r="P1771" s="108"/>
      <c r="Q1771" s="108"/>
      <c r="R1771" s="108"/>
      <c r="S1771" s="108"/>
      <c r="T1771" s="108"/>
      <c r="U1771" s="108"/>
      <c r="V1771" s="108"/>
      <c r="W1771" s="108"/>
      <c r="X1771" s="108"/>
      <c r="Y1771" s="108"/>
      <c r="Z1771" s="108"/>
      <c r="AA1771" s="108"/>
      <c r="AB1771" s="108"/>
      <c r="AC1771" s="108"/>
      <c r="AD1771" s="108"/>
      <c r="AE1771" s="108"/>
      <c r="AF1771" s="108"/>
      <c r="AG1771" s="108"/>
      <c r="AH1771" s="108"/>
    </row>
    <row r="1772">
      <c r="A1772" s="108"/>
      <c r="B1772" s="108"/>
      <c r="C1772" s="108"/>
      <c r="D1772" s="115"/>
      <c r="E1772" s="108"/>
      <c r="F1772" s="108"/>
      <c r="G1772" s="108"/>
      <c r="H1772" s="108"/>
      <c r="I1772" s="108"/>
      <c r="J1772" s="108"/>
      <c r="K1772" s="108"/>
      <c r="L1772" s="108"/>
      <c r="M1772" s="111"/>
      <c r="N1772" s="112"/>
      <c r="O1772" s="111"/>
      <c r="P1772" s="108"/>
      <c r="Q1772" s="108"/>
      <c r="R1772" s="108"/>
      <c r="S1772" s="108"/>
      <c r="T1772" s="108"/>
      <c r="U1772" s="108"/>
      <c r="V1772" s="108"/>
      <c r="W1772" s="108"/>
      <c r="X1772" s="108"/>
      <c r="Y1772" s="108"/>
      <c r="Z1772" s="108"/>
      <c r="AA1772" s="108"/>
      <c r="AB1772" s="108"/>
      <c r="AC1772" s="108"/>
      <c r="AD1772" s="108"/>
      <c r="AE1772" s="108"/>
      <c r="AF1772" s="108"/>
      <c r="AG1772" s="108"/>
      <c r="AH1772" s="108"/>
    </row>
    <row r="1773">
      <c r="A1773" s="108"/>
      <c r="B1773" s="108"/>
      <c r="C1773" s="108"/>
      <c r="D1773" s="115"/>
      <c r="E1773" s="108"/>
      <c r="F1773" s="108"/>
      <c r="G1773" s="108"/>
      <c r="H1773" s="108"/>
      <c r="I1773" s="108"/>
      <c r="J1773" s="108"/>
      <c r="K1773" s="108"/>
      <c r="L1773" s="108"/>
      <c r="M1773" s="111"/>
      <c r="N1773" s="112"/>
      <c r="O1773" s="111"/>
      <c r="P1773" s="108"/>
      <c r="Q1773" s="108"/>
      <c r="R1773" s="108"/>
      <c r="S1773" s="108"/>
      <c r="T1773" s="108"/>
      <c r="U1773" s="108"/>
      <c r="V1773" s="108"/>
      <c r="W1773" s="108"/>
      <c r="X1773" s="108"/>
      <c r="Y1773" s="108"/>
      <c r="Z1773" s="108"/>
      <c r="AA1773" s="108"/>
      <c r="AB1773" s="108"/>
      <c r="AC1773" s="108"/>
      <c r="AD1773" s="108"/>
      <c r="AE1773" s="108"/>
      <c r="AF1773" s="108"/>
      <c r="AG1773" s="108"/>
      <c r="AH1773" s="108"/>
    </row>
    <row r="1774">
      <c r="A1774" s="108"/>
      <c r="B1774" s="108"/>
      <c r="C1774" s="108"/>
      <c r="D1774" s="115"/>
      <c r="E1774" s="108"/>
      <c r="F1774" s="108"/>
      <c r="G1774" s="108"/>
      <c r="H1774" s="108"/>
      <c r="I1774" s="108"/>
      <c r="J1774" s="108"/>
      <c r="K1774" s="108"/>
      <c r="L1774" s="108"/>
      <c r="M1774" s="111"/>
      <c r="N1774" s="112"/>
      <c r="O1774" s="111"/>
      <c r="P1774" s="108"/>
      <c r="Q1774" s="108"/>
      <c r="R1774" s="108"/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/>
      <c r="AC1774" s="108"/>
      <c r="AD1774" s="108"/>
      <c r="AE1774" s="108"/>
      <c r="AF1774" s="108"/>
      <c r="AG1774" s="108"/>
      <c r="AH1774" s="108"/>
    </row>
    <row r="1775">
      <c r="A1775" s="108"/>
      <c r="B1775" s="108"/>
      <c r="C1775" s="108"/>
      <c r="D1775" s="115"/>
      <c r="E1775" s="108"/>
      <c r="F1775" s="108"/>
      <c r="G1775" s="108"/>
      <c r="H1775" s="108"/>
      <c r="I1775" s="108"/>
      <c r="J1775" s="108"/>
      <c r="K1775" s="108"/>
      <c r="L1775" s="108"/>
      <c r="M1775" s="111"/>
      <c r="N1775" s="112"/>
      <c r="O1775" s="111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/>
      <c r="AB1775" s="108"/>
      <c r="AC1775" s="108"/>
      <c r="AD1775" s="108"/>
      <c r="AE1775" s="108"/>
      <c r="AF1775" s="108"/>
      <c r="AG1775" s="108"/>
      <c r="AH1775" s="108"/>
    </row>
    <row r="1776">
      <c r="A1776" s="108"/>
      <c r="B1776" s="108"/>
      <c r="C1776" s="108"/>
      <c r="D1776" s="115"/>
      <c r="E1776" s="108"/>
      <c r="F1776" s="108"/>
      <c r="G1776" s="108"/>
      <c r="H1776" s="108"/>
      <c r="I1776" s="108"/>
      <c r="J1776" s="108"/>
      <c r="K1776" s="108"/>
      <c r="L1776" s="108"/>
      <c r="M1776" s="111"/>
      <c r="N1776" s="112"/>
      <c r="O1776" s="111"/>
      <c r="P1776" s="108"/>
      <c r="Q1776" s="108"/>
      <c r="R1776" s="108"/>
      <c r="S1776" s="108"/>
      <c r="T1776" s="108"/>
      <c r="U1776" s="108"/>
      <c r="V1776" s="108"/>
      <c r="W1776" s="108"/>
      <c r="X1776" s="108"/>
      <c r="Y1776" s="108"/>
      <c r="Z1776" s="108"/>
      <c r="AA1776" s="108"/>
      <c r="AB1776" s="108"/>
      <c r="AC1776" s="108"/>
      <c r="AD1776" s="108"/>
      <c r="AE1776" s="108"/>
      <c r="AF1776" s="108"/>
      <c r="AG1776" s="108"/>
      <c r="AH1776" s="108"/>
    </row>
    <row r="1777">
      <c r="A1777" s="108"/>
      <c r="B1777" s="108"/>
      <c r="C1777" s="108"/>
      <c r="D1777" s="115"/>
      <c r="E1777" s="108"/>
      <c r="F1777" s="108"/>
      <c r="G1777" s="108"/>
      <c r="H1777" s="108"/>
      <c r="I1777" s="108"/>
      <c r="J1777" s="108"/>
      <c r="K1777" s="108"/>
      <c r="L1777" s="108"/>
      <c r="M1777" s="111"/>
      <c r="N1777" s="112"/>
      <c r="O1777" s="111"/>
      <c r="P1777" s="108"/>
      <c r="Q1777" s="108"/>
      <c r="R1777" s="108"/>
      <c r="S1777" s="108"/>
      <c r="T1777" s="108"/>
      <c r="U1777" s="108"/>
      <c r="V1777" s="108"/>
      <c r="W1777" s="108"/>
      <c r="X1777" s="108"/>
      <c r="Y1777" s="108"/>
      <c r="Z1777" s="108"/>
      <c r="AA1777" s="108"/>
      <c r="AB1777" s="108"/>
      <c r="AC1777" s="108"/>
      <c r="AD1777" s="108"/>
      <c r="AE1777" s="108"/>
      <c r="AF1777" s="108"/>
      <c r="AG1777" s="108"/>
      <c r="AH1777" s="108"/>
    </row>
    <row r="1778">
      <c r="A1778" s="108"/>
      <c r="B1778" s="108"/>
      <c r="C1778" s="108"/>
      <c r="D1778" s="115"/>
      <c r="E1778" s="108"/>
      <c r="F1778" s="108"/>
      <c r="G1778" s="108"/>
      <c r="H1778" s="108"/>
      <c r="I1778" s="108"/>
      <c r="J1778" s="108"/>
      <c r="K1778" s="108"/>
      <c r="L1778" s="108"/>
      <c r="M1778" s="111"/>
      <c r="N1778" s="112"/>
      <c r="O1778" s="111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/>
      <c r="AC1778" s="108"/>
      <c r="AD1778" s="108"/>
      <c r="AE1778" s="108"/>
      <c r="AF1778" s="108"/>
      <c r="AG1778" s="108"/>
      <c r="AH1778" s="108"/>
    </row>
    <row r="1779">
      <c r="A1779" s="108"/>
      <c r="B1779" s="108"/>
      <c r="C1779" s="108"/>
      <c r="D1779" s="115"/>
      <c r="E1779" s="108"/>
      <c r="F1779" s="108"/>
      <c r="G1779" s="108"/>
      <c r="H1779" s="108"/>
      <c r="I1779" s="108"/>
      <c r="J1779" s="108"/>
      <c r="K1779" s="108"/>
      <c r="L1779" s="108"/>
      <c r="M1779" s="111"/>
      <c r="N1779" s="112"/>
      <c r="O1779" s="111"/>
      <c r="P1779" s="108"/>
      <c r="Q1779" s="108"/>
      <c r="R1779" s="108"/>
      <c r="S1779" s="108"/>
      <c r="T1779" s="108"/>
      <c r="U1779" s="108"/>
      <c r="V1779" s="108"/>
      <c r="W1779" s="108"/>
      <c r="X1779" s="108"/>
      <c r="Y1779" s="108"/>
      <c r="Z1779" s="108"/>
      <c r="AA1779" s="108"/>
      <c r="AB1779" s="108"/>
      <c r="AC1779" s="108"/>
      <c r="AD1779" s="108"/>
      <c r="AE1779" s="108"/>
      <c r="AF1779" s="108"/>
      <c r="AG1779" s="108"/>
      <c r="AH1779" s="108"/>
    </row>
    <row r="1780">
      <c r="A1780" s="108"/>
      <c r="B1780" s="108"/>
      <c r="C1780" s="108"/>
      <c r="D1780" s="115"/>
      <c r="E1780" s="108"/>
      <c r="F1780" s="108"/>
      <c r="G1780" s="108"/>
      <c r="H1780" s="108"/>
      <c r="I1780" s="108"/>
      <c r="J1780" s="108"/>
      <c r="K1780" s="108"/>
      <c r="L1780" s="108"/>
      <c r="M1780" s="111"/>
      <c r="N1780" s="112"/>
      <c r="O1780" s="111"/>
      <c r="P1780" s="108"/>
      <c r="Q1780" s="108"/>
      <c r="R1780" s="108"/>
      <c r="S1780" s="108"/>
      <c r="T1780" s="108"/>
      <c r="U1780" s="108"/>
      <c r="V1780" s="108"/>
      <c r="W1780" s="108"/>
      <c r="X1780" s="108"/>
      <c r="Y1780" s="108"/>
      <c r="Z1780" s="108"/>
      <c r="AA1780" s="108"/>
      <c r="AB1780" s="108"/>
      <c r="AC1780" s="108"/>
      <c r="AD1780" s="108"/>
      <c r="AE1780" s="108"/>
      <c r="AF1780" s="108"/>
      <c r="AG1780" s="108"/>
      <c r="AH1780" s="108"/>
    </row>
    <row r="1781">
      <c r="A1781" s="108"/>
      <c r="B1781" s="108"/>
      <c r="C1781" s="108"/>
      <c r="D1781" s="115"/>
      <c r="E1781" s="108"/>
      <c r="F1781" s="108"/>
      <c r="G1781" s="108"/>
      <c r="H1781" s="108"/>
      <c r="I1781" s="108"/>
      <c r="J1781" s="108"/>
      <c r="K1781" s="108"/>
      <c r="L1781" s="108"/>
      <c r="M1781" s="111"/>
      <c r="N1781" s="112"/>
      <c r="O1781" s="111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/>
      <c r="AB1781" s="108"/>
      <c r="AC1781" s="108"/>
      <c r="AD1781" s="108"/>
      <c r="AE1781" s="108"/>
      <c r="AF1781" s="108"/>
      <c r="AG1781" s="108"/>
      <c r="AH1781" s="108"/>
    </row>
    <row r="1782">
      <c r="A1782" s="108"/>
      <c r="B1782" s="108"/>
      <c r="C1782" s="108"/>
      <c r="D1782" s="115"/>
      <c r="E1782" s="108"/>
      <c r="F1782" s="108"/>
      <c r="G1782" s="108"/>
      <c r="H1782" s="108"/>
      <c r="I1782" s="108"/>
      <c r="J1782" s="108"/>
      <c r="K1782" s="108"/>
      <c r="L1782" s="108"/>
      <c r="M1782" s="111"/>
      <c r="N1782" s="112"/>
      <c r="O1782" s="111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/>
      <c r="AB1782" s="108"/>
      <c r="AC1782" s="108"/>
      <c r="AD1782" s="108"/>
      <c r="AE1782" s="108"/>
      <c r="AF1782" s="108"/>
      <c r="AG1782" s="108"/>
      <c r="AH1782" s="108"/>
    </row>
    <row r="1783">
      <c r="A1783" s="108"/>
      <c r="B1783" s="108"/>
      <c r="C1783" s="108"/>
      <c r="D1783" s="115"/>
      <c r="E1783" s="108"/>
      <c r="F1783" s="108"/>
      <c r="G1783" s="108"/>
      <c r="H1783" s="108"/>
      <c r="I1783" s="108"/>
      <c r="J1783" s="108"/>
      <c r="K1783" s="108"/>
      <c r="L1783" s="108"/>
      <c r="M1783" s="111"/>
      <c r="N1783" s="112"/>
      <c r="O1783" s="111"/>
      <c r="P1783" s="108"/>
      <c r="Q1783" s="108"/>
      <c r="R1783" s="108"/>
      <c r="S1783" s="108"/>
      <c r="T1783" s="108"/>
      <c r="U1783" s="108"/>
      <c r="V1783" s="108"/>
      <c r="W1783" s="108"/>
      <c r="X1783" s="108"/>
      <c r="Y1783" s="108"/>
      <c r="Z1783" s="108"/>
      <c r="AA1783" s="108"/>
      <c r="AB1783" s="108"/>
      <c r="AC1783" s="108"/>
      <c r="AD1783" s="108"/>
      <c r="AE1783" s="108"/>
      <c r="AF1783" s="108"/>
      <c r="AG1783" s="108"/>
      <c r="AH1783" s="108"/>
    </row>
    <row r="1784">
      <c r="A1784" s="108"/>
      <c r="B1784" s="108"/>
      <c r="C1784" s="108"/>
      <c r="D1784" s="115"/>
      <c r="E1784" s="108"/>
      <c r="F1784" s="108"/>
      <c r="G1784" s="108"/>
      <c r="H1784" s="108"/>
      <c r="I1784" s="108"/>
      <c r="J1784" s="108"/>
      <c r="K1784" s="108"/>
      <c r="L1784" s="108"/>
      <c r="M1784" s="111"/>
      <c r="N1784" s="112"/>
      <c r="O1784" s="111"/>
      <c r="P1784" s="108"/>
      <c r="Q1784" s="108"/>
      <c r="R1784" s="108"/>
      <c r="S1784" s="108"/>
      <c r="T1784" s="108"/>
      <c r="U1784" s="108"/>
      <c r="V1784" s="108"/>
      <c r="W1784" s="108"/>
      <c r="X1784" s="108"/>
      <c r="Y1784" s="108"/>
      <c r="Z1784" s="108"/>
      <c r="AA1784" s="108"/>
      <c r="AB1784" s="108"/>
      <c r="AC1784" s="108"/>
      <c r="AD1784" s="108"/>
      <c r="AE1784" s="108"/>
      <c r="AF1784" s="108"/>
      <c r="AG1784" s="108"/>
      <c r="AH1784" s="108"/>
    </row>
    <row r="1785">
      <c r="A1785" s="108"/>
      <c r="B1785" s="108"/>
      <c r="C1785" s="108"/>
      <c r="D1785" s="115"/>
      <c r="E1785" s="108"/>
      <c r="F1785" s="108"/>
      <c r="G1785" s="108"/>
      <c r="H1785" s="108"/>
      <c r="I1785" s="108"/>
      <c r="J1785" s="108"/>
      <c r="K1785" s="108"/>
      <c r="L1785" s="108"/>
      <c r="M1785" s="111"/>
      <c r="N1785" s="112"/>
      <c r="O1785" s="111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  <c r="AE1785" s="108"/>
      <c r="AF1785" s="108"/>
      <c r="AG1785" s="108"/>
      <c r="AH1785" s="108"/>
    </row>
    <row r="1786">
      <c r="A1786" s="108"/>
      <c r="B1786" s="108"/>
      <c r="C1786" s="108"/>
      <c r="D1786" s="115"/>
      <c r="E1786" s="108"/>
      <c r="F1786" s="108"/>
      <c r="G1786" s="108"/>
      <c r="H1786" s="108"/>
      <c r="I1786" s="108"/>
      <c r="J1786" s="108"/>
      <c r="K1786" s="108"/>
      <c r="L1786" s="108"/>
      <c r="M1786" s="111"/>
      <c r="N1786" s="112"/>
      <c r="O1786" s="111"/>
      <c r="P1786" s="108"/>
      <c r="Q1786" s="108"/>
      <c r="R1786" s="108"/>
      <c r="S1786" s="108"/>
      <c r="T1786" s="108"/>
      <c r="U1786" s="108"/>
      <c r="V1786" s="108"/>
      <c r="W1786" s="108"/>
      <c r="X1786" s="108"/>
      <c r="Y1786" s="108"/>
      <c r="Z1786" s="108"/>
      <c r="AA1786" s="108"/>
      <c r="AB1786" s="108"/>
      <c r="AC1786" s="108"/>
      <c r="AD1786" s="108"/>
      <c r="AE1786" s="108"/>
      <c r="AF1786" s="108"/>
      <c r="AG1786" s="108"/>
      <c r="AH1786" s="108"/>
    </row>
    <row r="1787">
      <c r="A1787" s="108"/>
      <c r="B1787" s="108"/>
      <c r="C1787" s="108"/>
      <c r="D1787" s="115"/>
      <c r="E1787" s="108"/>
      <c r="F1787" s="108"/>
      <c r="G1787" s="108"/>
      <c r="H1787" s="108"/>
      <c r="I1787" s="108"/>
      <c r="J1787" s="108"/>
      <c r="K1787" s="108"/>
      <c r="L1787" s="108"/>
      <c r="M1787" s="111"/>
      <c r="N1787" s="112"/>
      <c r="O1787" s="111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/>
      <c r="AB1787" s="108"/>
      <c r="AC1787" s="108"/>
      <c r="AD1787" s="108"/>
      <c r="AE1787" s="108"/>
      <c r="AF1787" s="108"/>
      <c r="AG1787" s="108"/>
      <c r="AH1787" s="108"/>
    </row>
    <row r="1788">
      <c r="A1788" s="108"/>
      <c r="B1788" s="108"/>
      <c r="C1788" s="108"/>
      <c r="D1788" s="115"/>
      <c r="E1788" s="108"/>
      <c r="F1788" s="108"/>
      <c r="G1788" s="108"/>
      <c r="H1788" s="108"/>
      <c r="I1788" s="108"/>
      <c r="J1788" s="108"/>
      <c r="K1788" s="108"/>
      <c r="L1788" s="108"/>
      <c r="M1788" s="111"/>
      <c r="N1788" s="112"/>
      <c r="O1788" s="111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  <c r="AE1788" s="108"/>
      <c r="AF1788" s="108"/>
      <c r="AG1788" s="108"/>
      <c r="AH1788" s="108"/>
    </row>
    <row r="1789">
      <c r="A1789" s="108"/>
      <c r="B1789" s="108"/>
      <c r="C1789" s="108"/>
      <c r="D1789" s="115"/>
      <c r="E1789" s="108"/>
      <c r="F1789" s="108"/>
      <c r="G1789" s="108"/>
      <c r="H1789" s="108"/>
      <c r="I1789" s="108"/>
      <c r="J1789" s="108"/>
      <c r="K1789" s="108"/>
      <c r="L1789" s="108"/>
      <c r="M1789" s="111"/>
      <c r="N1789" s="112"/>
      <c r="O1789" s="111"/>
      <c r="P1789" s="108"/>
      <c r="Q1789" s="108"/>
      <c r="R1789" s="108"/>
      <c r="S1789" s="108"/>
      <c r="T1789" s="108"/>
      <c r="U1789" s="108"/>
      <c r="V1789" s="108"/>
      <c r="W1789" s="108"/>
      <c r="X1789" s="108"/>
      <c r="Y1789" s="108"/>
      <c r="Z1789" s="108"/>
      <c r="AA1789" s="108"/>
      <c r="AB1789" s="108"/>
      <c r="AC1789" s="108"/>
      <c r="AD1789" s="108"/>
      <c r="AE1789" s="108"/>
      <c r="AF1789" s="108"/>
      <c r="AG1789" s="108"/>
      <c r="AH1789" s="108"/>
    </row>
    <row r="1790">
      <c r="A1790" s="108"/>
      <c r="B1790" s="108"/>
      <c r="C1790" s="108"/>
      <c r="D1790" s="115"/>
      <c r="E1790" s="108"/>
      <c r="F1790" s="108"/>
      <c r="G1790" s="108"/>
      <c r="H1790" s="108"/>
      <c r="I1790" s="108"/>
      <c r="J1790" s="108"/>
      <c r="K1790" s="108"/>
      <c r="L1790" s="108"/>
      <c r="M1790" s="111"/>
      <c r="N1790" s="112"/>
      <c r="O1790" s="111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/>
      <c r="AB1790" s="108"/>
      <c r="AC1790" s="108"/>
      <c r="AD1790" s="108"/>
      <c r="AE1790" s="108"/>
      <c r="AF1790" s="108"/>
      <c r="AG1790" s="108"/>
      <c r="AH1790" s="108"/>
    </row>
    <row r="1791">
      <c r="A1791" s="108"/>
      <c r="B1791" s="108"/>
      <c r="C1791" s="108"/>
      <c r="D1791" s="115"/>
      <c r="E1791" s="108"/>
      <c r="F1791" s="108"/>
      <c r="G1791" s="108"/>
      <c r="H1791" s="108"/>
      <c r="I1791" s="108"/>
      <c r="J1791" s="108"/>
      <c r="K1791" s="108"/>
      <c r="L1791" s="108"/>
      <c r="M1791" s="111"/>
      <c r="N1791" s="112"/>
      <c r="O1791" s="111"/>
      <c r="P1791" s="108"/>
      <c r="Q1791" s="108"/>
      <c r="R1791" s="108"/>
      <c r="S1791" s="108"/>
      <c r="T1791" s="108"/>
      <c r="U1791" s="108"/>
      <c r="V1791" s="108"/>
      <c r="W1791" s="108"/>
      <c r="X1791" s="108"/>
      <c r="Y1791" s="108"/>
      <c r="Z1791" s="108"/>
      <c r="AA1791" s="108"/>
      <c r="AB1791" s="108"/>
      <c r="AC1791" s="108"/>
      <c r="AD1791" s="108"/>
      <c r="AE1791" s="108"/>
      <c r="AF1791" s="108"/>
      <c r="AG1791" s="108"/>
      <c r="AH1791" s="108"/>
    </row>
    <row r="1792">
      <c r="A1792" s="108"/>
      <c r="B1792" s="108"/>
      <c r="C1792" s="108"/>
      <c r="D1792" s="115"/>
      <c r="E1792" s="108"/>
      <c r="F1792" s="108"/>
      <c r="G1792" s="108"/>
      <c r="H1792" s="108"/>
      <c r="I1792" s="108"/>
      <c r="J1792" s="108"/>
      <c r="K1792" s="108"/>
      <c r="L1792" s="108"/>
      <c r="M1792" s="111"/>
      <c r="N1792" s="112"/>
      <c r="O1792" s="111"/>
      <c r="P1792" s="108"/>
      <c r="Q1792" s="108"/>
      <c r="R1792" s="108"/>
      <c r="S1792" s="108"/>
      <c r="T1792" s="108"/>
      <c r="U1792" s="108"/>
      <c r="V1792" s="108"/>
      <c r="W1792" s="108"/>
      <c r="X1792" s="108"/>
      <c r="Y1792" s="108"/>
      <c r="Z1792" s="108"/>
      <c r="AA1792" s="108"/>
      <c r="AB1792" s="108"/>
      <c r="AC1792" s="108"/>
      <c r="AD1792" s="108"/>
      <c r="AE1792" s="108"/>
      <c r="AF1792" s="108"/>
      <c r="AG1792" s="108"/>
      <c r="AH1792" s="108"/>
    </row>
    <row r="1793">
      <c r="A1793" s="108"/>
      <c r="B1793" s="108"/>
      <c r="C1793" s="108"/>
      <c r="D1793" s="115"/>
      <c r="E1793" s="108"/>
      <c r="F1793" s="108"/>
      <c r="G1793" s="108"/>
      <c r="H1793" s="108"/>
      <c r="I1793" s="108"/>
      <c r="J1793" s="108"/>
      <c r="K1793" s="108"/>
      <c r="L1793" s="108"/>
      <c r="M1793" s="111"/>
      <c r="N1793" s="112"/>
      <c r="O1793" s="111"/>
      <c r="P1793" s="108"/>
      <c r="Q1793" s="108"/>
      <c r="R1793" s="108"/>
      <c r="S1793" s="108"/>
      <c r="T1793" s="108"/>
      <c r="U1793" s="108"/>
      <c r="V1793" s="108"/>
      <c r="W1793" s="108"/>
      <c r="X1793" s="108"/>
      <c r="Y1793" s="108"/>
      <c r="Z1793" s="108"/>
      <c r="AA1793" s="108"/>
      <c r="AB1793" s="108"/>
      <c r="AC1793" s="108"/>
      <c r="AD1793" s="108"/>
      <c r="AE1793" s="108"/>
      <c r="AF1793" s="108"/>
      <c r="AG1793" s="108"/>
      <c r="AH1793" s="108"/>
    </row>
    <row r="1794">
      <c r="A1794" s="108"/>
      <c r="B1794" s="108"/>
      <c r="C1794" s="108"/>
      <c r="D1794" s="115"/>
      <c r="E1794" s="108"/>
      <c r="F1794" s="108"/>
      <c r="G1794" s="108"/>
      <c r="H1794" s="108"/>
      <c r="I1794" s="108"/>
      <c r="J1794" s="108"/>
      <c r="K1794" s="108"/>
      <c r="L1794" s="108"/>
      <c r="M1794" s="111"/>
      <c r="N1794" s="112"/>
      <c r="O1794" s="111"/>
      <c r="P1794" s="108"/>
      <c r="Q1794" s="108"/>
      <c r="R1794" s="108"/>
      <c r="S1794" s="108"/>
      <c r="T1794" s="108"/>
      <c r="U1794" s="108"/>
      <c r="V1794" s="108"/>
      <c r="W1794" s="108"/>
      <c r="X1794" s="108"/>
      <c r="Y1794" s="108"/>
      <c r="Z1794" s="108"/>
      <c r="AA1794" s="108"/>
      <c r="AB1794" s="108"/>
      <c r="AC1794" s="108"/>
      <c r="AD1794" s="108"/>
      <c r="AE1794" s="108"/>
      <c r="AF1794" s="108"/>
      <c r="AG1794" s="108"/>
      <c r="AH1794" s="108"/>
    </row>
    <row r="1795">
      <c r="A1795" s="108"/>
      <c r="B1795" s="108"/>
      <c r="C1795" s="108"/>
      <c r="D1795" s="115"/>
      <c r="E1795" s="108"/>
      <c r="F1795" s="108"/>
      <c r="G1795" s="108"/>
      <c r="H1795" s="108"/>
      <c r="I1795" s="108"/>
      <c r="J1795" s="108"/>
      <c r="K1795" s="108"/>
      <c r="L1795" s="108"/>
      <c r="M1795" s="111"/>
      <c r="N1795" s="112"/>
      <c r="O1795" s="111"/>
      <c r="P1795" s="108"/>
      <c r="Q1795" s="108"/>
      <c r="R1795" s="108"/>
      <c r="S1795" s="108"/>
      <c r="T1795" s="108"/>
      <c r="U1795" s="108"/>
      <c r="V1795" s="108"/>
      <c r="W1795" s="108"/>
      <c r="X1795" s="108"/>
      <c r="Y1795" s="108"/>
      <c r="Z1795" s="108"/>
      <c r="AA1795" s="108"/>
      <c r="AB1795" s="108"/>
      <c r="AC1795" s="108"/>
      <c r="AD1795" s="108"/>
      <c r="AE1795" s="108"/>
      <c r="AF1795" s="108"/>
      <c r="AG1795" s="108"/>
      <c r="AH1795" s="108"/>
    </row>
    <row r="1796">
      <c r="A1796" s="108"/>
      <c r="B1796" s="108"/>
      <c r="C1796" s="108"/>
      <c r="D1796" s="115"/>
      <c r="E1796" s="108"/>
      <c r="F1796" s="108"/>
      <c r="G1796" s="108"/>
      <c r="H1796" s="108"/>
      <c r="I1796" s="108"/>
      <c r="J1796" s="108"/>
      <c r="K1796" s="108"/>
      <c r="L1796" s="108"/>
      <c r="M1796" s="111"/>
      <c r="N1796" s="112"/>
      <c r="O1796" s="111"/>
      <c r="P1796" s="108"/>
      <c r="Q1796" s="108"/>
      <c r="R1796" s="108"/>
      <c r="S1796" s="108"/>
      <c r="T1796" s="108"/>
      <c r="U1796" s="108"/>
      <c r="V1796" s="108"/>
      <c r="W1796" s="108"/>
      <c r="X1796" s="108"/>
      <c r="Y1796" s="108"/>
      <c r="Z1796" s="108"/>
      <c r="AA1796" s="108"/>
      <c r="AB1796" s="108"/>
      <c r="AC1796" s="108"/>
      <c r="AD1796" s="108"/>
      <c r="AE1796" s="108"/>
      <c r="AF1796" s="108"/>
      <c r="AG1796" s="108"/>
      <c r="AH1796" s="108"/>
    </row>
    <row r="1797">
      <c r="A1797" s="108"/>
      <c r="B1797" s="108"/>
      <c r="C1797" s="108"/>
      <c r="D1797" s="115"/>
      <c r="E1797" s="108"/>
      <c r="F1797" s="108"/>
      <c r="G1797" s="108"/>
      <c r="H1797" s="108"/>
      <c r="I1797" s="108"/>
      <c r="J1797" s="108"/>
      <c r="K1797" s="108"/>
      <c r="L1797" s="108"/>
      <c r="M1797" s="111"/>
      <c r="N1797" s="112"/>
      <c r="O1797" s="111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/>
      <c r="AB1797" s="108"/>
      <c r="AC1797" s="108"/>
      <c r="AD1797" s="108"/>
      <c r="AE1797" s="108"/>
      <c r="AF1797" s="108"/>
      <c r="AG1797" s="108"/>
      <c r="AH1797" s="108"/>
    </row>
    <row r="1798">
      <c r="A1798" s="108"/>
      <c r="B1798" s="108"/>
      <c r="C1798" s="108"/>
      <c r="D1798" s="115"/>
      <c r="E1798" s="108"/>
      <c r="F1798" s="108"/>
      <c r="G1798" s="108"/>
      <c r="H1798" s="108"/>
      <c r="I1798" s="108"/>
      <c r="J1798" s="108"/>
      <c r="K1798" s="108"/>
      <c r="L1798" s="108"/>
      <c r="M1798" s="111"/>
      <c r="N1798" s="112"/>
      <c r="O1798" s="111"/>
      <c r="P1798" s="108"/>
      <c r="Q1798" s="108"/>
      <c r="R1798" s="108"/>
      <c r="S1798" s="108"/>
      <c r="T1798" s="108"/>
      <c r="U1798" s="108"/>
      <c r="V1798" s="108"/>
      <c r="W1798" s="108"/>
      <c r="X1798" s="108"/>
      <c r="Y1798" s="108"/>
      <c r="Z1798" s="108"/>
      <c r="AA1798" s="108"/>
      <c r="AB1798" s="108"/>
      <c r="AC1798" s="108"/>
      <c r="AD1798" s="108"/>
      <c r="AE1798" s="108"/>
      <c r="AF1798" s="108"/>
      <c r="AG1798" s="108"/>
      <c r="AH1798" s="108"/>
    </row>
    <row r="1799">
      <c r="A1799" s="108"/>
      <c r="B1799" s="108"/>
      <c r="C1799" s="108"/>
      <c r="D1799" s="115"/>
      <c r="E1799" s="108"/>
      <c r="F1799" s="108"/>
      <c r="G1799" s="108"/>
      <c r="H1799" s="108"/>
      <c r="I1799" s="108"/>
      <c r="J1799" s="108"/>
      <c r="K1799" s="108"/>
      <c r="L1799" s="108"/>
      <c r="M1799" s="111"/>
      <c r="N1799" s="112"/>
      <c r="O1799" s="111"/>
      <c r="P1799" s="108"/>
      <c r="Q1799" s="108"/>
      <c r="R1799" s="108"/>
      <c r="S1799" s="108"/>
      <c r="T1799" s="108"/>
      <c r="U1799" s="108"/>
      <c r="V1799" s="108"/>
      <c r="W1799" s="108"/>
      <c r="X1799" s="108"/>
      <c r="Y1799" s="108"/>
      <c r="Z1799" s="108"/>
      <c r="AA1799" s="108"/>
      <c r="AB1799" s="108"/>
      <c r="AC1799" s="108"/>
      <c r="AD1799" s="108"/>
      <c r="AE1799" s="108"/>
      <c r="AF1799" s="108"/>
      <c r="AG1799" s="108"/>
      <c r="AH1799" s="108"/>
    </row>
    <row r="1800">
      <c r="A1800" s="108"/>
      <c r="B1800" s="108"/>
      <c r="C1800" s="108"/>
      <c r="D1800" s="115"/>
      <c r="E1800" s="108"/>
      <c r="F1800" s="108"/>
      <c r="G1800" s="108"/>
      <c r="H1800" s="108"/>
      <c r="I1800" s="108"/>
      <c r="J1800" s="108"/>
      <c r="K1800" s="108"/>
      <c r="L1800" s="108"/>
      <c r="M1800" s="111"/>
      <c r="N1800" s="112"/>
      <c r="O1800" s="111"/>
      <c r="P1800" s="108"/>
      <c r="Q1800" s="108"/>
      <c r="R1800" s="108"/>
      <c r="S1800" s="108"/>
      <c r="T1800" s="108"/>
      <c r="U1800" s="108"/>
      <c r="V1800" s="108"/>
      <c r="W1800" s="108"/>
      <c r="X1800" s="108"/>
      <c r="Y1800" s="108"/>
      <c r="Z1800" s="108"/>
      <c r="AA1800" s="108"/>
      <c r="AB1800" s="108"/>
      <c r="AC1800" s="108"/>
      <c r="AD1800" s="108"/>
      <c r="AE1800" s="108"/>
      <c r="AF1800" s="108"/>
      <c r="AG1800" s="108"/>
      <c r="AH1800" s="108"/>
    </row>
    <row r="1801">
      <c r="A1801" s="108"/>
      <c r="B1801" s="108"/>
      <c r="C1801" s="108"/>
      <c r="D1801" s="115"/>
      <c r="E1801" s="108"/>
      <c r="F1801" s="108"/>
      <c r="G1801" s="108"/>
      <c r="H1801" s="108"/>
      <c r="I1801" s="108"/>
      <c r="J1801" s="108"/>
      <c r="K1801" s="108"/>
      <c r="L1801" s="108"/>
      <c r="M1801" s="111"/>
      <c r="N1801" s="112"/>
      <c r="O1801" s="111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  <c r="AE1801" s="108"/>
      <c r="AF1801" s="108"/>
      <c r="AG1801" s="108"/>
      <c r="AH1801" s="108"/>
    </row>
    <row r="1802">
      <c r="A1802" s="108"/>
      <c r="B1802" s="108"/>
      <c r="C1802" s="108"/>
      <c r="D1802" s="115"/>
      <c r="E1802" s="108"/>
      <c r="F1802" s="108"/>
      <c r="G1802" s="108"/>
      <c r="H1802" s="108"/>
      <c r="I1802" s="108"/>
      <c r="J1802" s="108"/>
      <c r="K1802" s="108"/>
      <c r="L1802" s="108"/>
      <c r="M1802" s="111"/>
      <c r="N1802" s="112"/>
      <c r="O1802" s="111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/>
      <c r="AB1802" s="108"/>
      <c r="AC1802" s="108"/>
      <c r="AD1802" s="108"/>
      <c r="AE1802" s="108"/>
      <c r="AF1802" s="108"/>
      <c r="AG1802" s="108"/>
      <c r="AH1802" s="108"/>
    </row>
    <row r="1803">
      <c r="A1803" s="108"/>
      <c r="B1803" s="108"/>
      <c r="C1803" s="108"/>
      <c r="D1803" s="115"/>
      <c r="E1803" s="108"/>
      <c r="F1803" s="108"/>
      <c r="G1803" s="108"/>
      <c r="H1803" s="108"/>
      <c r="I1803" s="108"/>
      <c r="J1803" s="108"/>
      <c r="K1803" s="108"/>
      <c r="L1803" s="108"/>
      <c r="M1803" s="111"/>
      <c r="N1803" s="112"/>
      <c r="O1803" s="111"/>
      <c r="P1803" s="108"/>
      <c r="Q1803" s="108"/>
      <c r="R1803" s="108"/>
      <c r="S1803" s="108"/>
      <c r="T1803" s="108"/>
      <c r="U1803" s="108"/>
      <c r="V1803" s="108"/>
      <c r="W1803" s="108"/>
      <c r="X1803" s="108"/>
      <c r="Y1803" s="108"/>
      <c r="Z1803" s="108"/>
      <c r="AA1803" s="108"/>
      <c r="AB1803" s="108"/>
      <c r="AC1803" s="108"/>
      <c r="AD1803" s="108"/>
      <c r="AE1803" s="108"/>
      <c r="AF1803" s="108"/>
      <c r="AG1803" s="108"/>
      <c r="AH1803" s="108"/>
    </row>
    <row r="1804">
      <c r="A1804" s="108"/>
      <c r="B1804" s="108"/>
      <c r="C1804" s="108"/>
      <c r="D1804" s="115"/>
      <c r="E1804" s="108"/>
      <c r="F1804" s="108"/>
      <c r="G1804" s="108"/>
      <c r="H1804" s="108"/>
      <c r="I1804" s="108"/>
      <c r="J1804" s="108"/>
      <c r="K1804" s="108"/>
      <c r="L1804" s="108"/>
      <c r="M1804" s="111"/>
      <c r="N1804" s="112"/>
      <c r="O1804" s="111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/>
      <c r="AB1804" s="108"/>
      <c r="AC1804" s="108"/>
      <c r="AD1804" s="108"/>
      <c r="AE1804" s="108"/>
      <c r="AF1804" s="108"/>
      <c r="AG1804" s="108"/>
      <c r="AH1804" s="108"/>
    </row>
    <row r="1805">
      <c r="A1805" s="108"/>
      <c r="B1805" s="108"/>
      <c r="C1805" s="108"/>
      <c r="D1805" s="115"/>
      <c r="E1805" s="108"/>
      <c r="F1805" s="108"/>
      <c r="G1805" s="108"/>
      <c r="H1805" s="108"/>
      <c r="I1805" s="108"/>
      <c r="J1805" s="108"/>
      <c r="K1805" s="108"/>
      <c r="L1805" s="108"/>
      <c r="M1805" s="111"/>
      <c r="N1805" s="112"/>
      <c r="O1805" s="111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/>
      <c r="AB1805" s="108"/>
      <c r="AC1805" s="108"/>
      <c r="AD1805" s="108"/>
      <c r="AE1805" s="108"/>
      <c r="AF1805" s="108"/>
      <c r="AG1805" s="108"/>
      <c r="AH1805" s="108"/>
    </row>
    <row r="1806">
      <c r="A1806" s="108"/>
      <c r="B1806" s="108"/>
      <c r="C1806" s="108"/>
      <c r="D1806" s="115"/>
      <c r="E1806" s="108"/>
      <c r="F1806" s="108"/>
      <c r="G1806" s="108"/>
      <c r="H1806" s="108"/>
      <c r="I1806" s="108"/>
      <c r="J1806" s="108"/>
      <c r="K1806" s="108"/>
      <c r="L1806" s="108"/>
      <c r="M1806" s="111"/>
      <c r="N1806" s="112"/>
      <c r="O1806" s="111"/>
      <c r="P1806" s="108"/>
      <c r="Q1806" s="108"/>
      <c r="R1806" s="108"/>
      <c r="S1806" s="108"/>
      <c r="T1806" s="108"/>
      <c r="U1806" s="108"/>
      <c r="V1806" s="108"/>
      <c r="W1806" s="108"/>
      <c r="X1806" s="108"/>
      <c r="Y1806" s="108"/>
      <c r="Z1806" s="108"/>
      <c r="AA1806" s="108"/>
      <c r="AB1806" s="108"/>
      <c r="AC1806" s="108"/>
      <c r="AD1806" s="108"/>
      <c r="AE1806" s="108"/>
      <c r="AF1806" s="108"/>
      <c r="AG1806" s="108"/>
      <c r="AH1806" s="108"/>
    </row>
    <row r="1807">
      <c r="A1807" s="108"/>
      <c r="B1807" s="108"/>
      <c r="C1807" s="108"/>
      <c r="D1807" s="115"/>
      <c r="E1807" s="108"/>
      <c r="F1807" s="108"/>
      <c r="G1807" s="108"/>
      <c r="H1807" s="108"/>
      <c r="I1807" s="108"/>
      <c r="J1807" s="108"/>
      <c r="K1807" s="108"/>
      <c r="L1807" s="108"/>
      <c r="M1807" s="111"/>
      <c r="N1807" s="112"/>
      <c r="O1807" s="111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/>
      <c r="AB1807" s="108"/>
      <c r="AC1807" s="108"/>
      <c r="AD1807" s="108"/>
      <c r="AE1807" s="108"/>
      <c r="AF1807" s="108"/>
      <c r="AG1807" s="108"/>
      <c r="AH1807" s="108"/>
    </row>
    <row r="1808">
      <c r="A1808" s="108"/>
      <c r="B1808" s="108"/>
      <c r="C1808" s="108"/>
      <c r="D1808" s="115"/>
      <c r="E1808" s="108"/>
      <c r="F1808" s="108"/>
      <c r="G1808" s="108"/>
      <c r="H1808" s="108"/>
      <c r="I1808" s="108"/>
      <c r="J1808" s="108"/>
      <c r="K1808" s="108"/>
      <c r="L1808" s="108"/>
      <c r="M1808" s="111"/>
      <c r="N1808" s="112"/>
      <c r="O1808" s="111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/>
      <c r="AC1808" s="108"/>
      <c r="AD1808" s="108"/>
      <c r="AE1808" s="108"/>
      <c r="AF1808" s="108"/>
      <c r="AG1808" s="108"/>
      <c r="AH1808" s="108"/>
    </row>
    <row r="1809">
      <c r="A1809" s="108"/>
      <c r="B1809" s="108"/>
      <c r="C1809" s="108"/>
      <c r="D1809" s="115"/>
      <c r="E1809" s="108"/>
      <c r="F1809" s="108"/>
      <c r="G1809" s="108"/>
      <c r="H1809" s="108"/>
      <c r="I1809" s="108"/>
      <c r="J1809" s="108"/>
      <c r="K1809" s="108"/>
      <c r="L1809" s="108"/>
      <c r="M1809" s="111"/>
      <c r="N1809" s="112"/>
      <c r="O1809" s="111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/>
      <c r="AB1809" s="108"/>
      <c r="AC1809" s="108"/>
      <c r="AD1809" s="108"/>
      <c r="AE1809" s="108"/>
      <c r="AF1809" s="108"/>
      <c r="AG1809" s="108"/>
      <c r="AH1809" s="108"/>
    </row>
    <row r="1810">
      <c r="A1810" s="108"/>
      <c r="B1810" s="108"/>
      <c r="C1810" s="108"/>
      <c r="D1810" s="115"/>
      <c r="E1810" s="108"/>
      <c r="F1810" s="108"/>
      <c r="G1810" s="108"/>
      <c r="H1810" s="108"/>
      <c r="I1810" s="108"/>
      <c r="J1810" s="108"/>
      <c r="K1810" s="108"/>
      <c r="L1810" s="108"/>
      <c r="M1810" s="111"/>
      <c r="N1810" s="112"/>
      <c r="O1810" s="111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/>
      <c r="AB1810" s="108"/>
      <c r="AC1810" s="108"/>
      <c r="AD1810" s="108"/>
      <c r="AE1810" s="108"/>
      <c r="AF1810" s="108"/>
      <c r="AG1810" s="108"/>
      <c r="AH1810" s="108"/>
    </row>
    <row r="1811">
      <c r="A1811" s="108"/>
      <c r="B1811" s="108"/>
      <c r="C1811" s="108"/>
      <c r="D1811" s="115"/>
      <c r="E1811" s="108"/>
      <c r="F1811" s="108"/>
      <c r="G1811" s="108"/>
      <c r="H1811" s="108"/>
      <c r="I1811" s="108"/>
      <c r="J1811" s="108"/>
      <c r="K1811" s="108"/>
      <c r="L1811" s="108"/>
      <c r="M1811" s="111"/>
      <c r="N1811" s="112"/>
      <c r="O1811" s="111"/>
      <c r="P1811" s="108"/>
      <c r="Q1811" s="108"/>
      <c r="R1811" s="108"/>
      <c r="S1811" s="108"/>
      <c r="T1811" s="108"/>
      <c r="U1811" s="108"/>
      <c r="V1811" s="108"/>
      <c r="W1811" s="108"/>
      <c r="X1811" s="108"/>
      <c r="Y1811" s="108"/>
      <c r="Z1811" s="108"/>
      <c r="AA1811" s="108"/>
      <c r="AB1811" s="108"/>
      <c r="AC1811" s="108"/>
      <c r="AD1811" s="108"/>
      <c r="AE1811" s="108"/>
      <c r="AF1811" s="108"/>
      <c r="AG1811" s="108"/>
      <c r="AH1811" s="108"/>
    </row>
    <row r="1812">
      <c r="A1812" s="108"/>
      <c r="B1812" s="108"/>
      <c r="C1812" s="108"/>
      <c r="D1812" s="115"/>
      <c r="E1812" s="108"/>
      <c r="F1812" s="108"/>
      <c r="G1812" s="108"/>
      <c r="H1812" s="108"/>
      <c r="I1812" s="108"/>
      <c r="J1812" s="108"/>
      <c r="K1812" s="108"/>
      <c r="L1812" s="108"/>
      <c r="M1812" s="111"/>
      <c r="N1812" s="112"/>
      <c r="O1812" s="111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  <c r="AG1812" s="108"/>
      <c r="AH1812" s="108"/>
    </row>
    <row r="1813">
      <c r="A1813" s="108"/>
      <c r="B1813" s="108"/>
      <c r="C1813" s="108"/>
      <c r="D1813" s="115"/>
      <c r="E1813" s="108"/>
      <c r="F1813" s="108"/>
      <c r="G1813" s="108"/>
      <c r="H1813" s="108"/>
      <c r="I1813" s="108"/>
      <c r="J1813" s="108"/>
      <c r="K1813" s="108"/>
      <c r="L1813" s="108"/>
      <c r="M1813" s="111"/>
      <c r="N1813" s="112"/>
      <c r="O1813" s="111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  <c r="AE1813" s="108"/>
      <c r="AF1813" s="108"/>
      <c r="AG1813" s="108"/>
      <c r="AH1813" s="108"/>
    </row>
    <row r="1814">
      <c r="A1814" s="108"/>
      <c r="B1814" s="108"/>
      <c r="C1814" s="108"/>
      <c r="D1814" s="115"/>
      <c r="E1814" s="108"/>
      <c r="F1814" s="108"/>
      <c r="G1814" s="108"/>
      <c r="H1814" s="108"/>
      <c r="I1814" s="108"/>
      <c r="J1814" s="108"/>
      <c r="K1814" s="108"/>
      <c r="L1814" s="108"/>
      <c r="M1814" s="111"/>
      <c r="N1814" s="112"/>
      <c r="O1814" s="111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  <c r="AG1814" s="108"/>
      <c r="AH1814" s="108"/>
    </row>
    <row r="1815">
      <c r="A1815" s="108"/>
      <c r="B1815" s="108"/>
      <c r="C1815" s="108"/>
      <c r="D1815" s="115"/>
      <c r="E1815" s="108"/>
      <c r="F1815" s="108"/>
      <c r="G1815" s="108"/>
      <c r="H1815" s="108"/>
      <c r="I1815" s="108"/>
      <c r="J1815" s="108"/>
      <c r="K1815" s="108"/>
      <c r="L1815" s="108"/>
      <c r="M1815" s="111"/>
      <c r="N1815" s="112"/>
      <c r="O1815" s="111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  <c r="AG1815" s="108"/>
      <c r="AH1815" s="108"/>
    </row>
    <row r="1816">
      <c r="A1816" s="108"/>
      <c r="B1816" s="108"/>
      <c r="C1816" s="108"/>
      <c r="D1816" s="115"/>
      <c r="E1816" s="108"/>
      <c r="F1816" s="108"/>
      <c r="G1816" s="108"/>
      <c r="H1816" s="108"/>
      <c r="I1816" s="108"/>
      <c r="J1816" s="108"/>
      <c r="K1816" s="108"/>
      <c r="L1816" s="108"/>
      <c r="M1816" s="111"/>
      <c r="N1816" s="112"/>
      <c r="O1816" s="111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  <c r="AG1816" s="108"/>
      <c r="AH1816" s="108"/>
    </row>
    <row r="1817">
      <c r="A1817" s="108"/>
      <c r="B1817" s="108"/>
      <c r="C1817" s="108"/>
      <c r="D1817" s="115"/>
      <c r="E1817" s="108"/>
      <c r="F1817" s="108"/>
      <c r="G1817" s="108"/>
      <c r="H1817" s="108"/>
      <c r="I1817" s="108"/>
      <c r="J1817" s="108"/>
      <c r="K1817" s="108"/>
      <c r="L1817" s="108"/>
      <c r="M1817" s="111"/>
      <c r="N1817" s="112"/>
      <c r="O1817" s="111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  <c r="AG1817" s="108"/>
      <c r="AH1817" s="108"/>
    </row>
    <row r="1818">
      <c r="A1818" s="108"/>
      <c r="B1818" s="108"/>
      <c r="C1818" s="108"/>
      <c r="D1818" s="115"/>
      <c r="E1818" s="108"/>
      <c r="F1818" s="108"/>
      <c r="G1818" s="108"/>
      <c r="H1818" s="108"/>
      <c r="I1818" s="108"/>
      <c r="J1818" s="108"/>
      <c r="K1818" s="108"/>
      <c r="L1818" s="108"/>
      <c r="M1818" s="111"/>
      <c r="N1818" s="112"/>
      <c r="O1818" s="111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  <c r="AG1818" s="108"/>
      <c r="AH1818" s="108"/>
    </row>
    <row r="1819">
      <c r="A1819" s="108"/>
      <c r="B1819" s="108"/>
      <c r="C1819" s="108"/>
      <c r="D1819" s="115"/>
      <c r="E1819" s="108"/>
      <c r="F1819" s="108"/>
      <c r="G1819" s="108"/>
      <c r="H1819" s="108"/>
      <c r="I1819" s="108"/>
      <c r="J1819" s="108"/>
      <c r="K1819" s="108"/>
      <c r="L1819" s="108"/>
      <c r="M1819" s="111"/>
      <c r="N1819" s="112"/>
      <c r="O1819" s="111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  <c r="AG1819" s="108"/>
      <c r="AH1819" s="108"/>
    </row>
    <row r="1820">
      <c r="A1820" s="108"/>
      <c r="B1820" s="108"/>
      <c r="C1820" s="108"/>
      <c r="D1820" s="115"/>
      <c r="E1820" s="108"/>
      <c r="F1820" s="108"/>
      <c r="G1820" s="108"/>
      <c r="H1820" s="108"/>
      <c r="I1820" s="108"/>
      <c r="J1820" s="108"/>
      <c r="K1820" s="108"/>
      <c r="L1820" s="108"/>
      <c r="M1820" s="111"/>
      <c r="N1820" s="112"/>
      <c r="O1820" s="111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  <c r="AG1820" s="108"/>
      <c r="AH1820" s="108"/>
    </row>
    <row r="1821">
      <c r="A1821" s="108"/>
      <c r="B1821" s="108"/>
      <c r="C1821" s="108"/>
      <c r="D1821" s="115"/>
      <c r="E1821" s="108"/>
      <c r="F1821" s="108"/>
      <c r="G1821" s="108"/>
      <c r="H1821" s="108"/>
      <c r="I1821" s="108"/>
      <c r="J1821" s="108"/>
      <c r="K1821" s="108"/>
      <c r="L1821" s="108"/>
      <c r="M1821" s="111"/>
      <c r="N1821" s="112"/>
      <c r="O1821" s="111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  <c r="AG1821" s="108"/>
      <c r="AH1821" s="108"/>
    </row>
    <row r="1822">
      <c r="A1822" s="108"/>
      <c r="B1822" s="108"/>
      <c r="C1822" s="108"/>
      <c r="D1822" s="115"/>
      <c r="E1822" s="108"/>
      <c r="F1822" s="108"/>
      <c r="G1822" s="108"/>
      <c r="H1822" s="108"/>
      <c r="I1822" s="108"/>
      <c r="J1822" s="108"/>
      <c r="K1822" s="108"/>
      <c r="L1822" s="108"/>
      <c r="M1822" s="111"/>
      <c r="N1822" s="112"/>
      <c r="O1822" s="111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  <c r="AG1822" s="108"/>
      <c r="AH1822" s="108"/>
    </row>
    <row r="1823">
      <c r="A1823" s="108"/>
      <c r="B1823" s="108"/>
      <c r="C1823" s="108"/>
      <c r="D1823" s="115"/>
      <c r="E1823" s="108"/>
      <c r="F1823" s="108"/>
      <c r="G1823" s="108"/>
      <c r="H1823" s="108"/>
      <c r="I1823" s="108"/>
      <c r="J1823" s="108"/>
      <c r="K1823" s="108"/>
      <c r="L1823" s="108"/>
      <c r="M1823" s="111"/>
      <c r="N1823" s="112"/>
      <c r="O1823" s="111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  <c r="AG1823" s="108"/>
      <c r="AH1823" s="108"/>
    </row>
    <row r="1824">
      <c r="A1824" s="108"/>
      <c r="B1824" s="108"/>
      <c r="C1824" s="108"/>
      <c r="D1824" s="115"/>
      <c r="E1824" s="108"/>
      <c r="F1824" s="108"/>
      <c r="G1824" s="108"/>
      <c r="H1824" s="108"/>
      <c r="I1824" s="108"/>
      <c r="J1824" s="108"/>
      <c r="K1824" s="108"/>
      <c r="L1824" s="108"/>
      <c r="M1824" s="111"/>
      <c r="N1824" s="112"/>
      <c r="O1824" s="111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  <c r="AG1824" s="108"/>
      <c r="AH1824" s="108"/>
    </row>
    <row r="1825">
      <c r="A1825" s="108"/>
      <c r="B1825" s="108"/>
      <c r="C1825" s="108"/>
      <c r="D1825" s="115"/>
      <c r="E1825" s="108"/>
      <c r="F1825" s="108"/>
      <c r="G1825" s="108"/>
      <c r="H1825" s="108"/>
      <c r="I1825" s="108"/>
      <c r="J1825" s="108"/>
      <c r="K1825" s="108"/>
      <c r="L1825" s="108"/>
      <c r="M1825" s="111"/>
      <c r="N1825" s="112"/>
      <c r="O1825" s="111"/>
      <c r="P1825" s="108"/>
      <c r="Q1825" s="108"/>
      <c r="R1825" s="108"/>
      <c r="S1825" s="108"/>
      <c r="T1825" s="108"/>
      <c r="U1825" s="108"/>
      <c r="V1825" s="108"/>
      <c r="W1825" s="108"/>
      <c r="X1825" s="108"/>
      <c r="Y1825" s="108"/>
      <c r="Z1825" s="108"/>
      <c r="AA1825" s="108"/>
      <c r="AB1825" s="108"/>
      <c r="AC1825" s="108"/>
      <c r="AD1825" s="108"/>
      <c r="AE1825" s="108"/>
      <c r="AF1825" s="108"/>
      <c r="AG1825" s="108"/>
      <c r="AH1825" s="108"/>
    </row>
    <row r="1826">
      <c r="A1826" s="108"/>
      <c r="B1826" s="108"/>
      <c r="C1826" s="108"/>
      <c r="D1826" s="115"/>
      <c r="E1826" s="108"/>
      <c r="F1826" s="108"/>
      <c r="G1826" s="108"/>
      <c r="H1826" s="108"/>
      <c r="I1826" s="108"/>
      <c r="J1826" s="108"/>
      <c r="K1826" s="108"/>
      <c r="L1826" s="108"/>
      <c r="M1826" s="111"/>
      <c r="N1826" s="112"/>
      <c r="O1826" s="111"/>
      <c r="P1826" s="108"/>
      <c r="Q1826" s="108"/>
      <c r="R1826" s="108"/>
      <c r="S1826" s="108"/>
      <c r="T1826" s="108"/>
      <c r="U1826" s="108"/>
      <c r="V1826" s="108"/>
      <c r="W1826" s="108"/>
      <c r="X1826" s="108"/>
      <c r="Y1826" s="108"/>
      <c r="Z1826" s="108"/>
      <c r="AA1826" s="108"/>
      <c r="AB1826" s="108"/>
      <c r="AC1826" s="108"/>
      <c r="AD1826" s="108"/>
      <c r="AE1826" s="108"/>
      <c r="AF1826" s="108"/>
      <c r="AG1826" s="108"/>
      <c r="AH1826" s="108"/>
    </row>
    <row r="1827">
      <c r="A1827" s="108"/>
      <c r="B1827" s="108"/>
      <c r="C1827" s="108"/>
      <c r="D1827" s="115"/>
      <c r="E1827" s="108"/>
      <c r="F1827" s="108"/>
      <c r="G1827" s="108"/>
      <c r="H1827" s="108"/>
      <c r="I1827" s="108"/>
      <c r="J1827" s="108"/>
      <c r="K1827" s="108"/>
      <c r="L1827" s="108"/>
      <c r="M1827" s="111"/>
      <c r="N1827" s="112"/>
      <c r="O1827" s="111"/>
      <c r="P1827" s="108"/>
      <c r="Q1827" s="108"/>
      <c r="R1827" s="108"/>
      <c r="S1827" s="108"/>
      <c r="T1827" s="108"/>
      <c r="U1827" s="108"/>
      <c r="V1827" s="108"/>
      <c r="W1827" s="108"/>
      <c r="X1827" s="108"/>
      <c r="Y1827" s="108"/>
      <c r="Z1827" s="108"/>
      <c r="AA1827" s="108"/>
      <c r="AB1827" s="108"/>
      <c r="AC1827" s="108"/>
      <c r="AD1827" s="108"/>
      <c r="AE1827" s="108"/>
      <c r="AF1827" s="108"/>
      <c r="AG1827" s="108"/>
      <c r="AH1827" s="108"/>
    </row>
    <row r="1828">
      <c r="A1828" s="108"/>
      <c r="B1828" s="108"/>
      <c r="C1828" s="108"/>
      <c r="D1828" s="115"/>
      <c r="E1828" s="108"/>
      <c r="F1828" s="108"/>
      <c r="G1828" s="108"/>
      <c r="H1828" s="108"/>
      <c r="I1828" s="108"/>
      <c r="J1828" s="108"/>
      <c r="K1828" s="108"/>
      <c r="L1828" s="108"/>
      <c r="M1828" s="111"/>
      <c r="N1828" s="112"/>
      <c r="O1828" s="111"/>
      <c r="P1828" s="108"/>
      <c r="Q1828" s="108"/>
      <c r="R1828" s="108"/>
      <c r="S1828" s="108"/>
      <c r="T1828" s="108"/>
      <c r="U1828" s="108"/>
      <c r="V1828" s="108"/>
      <c r="W1828" s="108"/>
      <c r="X1828" s="108"/>
      <c r="Y1828" s="108"/>
      <c r="Z1828" s="108"/>
      <c r="AA1828" s="108"/>
      <c r="AB1828" s="108"/>
      <c r="AC1828" s="108"/>
      <c r="AD1828" s="108"/>
      <c r="AE1828" s="108"/>
      <c r="AF1828" s="108"/>
      <c r="AG1828" s="108"/>
      <c r="AH1828" s="108"/>
    </row>
    <row r="1829">
      <c r="A1829" s="108"/>
      <c r="B1829" s="108"/>
      <c r="C1829" s="108"/>
      <c r="D1829" s="115"/>
      <c r="E1829" s="108"/>
      <c r="F1829" s="108"/>
      <c r="G1829" s="108"/>
      <c r="H1829" s="108"/>
      <c r="I1829" s="108"/>
      <c r="J1829" s="108"/>
      <c r="K1829" s="108"/>
      <c r="L1829" s="108"/>
      <c r="M1829" s="111"/>
      <c r="N1829" s="112"/>
      <c r="O1829" s="111"/>
      <c r="P1829" s="108"/>
      <c r="Q1829" s="108"/>
      <c r="R1829" s="108"/>
      <c r="S1829" s="108"/>
      <c r="T1829" s="108"/>
      <c r="U1829" s="108"/>
      <c r="V1829" s="108"/>
      <c r="W1829" s="108"/>
      <c r="X1829" s="108"/>
      <c r="Y1829" s="108"/>
      <c r="Z1829" s="108"/>
      <c r="AA1829" s="108"/>
      <c r="AB1829" s="108"/>
      <c r="AC1829" s="108"/>
      <c r="AD1829" s="108"/>
      <c r="AE1829" s="108"/>
      <c r="AF1829" s="108"/>
      <c r="AG1829" s="108"/>
      <c r="AH1829" s="108"/>
    </row>
    <row r="1830">
      <c r="A1830" s="108"/>
      <c r="B1830" s="108"/>
      <c r="C1830" s="108"/>
      <c r="D1830" s="115"/>
      <c r="E1830" s="108"/>
      <c r="F1830" s="108"/>
      <c r="G1830" s="108"/>
      <c r="H1830" s="108"/>
      <c r="I1830" s="108"/>
      <c r="J1830" s="108"/>
      <c r="K1830" s="108"/>
      <c r="L1830" s="108"/>
      <c r="M1830" s="111"/>
      <c r="N1830" s="112"/>
      <c r="O1830" s="111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/>
      <c r="AB1830" s="108"/>
      <c r="AC1830" s="108"/>
      <c r="AD1830" s="108"/>
      <c r="AE1830" s="108"/>
      <c r="AF1830" s="108"/>
      <c r="AG1830" s="108"/>
      <c r="AH1830" s="108"/>
    </row>
    <row r="1831">
      <c r="A1831" s="108"/>
      <c r="B1831" s="108"/>
      <c r="C1831" s="108"/>
      <c r="D1831" s="115"/>
      <c r="E1831" s="108"/>
      <c r="F1831" s="108"/>
      <c r="G1831" s="108"/>
      <c r="H1831" s="108"/>
      <c r="I1831" s="108"/>
      <c r="J1831" s="108"/>
      <c r="K1831" s="108"/>
      <c r="L1831" s="108"/>
      <c r="M1831" s="111"/>
      <c r="N1831" s="112"/>
      <c r="O1831" s="111"/>
      <c r="P1831" s="108"/>
      <c r="Q1831" s="108"/>
      <c r="R1831" s="108"/>
      <c r="S1831" s="108"/>
      <c r="T1831" s="108"/>
      <c r="U1831" s="108"/>
      <c r="V1831" s="108"/>
      <c r="W1831" s="108"/>
      <c r="X1831" s="108"/>
      <c r="Y1831" s="108"/>
      <c r="Z1831" s="108"/>
      <c r="AA1831" s="108"/>
      <c r="AB1831" s="108"/>
      <c r="AC1831" s="108"/>
      <c r="AD1831" s="108"/>
      <c r="AE1831" s="108"/>
      <c r="AF1831" s="108"/>
      <c r="AG1831" s="108"/>
      <c r="AH1831" s="108"/>
    </row>
    <row r="1832">
      <c r="A1832" s="108"/>
      <c r="B1832" s="108"/>
      <c r="C1832" s="108"/>
      <c r="D1832" s="115"/>
      <c r="E1832" s="108"/>
      <c r="F1832" s="108"/>
      <c r="G1832" s="108"/>
      <c r="H1832" s="108"/>
      <c r="I1832" s="108"/>
      <c r="J1832" s="108"/>
      <c r="K1832" s="108"/>
      <c r="L1832" s="108"/>
      <c r="M1832" s="111"/>
      <c r="N1832" s="112"/>
      <c r="O1832" s="111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/>
      <c r="AB1832" s="108"/>
      <c r="AC1832" s="108"/>
      <c r="AD1832" s="108"/>
      <c r="AE1832" s="108"/>
      <c r="AF1832" s="108"/>
      <c r="AG1832" s="108"/>
      <c r="AH1832" s="108"/>
    </row>
    <row r="1833">
      <c r="A1833" s="108"/>
      <c r="B1833" s="108"/>
      <c r="C1833" s="108"/>
      <c r="D1833" s="115"/>
      <c r="E1833" s="108"/>
      <c r="F1833" s="108"/>
      <c r="G1833" s="108"/>
      <c r="H1833" s="108"/>
      <c r="I1833" s="108"/>
      <c r="J1833" s="108"/>
      <c r="K1833" s="108"/>
      <c r="L1833" s="108"/>
      <c r="M1833" s="111"/>
      <c r="N1833" s="112"/>
      <c r="O1833" s="111"/>
      <c r="P1833" s="108"/>
      <c r="Q1833" s="108"/>
      <c r="R1833" s="108"/>
      <c r="S1833" s="108"/>
      <c r="T1833" s="108"/>
      <c r="U1833" s="108"/>
      <c r="V1833" s="108"/>
      <c r="W1833" s="108"/>
      <c r="X1833" s="108"/>
      <c r="Y1833" s="108"/>
      <c r="Z1833" s="108"/>
      <c r="AA1833" s="108"/>
      <c r="AB1833" s="108"/>
      <c r="AC1833" s="108"/>
      <c r="AD1833" s="108"/>
      <c r="AE1833" s="108"/>
      <c r="AF1833" s="108"/>
      <c r="AG1833" s="108"/>
      <c r="AH1833" s="108"/>
    </row>
    <row r="1834">
      <c r="A1834" s="108"/>
      <c r="B1834" s="108"/>
      <c r="C1834" s="108"/>
      <c r="D1834" s="115"/>
      <c r="E1834" s="108"/>
      <c r="F1834" s="108"/>
      <c r="G1834" s="108"/>
      <c r="H1834" s="108"/>
      <c r="I1834" s="108"/>
      <c r="J1834" s="108"/>
      <c r="K1834" s="108"/>
      <c r="L1834" s="108"/>
      <c r="M1834" s="111"/>
      <c r="N1834" s="112"/>
      <c r="O1834" s="111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/>
      <c r="AB1834" s="108"/>
      <c r="AC1834" s="108"/>
      <c r="AD1834" s="108"/>
      <c r="AE1834" s="108"/>
      <c r="AF1834" s="108"/>
      <c r="AG1834" s="108"/>
      <c r="AH1834" s="108"/>
    </row>
    <row r="1835">
      <c r="A1835" s="108"/>
      <c r="B1835" s="108"/>
      <c r="C1835" s="108"/>
      <c r="D1835" s="115"/>
      <c r="E1835" s="108"/>
      <c r="F1835" s="108"/>
      <c r="G1835" s="108"/>
      <c r="H1835" s="108"/>
      <c r="I1835" s="108"/>
      <c r="J1835" s="108"/>
      <c r="K1835" s="108"/>
      <c r="L1835" s="108"/>
      <c r="M1835" s="111"/>
      <c r="N1835" s="112"/>
      <c r="O1835" s="111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/>
      <c r="AB1835" s="108"/>
      <c r="AC1835" s="108"/>
      <c r="AD1835" s="108"/>
      <c r="AE1835" s="108"/>
      <c r="AF1835" s="108"/>
      <c r="AG1835" s="108"/>
      <c r="AH1835" s="108"/>
    </row>
    <row r="1836">
      <c r="A1836" s="108"/>
      <c r="B1836" s="108"/>
      <c r="C1836" s="108"/>
      <c r="D1836" s="115"/>
      <c r="E1836" s="108"/>
      <c r="F1836" s="108"/>
      <c r="G1836" s="108"/>
      <c r="H1836" s="108"/>
      <c r="I1836" s="108"/>
      <c r="J1836" s="108"/>
      <c r="K1836" s="108"/>
      <c r="L1836" s="108"/>
      <c r="M1836" s="111"/>
      <c r="N1836" s="112"/>
      <c r="O1836" s="111"/>
      <c r="P1836" s="108"/>
      <c r="Q1836" s="108"/>
      <c r="R1836" s="108"/>
      <c r="S1836" s="108"/>
      <c r="T1836" s="108"/>
      <c r="U1836" s="108"/>
      <c r="V1836" s="108"/>
      <c r="W1836" s="108"/>
      <c r="X1836" s="108"/>
      <c r="Y1836" s="108"/>
      <c r="Z1836" s="108"/>
      <c r="AA1836" s="108"/>
      <c r="AB1836" s="108"/>
      <c r="AC1836" s="108"/>
      <c r="AD1836" s="108"/>
      <c r="AE1836" s="108"/>
      <c r="AF1836" s="108"/>
      <c r="AG1836" s="108"/>
      <c r="AH1836" s="108"/>
    </row>
    <row r="1837">
      <c r="A1837" s="108"/>
      <c r="B1837" s="108"/>
      <c r="C1837" s="108"/>
      <c r="D1837" s="115"/>
      <c r="E1837" s="108"/>
      <c r="F1837" s="108"/>
      <c r="G1837" s="108"/>
      <c r="H1837" s="108"/>
      <c r="I1837" s="108"/>
      <c r="J1837" s="108"/>
      <c r="K1837" s="108"/>
      <c r="L1837" s="108"/>
      <c r="M1837" s="111"/>
      <c r="N1837" s="112"/>
      <c r="O1837" s="111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/>
      <c r="AB1837" s="108"/>
      <c r="AC1837" s="108"/>
      <c r="AD1837" s="108"/>
      <c r="AE1837" s="108"/>
      <c r="AF1837" s="108"/>
      <c r="AG1837" s="108"/>
      <c r="AH1837" s="108"/>
    </row>
    <row r="1838">
      <c r="A1838" s="108"/>
      <c r="B1838" s="108"/>
      <c r="C1838" s="108"/>
      <c r="D1838" s="115"/>
      <c r="E1838" s="108"/>
      <c r="F1838" s="108"/>
      <c r="G1838" s="108"/>
      <c r="H1838" s="108"/>
      <c r="I1838" s="108"/>
      <c r="J1838" s="108"/>
      <c r="K1838" s="108"/>
      <c r="L1838" s="108"/>
      <c r="M1838" s="111"/>
      <c r="N1838" s="112"/>
      <c r="O1838" s="111"/>
      <c r="P1838" s="108"/>
      <c r="Q1838" s="108"/>
      <c r="R1838" s="108"/>
      <c r="S1838" s="108"/>
      <c r="T1838" s="108"/>
      <c r="U1838" s="108"/>
      <c r="V1838" s="108"/>
      <c r="W1838" s="108"/>
      <c r="X1838" s="108"/>
      <c r="Y1838" s="108"/>
      <c r="Z1838" s="108"/>
      <c r="AA1838" s="108"/>
      <c r="AB1838" s="108"/>
      <c r="AC1838" s="108"/>
      <c r="AD1838" s="108"/>
      <c r="AE1838" s="108"/>
      <c r="AF1838" s="108"/>
      <c r="AG1838" s="108"/>
      <c r="AH1838" s="108"/>
    </row>
    <row r="1839">
      <c r="A1839" s="108"/>
      <c r="B1839" s="108"/>
      <c r="C1839" s="108"/>
      <c r="D1839" s="115"/>
      <c r="E1839" s="108"/>
      <c r="F1839" s="108"/>
      <c r="G1839" s="108"/>
      <c r="H1839" s="108"/>
      <c r="I1839" s="108"/>
      <c r="J1839" s="108"/>
      <c r="K1839" s="108"/>
      <c r="L1839" s="108"/>
      <c r="M1839" s="111"/>
      <c r="N1839" s="112"/>
      <c r="O1839" s="111"/>
      <c r="P1839" s="108"/>
      <c r="Q1839" s="108"/>
      <c r="R1839" s="108"/>
      <c r="S1839" s="108"/>
      <c r="T1839" s="108"/>
      <c r="U1839" s="108"/>
      <c r="V1839" s="108"/>
      <c r="W1839" s="108"/>
      <c r="X1839" s="108"/>
      <c r="Y1839" s="108"/>
      <c r="Z1839" s="108"/>
      <c r="AA1839" s="108"/>
      <c r="AB1839" s="108"/>
      <c r="AC1839" s="108"/>
      <c r="AD1839" s="108"/>
      <c r="AE1839" s="108"/>
      <c r="AF1839" s="108"/>
      <c r="AG1839" s="108"/>
      <c r="AH1839" s="108"/>
    </row>
    <row r="1840">
      <c r="A1840" s="108"/>
      <c r="B1840" s="108"/>
      <c r="C1840" s="108"/>
      <c r="D1840" s="115"/>
      <c r="E1840" s="108"/>
      <c r="F1840" s="108"/>
      <c r="G1840" s="108"/>
      <c r="H1840" s="108"/>
      <c r="I1840" s="108"/>
      <c r="J1840" s="108"/>
      <c r="K1840" s="108"/>
      <c r="L1840" s="108"/>
      <c r="M1840" s="111"/>
      <c r="N1840" s="112"/>
      <c r="O1840" s="111"/>
      <c r="P1840" s="108"/>
      <c r="Q1840" s="108"/>
      <c r="R1840" s="108"/>
      <c r="S1840" s="108"/>
      <c r="T1840" s="108"/>
      <c r="U1840" s="108"/>
      <c r="V1840" s="108"/>
      <c r="W1840" s="108"/>
      <c r="X1840" s="108"/>
      <c r="Y1840" s="108"/>
      <c r="Z1840" s="108"/>
      <c r="AA1840" s="108"/>
      <c r="AB1840" s="108"/>
      <c r="AC1840" s="108"/>
      <c r="AD1840" s="108"/>
      <c r="AE1840" s="108"/>
      <c r="AF1840" s="108"/>
      <c r="AG1840" s="108"/>
      <c r="AH1840" s="108"/>
    </row>
    <row r="1841">
      <c r="A1841" s="108"/>
      <c r="B1841" s="108"/>
      <c r="C1841" s="108"/>
      <c r="D1841" s="115"/>
      <c r="E1841" s="108"/>
      <c r="F1841" s="108"/>
      <c r="G1841" s="108"/>
      <c r="H1841" s="108"/>
      <c r="I1841" s="108"/>
      <c r="J1841" s="108"/>
      <c r="K1841" s="108"/>
      <c r="L1841" s="108"/>
      <c r="M1841" s="111"/>
      <c r="N1841" s="112"/>
      <c r="O1841" s="111"/>
      <c r="P1841" s="108"/>
      <c r="Q1841" s="108"/>
      <c r="R1841" s="108"/>
      <c r="S1841" s="108"/>
      <c r="T1841" s="108"/>
      <c r="U1841" s="108"/>
      <c r="V1841" s="108"/>
      <c r="W1841" s="108"/>
      <c r="X1841" s="108"/>
      <c r="Y1841" s="108"/>
      <c r="Z1841" s="108"/>
      <c r="AA1841" s="108"/>
      <c r="AB1841" s="108"/>
      <c r="AC1841" s="108"/>
      <c r="AD1841" s="108"/>
      <c r="AE1841" s="108"/>
      <c r="AF1841" s="108"/>
      <c r="AG1841" s="108"/>
      <c r="AH1841" s="108"/>
    </row>
    <row r="1842">
      <c r="A1842" s="108"/>
      <c r="B1842" s="108"/>
      <c r="C1842" s="108"/>
      <c r="D1842" s="115"/>
      <c r="E1842" s="108"/>
      <c r="F1842" s="108"/>
      <c r="G1842" s="108"/>
      <c r="H1842" s="108"/>
      <c r="I1842" s="108"/>
      <c r="J1842" s="108"/>
      <c r="K1842" s="108"/>
      <c r="L1842" s="108"/>
      <c r="M1842" s="111"/>
      <c r="N1842" s="112"/>
      <c r="O1842" s="111"/>
      <c r="P1842" s="108"/>
      <c r="Q1842" s="108"/>
      <c r="R1842" s="108"/>
      <c r="S1842" s="108"/>
      <c r="T1842" s="108"/>
      <c r="U1842" s="108"/>
      <c r="V1842" s="108"/>
      <c r="W1842" s="108"/>
      <c r="X1842" s="108"/>
      <c r="Y1842" s="108"/>
      <c r="Z1842" s="108"/>
      <c r="AA1842" s="108"/>
      <c r="AB1842" s="108"/>
      <c r="AC1842" s="108"/>
      <c r="AD1842" s="108"/>
      <c r="AE1842" s="108"/>
      <c r="AF1842" s="108"/>
      <c r="AG1842" s="108"/>
      <c r="AH1842" s="108"/>
    </row>
    <row r="1843">
      <c r="A1843" s="108"/>
      <c r="B1843" s="108"/>
      <c r="C1843" s="108"/>
      <c r="D1843" s="115"/>
      <c r="E1843" s="108"/>
      <c r="F1843" s="108"/>
      <c r="G1843" s="108"/>
      <c r="H1843" s="108"/>
      <c r="I1843" s="108"/>
      <c r="J1843" s="108"/>
      <c r="K1843" s="108"/>
      <c r="L1843" s="108"/>
      <c r="M1843" s="111"/>
      <c r="N1843" s="112"/>
      <c r="O1843" s="111"/>
      <c r="P1843" s="108"/>
      <c r="Q1843" s="108"/>
      <c r="R1843" s="108"/>
      <c r="S1843" s="108"/>
      <c r="T1843" s="108"/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08"/>
      <c r="AE1843" s="108"/>
      <c r="AF1843" s="108"/>
      <c r="AG1843" s="108"/>
      <c r="AH1843" s="108"/>
    </row>
    <row r="1844">
      <c r="A1844" s="108"/>
      <c r="B1844" s="108"/>
      <c r="C1844" s="108"/>
      <c r="D1844" s="115"/>
      <c r="E1844" s="108"/>
      <c r="F1844" s="108"/>
      <c r="G1844" s="108"/>
      <c r="H1844" s="108"/>
      <c r="I1844" s="108"/>
      <c r="J1844" s="108"/>
      <c r="K1844" s="108"/>
      <c r="L1844" s="108"/>
      <c r="M1844" s="111"/>
      <c r="N1844" s="112"/>
      <c r="O1844" s="111"/>
      <c r="P1844" s="108"/>
      <c r="Q1844" s="108"/>
      <c r="R1844" s="108"/>
      <c r="S1844" s="108"/>
      <c r="T1844" s="108"/>
      <c r="U1844" s="108"/>
      <c r="V1844" s="108"/>
      <c r="W1844" s="108"/>
      <c r="X1844" s="108"/>
      <c r="Y1844" s="108"/>
      <c r="Z1844" s="108"/>
      <c r="AA1844" s="108"/>
      <c r="AB1844" s="108"/>
      <c r="AC1844" s="108"/>
      <c r="AD1844" s="108"/>
      <c r="AE1844" s="108"/>
      <c r="AF1844" s="108"/>
      <c r="AG1844" s="108"/>
      <c r="AH1844" s="108"/>
    </row>
    <row r="1845">
      <c r="A1845" s="108"/>
      <c r="B1845" s="108"/>
      <c r="C1845" s="108"/>
      <c r="D1845" s="115"/>
      <c r="E1845" s="108"/>
      <c r="F1845" s="108"/>
      <c r="G1845" s="108"/>
      <c r="H1845" s="108"/>
      <c r="I1845" s="108"/>
      <c r="J1845" s="108"/>
      <c r="K1845" s="108"/>
      <c r="L1845" s="108"/>
      <c r="M1845" s="111"/>
      <c r="N1845" s="112"/>
      <c r="O1845" s="111"/>
      <c r="P1845" s="108"/>
      <c r="Q1845" s="108"/>
      <c r="R1845" s="108"/>
      <c r="S1845" s="108"/>
      <c r="T1845" s="108"/>
      <c r="U1845" s="108"/>
      <c r="V1845" s="108"/>
      <c r="W1845" s="108"/>
      <c r="X1845" s="108"/>
      <c r="Y1845" s="108"/>
      <c r="Z1845" s="108"/>
      <c r="AA1845" s="108"/>
      <c r="AB1845" s="108"/>
      <c r="AC1845" s="108"/>
      <c r="AD1845" s="108"/>
      <c r="AE1845" s="108"/>
      <c r="AF1845" s="108"/>
      <c r="AG1845" s="108"/>
      <c r="AH1845" s="108"/>
    </row>
    <row r="1846">
      <c r="A1846" s="108"/>
      <c r="B1846" s="108"/>
      <c r="C1846" s="108"/>
      <c r="D1846" s="115"/>
      <c r="E1846" s="108"/>
      <c r="F1846" s="108"/>
      <c r="G1846" s="108"/>
      <c r="H1846" s="108"/>
      <c r="I1846" s="108"/>
      <c r="J1846" s="108"/>
      <c r="K1846" s="108"/>
      <c r="L1846" s="108"/>
      <c r="M1846" s="111"/>
      <c r="N1846" s="112"/>
      <c r="O1846" s="111"/>
      <c r="P1846" s="108"/>
      <c r="Q1846" s="108"/>
      <c r="R1846" s="108"/>
      <c r="S1846" s="108"/>
      <c r="T1846" s="108"/>
      <c r="U1846" s="108"/>
      <c r="V1846" s="108"/>
      <c r="W1846" s="108"/>
      <c r="X1846" s="108"/>
      <c r="Y1846" s="108"/>
      <c r="Z1846" s="108"/>
      <c r="AA1846" s="108"/>
      <c r="AB1846" s="108"/>
      <c r="AC1846" s="108"/>
      <c r="AD1846" s="108"/>
      <c r="AE1846" s="108"/>
      <c r="AF1846" s="108"/>
      <c r="AG1846" s="108"/>
      <c r="AH1846" s="108"/>
    </row>
    <row r="1847">
      <c r="A1847" s="108"/>
      <c r="B1847" s="108"/>
      <c r="C1847" s="108"/>
      <c r="D1847" s="115"/>
      <c r="E1847" s="108"/>
      <c r="F1847" s="108"/>
      <c r="G1847" s="108"/>
      <c r="H1847" s="108"/>
      <c r="I1847" s="108"/>
      <c r="J1847" s="108"/>
      <c r="K1847" s="108"/>
      <c r="L1847" s="108"/>
      <c r="M1847" s="111"/>
      <c r="N1847" s="112"/>
      <c r="O1847" s="111"/>
      <c r="P1847" s="108"/>
      <c r="Q1847" s="108"/>
      <c r="R1847" s="108"/>
      <c r="S1847" s="108"/>
      <c r="T1847" s="108"/>
      <c r="U1847" s="108"/>
      <c r="V1847" s="108"/>
      <c r="W1847" s="108"/>
      <c r="X1847" s="108"/>
      <c r="Y1847" s="108"/>
      <c r="Z1847" s="108"/>
      <c r="AA1847" s="108"/>
      <c r="AB1847" s="108"/>
      <c r="AC1847" s="108"/>
      <c r="AD1847" s="108"/>
      <c r="AE1847" s="108"/>
      <c r="AF1847" s="108"/>
      <c r="AG1847" s="108"/>
      <c r="AH1847" s="108"/>
    </row>
    <row r="1848">
      <c r="A1848" s="108"/>
      <c r="B1848" s="108"/>
      <c r="C1848" s="108"/>
      <c r="D1848" s="115"/>
      <c r="E1848" s="108"/>
      <c r="F1848" s="108"/>
      <c r="G1848" s="108"/>
      <c r="H1848" s="108"/>
      <c r="I1848" s="108"/>
      <c r="J1848" s="108"/>
      <c r="K1848" s="108"/>
      <c r="L1848" s="108"/>
      <c r="M1848" s="111"/>
      <c r="N1848" s="112"/>
      <c r="O1848" s="111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/>
      <c r="AB1848" s="108"/>
      <c r="AC1848" s="108"/>
      <c r="AD1848" s="108"/>
      <c r="AE1848" s="108"/>
      <c r="AF1848" s="108"/>
      <c r="AG1848" s="108"/>
      <c r="AH1848" s="108"/>
    </row>
    <row r="1849">
      <c r="A1849" s="108"/>
      <c r="B1849" s="108"/>
      <c r="C1849" s="108"/>
      <c r="D1849" s="115"/>
      <c r="E1849" s="108"/>
      <c r="F1849" s="108"/>
      <c r="G1849" s="108"/>
      <c r="H1849" s="108"/>
      <c r="I1849" s="108"/>
      <c r="J1849" s="108"/>
      <c r="K1849" s="108"/>
      <c r="L1849" s="108"/>
      <c r="M1849" s="111"/>
      <c r="N1849" s="112"/>
      <c r="O1849" s="111"/>
      <c r="P1849" s="108"/>
      <c r="Q1849" s="108"/>
      <c r="R1849" s="108"/>
      <c r="S1849" s="108"/>
      <c r="T1849" s="108"/>
      <c r="U1849" s="108"/>
      <c r="V1849" s="108"/>
      <c r="W1849" s="108"/>
      <c r="X1849" s="108"/>
      <c r="Y1849" s="108"/>
      <c r="Z1849" s="108"/>
      <c r="AA1849" s="108"/>
      <c r="AB1849" s="108"/>
      <c r="AC1849" s="108"/>
      <c r="AD1849" s="108"/>
      <c r="AE1849" s="108"/>
      <c r="AF1849" s="108"/>
      <c r="AG1849" s="108"/>
      <c r="AH1849" s="108"/>
    </row>
    <row r="1850">
      <c r="A1850" s="108"/>
      <c r="B1850" s="108"/>
      <c r="C1850" s="108"/>
      <c r="D1850" s="115"/>
      <c r="E1850" s="108"/>
      <c r="F1850" s="108"/>
      <c r="G1850" s="108"/>
      <c r="H1850" s="108"/>
      <c r="I1850" s="108"/>
      <c r="J1850" s="108"/>
      <c r="K1850" s="108"/>
      <c r="L1850" s="108"/>
      <c r="M1850" s="111"/>
      <c r="N1850" s="112"/>
      <c r="O1850" s="111"/>
      <c r="P1850" s="108"/>
      <c r="Q1850" s="108"/>
      <c r="R1850" s="108"/>
      <c r="S1850" s="108"/>
      <c r="T1850" s="108"/>
      <c r="U1850" s="108"/>
      <c r="V1850" s="108"/>
      <c r="W1850" s="108"/>
      <c r="X1850" s="108"/>
      <c r="Y1850" s="108"/>
      <c r="Z1850" s="108"/>
      <c r="AA1850" s="108"/>
      <c r="AB1850" s="108"/>
      <c r="AC1850" s="108"/>
      <c r="AD1850" s="108"/>
      <c r="AE1850" s="108"/>
      <c r="AF1850" s="108"/>
      <c r="AG1850" s="108"/>
      <c r="AH1850" s="108"/>
    </row>
    <row r="1851">
      <c r="A1851" s="108"/>
      <c r="B1851" s="108"/>
      <c r="C1851" s="108"/>
      <c r="D1851" s="115"/>
      <c r="E1851" s="108"/>
      <c r="F1851" s="108"/>
      <c r="G1851" s="108"/>
      <c r="H1851" s="108"/>
      <c r="I1851" s="108"/>
      <c r="J1851" s="108"/>
      <c r="K1851" s="108"/>
      <c r="L1851" s="108"/>
      <c r="M1851" s="111"/>
      <c r="N1851" s="112"/>
      <c r="O1851" s="111"/>
      <c r="P1851" s="108"/>
      <c r="Q1851" s="108"/>
      <c r="R1851" s="108"/>
      <c r="S1851" s="108"/>
      <c r="T1851" s="108"/>
      <c r="U1851" s="108"/>
      <c r="V1851" s="108"/>
      <c r="W1851" s="108"/>
      <c r="X1851" s="108"/>
      <c r="Y1851" s="108"/>
      <c r="Z1851" s="108"/>
      <c r="AA1851" s="108"/>
      <c r="AB1851" s="108"/>
      <c r="AC1851" s="108"/>
      <c r="AD1851" s="108"/>
      <c r="AE1851" s="108"/>
      <c r="AF1851" s="108"/>
      <c r="AG1851" s="108"/>
      <c r="AH1851" s="108"/>
    </row>
    <row r="1852">
      <c r="A1852" s="108"/>
      <c r="B1852" s="108"/>
      <c r="C1852" s="108"/>
      <c r="D1852" s="115"/>
      <c r="E1852" s="108"/>
      <c r="F1852" s="108"/>
      <c r="G1852" s="108"/>
      <c r="H1852" s="108"/>
      <c r="I1852" s="108"/>
      <c r="J1852" s="108"/>
      <c r="K1852" s="108"/>
      <c r="L1852" s="108"/>
      <c r="M1852" s="111"/>
      <c r="N1852" s="112"/>
      <c r="O1852" s="111"/>
      <c r="P1852" s="108"/>
      <c r="Q1852" s="108"/>
      <c r="R1852" s="108"/>
      <c r="S1852" s="108"/>
      <c r="T1852" s="108"/>
      <c r="U1852" s="108"/>
      <c r="V1852" s="108"/>
      <c r="W1852" s="108"/>
      <c r="X1852" s="108"/>
      <c r="Y1852" s="108"/>
      <c r="Z1852" s="108"/>
      <c r="AA1852" s="108"/>
      <c r="AB1852" s="108"/>
      <c r="AC1852" s="108"/>
      <c r="AD1852" s="108"/>
      <c r="AE1852" s="108"/>
      <c r="AF1852" s="108"/>
      <c r="AG1852" s="108"/>
      <c r="AH1852" s="108"/>
    </row>
    <row r="1853">
      <c r="A1853" s="108"/>
      <c r="B1853" s="108"/>
      <c r="C1853" s="108"/>
      <c r="D1853" s="115"/>
      <c r="E1853" s="108"/>
      <c r="F1853" s="108"/>
      <c r="G1853" s="108"/>
      <c r="H1853" s="108"/>
      <c r="I1853" s="108"/>
      <c r="J1853" s="108"/>
      <c r="K1853" s="108"/>
      <c r="L1853" s="108"/>
      <c r="M1853" s="111"/>
      <c r="N1853" s="112"/>
      <c r="O1853" s="111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/>
      <c r="AC1853" s="108"/>
      <c r="AD1853" s="108"/>
      <c r="AE1853" s="108"/>
      <c r="AF1853" s="108"/>
      <c r="AG1853" s="108"/>
      <c r="AH1853" s="108"/>
    </row>
    <row r="1854">
      <c r="A1854" s="108"/>
      <c r="B1854" s="108"/>
      <c r="C1854" s="108"/>
      <c r="D1854" s="115"/>
      <c r="E1854" s="108"/>
      <c r="F1854" s="108"/>
      <c r="G1854" s="108"/>
      <c r="H1854" s="108"/>
      <c r="I1854" s="108"/>
      <c r="J1854" s="108"/>
      <c r="K1854" s="108"/>
      <c r="L1854" s="108"/>
      <c r="M1854" s="111"/>
      <c r="N1854" s="112"/>
      <c r="O1854" s="111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/>
      <c r="AB1854" s="108"/>
      <c r="AC1854" s="108"/>
      <c r="AD1854" s="108"/>
      <c r="AE1854" s="108"/>
      <c r="AF1854" s="108"/>
      <c r="AG1854" s="108"/>
      <c r="AH1854" s="108"/>
    </row>
    <row r="1855">
      <c r="A1855" s="108"/>
      <c r="B1855" s="108"/>
      <c r="C1855" s="108"/>
      <c r="D1855" s="115"/>
      <c r="E1855" s="108"/>
      <c r="F1855" s="108"/>
      <c r="G1855" s="108"/>
      <c r="H1855" s="108"/>
      <c r="I1855" s="108"/>
      <c r="J1855" s="108"/>
      <c r="K1855" s="108"/>
      <c r="L1855" s="108"/>
      <c r="M1855" s="111"/>
      <c r="N1855" s="112"/>
      <c r="O1855" s="111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/>
      <c r="AC1855" s="108"/>
      <c r="AD1855" s="108"/>
      <c r="AE1855" s="108"/>
      <c r="AF1855" s="108"/>
      <c r="AG1855" s="108"/>
      <c r="AH1855" s="108"/>
    </row>
    <row r="1856">
      <c r="A1856" s="108"/>
      <c r="B1856" s="108"/>
      <c r="C1856" s="108"/>
      <c r="D1856" s="115"/>
      <c r="E1856" s="108"/>
      <c r="F1856" s="108"/>
      <c r="G1856" s="108"/>
      <c r="H1856" s="108"/>
      <c r="I1856" s="108"/>
      <c r="J1856" s="108"/>
      <c r="K1856" s="108"/>
      <c r="L1856" s="108"/>
      <c r="M1856" s="111"/>
      <c r="N1856" s="112"/>
      <c r="O1856" s="111"/>
      <c r="P1856" s="108"/>
      <c r="Q1856" s="108"/>
      <c r="R1856" s="108"/>
      <c r="S1856" s="108"/>
      <c r="T1856" s="108"/>
      <c r="U1856" s="108"/>
      <c r="V1856" s="108"/>
      <c r="W1856" s="108"/>
      <c r="X1856" s="108"/>
      <c r="Y1856" s="108"/>
      <c r="Z1856" s="108"/>
      <c r="AA1856" s="108"/>
      <c r="AB1856" s="108"/>
      <c r="AC1856" s="108"/>
      <c r="AD1856" s="108"/>
      <c r="AE1856" s="108"/>
      <c r="AF1856" s="108"/>
      <c r="AG1856" s="108"/>
      <c r="AH1856" s="108"/>
    </row>
    <row r="1857">
      <c r="A1857" s="108"/>
      <c r="B1857" s="108"/>
      <c r="C1857" s="108"/>
      <c r="D1857" s="115"/>
      <c r="E1857" s="108"/>
      <c r="F1857" s="108"/>
      <c r="G1857" s="108"/>
      <c r="H1857" s="108"/>
      <c r="I1857" s="108"/>
      <c r="J1857" s="108"/>
      <c r="K1857" s="108"/>
      <c r="L1857" s="108"/>
      <c r="M1857" s="111"/>
      <c r="N1857" s="112"/>
      <c r="O1857" s="111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/>
      <c r="AC1857" s="108"/>
      <c r="AD1857" s="108"/>
      <c r="AE1857" s="108"/>
      <c r="AF1857" s="108"/>
      <c r="AG1857" s="108"/>
      <c r="AH1857" s="108"/>
    </row>
    <row r="1858">
      <c r="A1858" s="108"/>
      <c r="B1858" s="108"/>
      <c r="C1858" s="108"/>
      <c r="D1858" s="115"/>
      <c r="E1858" s="108"/>
      <c r="F1858" s="108"/>
      <c r="G1858" s="108"/>
      <c r="H1858" s="108"/>
      <c r="I1858" s="108"/>
      <c r="J1858" s="108"/>
      <c r="K1858" s="108"/>
      <c r="L1858" s="108"/>
      <c r="M1858" s="111"/>
      <c r="N1858" s="112"/>
      <c r="O1858" s="111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/>
      <c r="AB1858" s="108"/>
      <c r="AC1858" s="108"/>
      <c r="AD1858" s="108"/>
      <c r="AE1858" s="108"/>
      <c r="AF1858" s="108"/>
      <c r="AG1858" s="108"/>
      <c r="AH1858" s="108"/>
    </row>
    <row r="1859">
      <c r="A1859" s="108"/>
      <c r="B1859" s="108"/>
      <c r="C1859" s="108"/>
      <c r="D1859" s="115"/>
      <c r="E1859" s="108"/>
      <c r="F1859" s="108"/>
      <c r="G1859" s="108"/>
      <c r="H1859" s="108"/>
      <c r="I1859" s="108"/>
      <c r="J1859" s="108"/>
      <c r="K1859" s="108"/>
      <c r="L1859" s="108"/>
      <c r="M1859" s="111"/>
      <c r="N1859" s="112"/>
      <c r="O1859" s="111"/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/>
      <c r="AC1859" s="108"/>
      <c r="AD1859" s="108"/>
      <c r="AE1859" s="108"/>
      <c r="AF1859" s="108"/>
      <c r="AG1859" s="108"/>
      <c r="AH1859" s="108"/>
    </row>
    <row r="1860">
      <c r="A1860" s="108"/>
      <c r="B1860" s="108"/>
      <c r="C1860" s="108"/>
      <c r="D1860" s="115"/>
      <c r="E1860" s="108"/>
      <c r="F1860" s="108"/>
      <c r="G1860" s="108"/>
      <c r="H1860" s="108"/>
      <c r="I1860" s="108"/>
      <c r="J1860" s="108"/>
      <c r="K1860" s="108"/>
      <c r="L1860" s="108"/>
      <c r="M1860" s="111"/>
      <c r="N1860" s="112"/>
      <c r="O1860" s="111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/>
      <c r="AC1860" s="108"/>
      <c r="AD1860" s="108"/>
      <c r="AE1860" s="108"/>
      <c r="AF1860" s="108"/>
      <c r="AG1860" s="108"/>
      <c r="AH1860" s="108"/>
    </row>
    <row r="1861">
      <c r="A1861" s="108"/>
      <c r="B1861" s="108"/>
      <c r="C1861" s="108"/>
      <c r="D1861" s="115"/>
      <c r="E1861" s="108"/>
      <c r="F1861" s="108"/>
      <c r="G1861" s="108"/>
      <c r="H1861" s="108"/>
      <c r="I1861" s="108"/>
      <c r="J1861" s="108"/>
      <c r="K1861" s="108"/>
      <c r="L1861" s="108"/>
      <c r="M1861" s="111"/>
      <c r="N1861" s="112"/>
      <c r="O1861" s="111"/>
      <c r="P1861" s="108"/>
      <c r="Q1861" s="108"/>
      <c r="R1861" s="108"/>
      <c r="S1861" s="108"/>
      <c r="T1861" s="108"/>
      <c r="U1861" s="108"/>
      <c r="V1861" s="108"/>
      <c r="W1861" s="108"/>
      <c r="X1861" s="108"/>
      <c r="Y1861" s="108"/>
      <c r="Z1861" s="108"/>
      <c r="AA1861" s="108"/>
      <c r="AB1861" s="108"/>
      <c r="AC1861" s="108"/>
      <c r="AD1861" s="108"/>
      <c r="AE1861" s="108"/>
      <c r="AF1861" s="108"/>
      <c r="AG1861" s="108"/>
      <c r="AH1861" s="108"/>
    </row>
    <row r="1862">
      <c r="A1862" s="108"/>
      <c r="B1862" s="108"/>
      <c r="C1862" s="108"/>
      <c r="D1862" s="115"/>
      <c r="E1862" s="108"/>
      <c r="F1862" s="108"/>
      <c r="G1862" s="108"/>
      <c r="H1862" s="108"/>
      <c r="I1862" s="108"/>
      <c r="J1862" s="108"/>
      <c r="K1862" s="108"/>
      <c r="L1862" s="108"/>
      <c r="M1862" s="111"/>
      <c r="N1862" s="112"/>
      <c r="O1862" s="111"/>
      <c r="P1862" s="108"/>
      <c r="Q1862" s="108"/>
      <c r="R1862" s="108"/>
      <c r="S1862" s="108"/>
      <c r="T1862" s="108"/>
      <c r="U1862" s="108"/>
      <c r="V1862" s="108"/>
      <c r="W1862" s="108"/>
      <c r="X1862" s="108"/>
      <c r="Y1862" s="108"/>
      <c r="Z1862" s="108"/>
      <c r="AA1862" s="108"/>
      <c r="AB1862" s="108"/>
      <c r="AC1862" s="108"/>
      <c r="AD1862" s="108"/>
      <c r="AE1862" s="108"/>
      <c r="AF1862" s="108"/>
      <c r="AG1862" s="108"/>
      <c r="AH1862" s="108"/>
    </row>
    <row r="1863">
      <c r="A1863" s="108"/>
      <c r="B1863" s="108"/>
      <c r="C1863" s="108"/>
      <c r="D1863" s="115"/>
      <c r="E1863" s="108"/>
      <c r="F1863" s="108"/>
      <c r="G1863" s="108"/>
      <c r="H1863" s="108"/>
      <c r="I1863" s="108"/>
      <c r="J1863" s="108"/>
      <c r="K1863" s="108"/>
      <c r="L1863" s="108"/>
      <c r="M1863" s="111"/>
      <c r="N1863" s="112"/>
      <c r="O1863" s="111"/>
      <c r="P1863" s="108"/>
      <c r="Q1863" s="108"/>
      <c r="R1863" s="108"/>
      <c r="S1863" s="108"/>
      <c r="T1863" s="108"/>
      <c r="U1863" s="108"/>
      <c r="V1863" s="108"/>
      <c r="W1863" s="108"/>
      <c r="X1863" s="108"/>
      <c r="Y1863" s="108"/>
      <c r="Z1863" s="108"/>
      <c r="AA1863" s="108"/>
      <c r="AB1863" s="108"/>
      <c r="AC1863" s="108"/>
      <c r="AD1863" s="108"/>
      <c r="AE1863" s="108"/>
      <c r="AF1863" s="108"/>
      <c r="AG1863" s="108"/>
      <c r="AH1863" s="108"/>
    </row>
    <row r="1864">
      <c r="A1864" s="108"/>
      <c r="B1864" s="108"/>
      <c r="C1864" s="108"/>
      <c r="D1864" s="115"/>
      <c r="E1864" s="108"/>
      <c r="F1864" s="108"/>
      <c r="G1864" s="108"/>
      <c r="H1864" s="108"/>
      <c r="I1864" s="108"/>
      <c r="J1864" s="108"/>
      <c r="K1864" s="108"/>
      <c r="L1864" s="108"/>
      <c r="M1864" s="111"/>
      <c r="N1864" s="112"/>
      <c r="O1864" s="111"/>
      <c r="P1864" s="108"/>
      <c r="Q1864" s="108"/>
      <c r="R1864" s="108"/>
      <c r="S1864" s="108"/>
      <c r="T1864" s="108"/>
      <c r="U1864" s="108"/>
      <c r="V1864" s="108"/>
      <c r="W1864" s="108"/>
      <c r="X1864" s="108"/>
      <c r="Y1864" s="108"/>
      <c r="Z1864" s="108"/>
      <c r="AA1864" s="108"/>
      <c r="AB1864" s="108"/>
      <c r="AC1864" s="108"/>
      <c r="AD1864" s="108"/>
      <c r="AE1864" s="108"/>
      <c r="AF1864" s="108"/>
      <c r="AG1864" s="108"/>
      <c r="AH1864" s="108"/>
    </row>
    <row r="1865">
      <c r="A1865" s="108"/>
      <c r="B1865" s="108"/>
      <c r="C1865" s="108"/>
      <c r="D1865" s="115"/>
      <c r="E1865" s="108"/>
      <c r="F1865" s="108"/>
      <c r="G1865" s="108"/>
      <c r="H1865" s="108"/>
      <c r="I1865" s="108"/>
      <c r="J1865" s="108"/>
      <c r="K1865" s="108"/>
      <c r="L1865" s="108"/>
      <c r="M1865" s="111"/>
      <c r="N1865" s="112"/>
      <c r="O1865" s="111"/>
      <c r="P1865" s="108"/>
      <c r="Q1865" s="108"/>
      <c r="R1865" s="108"/>
      <c r="S1865" s="108"/>
      <c r="T1865" s="108"/>
      <c r="U1865" s="108"/>
      <c r="V1865" s="108"/>
      <c r="W1865" s="108"/>
      <c r="X1865" s="108"/>
      <c r="Y1865" s="108"/>
      <c r="Z1865" s="108"/>
      <c r="AA1865" s="108"/>
      <c r="AB1865" s="108"/>
      <c r="AC1865" s="108"/>
      <c r="AD1865" s="108"/>
      <c r="AE1865" s="108"/>
      <c r="AF1865" s="108"/>
      <c r="AG1865" s="108"/>
      <c r="AH1865" s="108"/>
    </row>
    <row r="1866">
      <c r="A1866" s="108"/>
      <c r="B1866" s="108"/>
      <c r="C1866" s="108"/>
      <c r="D1866" s="115"/>
      <c r="E1866" s="108"/>
      <c r="F1866" s="108"/>
      <c r="G1866" s="108"/>
      <c r="H1866" s="108"/>
      <c r="I1866" s="108"/>
      <c r="J1866" s="108"/>
      <c r="K1866" s="108"/>
      <c r="L1866" s="108"/>
      <c r="M1866" s="111"/>
      <c r="N1866" s="112"/>
      <c r="O1866" s="111"/>
      <c r="P1866" s="108"/>
      <c r="Q1866" s="108"/>
      <c r="R1866" s="108"/>
      <c r="S1866" s="108"/>
      <c r="T1866" s="108"/>
      <c r="U1866" s="108"/>
      <c r="V1866" s="108"/>
      <c r="W1866" s="108"/>
      <c r="X1866" s="108"/>
      <c r="Y1866" s="108"/>
      <c r="Z1866" s="108"/>
      <c r="AA1866" s="108"/>
      <c r="AB1866" s="108"/>
      <c r="AC1866" s="108"/>
      <c r="AD1866" s="108"/>
      <c r="AE1866" s="108"/>
      <c r="AF1866" s="108"/>
      <c r="AG1866" s="108"/>
      <c r="AH1866" s="108"/>
    </row>
    <row r="1867">
      <c r="A1867" s="108"/>
      <c r="B1867" s="108"/>
      <c r="C1867" s="108"/>
      <c r="D1867" s="115"/>
      <c r="E1867" s="108"/>
      <c r="F1867" s="108"/>
      <c r="G1867" s="108"/>
      <c r="H1867" s="108"/>
      <c r="I1867" s="108"/>
      <c r="J1867" s="108"/>
      <c r="K1867" s="108"/>
      <c r="L1867" s="108"/>
      <c r="M1867" s="111"/>
      <c r="N1867" s="112"/>
      <c r="O1867" s="111"/>
      <c r="P1867" s="108"/>
      <c r="Q1867" s="108"/>
      <c r="R1867" s="108"/>
      <c r="S1867" s="108"/>
      <c r="T1867" s="108"/>
      <c r="U1867" s="108"/>
      <c r="V1867" s="108"/>
      <c r="W1867" s="108"/>
      <c r="X1867" s="108"/>
      <c r="Y1867" s="108"/>
      <c r="Z1867" s="108"/>
      <c r="AA1867" s="108"/>
      <c r="AB1867" s="108"/>
      <c r="AC1867" s="108"/>
      <c r="AD1867" s="108"/>
      <c r="AE1867" s="108"/>
      <c r="AF1867" s="108"/>
      <c r="AG1867" s="108"/>
      <c r="AH1867" s="108"/>
    </row>
    <row r="1868">
      <c r="A1868" s="108"/>
      <c r="B1868" s="108"/>
      <c r="C1868" s="108"/>
      <c r="D1868" s="115"/>
      <c r="E1868" s="108"/>
      <c r="F1868" s="108"/>
      <c r="G1868" s="108"/>
      <c r="H1868" s="108"/>
      <c r="I1868" s="108"/>
      <c r="J1868" s="108"/>
      <c r="K1868" s="108"/>
      <c r="L1868" s="108"/>
      <c r="M1868" s="111"/>
      <c r="N1868" s="112"/>
      <c r="O1868" s="111"/>
      <c r="P1868" s="108"/>
      <c r="Q1868" s="108"/>
      <c r="R1868" s="108"/>
      <c r="S1868" s="108"/>
      <c r="T1868" s="108"/>
      <c r="U1868" s="108"/>
      <c r="V1868" s="108"/>
      <c r="W1868" s="108"/>
      <c r="X1868" s="108"/>
      <c r="Y1868" s="108"/>
      <c r="Z1868" s="108"/>
      <c r="AA1868" s="108"/>
      <c r="AB1868" s="108"/>
      <c r="AC1868" s="108"/>
      <c r="AD1868" s="108"/>
      <c r="AE1868" s="108"/>
      <c r="AF1868" s="108"/>
      <c r="AG1868" s="108"/>
      <c r="AH1868" s="108"/>
    </row>
    <row r="1869">
      <c r="A1869" s="108"/>
      <c r="B1869" s="108"/>
      <c r="C1869" s="108"/>
      <c r="D1869" s="115"/>
      <c r="E1869" s="108"/>
      <c r="F1869" s="108"/>
      <c r="G1869" s="108"/>
      <c r="H1869" s="108"/>
      <c r="I1869" s="108"/>
      <c r="J1869" s="108"/>
      <c r="K1869" s="108"/>
      <c r="L1869" s="108"/>
      <c r="M1869" s="111"/>
      <c r="N1869" s="112"/>
      <c r="O1869" s="111"/>
      <c r="P1869" s="108"/>
      <c r="Q1869" s="108"/>
      <c r="R1869" s="108"/>
      <c r="S1869" s="108"/>
      <c r="T1869" s="108"/>
      <c r="U1869" s="108"/>
      <c r="V1869" s="108"/>
      <c r="W1869" s="108"/>
      <c r="X1869" s="108"/>
      <c r="Y1869" s="108"/>
      <c r="Z1869" s="108"/>
      <c r="AA1869" s="108"/>
      <c r="AB1869" s="108"/>
      <c r="AC1869" s="108"/>
      <c r="AD1869" s="108"/>
      <c r="AE1869" s="108"/>
      <c r="AF1869" s="108"/>
      <c r="AG1869" s="108"/>
      <c r="AH1869" s="108"/>
    </row>
    <row r="1870">
      <c r="A1870" s="108"/>
      <c r="B1870" s="108"/>
      <c r="C1870" s="108"/>
      <c r="D1870" s="115"/>
      <c r="E1870" s="108"/>
      <c r="F1870" s="108"/>
      <c r="G1870" s="108"/>
      <c r="H1870" s="108"/>
      <c r="I1870" s="108"/>
      <c r="J1870" s="108"/>
      <c r="K1870" s="108"/>
      <c r="L1870" s="108"/>
      <c r="M1870" s="111"/>
      <c r="N1870" s="112"/>
      <c r="O1870" s="111"/>
      <c r="P1870" s="108"/>
      <c r="Q1870" s="108"/>
      <c r="R1870" s="108"/>
      <c r="S1870" s="108"/>
      <c r="T1870" s="108"/>
      <c r="U1870" s="108"/>
      <c r="V1870" s="108"/>
      <c r="W1870" s="108"/>
      <c r="X1870" s="108"/>
      <c r="Y1870" s="108"/>
      <c r="Z1870" s="108"/>
      <c r="AA1870" s="108"/>
      <c r="AB1870" s="108"/>
      <c r="AC1870" s="108"/>
      <c r="AD1870" s="108"/>
      <c r="AE1870" s="108"/>
      <c r="AF1870" s="108"/>
      <c r="AG1870" s="108"/>
      <c r="AH1870" s="108"/>
    </row>
    <row r="1871">
      <c r="A1871" s="108"/>
      <c r="B1871" s="108"/>
      <c r="C1871" s="108"/>
      <c r="D1871" s="115"/>
      <c r="E1871" s="108"/>
      <c r="F1871" s="108"/>
      <c r="G1871" s="108"/>
      <c r="H1871" s="108"/>
      <c r="I1871" s="108"/>
      <c r="J1871" s="108"/>
      <c r="K1871" s="108"/>
      <c r="L1871" s="108"/>
      <c r="M1871" s="111"/>
      <c r="N1871" s="112"/>
      <c r="O1871" s="111"/>
      <c r="P1871" s="108"/>
      <c r="Q1871" s="108"/>
      <c r="R1871" s="108"/>
      <c r="S1871" s="108"/>
      <c r="T1871" s="108"/>
      <c r="U1871" s="108"/>
      <c r="V1871" s="108"/>
      <c r="W1871" s="108"/>
      <c r="X1871" s="108"/>
      <c r="Y1871" s="108"/>
      <c r="Z1871" s="108"/>
      <c r="AA1871" s="108"/>
      <c r="AB1871" s="108"/>
      <c r="AC1871" s="108"/>
      <c r="AD1871" s="108"/>
      <c r="AE1871" s="108"/>
      <c r="AF1871" s="108"/>
      <c r="AG1871" s="108"/>
      <c r="AH1871" s="108"/>
    </row>
    <row r="1872">
      <c r="A1872" s="108"/>
      <c r="B1872" s="108"/>
      <c r="C1872" s="108"/>
      <c r="D1872" s="115"/>
      <c r="E1872" s="108"/>
      <c r="F1872" s="108"/>
      <c r="G1872" s="108"/>
      <c r="H1872" s="108"/>
      <c r="I1872" s="108"/>
      <c r="J1872" s="108"/>
      <c r="K1872" s="108"/>
      <c r="L1872" s="108"/>
      <c r="M1872" s="111"/>
      <c r="N1872" s="112"/>
      <c r="O1872" s="111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/>
      <c r="AC1872" s="108"/>
      <c r="AD1872" s="108"/>
      <c r="AE1872" s="108"/>
      <c r="AF1872" s="108"/>
      <c r="AG1872" s="108"/>
      <c r="AH1872" s="108"/>
    </row>
    <row r="1873">
      <c r="A1873" s="108"/>
      <c r="B1873" s="108"/>
      <c r="C1873" s="108"/>
      <c r="D1873" s="115"/>
      <c r="E1873" s="108"/>
      <c r="F1873" s="108"/>
      <c r="G1873" s="108"/>
      <c r="H1873" s="108"/>
      <c r="I1873" s="108"/>
      <c r="J1873" s="108"/>
      <c r="K1873" s="108"/>
      <c r="L1873" s="108"/>
      <c r="M1873" s="111"/>
      <c r="N1873" s="112"/>
      <c r="O1873" s="111"/>
      <c r="P1873" s="108"/>
      <c r="Q1873" s="108"/>
      <c r="R1873" s="108"/>
      <c r="S1873" s="108"/>
      <c r="T1873" s="108"/>
      <c r="U1873" s="108"/>
      <c r="V1873" s="108"/>
      <c r="W1873" s="108"/>
      <c r="X1873" s="108"/>
      <c r="Y1873" s="108"/>
      <c r="Z1873" s="108"/>
      <c r="AA1873" s="108"/>
      <c r="AB1873" s="108"/>
      <c r="AC1873" s="108"/>
      <c r="AD1873" s="108"/>
      <c r="AE1873" s="108"/>
      <c r="AF1873" s="108"/>
      <c r="AG1873" s="108"/>
      <c r="AH1873" s="108"/>
    </row>
    <row r="1874">
      <c r="A1874" s="108"/>
      <c r="B1874" s="108"/>
      <c r="C1874" s="108"/>
      <c r="D1874" s="115"/>
      <c r="E1874" s="108"/>
      <c r="F1874" s="108"/>
      <c r="G1874" s="108"/>
      <c r="H1874" s="108"/>
      <c r="I1874" s="108"/>
      <c r="J1874" s="108"/>
      <c r="K1874" s="108"/>
      <c r="L1874" s="108"/>
      <c r="M1874" s="111"/>
      <c r="N1874" s="112"/>
      <c r="O1874" s="111"/>
      <c r="P1874" s="108"/>
      <c r="Q1874" s="108"/>
      <c r="R1874" s="108"/>
      <c r="S1874" s="108"/>
      <c r="T1874" s="108"/>
      <c r="U1874" s="108"/>
      <c r="V1874" s="108"/>
      <c r="W1874" s="108"/>
      <c r="X1874" s="108"/>
      <c r="Y1874" s="108"/>
      <c r="Z1874" s="108"/>
      <c r="AA1874" s="108"/>
      <c r="AB1874" s="108"/>
      <c r="AC1874" s="108"/>
      <c r="AD1874" s="108"/>
      <c r="AE1874" s="108"/>
      <c r="AF1874" s="108"/>
      <c r="AG1874" s="108"/>
      <c r="AH1874" s="108"/>
    </row>
    <row r="1875">
      <c r="A1875" s="108"/>
      <c r="B1875" s="108"/>
      <c r="C1875" s="108"/>
      <c r="D1875" s="115"/>
      <c r="E1875" s="108"/>
      <c r="F1875" s="108"/>
      <c r="G1875" s="108"/>
      <c r="H1875" s="108"/>
      <c r="I1875" s="108"/>
      <c r="J1875" s="108"/>
      <c r="K1875" s="108"/>
      <c r="L1875" s="108"/>
      <c r="M1875" s="111"/>
      <c r="N1875" s="112"/>
      <c r="O1875" s="111"/>
      <c r="P1875" s="108"/>
      <c r="Q1875" s="108"/>
      <c r="R1875" s="108"/>
      <c r="S1875" s="108"/>
      <c r="T1875" s="108"/>
      <c r="U1875" s="108"/>
      <c r="V1875" s="108"/>
      <c r="W1875" s="108"/>
      <c r="X1875" s="108"/>
      <c r="Y1875" s="108"/>
      <c r="Z1875" s="108"/>
      <c r="AA1875" s="108"/>
      <c r="AB1875" s="108"/>
      <c r="AC1875" s="108"/>
      <c r="AD1875" s="108"/>
      <c r="AE1875" s="108"/>
      <c r="AF1875" s="108"/>
      <c r="AG1875" s="108"/>
      <c r="AH1875" s="108"/>
    </row>
    <row r="1876">
      <c r="A1876" s="108"/>
      <c r="B1876" s="108"/>
      <c r="C1876" s="108"/>
      <c r="D1876" s="115"/>
      <c r="E1876" s="108"/>
      <c r="F1876" s="108"/>
      <c r="G1876" s="108"/>
      <c r="H1876" s="108"/>
      <c r="I1876" s="108"/>
      <c r="J1876" s="108"/>
      <c r="K1876" s="108"/>
      <c r="L1876" s="108"/>
      <c r="M1876" s="111"/>
      <c r="N1876" s="112"/>
      <c r="O1876" s="111"/>
      <c r="P1876" s="108"/>
      <c r="Q1876" s="108"/>
      <c r="R1876" s="108"/>
      <c r="S1876" s="108"/>
      <c r="T1876" s="108"/>
      <c r="U1876" s="108"/>
      <c r="V1876" s="108"/>
      <c r="W1876" s="108"/>
      <c r="X1876" s="108"/>
      <c r="Y1876" s="108"/>
      <c r="Z1876" s="108"/>
      <c r="AA1876" s="108"/>
      <c r="AB1876" s="108"/>
      <c r="AC1876" s="108"/>
      <c r="AD1876" s="108"/>
      <c r="AE1876" s="108"/>
      <c r="AF1876" s="108"/>
      <c r="AG1876" s="108"/>
      <c r="AH1876" s="108"/>
    </row>
    <row r="1877">
      <c r="A1877" s="108"/>
      <c r="B1877" s="108"/>
      <c r="C1877" s="108"/>
      <c r="D1877" s="115"/>
      <c r="E1877" s="108"/>
      <c r="F1877" s="108"/>
      <c r="G1877" s="108"/>
      <c r="H1877" s="108"/>
      <c r="I1877" s="108"/>
      <c r="J1877" s="108"/>
      <c r="K1877" s="108"/>
      <c r="L1877" s="108"/>
      <c r="M1877" s="111"/>
      <c r="N1877" s="112"/>
      <c r="O1877" s="111"/>
      <c r="P1877" s="108"/>
      <c r="Q1877" s="108"/>
      <c r="R1877" s="108"/>
      <c r="S1877" s="108"/>
      <c r="T1877" s="108"/>
      <c r="U1877" s="108"/>
      <c r="V1877" s="108"/>
      <c r="W1877" s="108"/>
      <c r="X1877" s="108"/>
      <c r="Y1877" s="108"/>
      <c r="Z1877" s="108"/>
      <c r="AA1877" s="108"/>
      <c r="AB1877" s="108"/>
      <c r="AC1877" s="108"/>
      <c r="AD1877" s="108"/>
      <c r="AE1877" s="108"/>
      <c r="AF1877" s="108"/>
      <c r="AG1877" s="108"/>
      <c r="AH1877" s="108"/>
    </row>
    <row r="1878">
      <c r="A1878" s="108"/>
      <c r="B1878" s="108"/>
      <c r="C1878" s="108"/>
      <c r="D1878" s="115"/>
      <c r="E1878" s="108"/>
      <c r="F1878" s="108"/>
      <c r="G1878" s="108"/>
      <c r="H1878" s="108"/>
      <c r="I1878" s="108"/>
      <c r="J1878" s="108"/>
      <c r="K1878" s="108"/>
      <c r="L1878" s="108"/>
      <c r="M1878" s="111"/>
      <c r="N1878" s="112"/>
      <c r="O1878" s="111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/>
      <c r="AC1878" s="108"/>
      <c r="AD1878" s="108"/>
      <c r="AE1878" s="108"/>
      <c r="AF1878" s="108"/>
      <c r="AG1878" s="108"/>
      <c r="AH1878" s="108"/>
    </row>
    <row r="1879">
      <c r="A1879" s="108"/>
      <c r="B1879" s="108"/>
      <c r="C1879" s="108"/>
      <c r="D1879" s="115"/>
      <c r="E1879" s="108"/>
      <c r="F1879" s="108"/>
      <c r="G1879" s="108"/>
      <c r="H1879" s="108"/>
      <c r="I1879" s="108"/>
      <c r="J1879" s="108"/>
      <c r="K1879" s="108"/>
      <c r="L1879" s="108"/>
      <c r="M1879" s="111"/>
      <c r="N1879" s="112"/>
      <c r="O1879" s="111"/>
      <c r="P1879" s="108"/>
      <c r="Q1879" s="108"/>
      <c r="R1879" s="108"/>
      <c r="S1879" s="108"/>
      <c r="T1879" s="108"/>
      <c r="U1879" s="108"/>
      <c r="V1879" s="108"/>
      <c r="W1879" s="108"/>
      <c r="X1879" s="108"/>
      <c r="Y1879" s="108"/>
      <c r="Z1879" s="108"/>
      <c r="AA1879" s="108"/>
      <c r="AB1879" s="108"/>
      <c r="AC1879" s="108"/>
      <c r="AD1879" s="108"/>
      <c r="AE1879" s="108"/>
      <c r="AF1879" s="108"/>
      <c r="AG1879" s="108"/>
      <c r="AH1879" s="108"/>
    </row>
    <row r="1880">
      <c r="A1880" s="108"/>
      <c r="B1880" s="108"/>
      <c r="C1880" s="108"/>
      <c r="D1880" s="115"/>
      <c r="E1880" s="108"/>
      <c r="F1880" s="108"/>
      <c r="G1880" s="108"/>
      <c r="H1880" s="108"/>
      <c r="I1880" s="108"/>
      <c r="J1880" s="108"/>
      <c r="K1880" s="108"/>
      <c r="L1880" s="108"/>
      <c r="M1880" s="111"/>
      <c r="N1880" s="112"/>
      <c r="O1880" s="111"/>
      <c r="P1880" s="108"/>
      <c r="Q1880" s="108"/>
      <c r="R1880" s="108"/>
      <c r="S1880" s="108"/>
      <c r="T1880" s="108"/>
      <c r="U1880" s="108"/>
      <c r="V1880" s="108"/>
      <c r="W1880" s="108"/>
      <c r="X1880" s="108"/>
      <c r="Y1880" s="108"/>
      <c r="Z1880" s="108"/>
      <c r="AA1880" s="108"/>
      <c r="AB1880" s="108"/>
      <c r="AC1880" s="108"/>
      <c r="AD1880" s="108"/>
      <c r="AE1880" s="108"/>
      <c r="AF1880" s="108"/>
      <c r="AG1880" s="108"/>
      <c r="AH1880" s="108"/>
    </row>
    <row r="1881">
      <c r="A1881" s="108"/>
      <c r="B1881" s="108"/>
      <c r="C1881" s="108"/>
      <c r="D1881" s="115"/>
      <c r="E1881" s="108"/>
      <c r="F1881" s="108"/>
      <c r="G1881" s="108"/>
      <c r="H1881" s="108"/>
      <c r="I1881" s="108"/>
      <c r="J1881" s="108"/>
      <c r="K1881" s="108"/>
      <c r="L1881" s="108"/>
      <c r="M1881" s="111"/>
      <c r="N1881" s="112"/>
      <c r="O1881" s="111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/>
      <c r="AB1881" s="108"/>
      <c r="AC1881" s="108"/>
      <c r="AD1881" s="108"/>
      <c r="AE1881" s="108"/>
      <c r="AF1881" s="108"/>
      <c r="AG1881" s="108"/>
      <c r="AH1881" s="108"/>
    </row>
    <row r="1882">
      <c r="A1882" s="108"/>
      <c r="B1882" s="108"/>
      <c r="C1882" s="108"/>
      <c r="D1882" s="115"/>
      <c r="E1882" s="108"/>
      <c r="F1882" s="108"/>
      <c r="G1882" s="108"/>
      <c r="H1882" s="108"/>
      <c r="I1882" s="108"/>
      <c r="J1882" s="108"/>
      <c r="K1882" s="108"/>
      <c r="L1882" s="108"/>
      <c r="M1882" s="111"/>
      <c r="N1882" s="112"/>
      <c r="O1882" s="111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/>
      <c r="AC1882" s="108"/>
      <c r="AD1882" s="108"/>
      <c r="AE1882" s="108"/>
      <c r="AF1882" s="108"/>
      <c r="AG1882" s="108"/>
      <c r="AH1882" s="108"/>
    </row>
    <row r="1883">
      <c r="A1883" s="108"/>
      <c r="B1883" s="108"/>
      <c r="C1883" s="108"/>
      <c r="D1883" s="115"/>
      <c r="E1883" s="108"/>
      <c r="F1883" s="108"/>
      <c r="G1883" s="108"/>
      <c r="H1883" s="108"/>
      <c r="I1883" s="108"/>
      <c r="J1883" s="108"/>
      <c r="K1883" s="108"/>
      <c r="L1883" s="108"/>
      <c r="M1883" s="111"/>
      <c r="N1883" s="112"/>
      <c r="O1883" s="111"/>
      <c r="P1883" s="108"/>
      <c r="Q1883" s="108"/>
      <c r="R1883" s="108"/>
      <c r="S1883" s="108"/>
      <c r="T1883" s="108"/>
      <c r="U1883" s="108"/>
      <c r="V1883" s="108"/>
      <c r="W1883" s="108"/>
      <c r="X1883" s="108"/>
      <c r="Y1883" s="108"/>
      <c r="Z1883" s="108"/>
      <c r="AA1883" s="108"/>
      <c r="AB1883" s="108"/>
      <c r="AC1883" s="108"/>
      <c r="AD1883" s="108"/>
      <c r="AE1883" s="108"/>
      <c r="AF1883" s="108"/>
      <c r="AG1883" s="108"/>
      <c r="AH1883" s="108"/>
    </row>
    <row r="1884">
      <c r="A1884" s="108"/>
      <c r="B1884" s="108"/>
      <c r="C1884" s="108"/>
      <c r="D1884" s="115"/>
      <c r="E1884" s="108"/>
      <c r="F1884" s="108"/>
      <c r="G1884" s="108"/>
      <c r="H1884" s="108"/>
      <c r="I1884" s="108"/>
      <c r="J1884" s="108"/>
      <c r="K1884" s="108"/>
      <c r="L1884" s="108"/>
      <c r="M1884" s="111"/>
      <c r="N1884" s="112"/>
      <c r="O1884" s="111"/>
      <c r="P1884" s="108"/>
      <c r="Q1884" s="108"/>
      <c r="R1884" s="108"/>
      <c r="S1884" s="108"/>
      <c r="T1884" s="108"/>
      <c r="U1884" s="108"/>
      <c r="V1884" s="108"/>
      <c r="W1884" s="108"/>
      <c r="X1884" s="108"/>
      <c r="Y1884" s="108"/>
      <c r="Z1884" s="108"/>
      <c r="AA1884" s="108"/>
      <c r="AB1884" s="108"/>
      <c r="AC1884" s="108"/>
      <c r="AD1884" s="108"/>
      <c r="AE1884" s="108"/>
      <c r="AF1884" s="108"/>
      <c r="AG1884" s="108"/>
      <c r="AH1884" s="108"/>
    </row>
    <row r="1885">
      <c r="A1885" s="108"/>
      <c r="B1885" s="108"/>
      <c r="C1885" s="108"/>
      <c r="D1885" s="115"/>
      <c r="E1885" s="108"/>
      <c r="F1885" s="108"/>
      <c r="G1885" s="108"/>
      <c r="H1885" s="108"/>
      <c r="I1885" s="108"/>
      <c r="J1885" s="108"/>
      <c r="K1885" s="108"/>
      <c r="L1885" s="108"/>
      <c r="M1885" s="111"/>
      <c r="N1885" s="112"/>
      <c r="O1885" s="111"/>
      <c r="P1885" s="108"/>
      <c r="Q1885" s="108"/>
      <c r="R1885" s="108"/>
      <c r="S1885" s="108"/>
      <c r="T1885" s="108"/>
      <c r="U1885" s="108"/>
      <c r="V1885" s="108"/>
      <c r="W1885" s="108"/>
      <c r="X1885" s="108"/>
      <c r="Y1885" s="108"/>
      <c r="Z1885" s="108"/>
      <c r="AA1885" s="108"/>
      <c r="AB1885" s="108"/>
      <c r="AC1885" s="108"/>
      <c r="AD1885" s="108"/>
      <c r="AE1885" s="108"/>
      <c r="AF1885" s="108"/>
      <c r="AG1885" s="108"/>
      <c r="AH1885" s="108"/>
    </row>
    <row r="1886">
      <c r="A1886" s="108"/>
      <c r="B1886" s="108"/>
      <c r="C1886" s="108"/>
      <c r="D1886" s="115"/>
      <c r="E1886" s="108"/>
      <c r="F1886" s="108"/>
      <c r="G1886" s="108"/>
      <c r="H1886" s="108"/>
      <c r="I1886" s="108"/>
      <c r="J1886" s="108"/>
      <c r="K1886" s="108"/>
      <c r="L1886" s="108"/>
      <c r="M1886" s="111"/>
      <c r="N1886" s="112"/>
      <c r="O1886" s="111"/>
      <c r="P1886" s="108"/>
      <c r="Q1886" s="108"/>
      <c r="R1886" s="108"/>
      <c r="S1886" s="108"/>
      <c r="T1886" s="108"/>
      <c r="U1886" s="108"/>
      <c r="V1886" s="108"/>
      <c r="W1886" s="108"/>
      <c r="X1886" s="108"/>
      <c r="Y1886" s="108"/>
      <c r="Z1886" s="108"/>
      <c r="AA1886" s="108"/>
      <c r="AB1886" s="108"/>
      <c r="AC1886" s="108"/>
      <c r="AD1886" s="108"/>
      <c r="AE1886" s="108"/>
      <c r="AF1886" s="108"/>
      <c r="AG1886" s="108"/>
      <c r="AH1886" s="108"/>
    </row>
    <row r="1887">
      <c r="A1887" s="108"/>
      <c r="B1887" s="108"/>
      <c r="C1887" s="108"/>
      <c r="D1887" s="115"/>
      <c r="E1887" s="108"/>
      <c r="F1887" s="108"/>
      <c r="G1887" s="108"/>
      <c r="H1887" s="108"/>
      <c r="I1887" s="108"/>
      <c r="J1887" s="108"/>
      <c r="K1887" s="108"/>
      <c r="L1887" s="108"/>
      <c r="M1887" s="111"/>
      <c r="N1887" s="112"/>
      <c r="O1887" s="111"/>
      <c r="P1887" s="108"/>
      <c r="Q1887" s="108"/>
      <c r="R1887" s="108"/>
      <c r="S1887" s="108"/>
      <c r="T1887" s="108"/>
      <c r="U1887" s="108"/>
      <c r="V1887" s="108"/>
      <c r="W1887" s="108"/>
      <c r="X1887" s="108"/>
      <c r="Y1887" s="108"/>
      <c r="Z1887" s="108"/>
      <c r="AA1887" s="108"/>
      <c r="AB1887" s="108"/>
      <c r="AC1887" s="108"/>
      <c r="AD1887" s="108"/>
      <c r="AE1887" s="108"/>
      <c r="AF1887" s="108"/>
      <c r="AG1887" s="108"/>
      <c r="AH1887" s="108"/>
    </row>
    <row r="1888">
      <c r="A1888" s="108"/>
      <c r="B1888" s="108"/>
      <c r="C1888" s="108"/>
      <c r="D1888" s="115"/>
      <c r="E1888" s="108"/>
      <c r="F1888" s="108"/>
      <c r="G1888" s="108"/>
      <c r="H1888" s="108"/>
      <c r="I1888" s="108"/>
      <c r="J1888" s="108"/>
      <c r="K1888" s="108"/>
      <c r="L1888" s="108"/>
      <c r="M1888" s="111"/>
      <c r="N1888" s="112"/>
      <c r="O1888" s="111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/>
      <c r="AB1888" s="108"/>
      <c r="AC1888" s="108"/>
      <c r="AD1888" s="108"/>
      <c r="AE1888" s="108"/>
      <c r="AF1888" s="108"/>
      <c r="AG1888" s="108"/>
      <c r="AH1888" s="108"/>
    </row>
    <row r="1889">
      <c r="A1889" s="108"/>
      <c r="B1889" s="108"/>
      <c r="C1889" s="108"/>
      <c r="D1889" s="115"/>
      <c r="E1889" s="108"/>
      <c r="F1889" s="108"/>
      <c r="G1889" s="108"/>
      <c r="H1889" s="108"/>
      <c r="I1889" s="108"/>
      <c r="J1889" s="108"/>
      <c r="K1889" s="108"/>
      <c r="L1889" s="108"/>
      <c r="M1889" s="111"/>
      <c r="N1889" s="112"/>
      <c r="O1889" s="111"/>
      <c r="P1889" s="108"/>
      <c r="Q1889" s="108"/>
      <c r="R1889" s="108"/>
      <c r="S1889" s="108"/>
      <c r="T1889" s="108"/>
      <c r="U1889" s="108"/>
      <c r="V1889" s="108"/>
      <c r="W1889" s="108"/>
      <c r="X1889" s="108"/>
      <c r="Y1889" s="108"/>
      <c r="Z1889" s="108"/>
      <c r="AA1889" s="108"/>
      <c r="AB1889" s="108"/>
      <c r="AC1889" s="108"/>
      <c r="AD1889" s="108"/>
      <c r="AE1889" s="108"/>
      <c r="AF1889" s="108"/>
      <c r="AG1889" s="108"/>
      <c r="AH1889" s="108"/>
    </row>
    <row r="1890">
      <c r="A1890" s="108"/>
      <c r="B1890" s="108"/>
      <c r="C1890" s="108"/>
      <c r="D1890" s="115"/>
      <c r="E1890" s="108"/>
      <c r="F1890" s="108"/>
      <c r="G1890" s="108"/>
      <c r="H1890" s="108"/>
      <c r="I1890" s="108"/>
      <c r="J1890" s="108"/>
      <c r="K1890" s="108"/>
      <c r="L1890" s="108"/>
      <c r="M1890" s="111"/>
      <c r="N1890" s="112"/>
      <c r="O1890" s="111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/>
      <c r="AB1890" s="108"/>
      <c r="AC1890" s="108"/>
      <c r="AD1890" s="108"/>
      <c r="AE1890" s="108"/>
      <c r="AF1890" s="108"/>
      <c r="AG1890" s="108"/>
      <c r="AH1890" s="108"/>
    </row>
    <row r="1891">
      <c r="A1891" s="108"/>
      <c r="B1891" s="108"/>
      <c r="C1891" s="108"/>
      <c r="D1891" s="115"/>
      <c r="E1891" s="108"/>
      <c r="F1891" s="108"/>
      <c r="G1891" s="108"/>
      <c r="H1891" s="108"/>
      <c r="I1891" s="108"/>
      <c r="J1891" s="108"/>
      <c r="K1891" s="108"/>
      <c r="L1891" s="108"/>
      <c r="M1891" s="111"/>
      <c r="N1891" s="112"/>
      <c r="O1891" s="111"/>
      <c r="P1891" s="108"/>
      <c r="Q1891" s="108"/>
      <c r="R1891" s="108"/>
      <c r="S1891" s="108"/>
      <c r="T1891" s="108"/>
      <c r="U1891" s="108"/>
      <c r="V1891" s="108"/>
      <c r="W1891" s="108"/>
      <c r="X1891" s="108"/>
      <c r="Y1891" s="108"/>
      <c r="Z1891" s="108"/>
      <c r="AA1891" s="108"/>
      <c r="AB1891" s="108"/>
      <c r="AC1891" s="108"/>
      <c r="AD1891" s="108"/>
      <c r="AE1891" s="108"/>
      <c r="AF1891" s="108"/>
      <c r="AG1891" s="108"/>
      <c r="AH1891" s="108"/>
    </row>
    <row r="1892">
      <c r="A1892" s="108"/>
      <c r="B1892" s="108"/>
      <c r="C1892" s="108"/>
      <c r="D1892" s="115"/>
      <c r="E1892" s="108"/>
      <c r="F1892" s="108"/>
      <c r="G1892" s="108"/>
      <c r="H1892" s="108"/>
      <c r="I1892" s="108"/>
      <c r="J1892" s="108"/>
      <c r="K1892" s="108"/>
      <c r="L1892" s="108"/>
      <c r="M1892" s="111"/>
      <c r="N1892" s="112"/>
      <c r="O1892" s="111"/>
      <c r="P1892" s="108"/>
      <c r="Q1892" s="108"/>
      <c r="R1892" s="108"/>
      <c r="S1892" s="108"/>
      <c r="T1892" s="108"/>
      <c r="U1892" s="108"/>
      <c r="V1892" s="108"/>
      <c r="W1892" s="108"/>
      <c r="X1892" s="108"/>
      <c r="Y1892" s="108"/>
      <c r="Z1892" s="108"/>
      <c r="AA1892" s="108"/>
      <c r="AB1892" s="108"/>
      <c r="AC1892" s="108"/>
      <c r="AD1892" s="108"/>
      <c r="AE1892" s="108"/>
      <c r="AF1892" s="108"/>
      <c r="AG1892" s="108"/>
      <c r="AH1892" s="108"/>
    </row>
    <row r="1893">
      <c r="A1893" s="108"/>
      <c r="B1893" s="108"/>
      <c r="C1893" s="108"/>
      <c r="D1893" s="115"/>
      <c r="E1893" s="108"/>
      <c r="F1893" s="108"/>
      <c r="G1893" s="108"/>
      <c r="H1893" s="108"/>
      <c r="I1893" s="108"/>
      <c r="J1893" s="108"/>
      <c r="K1893" s="108"/>
      <c r="L1893" s="108"/>
      <c r="M1893" s="111"/>
      <c r="N1893" s="112"/>
      <c r="O1893" s="111"/>
      <c r="P1893" s="108"/>
      <c r="Q1893" s="108"/>
      <c r="R1893" s="108"/>
      <c r="S1893" s="108"/>
      <c r="T1893" s="108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AD1893" s="108"/>
      <c r="AE1893" s="108"/>
      <c r="AF1893" s="108"/>
      <c r="AG1893" s="108"/>
      <c r="AH1893" s="108"/>
    </row>
    <row r="1894">
      <c r="A1894" s="108"/>
      <c r="B1894" s="108"/>
      <c r="C1894" s="108"/>
      <c r="D1894" s="115"/>
      <c r="E1894" s="108"/>
      <c r="F1894" s="108"/>
      <c r="G1894" s="108"/>
      <c r="H1894" s="108"/>
      <c r="I1894" s="108"/>
      <c r="J1894" s="108"/>
      <c r="K1894" s="108"/>
      <c r="L1894" s="108"/>
      <c r="M1894" s="111"/>
      <c r="N1894" s="112"/>
      <c r="O1894" s="111"/>
      <c r="P1894" s="108"/>
      <c r="Q1894" s="108"/>
      <c r="R1894" s="108"/>
      <c r="S1894" s="108"/>
      <c r="T1894" s="108"/>
      <c r="U1894" s="108"/>
      <c r="V1894" s="108"/>
      <c r="W1894" s="108"/>
      <c r="X1894" s="108"/>
      <c r="Y1894" s="108"/>
      <c r="Z1894" s="108"/>
      <c r="AA1894" s="108"/>
      <c r="AB1894" s="108"/>
      <c r="AC1894" s="108"/>
      <c r="AD1894" s="108"/>
      <c r="AE1894" s="108"/>
      <c r="AF1894" s="108"/>
      <c r="AG1894" s="108"/>
      <c r="AH1894" s="108"/>
    </row>
    <row r="1895">
      <c r="A1895" s="108"/>
      <c r="B1895" s="108"/>
      <c r="C1895" s="108"/>
      <c r="D1895" s="115"/>
      <c r="E1895" s="108"/>
      <c r="F1895" s="108"/>
      <c r="G1895" s="108"/>
      <c r="H1895" s="108"/>
      <c r="I1895" s="108"/>
      <c r="J1895" s="108"/>
      <c r="K1895" s="108"/>
      <c r="L1895" s="108"/>
      <c r="M1895" s="111"/>
      <c r="N1895" s="112"/>
      <c r="O1895" s="111"/>
      <c r="P1895" s="108"/>
      <c r="Q1895" s="108"/>
      <c r="R1895" s="108"/>
      <c r="S1895" s="108"/>
      <c r="T1895" s="108"/>
      <c r="U1895" s="108"/>
      <c r="V1895" s="108"/>
      <c r="W1895" s="108"/>
      <c r="X1895" s="108"/>
      <c r="Y1895" s="108"/>
      <c r="Z1895" s="108"/>
      <c r="AA1895" s="108"/>
      <c r="AB1895" s="108"/>
      <c r="AC1895" s="108"/>
      <c r="AD1895" s="108"/>
      <c r="AE1895" s="108"/>
      <c r="AF1895" s="108"/>
      <c r="AG1895" s="108"/>
      <c r="AH1895" s="108"/>
    </row>
    <row r="1896">
      <c r="A1896" s="108"/>
      <c r="B1896" s="108"/>
      <c r="C1896" s="108"/>
      <c r="D1896" s="115"/>
      <c r="E1896" s="108"/>
      <c r="F1896" s="108"/>
      <c r="G1896" s="108"/>
      <c r="H1896" s="108"/>
      <c r="I1896" s="108"/>
      <c r="J1896" s="108"/>
      <c r="K1896" s="108"/>
      <c r="L1896" s="108"/>
      <c r="M1896" s="111"/>
      <c r="N1896" s="112"/>
      <c r="O1896" s="111"/>
      <c r="P1896" s="108"/>
      <c r="Q1896" s="108"/>
      <c r="R1896" s="108"/>
      <c r="S1896" s="108"/>
      <c r="T1896" s="108"/>
      <c r="U1896" s="108"/>
      <c r="V1896" s="108"/>
      <c r="W1896" s="108"/>
      <c r="X1896" s="108"/>
      <c r="Y1896" s="108"/>
      <c r="Z1896" s="108"/>
      <c r="AA1896" s="108"/>
      <c r="AB1896" s="108"/>
      <c r="AC1896" s="108"/>
      <c r="AD1896" s="108"/>
      <c r="AE1896" s="108"/>
      <c r="AF1896" s="108"/>
      <c r="AG1896" s="108"/>
      <c r="AH1896" s="108"/>
    </row>
    <row r="1897">
      <c r="A1897" s="108"/>
      <c r="B1897" s="108"/>
      <c r="C1897" s="108"/>
      <c r="D1897" s="115"/>
      <c r="E1897" s="108"/>
      <c r="F1897" s="108"/>
      <c r="G1897" s="108"/>
      <c r="H1897" s="108"/>
      <c r="I1897" s="108"/>
      <c r="J1897" s="108"/>
      <c r="K1897" s="108"/>
      <c r="L1897" s="108"/>
      <c r="M1897" s="111"/>
      <c r="N1897" s="112"/>
      <c r="O1897" s="111"/>
      <c r="P1897" s="108"/>
      <c r="Q1897" s="108"/>
      <c r="R1897" s="108"/>
      <c r="S1897" s="108"/>
      <c r="T1897" s="108"/>
      <c r="U1897" s="108"/>
      <c r="V1897" s="108"/>
      <c r="W1897" s="108"/>
      <c r="X1897" s="108"/>
      <c r="Y1897" s="108"/>
      <c r="Z1897" s="108"/>
      <c r="AA1897" s="108"/>
      <c r="AB1897" s="108"/>
      <c r="AC1897" s="108"/>
      <c r="AD1897" s="108"/>
      <c r="AE1897" s="108"/>
      <c r="AF1897" s="108"/>
      <c r="AG1897" s="108"/>
      <c r="AH1897" s="108"/>
    </row>
    <row r="1898">
      <c r="A1898" s="108"/>
      <c r="B1898" s="108"/>
      <c r="C1898" s="108"/>
      <c r="D1898" s="115"/>
      <c r="E1898" s="108"/>
      <c r="F1898" s="108"/>
      <c r="G1898" s="108"/>
      <c r="H1898" s="108"/>
      <c r="I1898" s="108"/>
      <c r="J1898" s="108"/>
      <c r="K1898" s="108"/>
      <c r="L1898" s="108"/>
      <c r="M1898" s="111"/>
      <c r="N1898" s="112"/>
      <c r="O1898" s="111"/>
      <c r="P1898" s="108"/>
      <c r="Q1898" s="108"/>
      <c r="R1898" s="108"/>
      <c r="S1898" s="108"/>
      <c r="T1898" s="108"/>
      <c r="U1898" s="108"/>
      <c r="V1898" s="108"/>
      <c r="W1898" s="108"/>
      <c r="X1898" s="108"/>
      <c r="Y1898" s="108"/>
      <c r="Z1898" s="108"/>
      <c r="AA1898" s="108"/>
      <c r="AB1898" s="108"/>
      <c r="AC1898" s="108"/>
      <c r="AD1898" s="108"/>
      <c r="AE1898" s="108"/>
      <c r="AF1898" s="108"/>
      <c r="AG1898" s="108"/>
      <c r="AH1898" s="108"/>
    </row>
    <row r="1899">
      <c r="A1899" s="108"/>
      <c r="B1899" s="108"/>
      <c r="C1899" s="108"/>
      <c r="D1899" s="115"/>
      <c r="E1899" s="108"/>
      <c r="F1899" s="108"/>
      <c r="G1899" s="108"/>
      <c r="H1899" s="108"/>
      <c r="I1899" s="108"/>
      <c r="J1899" s="108"/>
      <c r="K1899" s="108"/>
      <c r="L1899" s="108"/>
      <c r="M1899" s="111"/>
      <c r="N1899" s="112"/>
      <c r="O1899" s="111"/>
      <c r="P1899" s="108"/>
      <c r="Q1899" s="108"/>
      <c r="R1899" s="108"/>
      <c r="S1899" s="108"/>
      <c r="T1899" s="108"/>
      <c r="U1899" s="108"/>
      <c r="V1899" s="108"/>
      <c r="W1899" s="108"/>
      <c r="X1899" s="108"/>
      <c r="Y1899" s="108"/>
      <c r="Z1899" s="108"/>
      <c r="AA1899" s="108"/>
      <c r="AB1899" s="108"/>
      <c r="AC1899" s="108"/>
      <c r="AD1899" s="108"/>
      <c r="AE1899" s="108"/>
      <c r="AF1899" s="108"/>
      <c r="AG1899" s="108"/>
      <c r="AH1899" s="108"/>
    </row>
    <row r="1900">
      <c r="A1900" s="108"/>
      <c r="B1900" s="108"/>
      <c r="C1900" s="108"/>
      <c r="D1900" s="115"/>
      <c r="E1900" s="108"/>
      <c r="F1900" s="108"/>
      <c r="G1900" s="108"/>
      <c r="H1900" s="108"/>
      <c r="I1900" s="108"/>
      <c r="J1900" s="108"/>
      <c r="K1900" s="108"/>
      <c r="L1900" s="108"/>
      <c r="M1900" s="111"/>
      <c r="N1900" s="112"/>
      <c r="O1900" s="111"/>
      <c r="P1900" s="108"/>
      <c r="Q1900" s="108"/>
      <c r="R1900" s="108"/>
      <c r="S1900" s="108"/>
      <c r="T1900" s="108"/>
      <c r="U1900" s="108"/>
      <c r="V1900" s="108"/>
      <c r="W1900" s="108"/>
      <c r="X1900" s="108"/>
      <c r="Y1900" s="108"/>
      <c r="Z1900" s="108"/>
      <c r="AA1900" s="108"/>
      <c r="AB1900" s="108"/>
      <c r="AC1900" s="108"/>
      <c r="AD1900" s="108"/>
      <c r="AE1900" s="108"/>
      <c r="AF1900" s="108"/>
      <c r="AG1900" s="108"/>
      <c r="AH1900" s="108"/>
    </row>
    <row r="1901">
      <c r="A1901" s="108"/>
      <c r="B1901" s="108"/>
      <c r="C1901" s="108"/>
      <c r="D1901" s="115"/>
      <c r="E1901" s="108"/>
      <c r="F1901" s="108"/>
      <c r="G1901" s="108"/>
      <c r="H1901" s="108"/>
      <c r="I1901" s="108"/>
      <c r="J1901" s="108"/>
      <c r="K1901" s="108"/>
      <c r="L1901" s="108"/>
      <c r="M1901" s="111"/>
      <c r="N1901" s="112"/>
      <c r="O1901" s="111"/>
      <c r="P1901" s="108"/>
      <c r="Q1901" s="108"/>
      <c r="R1901" s="108"/>
      <c r="S1901" s="108"/>
      <c r="T1901" s="108"/>
      <c r="U1901" s="108"/>
      <c r="V1901" s="108"/>
      <c r="W1901" s="108"/>
      <c r="X1901" s="108"/>
      <c r="Y1901" s="108"/>
      <c r="Z1901" s="108"/>
      <c r="AA1901" s="108"/>
      <c r="AB1901" s="108"/>
      <c r="AC1901" s="108"/>
      <c r="AD1901" s="108"/>
      <c r="AE1901" s="108"/>
      <c r="AF1901" s="108"/>
      <c r="AG1901" s="108"/>
      <c r="AH1901" s="108"/>
    </row>
    <row r="1902">
      <c r="A1902" s="108"/>
      <c r="B1902" s="108"/>
      <c r="C1902" s="108"/>
      <c r="D1902" s="115"/>
      <c r="E1902" s="108"/>
      <c r="F1902" s="108"/>
      <c r="G1902" s="108"/>
      <c r="H1902" s="108"/>
      <c r="I1902" s="108"/>
      <c r="J1902" s="108"/>
      <c r="K1902" s="108"/>
      <c r="L1902" s="108"/>
      <c r="M1902" s="111"/>
      <c r="N1902" s="112"/>
      <c r="O1902" s="111"/>
      <c r="P1902" s="108"/>
      <c r="Q1902" s="108"/>
      <c r="R1902" s="108"/>
      <c r="S1902" s="108"/>
      <c r="T1902" s="108"/>
      <c r="U1902" s="108"/>
      <c r="V1902" s="108"/>
      <c r="W1902" s="108"/>
      <c r="X1902" s="108"/>
      <c r="Y1902" s="108"/>
      <c r="Z1902" s="108"/>
      <c r="AA1902" s="108"/>
      <c r="AB1902" s="108"/>
      <c r="AC1902" s="108"/>
      <c r="AD1902" s="108"/>
      <c r="AE1902" s="108"/>
      <c r="AF1902" s="108"/>
      <c r="AG1902" s="108"/>
      <c r="AH1902" s="108"/>
    </row>
    <row r="1903">
      <c r="A1903" s="108"/>
      <c r="B1903" s="108"/>
      <c r="C1903" s="108"/>
      <c r="D1903" s="115"/>
      <c r="E1903" s="108"/>
      <c r="F1903" s="108"/>
      <c r="G1903" s="108"/>
      <c r="H1903" s="108"/>
      <c r="I1903" s="108"/>
      <c r="J1903" s="108"/>
      <c r="K1903" s="108"/>
      <c r="L1903" s="108"/>
      <c r="M1903" s="111"/>
      <c r="N1903" s="112"/>
      <c r="O1903" s="111"/>
      <c r="P1903" s="108"/>
      <c r="Q1903" s="108"/>
      <c r="R1903" s="108"/>
      <c r="S1903" s="108"/>
      <c r="T1903" s="108"/>
      <c r="U1903" s="108"/>
      <c r="V1903" s="108"/>
      <c r="W1903" s="108"/>
      <c r="X1903" s="108"/>
      <c r="Y1903" s="108"/>
      <c r="Z1903" s="108"/>
      <c r="AA1903" s="108"/>
      <c r="AB1903" s="108"/>
      <c r="AC1903" s="108"/>
      <c r="AD1903" s="108"/>
      <c r="AE1903" s="108"/>
      <c r="AF1903" s="108"/>
      <c r="AG1903" s="108"/>
      <c r="AH1903" s="108"/>
    </row>
    <row r="1904">
      <c r="A1904" s="108"/>
      <c r="B1904" s="108"/>
      <c r="C1904" s="108"/>
      <c r="D1904" s="115"/>
      <c r="E1904" s="108"/>
      <c r="F1904" s="108"/>
      <c r="G1904" s="108"/>
      <c r="H1904" s="108"/>
      <c r="I1904" s="108"/>
      <c r="J1904" s="108"/>
      <c r="K1904" s="108"/>
      <c r="L1904" s="108"/>
      <c r="M1904" s="111"/>
      <c r="N1904" s="112"/>
      <c r="O1904" s="111"/>
      <c r="P1904" s="108"/>
      <c r="Q1904" s="108"/>
      <c r="R1904" s="108"/>
      <c r="S1904" s="108"/>
      <c r="T1904" s="108"/>
      <c r="U1904" s="108"/>
      <c r="V1904" s="108"/>
      <c r="W1904" s="108"/>
      <c r="X1904" s="108"/>
      <c r="Y1904" s="108"/>
      <c r="Z1904" s="108"/>
      <c r="AA1904" s="108"/>
      <c r="AB1904" s="108"/>
      <c r="AC1904" s="108"/>
      <c r="AD1904" s="108"/>
      <c r="AE1904" s="108"/>
      <c r="AF1904" s="108"/>
      <c r="AG1904" s="108"/>
      <c r="AH1904" s="108"/>
    </row>
    <row r="1905">
      <c r="A1905" s="108"/>
      <c r="B1905" s="108"/>
      <c r="C1905" s="108"/>
      <c r="D1905" s="115"/>
      <c r="E1905" s="108"/>
      <c r="F1905" s="108"/>
      <c r="G1905" s="108"/>
      <c r="H1905" s="108"/>
      <c r="I1905" s="108"/>
      <c r="J1905" s="108"/>
      <c r="K1905" s="108"/>
      <c r="L1905" s="108"/>
      <c r="M1905" s="111"/>
      <c r="N1905" s="112"/>
      <c r="O1905" s="111"/>
      <c r="P1905" s="108"/>
      <c r="Q1905" s="108"/>
      <c r="R1905" s="108"/>
      <c r="S1905" s="108"/>
      <c r="T1905" s="108"/>
      <c r="U1905" s="108"/>
      <c r="V1905" s="108"/>
      <c r="W1905" s="108"/>
      <c r="X1905" s="108"/>
      <c r="Y1905" s="108"/>
      <c r="Z1905" s="108"/>
      <c r="AA1905" s="108"/>
      <c r="AB1905" s="108"/>
      <c r="AC1905" s="108"/>
      <c r="AD1905" s="108"/>
      <c r="AE1905" s="108"/>
      <c r="AF1905" s="108"/>
      <c r="AG1905" s="108"/>
      <c r="AH1905" s="108"/>
    </row>
    <row r="1906">
      <c r="A1906" s="108"/>
      <c r="B1906" s="108"/>
      <c r="C1906" s="108"/>
      <c r="D1906" s="115"/>
      <c r="E1906" s="108"/>
      <c r="F1906" s="108"/>
      <c r="G1906" s="108"/>
      <c r="H1906" s="108"/>
      <c r="I1906" s="108"/>
      <c r="J1906" s="108"/>
      <c r="K1906" s="108"/>
      <c r="L1906" s="108"/>
      <c r="M1906" s="111"/>
      <c r="N1906" s="112"/>
      <c r="O1906" s="111"/>
      <c r="P1906" s="108"/>
      <c r="Q1906" s="108"/>
      <c r="R1906" s="108"/>
      <c r="S1906" s="108"/>
      <c r="T1906" s="108"/>
      <c r="U1906" s="108"/>
      <c r="V1906" s="108"/>
      <c r="W1906" s="108"/>
      <c r="X1906" s="108"/>
      <c r="Y1906" s="108"/>
      <c r="Z1906" s="108"/>
      <c r="AA1906" s="108"/>
      <c r="AB1906" s="108"/>
      <c r="AC1906" s="108"/>
      <c r="AD1906" s="108"/>
      <c r="AE1906" s="108"/>
      <c r="AF1906" s="108"/>
      <c r="AG1906" s="108"/>
      <c r="AH1906" s="108"/>
    </row>
    <row r="1907">
      <c r="A1907" s="108"/>
      <c r="B1907" s="108"/>
      <c r="C1907" s="108"/>
      <c r="D1907" s="115"/>
      <c r="E1907" s="108"/>
      <c r="F1907" s="108"/>
      <c r="G1907" s="108"/>
      <c r="H1907" s="108"/>
      <c r="I1907" s="108"/>
      <c r="J1907" s="108"/>
      <c r="K1907" s="108"/>
      <c r="L1907" s="108"/>
      <c r="M1907" s="111"/>
      <c r="N1907" s="112"/>
      <c r="O1907" s="111"/>
      <c r="P1907" s="108"/>
      <c r="Q1907" s="108"/>
      <c r="R1907" s="108"/>
      <c r="S1907" s="108"/>
      <c r="T1907" s="108"/>
      <c r="U1907" s="108"/>
      <c r="V1907" s="108"/>
      <c r="W1907" s="108"/>
      <c r="X1907" s="108"/>
      <c r="Y1907" s="108"/>
      <c r="Z1907" s="108"/>
      <c r="AA1907" s="108"/>
      <c r="AB1907" s="108"/>
      <c r="AC1907" s="108"/>
      <c r="AD1907" s="108"/>
      <c r="AE1907" s="108"/>
      <c r="AF1907" s="108"/>
      <c r="AG1907" s="108"/>
      <c r="AH1907" s="108"/>
    </row>
    <row r="1908">
      <c r="A1908" s="108"/>
      <c r="B1908" s="108"/>
      <c r="C1908" s="108"/>
      <c r="D1908" s="115"/>
      <c r="E1908" s="108"/>
      <c r="F1908" s="108"/>
      <c r="G1908" s="108"/>
      <c r="H1908" s="108"/>
      <c r="I1908" s="108"/>
      <c r="J1908" s="108"/>
      <c r="K1908" s="108"/>
      <c r="L1908" s="108"/>
      <c r="M1908" s="111"/>
      <c r="N1908" s="112"/>
      <c r="O1908" s="111"/>
      <c r="P1908" s="108"/>
      <c r="Q1908" s="108"/>
      <c r="R1908" s="108"/>
      <c r="S1908" s="108"/>
      <c r="T1908" s="108"/>
      <c r="U1908" s="108"/>
      <c r="V1908" s="108"/>
      <c r="W1908" s="108"/>
      <c r="X1908" s="108"/>
      <c r="Y1908" s="108"/>
      <c r="Z1908" s="108"/>
      <c r="AA1908" s="108"/>
      <c r="AB1908" s="108"/>
      <c r="AC1908" s="108"/>
      <c r="AD1908" s="108"/>
      <c r="AE1908" s="108"/>
      <c r="AF1908" s="108"/>
      <c r="AG1908" s="108"/>
      <c r="AH1908" s="108"/>
    </row>
    <row r="1909">
      <c r="A1909" s="108"/>
      <c r="B1909" s="108"/>
      <c r="C1909" s="108"/>
      <c r="D1909" s="115"/>
      <c r="E1909" s="108"/>
      <c r="F1909" s="108"/>
      <c r="G1909" s="108"/>
      <c r="H1909" s="108"/>
      <c r="I1909" s="108"/>
      <c r="J1909" s="108"/>
      <c r="K1909" s="108"/>
      <c r="L1909" s="108"/>
      <c r="M1909" s="111"/>
      <c r="N1909" s="112"/>
      <c r="O1909" s="111"/>
      <c r="P1909" s="108"/>
      <c r="Q1909" s="108"/>
      <c r="R1909" s="108"/>
      <c r="S1909" s="108"/>
      <c r="T1909" s="108"/>
      <c r="U1909" s="108"/>
      <c r="V1909" s="108"/>
      <c r="W1909" s="108"/>
      <c r="X1909" s="108"/>
      <c r="Y1909" s="108"/>
      <c r="Z1909" s="108"/>
      <c r="AA1909" s="108"/>
      <c r="AB1909" s="108"/>
      <c r="AC1909" s="108"/>
      <c r="AD1909" s="108"/>
      <c r="AE1909" s="108"/>
      <c r="AF1909" s="108"/>
      <c r="AG1909" s="108"/>
      <c r="AH1909" s="108"/>
    </row>
    <row r="1910">
      <c r="A1910" s="108"/>
      <c r="B1910" s="108"/>
      <c r="C1910" s="108"/>
      <c r="D1910" s="115"/>
      <c r="E1910" s="108"/>
      <c r="F1910" s="108"/>
      <c r="G1910" s="108"/>
      <c r="H1910" s="108"/>
      <c r="I1910" s="108"/>
      <c r="J1910" s="108"/>
      <c r="K1910" s="108"/>
      <c r="L1910" s="108"/>
      <c r="M1910" s="111"/>
      <c r="N1910" s="112"/>
      <c r="O1910" s="111"/>
      <c r="P1910" s="108"/>
      <c r="Q1910" s="108"/>
      <c r="R1910" s="108"/>
      <c r="S1910" s="108"/>
      <c r="T1910" s="108"/>
      <c r="U1910" s="108"/>
      <c r="V1910" s="108"/>
      <c r="W1910" s="108"/>
      <c r="X1910" s="108"/>
      <c r="Y1910" s="108"/>
      <c r="Z1910" s="108"/>
      <c r="AA1910" s="108"/>
      <c r="AB1910" s="108"/>
      <c r="AC1910" s="108"/>
      <c r="AD1910" s="108"/>
      <c r="AE1910" s="108"/>
      <c r="AF1910" s="108"/>
      <c r="AG1910" s="108"/>
      <c r="AH1910" s="108"/>
    </row>
    <row r="1911">
      <c r="A1911" s="108"/>
      <c r="B1911" s="108"/>
      <c r="C1911" s="108"/>
      <c r="D1911" s="115"/>
      <c r="E1911" s="108"/>
      <c r="F1911" s="108"/>
      <c r="G1911" s="108"/>
      <c r="H1911" s="108"/>
      <c r="I1911" s="108"/>
      <c r="J1911" s="108"/>
      <c r="K1911" s="108"/>
      <c r="L1911" s="108"/>
      <c r="M1911" s="111"/>
      <c r="N1911" s="112"/>
      <c r="O1911" s="111"/>
      <c r="P1911" s="108"/>
      <c r="Q1911" s="108"/>
      <c r="R1911" s="108"/>
      <c r="S1911" s="108"/>
      <c r="T1911" s="108"/>
      <c r="U1911" s="108"/>
      <c r="V1911" s="108"/>
      <c r="W1911" s="108"/>
      <c r="X1911" s="108"/>
      <c r="Y1911" s="108"/>
      <c r="Z1911" s="108"/>
      <c r="AA1911" s="108"/>
      <c r="AB1911" s="108"/>
      <c r="AC1911" s="108"/>
      <c r="AD1911" s="108"/>
      <c r="AE1911" s="108"/>
      <c r="AF1911" s="108"/>
      <c r="AG1911" s="108"/>
      <c r="AH1911" s="108"/>
    </row>
    <row r="1912">
      <c r="A1912" s="108"/>
      <c r="B1912" s="108"/>
      <c r="C1912" s="108"/>
      <c r="D1912" s="115"/>
      <c r="E1912" s="108"/>
      <c r="F1912" s="108"/>
      <c r="G1912" s="108"/>
      <c r="H1912" s="108"/>
      <c r="I1912" s="108"/>
      <c r="J1912" s="108"/>
      <c r="K1912" s="108"/>
      <c r="L1912" s="108"/>
      <c r="M1912" s="111"/>
      <c r="N1912" s="112"/>
      <c r="O1912" s="111"/>
      <c r="P1912" s="108"/>
      <c r="Q1912" s="108"/>
      <c r="R1912" s="108"/>
      <c r="S1912" s="108"/>
      <c r="T1912" s="108"/>
      <c r="U1912" s="108"/>
      <c r="V1912" s="108"/>
      <c r="W1912" s="108"/>
      <c r="X1912" s="108"/>
      <c r="Y1912" s="108"/>
      <c r="Z1912" s="108"/>
      <c r="AA1912" s="108"/>
      <c r="AB1912" s="108"/>
      <c r="AC1912" s="108"/>
      <c r="AD1912" s="108"/>
      <c r="AE1912" s="108"/>
      <c r="AF1912" s="108"/>
      <c r="AG1912" s="108"/>
      <c r="AH1912" s="108"/>
    </row>
    <row r="1913">
      <c r="A1913" s="108"/>
      <c r="B1913" s="108"/>
      <c r="C1913" s="108"/>
      <c r="D1913" s="115"/>
      <c r="E1913" s="108"/>
      <c r="F1913" s="108"/>
      <c r="G1913" s="108"/>
      <c r="H1913" s="108"/>
      <c r="I1913" s="108"/>
      <c r="J1913" s="108"/>
      <c r="K1913" s="108"/>
      <c r="L1913" s="108"/>
      <c r="M1913" s="111"/>
      <c r="N1913" s="112"/>
      <c r="O1913" s="111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/>
      <c r="AB1913" s="108"/>
      <c r="AC1913" s="108"/>
      <c r="AD1913" s="108"/>
      <c r="AE1913" s="108"/>
      <c r="AF1913" s="108"/>
      <c r="AG1913" s="108"/>
      <c r="AH1913" s="108"/>
    </row>
    <row r="1914">
      <c r="A1914" s="108"/>
      <c r="B1914" s="108"/>
      <c r="C1914" s="108"/>
      <c r="D1914" s="115"/>
      <c r="E1914" s="108"/>
      <c r="F1914" s="108"/>
      <c r="G1914" s="108"/>
      <c r="H1914" s="108"/>
      <c r="I1914" s="108"/>
      <c r="J1914" s="108"/>
      <c r="K1914" s="108"/>
      <c r="L1914" s="108"/>
      <c r="M1914" s="111"/>
      <c r="N1914" s="112"/>
      <c r="O1914" s="111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/>
      <c r="AB1914" s="108"/>
      <c r="AC1914" s="108"/>
      <c r="AD1914" s="108"/>
      <c r="AE1914" s="108"/>
      <c r="AF1914" s="108"/>
      <c r="AG1914" s="108"/>
      <c r="AH1914" s="108"/>
    </row>
    <row r="1915">
      <c r="A1915" s="108"/>
      <c r="B1915" s="108"/>
      <c r="C1915" s="108"/>
      <c r="D1915" s="115"/>
      <c r="E1915" s="108"/>
      <c r="F1915" s="108"/>
      <c r="G1915" s="108"/>
      <c r="H1915" s="108"/>
      <c r="I1915" s="108"/>
      <c r="J1915" s="108"/>
      <c r="K1915" s="108"/>
      <c r="L1915" s="108"/>
      <c r="M1915" s="111"/>
      <c r="N1915" s="112"/>
      <c r="O1915" s="111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/>
      <c r="AB1915" s="108"/>
      <c r="AC1915" s="108"/>
      <c r="AD1915" s="108"/>
      <c r="AE1915" s="108"/>
      <c r="AF1915" s="108"/>
      <c r="AG1915" s="108"/>
      <c r="AH1915" s="108"/>
    </row>
    <row r="1916">
      <c r="A1916" s="108"/>
      <c r="B1916" s="108"/>
      <c r="C1916" s="108"/>
      <c r="D1916" s="115"/>
      <c r="E1916" s="108"/>
      <c r="F1916" s="108"/>
      <c r="G1916" s="108"/>
      <c r="H1916" s="108"/>
      <c r="I1916" s="108"/>
      <c r="J1916" s="108"/>
      <c r="K1916" s="108"/>
      <c r="L1916" s="108"/>
      <c r="M1916" s="111"/>
      <c r="N1916" s="112"/>
      <c r="O1916" s="111"/>
      <c r="P1916" s="108"/>
      <c r="Q1916" s="108"/>
      <c r="R1916" s="108"/>
      <c r="S1916" s="108"/>
      <c r="T1916" s="108"/>
      <c r="U1916" s="108"/>
      <c r="V1916" s="108"/>
      <c r="W1916" s="108"/>
      <c r="X1916" s="108"/>
      <c r="Y1916" s="108"/>
      <c r="Z1916" s="108"/>
      <c r="AA1916" s="108"/>
      <c r="AB1916" s="108"/>
      <c r="AC1916" s="108"/>
      <c r="AD1916" s="108"/>
      <c r="AE1916" s="108"/>
      <c r="AF1916" s="108"/>
      <c r="AG1916" s="108"/>
      <c r="AH1916" s="108"/>
    </row>
    <row r="1917">
      <c r="A1917" s="108"/>
      <c r="B1917" s="108"/>
      <c r="C1917" s="108"/>
      <c r="D1917" s="115"/>
      <c r="E1917" s="108"/>
      <c r="F1917" s="108"/>
      <c r="G1917" s="108"/>
      <c r="H1917" s="108"/>
      <c r="I1917" s="108"/>
      <c r="J1917" s="108"/>
      <c r="K1917" s="108"/>
      <c r="L1917" s="108"/>
      <c r="M1917" s="111"/>
      <c r="N1917" s="112"/>
      <c r="O1917" s="111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/>
      <c r="AC1917" s="108"/>
      <c r="AD1917" s="108"/>
      <c r="AE1917" s="108"/>
      <c r="AF1917" s="108"/>
      <c r="AG1917" s="108"/>
      <c r="AH1917" s="108"/>
    </row>
    <row r="1918">
      <c r="A1918" s="108"/>
      <c r="B1918" s="108"/>
      <c r="C1918" s="108"/>
      <c r="D1918" s="115"/>
      <c r="E1918" s="108"/>
      <c r="F1918" s="108"/>
      <c r="G1918" s="108"/>
      <c r="H1918" s="108"/>
      <c r="I1918" s="108"/>
      <c r="J1918" s="108"/>
      <c r="K1918" s="108"/>
      <c r="L1918" s="108"/>
      <c r="M1918" s="111"/>
      <c r="N1918" s="112"/>
      <c r="O1918" s="111"/>
      <c r="P1918" s="108"/>
      <c r="Q1918" s="108"/>
      <c r="R1918" s="108"/>
      <c r="S1918" s="108"/>
      <c r="T1918" s="108"/>
      <c r="U1918" s="108"/>
      <c r="V1918" s="108"/>
      <c r="W1918" s="108"/>
      <c r="X1918" s="108"/>
      <c r="Y1918" s="108"/>
      <c r="Z1918" s="108"/>
      <c r="AA1918" s="108"/>
      <c r="AB1918" s="108"/>
      <c r="AC1918" s="108"/>
      <c r="AD1918" s="108"/>
      <c r="AE1918" s="108"/>
      <c r="AF1918" s="108"/>
      <c r="AG1918" s="108"/>
      <c r="AH1918" s="108"/>
    </row>
    <row r="1919">
      <c r="A1919" s="108"/>
      <c r="B1919" s="108"/>
      <c r="C1919" s="108"/>
      <c r="D1919" s="115"/>
      <c r="E1919" s="108"/>
      <c r="F1919" s="108"/>
      <c r="G1919" s="108"/>
      <c r="H1919" s="108"/>
      <c r="I1919" s="108"/>
      <c r="J1919" s="108"/>
      <c r="K1919" s="108"/>
      <c r="L1919" s="108"/>
      <c r="M1919" s="111"/>
      <c r="N1919" s="112"/>
      <c r="O1919" s="111"/>
      <c r="P1919" s="108"/>
      <c r="Q1919" s="108"/>
      <c r="R1919" s="108"/>
      <c r="S1919" s="108"/>
      <c r="T1919" s="108"/>
      <c r="U1919" s="108"/>
      <c r="V1919" s="108"/>
      <c r="W1919" s="108"/>
      <c r="X1919" s="108"/>
      <c r="Y1919" s="108"/>
      <c r="Z1919" s="108"/>
      <c r="AA1919" s="108"/>
      <c r="AB1919" s="108"/>
      <c r="AC1919" s="108"/>
      <c r="AD1919" s="108"/>
      <c r="AE1919" s="108"/>
      <c r="AF1919" s="108"/>
      <c r="AG1919" s="108"/>
      <c r="AH1919" s="108"/>
    </row>
    <row r="1920">
      <c r="A1920" s="108"/>
      <c r="B1920" s="108"/>
      <c r="C1920" s="108"/>
      <c r="D1920" s="115"/>
      <c r="E1920" s="108"/>
      <c r="F1920" s="108"/>
      <c r="G1920" s="108"/>
      <c r="H1920" s="108"/>
      <c r="I1920" s="108"/>
      <c r="J1920" s="108"/>
      <c r="K1920" s="108"/>
      <c r="L1920" s="108"/>
      <c r="M1920" s="111"/>
      <c r="N1920" s="112"/>
      <c r="O1920" s="111"/>
      <c r="P1920" s="108"/>
      <c r="Q1920" s="108"/>
      <c r="R1920" s="108"/>
      <c r="S1920" s="108"/>
      <c r="T1920" s="108"/>
      <c r="U1920" s="108"/>
      <c r="V1920" s="108"/>
      <c r="W1920" s="108"/>
      <c r="X1920" s="108"/>
      <c r="Y1920" s="108"/>
      <c r="Z1920" s="108"/>
      <c r="AA1920" s="108"/>
      <c r="AB1920" s="108"/>
      <c r="AC1920" s="108"/>
      <c r="AD1920" s="108"/>
      <c r="AE1920" s="108"/>
      <c r="AF1920" s="108"/>
      <c r="AG1920" s="108"/>
      <c r="AH1920" s="108"/>
    </row>
    <row r="1921">
      <c r="A1921" s="108"/>
      <c r="B1921" s="108"/>
      <c r="C1921" s="108"/>
      <c r="D1921" s="115"/>
      <c r="E1921" s="108"/>
      <c r="F1921" s="108"/>
      <c r="G1921" s="108"/>
      <c r="H1921" s="108"/>
      <c r="I1921" s="108"/>
      <c r="J1921" s="108"/>
      <c r="K1921" s="108"/>
      <c r="L1921" s="108"/>
      <c r="M1921" s="111"/>
      <c r="N1921" s="112"/>
      <c r="O1921" s="111"/>
      <c r="P1921" s="108"/>
      <c r="Q1921" s="108"/>
      <c r="R1921" s="108"/>
      <c r="S1921" s="108"/>
      <c r="T1921" s="108"/>
      <c r="U1921" s="108"/>
      <c r="V1921" s="108"/>
      <c r="W1921" s="108"/>
      <c r="X1921" s="108"/>
      <c r="Y1921" s="108"/>
      <c r="Z1921" s="108"/>
      <c r="AA1921" s="108"/>
      <c r="AB1921" s="108"/>
      <c r="AC1921" s="108"/>
      <c r="AD1921" s="108"/>
      <c r="AE1921" s="108"/>
      <c r="AF1921" s="108"/>
      <c r="AG1921" s="108"/>
      <c r="AH1921" s="108"/>
    </row>
    <row r="1922">
      <c r="A1922" s="108"/>
      <c r="B1922" s="108"/>
      <c r="C1922" s="108"/>
      <c r="D1922" s="115"/>
      <c r="E1922" s="108"/>
      <c r="F1922" s="108"/>
      <c r="G1922" s="108"/>
      <c r="H1922" s="108"/>
      <c r="I1922" s="108"/>
      <c r="J1922" s="108"/>
      <c r="K1922" s="108"/>
      <c r="L1922" s="108"/>
      <c r="M1922" s="111"/>
      <c r="N1922" s="112"/>
      <c r="O1922" s="111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/>
      <c r="AB1922" s="108"/>
      <c r="AC1922" s="108"/>
      <c r="AD1922" s="108"/>
      <c r="AE1922" s="108"/>
      <c r="AF1922" s="108"/>
      <c r="AG1922" s="108"/>
      <c r="AH1922" s="108"/>
    </row>
    <row r="1923">
      <c r="A1923" s="108"/>
      <c r="B1923" s="108"/>
      <c r="C1923" s="108"/>
      <c r="D1923" s="115"/>
      <c r="E1923" s="108"/>
      <c r="F1923" s="108"/>
      <c r="G1923" s="108"/>
      <c r="H1923" s="108"/>
      <c r="I1923" s="108"/>
      <c r="J1923" s="108"/>
      <c r="K1923" s="108"/>
      <c r="L1923" s="108"/>
      <c r="M1923" s="111"/>
      <c r="N1923" s="112"/>
      <c r="O1923" s="111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/>
      <c r="AC1923" s="108"/>
      <c r="AD1923" s="108"/>
      <c r="AE1923" s="108"/>
      <c r="AF1923" s="108"/>
      <c r="AG1923" s="108"/>
      <c r="AH1923" s="108"/>
    </row>
    <row r="1924">
      <c r="A1924" s="108"/>
      <c r="B1924" s="108"/>
      <c r="C1924" s="108"/>
      <c r="D1924" s="115"/>
      <c r="E1924" s="108"/>
      <c r="F1924" s="108"/>
      <c r="G1924" s="108"/>
      <c r="H1924" s="108"/>
      <c r="I1924" s="108"/>
      <c r="J1924" s="108"/>
      <c r="K1924" s="108"/>
      <c r="L1924" s="108"/>
      <c r="M1924" s="111"/>
      <c r="N1924" s="112"/>
      <c r="O1924" s="111"/>
      <c r="P1924" s="108"/>
      <c r="Q1924" s="108"/>
      <c r="R1924" s="108"/>
      <c r="S1924" s="108"/>
      <c r="T1924" s="108"/>
      <c r="U1924" s="108"/>
      <c r="V1924" s="108"/>
      <c r="W1924" s="108"/>
      <c r="X1924" s="108"/>
      <c r="Y1924" s="108"/>
      <c r="Z1924" s="108"/>
      <c r="AA1924" s="108"/>
      <c r="AB1924" s="108"/>
      <c r="AC1924" s="108"/>
      <c r="AD1924" s="108"/>
      <c r="AE1924" s="108"/>
      <c r="AF1924" s="108"/>
      <c r="AG1924" s="108"/>
      <c r="AH1924" s="108"/>
    </row>
    <row r="1925">
      <c r="A1925" s="108"/>
      <c r="B1925" s="108"/>
      <c r="C1925" s="108"/>
      <c r="D1925" s="115"/>
      <c r="E1925" s="108"/>
      <c r="F1925" s="108"/>
      <c r="G1925" s="108"/>
      <c r="H1925" s="108"/>
      <c r="I1925" s="108"/>
      <c r="J1925" s="108"/>
      <c r="K1925" s="108"/>
      <c r="L1925" s="108"/>
      <c r="M1925" s="111"/>
      <c r="N1925" s="112"/>
      <c r="O1925" s="111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/>
      <c r="AC1925" s="108"/>
      <c r="AD1925" s="108"/>
      <c r="AE1925" s="108"/>
      <c r="AF1925" s="108"/>
      <c r="AG1925" s="108"/>
      <c r="AH1925" s="108"/>
    </row>
    <row r="1926">
      <c r="A1926" s="108"/>
      <c r="B1926" s="108"/>
      <c r="C1926" s="108"/>
      <c r="D1926" s="115"/>
      <c r="E1926" s="108"/>
      <c r="F1926" s="108"/>
      <c r="G1926" s="108"/>
      <c r="H1926" s="108"/>
      <c r="I1926" s="108"/>
      <c r="J1926" s="108"/>
      <c r="K1926" s="108"/>
      <c r="L1926" s="108"/>
      <c r="M1926" s="111"/>
      <c r="N1926" s="112"/>
      <c r="O1926" s="111"/>
      <c r="P1926" s="108"/>
      <c r="Q1926" s="108"/>
      <c r="R1926" s="108"/>
      <c r="S1926" s="108"/>
      <c r="T1926" s="108"/>
      <c r="U1926" s="108"/>
      <c r="V1926" s="108"/>
      <c r="W1926" s="108"/>
      <c r="X1926" s="108"/>
      <c r="Y1926" s="108"/>
      <c r="Z1926" s="108"/>
      <c r="AA1926" s="108"/>
      <c r="AB1926" s="108"/>
      <c r="AC1926" s="108"/>
      <c r="AD1926" s="108"/>
      <c r="AE1926" s="108"/>
      <c r="AF1926" s="108"/>
      <c r="AG1926" s="108"/>
      <c r="AH1926" s="108"/>
    </row>
    <row r="1927">
      <c r="A1927" s="108"/>
      <c r="B1927" s="108"/>
      <c r="C1927" s="108"/>
      <c r="D1927" s="115"/>
      <c r="E1927" s="108"/>
      <c r="F1927" s="108"/>
      <c r="G1927" s="108"/>
      <c r="H1927" s="108"/>
      <c r="I1927" s="108"/>
      <c r="J1927" s="108"/>
      <c r="K1927" s="108"/>
      <c r="L1927" s="108"/>
      <c r="M1927" s="111"/>
      <c r="N1927" s="112"/>
      <c r="O1927" s="111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/>
      <c r="AB1927" s="108"/>
      <c r="AC1927" s="108"/>
      <c r="AD1927" s="108"/>
      <c r="AE1927" s="108"/>
      <c r="AF1927" s="108"/>
      <c r="AG1927" s="108"/>
      <c r="AH1927" s="108"/>
    </row>
    <row r="1928">
      <c r="A1928" s="108"/>
      <c r="B1928" s="108"/>
      <c r="C1928" s="108"/>
      <c r="D1928" s="115"/>
      <c r="E1928" s="108"/>
      <c r="F1928" s="108"/>
      <c r="G1928" s="108"/>
      <c r="H1928" s="108"/>
      <c r="I1928" s="108"/>
      <c r="J1928" s="108"/>
      <c r="K1928" s="108"/>
      <c r="L1928" s="108"/>
      <c r="M1928" s="111"/>
      <c r="N1928" s="112"/>
      <c r="O1928" s="111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/>
      <c r="AB1928" s="108"/>
      <c r="AC1928" s="108"/>
      <c r="AD1928" s="108"/>
      <c r="AE1928" s="108"/>
      <c r="AF1928" s="108"/>
      <c r="AG1928" s="108"/>
      <c r="AH1928" s="108"/>
    </row>
    <row r="1929">
      <c r="A1929" s="108"/>
      <c r="B1929" s="108"/>
      <c r="C1929" s="108"/>
      <c r="D1929" s="115"/>
      <c r="E1929" s="108"/>
      <c r="F1929" s="108"/>
      <c r="G1929" s="108"/>
      <c r="H1929" s="108"/>
      <c r="I1929" s="108"/>
      <c r="J1929" s="108"/>
      <c r="K1929" s="108"/>
      <c r="L1929" s="108"/>
      <c r="M1929" s="111"/>
      <c r="N1929" s="112"/>
      <c r="O1929" s="111"/>
      <c r="P1929" s="108"/>
      <c r="Q1929" s="108"/>
      <c r="R1929" s="108"/>
      <c r="S1929" s="108"/>
      <c r="T1929" s="108"/>
      <c r="U1929" s="108"/>
      <c r="V1929" s="108"/>
      <c r="W1929" s="108"/>
      <c r="X1929" s="108"/>
      <c r="Y1929" s="108"/>
      <c r="Z1929" s="108"/>
      <c r="AA1929" s="108"/>
      <c r="AB1929" s="108"/>
      <c r="AC1929" s="108"/>
      <c r="AD1929" s="108"/>
      <c r="AE1929" s="108"/>
      <c r="AF1929" s="108"/>
      <c r="AG1929" s="108"/>
      <c r="AH1929" s="108"/>
    </row>
    <row r="1930">
      <c r="A1930" s="108"/>
      <c r="B1930" s="108"/>
      <c r="C1930" s="108"/>
      <c r="D1930" s="115"/>
      <c r="E1930" s="108"/>
      <c r="F1930" s="108"/>
      <c r="G1930" s="108"/>
      <c r="H1930" s="108"/>
      <c r="I1930" s="108"/>
      <c r="J1930" s="108"/>
      <c r="K1930" s="108"/>
      <c r="L1930" s="108"/>
      <c r="M1930" s="111"/>
      <c r="N1930" s="112"/>
      <c r="O1930" s="111"/>
      <c r="P1930" s="108"/>
      <c r="Q1930" s="108"/>
      <c r="R1930" s="108"/>
      <c r="S1930" s="108"/>
      <c r="T1930" s="108"/>
      <c r="U1930" s="108"/>
      <c r="V1930" s="108"/>
      <c r="W1930" s="108"/>
      <c r="X1930" s="108"/>
      <c r="Y1930" s="108"/>
      <c r="Z1930" s="108"/>
      <c r="AA1930" s="108"/>
      <c r="AB1930" s="108"/>
      <c r="AC1930" s="108"/>
      <c r="AD1930" s="108"/>
      <c r="AE1930" s="108"/>
      <c r="AF1930" s="108"/>
      <c r="AG1930" s="108"/>
      <c r="AH1930" s="108"/>
    </row>
    <row r="1931">
      <c r="A1931" s="108"/>
      <c r="B1931" s="108"/>
      <c r="C1931" s="108"/>
      <c r="D1931" s="115"/>
      <c r="E1931" s="108"/>
      <c r="F1931" s="108"/>
      <c r="G1931" s="108"/>
      <c r="H1931" s="108"/>
      <c r="I1931" s="108"/>
      <c r="J1931" s="108"/>
      <c r="K1931" s="108"/>
      <c r="L1931" s="108"/>
      <c r="M1931" s="111"/>
      <c r="N1931" s="112"/>
      <c r="O1931" s="111"/>
      <c r="P1931" s="108"/>
      <c r="Q1931" s="108"/>
      <c r="R1931" s="108"/>
      <c r="S1931" s="108"/>
      <c r="T1931" s="108"/>
      <c r="U1931" s="108"/>
      <c r="V1931" s="108"/>
      <c r="W1931" s="108"/>
      <c r="X1931" s="108"/>
      <c r="Y1931" s="108"/>
      <c r="Z1931" s="108"/>
      <c r="AA1931" s="108"/>
      <c r="AB1931" s="108"/>
      <c r="AC1931" s="108"/>
      <c r="AD1931" s="108"/>
      <c r="AE1931" s="108"/>
      <c r="AF1931" s="108"/>
      <c r="AG1931" s="108"/>
      <c r="AH1931" s="108"/>
    </row>
    <row r="1932">
      <c r="A1932" s="108"/>
      <c r="B1932" s="108"/>
      <c r="C1932" s="108"/>
      <c r="D1932" s="115"/>
      <c r="E1932" s="108"/>
      <c r="F1932" s="108"/>
      <c r="G1932" s="108"/>
      <c r="H1932" s="108"/>
      <c r="I1932" s="108"/>
      <c r="J1932" s="108"/>
      <c r="K1932" s="108"/>
      <c r="L1932" s="108"/>
      <c r="M1932" s="111"/>
      <c r="N1932" s="112"/>
      <c r="O1932" s="111"/>
      <c r="P1932" s="108"/>
      <c r="Q1932" s="108"/>
      <c r="R1932" s="108"/>
      <c r="S1932" s="108"/>
      <c r="T1932" s="108"/>
      <c r="U1932" s="108"/>
      <c r="V1932" s="108"/>
      <c r="W1932" s="108"/>
      <c r="X1932" s="108"/>
      <c r="Y1932" s="108"/>
      <c r="Z1932" s="108"/>
      <c r="AA1932" s="108"/>
      <c r="AB1932" s="108"/>
      <c r="AC1932" s="108"/>
      <c r="AD1932" s="108"/>
      <c r="AE1932" s="108"/>
      <c r="AF1932" s="108"/>
      <c r="AG1932" s="108"/>
      <c r="AH1932" s="108"/>
    </row>
    <row r="1933">
      <c r="A1933" s="108"/>
      <c r="B1933" s="108"/>
      <c r="C1933" s="108"/>
      <c r="D1933" s="115"/>
      <c r="E1933" s="108"/>
      <c r="F1933" s="108"/>
      <c r="G1933" s="108"/>
      <c r="H1933" s="108"/>
      <c r="I1933" s="108"/>
      <c r="J1933" s="108"/>
      <c r="K1933" s="108"/>
      <c r="L1933" s="108"/>
      <c r="M1933" s="111"/>
      <c r="N1933" s="112"/>
      <c r="O1933" s="111"/>
      <c r="P1933" s="108"/>
      <c r="Q1933" s="108"/>
      <c r="R1933" s="108"/>
      <c r="S1933" s="108"/>
      <c r="T1933" s="108"/>
      <c r="U1933" s="108"/>
      <c r="V1933" s="108"/>
      <c r="W1933" s="108"/>
      <c r="X1933" s="108"/>
      <c r="Y1933" s="108"/>
      <c r="Z1933" s="108"/>
      <c r="AA1933" s="108"/>
      <c r="AB1933" s="108"/>
      <c r="AC1933" s="108"/>
      <c r="AD1933" s="108"/>
      <c r="AE1933" s="108"/>
      <c r="AF1933" s="108"/>
      <c r="AG1933" s="108"/>
      <c r="AH1933" s="108"/>
    </row>
    <row r="1934">
      <c r="A1934" s="108"/>
      <c r="B1934" s="108"/>
      <c r="C1934" s="108"/>
      <c r="D1934" s="115"/>
      <c r="E1934" s="108"/>
      <c r="F1934" s="108"/>
      <c r="G1934" s="108"/>
      <c r="H1934" s="108"/>
      <c r="I1934" s="108"/>
      <c r="J1934" s="108"/>
      <c r="K1934" s="108"/>
      <c r="L1934" s="108"/>
      <c r="M1934" s="111"/>
      <c r="N1934" s="112"/>
      <c r="O1934" s="111"/>
      <c r="P1934" s="108"/>
      <c r="Q1934" s="108"/>
      <c r="R1934" s="108"/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/>
      <c r="AC1934" s="108"/>
      <c r="AD1934" s="108"/>
      <c r="AE1934" s="108"/>
      <c r="AF1934" s="108"/>
      <c r="AG1934" s="108"/>
      <c r="AH1934" s="108"/>
    </row>
    <row r="1935">
      <c r="A1935" s="108"/>
      <c r="B1935" s="108"/>
      <c r="C1935" s="108"/>
      <c r="D1935" s="115"/>
      <c r="E1935" s="108"/>
      <c r="F1935" s="108"/>
      <c r="G1935" s="108"/>
      <c r="H1935" s="108"/>
      <c r="I1935" s="108"/>
      <c r="J1935" s="108"/>
      <c r="K1935" s="108"/>
      <c r="L1935" s="108"/>
      <c r="M1935" s="111"/>
      <c r="N1935" s="112"/>
      <c r="O1935" s="111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  <c r="AE1935" s="108"/>
      <c r="AF1935" s="108"/>
      <c r="AG1935" s="108"/>
      <c r="AH1935" s="108"/>
    </row>
    <row r="1936">
      <c r="A1936" s="108"/>
      <c r="B1936" s="108"/>
      <c r="C1936" s="108"/>
      <c r="D1936" s="115"/>
      <c r="E1936" s="108"/>
      <c r="F1936" s="108"/>
      <c r="G1936" s="108"/>
      <c r="H1936" s="108"/>
      <c r="I1936" s="108"/>
      <c r="J1936" s="108"/>
      <c r="K1936" s="108"/>
      <c r="L1936" s="108"/>
      <c r="M1936" s="111"/>
      <c r="N1936" s="112"/>
      <c r="O1936" s="111"/>
      <c r="P1936" s="108"/>
      <c r="Q1936" s="108"/>
      <c r="R1936" s="108"/>
      <c r="S1936" s="108"/>
      <c r="T1936" s="108"/>
      <c r="U1936" s="108"/>
      <c r="V1936" s="108"/>
      <c r="W1936" s="108"/>
      <c r="X1936" s="108"/>
      <c r="Y1936" s="108"/>
      <c r="Z1936" s="108"/>
      <c r="AA1936" s="108"/>
      <c r="AB1936" s="108"/>
      <c r="AC1936" s="108"/>
      <c r="AD1936" s="108"/>
      <c r="AE1936" s="108"/>
      <c r="AF1936" s="108"/>
      <c r="AG1936" s="108"/>
      <c r="AH1936" s="108"/>
    </row>
    <row r="1937">
      <c r="A1937" s="108"/>
      <c r="B1937" s="108"/>
      <c r="C1937" s="108"/>
      <c r="D1937" s="115"/>
      <c r="E1937" s="108"/>
      <c r="F1937" s="108"/>
      <c r="G1937" s="108"/>
      <c r="H1937" s="108"/>
      <c r="I1937" s="108"/>
      <c r="J1937" s="108"/>
      <c r="K1937" s="108"/>
      <c r="L1937" s="108"/>
      <c r="M1937" s="111"/>
      <c r="N1937" s="112"/>
      <c r="O1937" s="111"/>
      <c r="P1937" s="108"/>
      <c r="Q1937" s="108"/>
      <c r="R1937" s="108"/>
      <c r="S1937" s="108"/>
      <c r="T1937" s="108"/>
      <c r="U1937" s="108"/>
      <c r="V1937" s="108"/>
      <c r="W1937" s="108"/>
      <c r="X1937" s="108"/>
      <c r="Y1937" s="108"/>
      <c r="Z1937" s="108"/>
      <c r="AA1937" s="108"/>
      <c r="AB1937" s="108"/>
      <c r="AC1937" s="108"/>
      <c r="AD1937" s="108"/>
      <c r="AE1937" s="108"/>
      <c r="AF1937" s="108"/>
      <c r="AG1937" s="108"/>
      <c r="AH1937" s="108"/>
    </row>
    <row r="1938">
      <c r="A1938" s="108"/>
      <c r="B1938" s="108"/>
      <c r="C1938" s="108"/>
      <c r="D1938" s="115"/>
      <c r="E1938" s="108"/>
      <c r="F1938" s="108"/>
      <c r="G1938" s="108"/>
      <c r="H1938" s="108"/>
      <c r="I1938" s="108"/>
      <c r="J1938" s="108"/>
      <c r="K1938" s="108"/>
      <c r="L1938" s="108"/>
      <c r="M1938" s="111"/>
      <c r="N1938" s="112"/>
      <c r="O1938" s="111"/>
      <c r="P1938" s="108"/>
      <c r="Q1938" s="108"/>
      <c r="R1938" s="108"/>
      <c r="S1938" s="108"/>
      <c r="T1938" s="108"/>
      <c r="U1938" s="108"/>
      <c r="V1938" s="108"/>
      <c r="W1938" s="108"/>
      <c r="X1938" s="108"/>
      <c r="Y1938" s="108"/>
      <c r="Z1938" s="108"/>
      <c r="AA1938" s="108"/>
      <c r="AB1938" s="108"/>
      <c r="AC1938" s="108"/>
      <c r="AD1938" s="108"/>
      <c r="AE1938" s="108"/>
      <c r="AF1938" s="108"/>
      <c r="AG1938" s="108"/>
      <c r="AH1938" s="108"/>
    </row>
    <row r="1939">
      <c r="A1939" s="108"/>
      <c r="B1939" s="108"/>
      <c r="C1939" s="108"/>
      <c r="D1939" s="115"/>
      <c r="E1939" s="108"/>
      <c r="F1939" s="108"/>
      <c r="G1939" s="108"/>
      <c r="H1939" s="108"/>
      <c r="I1939" s="108"/>
      <c r="J1939" s="108"/>
      <c r="K1939" s="108"/>
      <c r="L1939" s="108"/>
      <c r="M1939" s="111"/>
      <c r="N1939" s="112"/>
      <c r="O1939" s="111"/>
      <c r="P1939" s="108"/>
      <c r="Q1939" s="108"/>
      <c r="R1939" s="108"/>
      <c r="S1939" s="108"/>
      <c r="T1939" s="108"/>
      <c r="U1939" s="108"/>
      <c r="V1939" s="108"/>
      <c r="W1939" s="108"/>
      <c r="X1939" s="108"/>
      <c r="Y1939" s="108"/>
      <c r="Z1939" s="108"/>
      <c r="AA1939" s="108"/>
      <c r="AB1939" s="108"/>
      <c r="AC1939" s="108"/>
      <c r="AD1939" s="108"/>
      <c r="AE1939" s="108"/>
      <c r="AF1939" s="108"/>
      <c r="AG1939" s="108"/>
      <c r="AH1939" s="108"/>
    </row>
    <row r="1940">
      <c r="A1940" s="108"/>
      <c r="B1940" s="108"/>
      <c r="C1940" s="108"/>
      <c r="D1940" s="115"/>
      <c r="E1940" s="108"/>
      <c r="F1940" s="108"/>
      <c r="G1940" s="108"/>
      <c r="H1940" s="108"/>
      <c r="I1940" s="108"/>
      <c r="J1940" s="108"/>
      <c r="K1940" s="108"/>
      <c r="L1940" s="108"/>
      <c r="M1940" s="111"/>
      <c r="N1940" s="112"/>
      <c r="O1940" s="111"/>
      <c r="P1940" s="108"/>
      <c r="Q1940" s="108"/>
      <c r="R1940" s="108"/>
      <c r="S1940" s="108"/>
      <c r="T1940" s="108"/>
      <c r="U1940" s="108"/>
      <c r="V1940" s="108"/>
      <c r="W1940" s="108"/>
      <c r="X1940" s="108"/>
      <c r="Y1940" s="108"/>
      <c r="Z1940" s="108"/>
      <c r="AA1940" s="108"/>
      <c r="AB1940" s="108"/>
      <c r="AC1940" s="108"/>
      <c r="AD1940" s="108"/>
      <c r="AE1940" s="108"/>
      <c r="AF1940" s="108"/>
      <c r="AG1940" s="108"/>
      <c r="AH1940" s="108"/>
    </row>
    <row r="1941">
      <c r="A1941" s="108"/>
      <c r="B1941" s="108"/>
      <c r="C1941" s="108"/>
      <c r="D1941" s="115"/>
      <c r="E1941" s="108"/>
      <c r="F1941" s="108"/>
      <c r="G1941" s="108"/>
      <c r="H1941" s="108"/>
      <c r="I1941" s="108"/>
      <c r="J1941" s="108"/>
      <c r="K1941" s="108"/>
      <c r="L1941" s="108"/>
      <c r="M1941" s="111"/>
      <c r="N1941" s="112"/>
      <c r="O1941" s="111"/>
      <c r="P1941" s="108"/>
      <c r="Q1941" s="108"/>
      <c r="R1941" s="108"/>
      <c r="S1941" s="108"/>
      <c r="T1941" s="108"/>
      <c r="U1941" s="108"/>
      <c r="V1941" s="108"/>
      <c r="W1941" s="108"/>
      <c r="X1941" s="108"/>
      <c r="Y1941" s="108"/>
      <c r="Z1941" s="108"/>
      <c r="AA1941" s="108"/>
      <c r="AB1941" s="108"/>
      <c r="AC1941" s="108"/>
      <c r="AD1941" s="108"/>
      <c r="AE1941" s="108"/>
      <c r="AF1941" s="108"/>
      <c r="AG1941" s="108"/>
      <c r="AH1941" s="108"/>
    </row>
    <row r="1942">
      <c r="A1942" s="108"/>
      <c r="B1942" s="108"/>
      <c r="C1942" s="108"/>
      <c r="D1942" s="115"/>
      <c r="E1942" s="108"/>
      <c r="F1942" s="108"/>
      <c r="G1942" s="108"/>
      <c r="H1942" s="108"/>
      <c r="I1942" s="108"/>
      <c r="J1942" s="108"/>
      <c r="K1942" s="108"/>
      <c r="L1942" s="108"/>
      <c r="M1942" s="111"/>
      <c r="N1942" s="112"/>
      <c r="O1942" s="111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/>
      <c r="AB1942" s="108"/>
      <c r="AC1942" s="108"/>
      <c r="AD1942" s="108"/>
      <c r="AE1942" s="108"/>
      <c r="AF1942" s="108"/>
      <c r="AG1942" s="108"/>
      <c r="AH1942" s="108"/>
    </row>
    <row r="1943">
      <c r="A1943" s="108"/>
      <c r="B1943" s="108"/>
      <c r="C1943" s="108"/>
      <c r="D1943" s="115"/>
      <c r="E1943" s="108"/>
      <c r="F1943" s="108"/>
      <c r="G1943" s="108"/>
      <c r="H1943" s="108"/>
      <c r="I1943" s="108"/>
      <c r="J1943" s="108"/>
      <c r="K1943" s="108"/>
      <c r="L1943" s="108"/>
      <c r="M1943" s="111"/>
      <c r="N1943" s="112"/>
      <c r="O1943" s="111"/>
      <c r="P1943" s="108"/>
      <c r="Q1943" s="108"/>
      <c r="R1943" s="108"/>
      <c r="S1943" s="108"/>
      <c r="T1943" s="108"/>
      <c r="U1943" s="108"/>
      <c r="V1943" s="108"/>
      <c r="W1943" s="108"/>
      <c r="X1943" s="108"/>
      <c r="Y1943" s="108"/>
      <c r="Z1943" s="108"/>
      <c r="AA1943" s="108"/>
      <c r="AB1943" s="108"/>
      <c r="AC1943" s="108"/>
      <c r="AD1943" s="108"/>
      <c r="AE1943" s="108"/>
      <c r="AF1943" s="108"/>
      <c r="AG1943" s="108"/>
      <c r="AH1943" s="108"/>
    </row>
    <row r="1944">
      <c r="A1944" s="108"/>
      <c r="B1944" s="108"/>
      <c r="C1944" s="108"/>
      <c r="D1944" s="115"/>
      <c r="E1944" s="108"/>
      <c r="F1944" s="108"/>
      <c r="G1944" s="108"/>
      <c r="H1944" s="108"/>
      <c r="I1944" s="108"/>
      <c r="J1944" s="108"/>
      <c r="K1944" s="108"/>
      <c r="L1944" s="108"/>
      <c r="M1944" s="111"/>
      <c r="N1944" s="112"/>
      <c r="O1944" s="111"/>
      <c r="P1944" s="108"/>
      <c r="Q1944" s="108"/>
      <c r="R1944" s="108"/>
      <c r="S1944" s="108"/>
      <c r="T1944" s="108"/>
      <c r="U1944" s="108"/>
      <c r="V1944" s="108"/>
      <c r="W1944" s="108"/>
      <c r="X1944" s="108"/>
      <c r="Y1944" s="108"/>
      <c r="Z1944" s="108"/>
      <c r="AA1944" s="108"/>
      <c r="AB1944" s="108"/>
      <c r="AC1944" s="108"/>
      <c r="AD1944" s="108"/>
      <c r="AE1944" s="108"/>
      <c r="AF1944" s="108"/>
      <c r="AG1944" s="108"/>
      <c r="AH1944" s="108"/>
    </row>
    <row r="1945">
      <c r="A1945" s="108"/>
      <c r="B1945" s="108"/>
      <c r="C1945" s="108"/>
      <c r="D1945" s="115"/>
      <c r="E1945" s="108"/>
      <c r="F1945" s="108"/>
      <c r="G1945" s="108"/>
      <c r="H1945" s="108"/>
      <c r="I1945" s="108"/>
      <c r="J1945" s="108"/>
      <c r="K1945" s="108"/>
      <c r="L1945" s="108"/>
      <c r="M1945" s="111"/>
      <c r="N1945" s="112"/>
      <c r="O1945" s="111"/>
      <c r="P1945" s="108"/>
      <c r="Q1945" s="108"/>
      <c r="R1945" s="108"/>
      <c r="S1945" s="108"/>
      <c r="T1945" s="108"/>
      <c r="U1945" s="108"/>
      <c r="V1945" s="108"/>
      <c r="W1945" s="108"/>
      <c r="X1945" s="108"/>
      <c r="Y1945" s="108"/>
      <c r="Z1945" s="108"/>
      <c r="AA1945" s="108"/>
      <c r="AB1945" s="108"/>
      <c r="AC1945" s="108"/>
      <c r="AD1945" s="108"/>
      <c r="AE1945" s="108"/>
      <c r="AF1945" s="108"/>
      <c r="AG1945" s="108"/>
      <c r="AH1945" s="108"/>
    </row>
    <row r="1946">
      <c r="A1946" s="108"/>
      <c r="B1946" s="108"/>
      <c r="C1946" s="108"/>
      <c r="D1946" s="115"/>
      <c r="E1946" s="108"/>
      <c r="F1946" s="108"/>
      <c r="G1946" s="108"/>
      <c r="H1946" s="108"/>
      <c r="I1946" s="108"/>
      <c r="J1946" s="108"/>
      <c r="K1946" s="108"/>
      <c r="L1946" s="108"/>
      <c r="M1946" s="111"/>
      <c r="N1946" s="112"/>
      <c r="O1946" s="111"/>
      <c r="P1946" s="108"/>
      <c r="Q1946" s="108"/>
      <c r="R1946" s="108"/>
      <c r="S1946" s="108"/>
      <c r="T1946" s="108"/>
      <c r="U1946" s="108"/>
      <c r="V1946" s="108"/>
      <c r="W1946" s="108"/>
      <c r="X1946" s="108"/>
      <c r="Y1946" s="108"/>
      <c r="Z1946" s="108"/>
      <c r="AA1946" s="108"/>
      <c r="AB1946" s="108"/>
      <c r="AC1946" s="108"/>
      <c r="AD1946" s="108"/>
      <c r="AE1946" s="108"/>
      <c r="AF1946" s="108"/>
      <c r="AG1946" s="108"/>
      <c r="AH1946" s="108"/>
    </row>
    <row r="1947">
      <c r="A1947" s="108"/>
      <c r="B1947" s="108"/>
      <c r="C1947" s="108"/>
      <c r="D1947" s="115"/>
      <c r="E1947" s="108"/>
      <c r="F1947" s="108"/>
      <c r="G1947" s="108"/>
      <c r="H1947" s="108"/>
      <c r="I1947" s="108"/>
      <c r="J1947" s="108"/>
      <c r="K1947" s="108"/>
      <c r="L1947" s="108"/>
      <c r="M1947" s="111"/>
      <c r="N1947" s="112"/>
      <c r="O1947" s="111"/>
      <c r="P1947" s="108"/>
      <c r="Q1947" s="108"/>
      <c r="R1947" s="108"/>
      <c r="S1947" s="108"/>
      <c r="T1947" s="108"/>
      <c r="U1947" s="108"/>
      <c r="V1947" s="108"/>
      <c r="W1947" s="108"/>
      <c r="X1947" s="108"/>
      <c r="Y1947" s="108"/>
      <c r="Z1947" s="108"/>
      <c r="AA1947" s="108"/>
      <c r="AB1947" s="108"/>
      <c r="AC1947" s="108"/>
      <c r="AD1947" s="108"/>
      <c r="AE1947" s="108"/>
      <c r="AF1947" s="108"/>
      <c r="AG1947" s="108"/>
      <c r="AH1947" s="108"/>
    </row>
    <row r="1948">
      <c r="A1948" s="108"/>
      <c r="B1948" s="108"/>
      <c r="C1948" s="108"/>
      <c r="D1948" s="115"/>
      <c r="E1948" s="108"/>
      <c r="F1948" s="108"/>
      <c r="G1948" s="108"/>
      <c r="H1948" s="108"/>
      <c r="I1948" s="108"/>
      <c r="J1948" s="108"/>
      <c r="K1948" s="108"/>
      <c r="L1948" s="108"/>
      <c r="M1948" s="111"/>
      <c r="N1948" s="112"/>
      <c r="O1948" s="111"/>
      <c r="P1948" s="108"/>
      <c r="Q1948" s="108"/>
      <c r="R1948" s="108"/>
      <c r="S1948" s="108"/>
      <c r="T1948" s="108"/>
      <c r="U1948" s="108"/>
      <c r="V1948" s="108"/>
      <c r="W1948" s="108"/>
      <c r="X1948" s="108"/>
      <c r="Y1948" s="108"/>
      <c r="Z1948" s="108"/>
      <c r="AA1948" s="108"/>
      <c r="AB1948" s="108"/>
      <c r="AC1948" s="108"/>
      <c r="AD1948" s="108"/>
      <c r="AE1948" s="108"/>
      <c r="AF1948" s="108"/>
      <c r="AG1948" s="108"/>
      <c r="AH1948" s="108"/>
    </row>
    <row r="1949">
      <c r="A1949" s="108"/>
      <c r="B1949" s="108"/>
      <c r="C1949" s="108"/>
      <c r="D1949" s="115"/>
      <c r="E1949" s="108"/>
      <c r="F1949" s="108"/>
      <c r="G1949" s="108"/>
      <c r="H1949" s="108"/>
      <c r="I1949" s="108"/>
      <c r="J1949" s="108"/>
      <c r="K1949" s="108"/>
      <c r="L1949" s="108"/>
      <c r="M1949" s="111"/>
      <c r="N1949" s="112"/>
      <c r="O1949" s="111"/>
      <c r="P1949" s="108"/>
      <c r="Q1949" s="108"/>
      <c r="R1949" s="108"/>
      <c r="S1949" s="108"/>
      <c r="T1949" s="108"/>
      <c r="U1949" s="108"/>
      <c r="V1949" s="108"/>
      <c r="W1949" s="108"/>
      <c r="X1949" s="108"/>
      <c r="Y1949" s="108"/>
      <c r="Z1949" s="108"/>
      <c r="AA1949" s="108"/>
      <c r="AB1949" s="108"/>
      <c r="AC1949" s="108"/>
      <c r="AD1949" s="108"/>
      <c r="AE1949" s="108"/>
      <c r="AF1949" s="108"/>
      <c r="AG1949" s="108"/>
      <c r="AH1949" s="108"/>
    </row>
    <row r="1950">
      <c r="A1950" s="108"/>
      <c r="B1950" s="108"/>
      <c r="C1950" s="108"/>
      <c r="D1950" s="115"/>
      <c r="E1950" s="108"/>
      <c r="F1950" s="108"/>
      <c r="G1950" s="108"/>
      <c r="H1950" s="108"/>
      <c r="I1950" s="108"/>
      <c r="J1950" s="108"/>
      <c r="K1950" s="108"/>
      <c r="L1950" s="108"/>
      <c r="M1950" s="111"/>
      <c r="N1950" s="112"/>
      <c r="O1950" s="111"/>
      <c r="P1950" s="108"/>
      <c r="Q1950" s="108"/>
      <c r="R1950" s="108"/>
      <c r="S1950" s="108"/>
      <c r="T1950" s="108"/>
      <c r="U1950" s="108"/>
      <c r="V1950" s="108"/>
      <c r="W1950" s="108"/>
      <c r="X1950" s="108"/>
      <c r="Y1950" s="108"/>
      <c r="Z1950" s="108"/>
      <c r="AA1950" s="108"/>
      <c r="AB1950" s="108"/>
      <c r="AC1950" s="108"/>
      <c r="AD1950" s="108"/>
      <c r="AE1950" s="108"/>
      <c r="AF1950" s="108"/>
      <c r="AG1950" s="108"/>
      <c r="AH1950" s="108"/>
    </row>
    <row r="1951">
      <c r="A1951" s="108"/>
      <c r="B1951" s="108"/>
      <c r="C1951" s="108"/>
      <c r="D1951" s="115"/>
      <c r="E1951" s="108"/>
      <c r="F1951" s="108"/>
      <c r="G1951" s="108"/>
      <c r="H1951" s="108"/>
      <c r="I1951" s="108"/>
      <c r="J1951" s="108"/>
      <c r="K1951" s="108"/>
      <c r="L1951" s="108"/>
      <c r="M1951" s="111"/>
      <c r="N1951" s="112"/>
      <c r="O1951" s="111"/>
      <c r="P1951" s="108"/>
      <c r="Q1951" s="108"/>
      <c r="R1951" s="108"/>
      <c r="S1951" s="108"/>
      <c r="T1951" s="108"/>
      <c r="U1951" s="108"/>
      <c r="V1951" s="108"/>
      <c r="W1951" s="108"/>
      <c r="X1951" s="108"/>
      <c r="Y1951" s="108"/>
      <c r="Z1951" s="108"/>
      <c r="AA1951" s="108"/>
      <c r="AB1951" s="108"/>
      <c r="AC1951" s="108"/>
      <c r="AD1951" s="108"/>
      <c r="AE1951" s="108"/>
      <c r="AF1951" s="108"/>
      <c r="AG1951" s="108"/>
      <c r="AH1951" s="108"/>
    </row>
    <row r="1952">
      <c r="A1952" s="108"/>
      <c r="B1952" s="108"/>
      <c r="C1952" s="108"/>
      <c r="D1952" s="115"/>
      <c r="E1952" s="108"/>
      <c r="F1952" s="108"/>
      <c r="G1952" s="108"/>
      <c r="H1952" s="108"/>
      <c r="I1952" s="108"/>
      <c r="J1952" s="108"/>
      <c r="K1952" s="108"/>
      <c r="L1952" s="108"/>
      <c r="M1952" s="111"/>
      <c r="N1952" s="112"/>
      <c r="O1952" s="111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/>
      <c r="AC1952" s="108"/>
      <c r="AD1952" s="108"/>
      <c r="AE1952" s="108"/>
      <c r="AF1952" s="108"/>
      <c r="AG1952" s="108"/>
      <c r="AH1952" s="108"/>
    </row>
    <row r="1953">
      <c r="A1953" s="108"/>
      <c r="B1953" s="108"/>
      <c r="C1953" s="108"/>
      <c r="D1953" s="115"/>
      <c r="E1953" s="108"/>
      <c r="F1953" s="108"/>
      <c r="G1953" s="108"/>
      <c r="H1953" s="108"/>
      <c r="I1953" s="108"/>
      <c r="J1953" s="108"/>
      <c r="K1953" s="108"/>
      <c r="L1953" s="108"/>
      <c r="M1953" s="111"/>
      <c r="N1953" s="112"/>
      <c r="O1953" s="111"/>
      <c r="P1953" s="108"/>
      <c r="Q1953" s="108"/>
      <c r="R1953" s="108"/>
      <c r="S1953" s="108"/>
      <c r="T1953" s="108"/>
      <c r="U1953" s="108"/>
      <c r="V1953" s="108"/>
      <c r="W1953" s="108"/>
      <c r="X1953" s="108"/>
      <c r="Y1953" s="108"/>
      <c r="Z1953" s="108"/>
      <c r="AA1953" s="108"/>
      <c r="AB1953" s="108"/>
      <c r="AC1953" s="108"/>
      <c r="AD1953" s="108"/>
      <c r="AE1953" s="108"/>
      <c r="AF1953" s="108"/>
      <c r="AG1953" s="108"/>
      <c r="AH1953" s="108"/>
    </row>
    <row r="1954">
      <c r="A1954" s="108"/>
      <c r="B1954" s="108"/>
      <c r="C1954" s="108"/>
      <c r="D1954" s="115"/>
      <c r="E1954" s="108"/>
      <c r="F1954" s="108"/>
      <c r="G1954" s="108"/>
      <c r="H1954" s="108"/>
      <c r="I1954" s="108"/>
      <c r="J1954" s="108"/>
      <c r="K1954" s="108"/>
      <c r="L1954" s="108"/>
      <c r="M1954" s="111"/>
      <c r="N1954" s="112"/>
      <c r="O1954" s="111"/>
      <c r="P1954" s="108"/>
      <c r="Q1954" s="108"/>
      <c r="R1954" s="108"/>
      <c r="S1954" s="108"/>
      <c r="T1954" s="108"/>
      <c r="U1954" s="108"/>
      <c r="V1954" s="108"/>
      <c r="W1954" s="108"/>
      <c r="X1954" s="108"/>
      <c r="Y1954" s="108"/>
      <c r="Z1954" s="108"/>
      <c r="AA1954" s="108"/>
      <c r="AB1954" s="108"/>
      <c r="AC1954" s="108"/>
      <c r="AD1954" s="108"/>
      <c r="AE1954" s="108"/>
      <c r="AF1954" s="108"/>
      <c r="AG1954" s="108"/>
      <c r="AH1954" s="108"/>
    </row>
    <row r="1955">
      <c r="A1955" s="108"/>
      <c r="B1955" s="108"/>
      <c r="C1955" s="108"/>
      <c r="D1955" s="115"/>
      <c r="E1955" s="108"/>
      <c r="F1955" s="108"/>
      <c r="G1955" s="108"/>
      <c r="H1955" s="108"/>
      <c r="I1955" s="108"/>
      <c r="J1955" s="108"/>
      <c r="K1955" s="108"/>
      <c r="L1955" s="108"/>
      <c r="M1955" s="111"/>
      <c r="N1955" s="112"/>
      <c r="O1955" s="111"/>
      <c r="P1955" s="108"/>
      <c r="Q1955" s="108"/>
      <c r="R1955" s="108"/>
      <c r="S1955" s="108"/>
      <c r="T1955" s="108"/>
      <c r="U1955" s="108"/>
      <c r="V1955" s="108"/>
      <c r="W1955" s="108"/>
      <c r="X1955" s="108"/>
      <c r="Y1955" s="108"/>
      <c r="Z1955" s="108"/>
      <c r="AA1955" s="108"/>
      <c r="AB1955" s="108"/>
      <c r="AC1955" s="108"/>
      <c r="AD1955" s="108"/>
      <c r="AE1955" s="108"/>
      <c r="AF1955" s="108"/>
      <c r="AG1955" s="108"/>
      <c r="AH1955" s="108"/>
    </row>
    <row r="1956">
      <c r="A1956" s="108"/>
      <c r="B1956" s="108"/>
      <c r="C1956" s="108"/>
      <c r="D1956" s="115"/>
      <c r="E1956" s="108"/>
      <c r="F1956" s="108"/>
      <c r="G1956" s="108"/>
      <c r="H1956" s="108"/>
      <c r="I1956" s="108"/>
      <c r="J1956" s="108"/>
      <c r="K1956" s="108"/>
      <c r="L1956" s="108"/>
      <c r="M1956" s="111"/>
      <c r="N1956" s="112"/>
      <c r="O1956" s="111"/>
      <c r="P1956" s="108"/>
      <c r="Q1956" s="108"/>
      <c r="R1956" s="108"/>
      <c r="S1956" s="108"/>
      <c r="T1956" s="108"/>
      <c r="U1956" s="108"/>
      <c r="V1956" s="108"/>
      <c r="W1956" s="108"/>
      <c r="X1956" s="108"/>
      <c r="Y1956" s="108"/>
      <c r="Z1956" s="108"/>
      <c r="AA1956" s="108"/>
      <c r="AB1956" s="108"/>
      <c r="AC1956" s="108"/>
      <c r="AD1956" s="108"/>
      <c r="AE1956" s="108"/>
      <c r="AF1956" s="108"/>
      <c r="AG1956" s="108"/>
      <c r="AH1956" s="108"/>
    </row>
    <row r="1957">
      <c r="A1957" s="108"/>
      <c r="B1957" s="108"/>
      <c r="C1957" s="108"/>
      <c r="D1957" s="115"/>
      <c r="E1957" s="108"/>
      <c r="F1957" s="108"/>
      <c r="G1957" s="108"/>
      <c r="H1957" s="108"/>
      <c r="I1957" s="108"/>
      <c r="J1957" s="108"/>
      <c r="K1957" s="108"/>
      <c r="L1957" s="108"/>
      <c r="M1957" s="111"/>
      <c r="N1957" s="112"/>
      <c r="O1957" s="111"/>
      <c r="P1957" s="108"/>
      <c r="Q1957" s="108"/>
      <c r="R1957" s="108"/>
      <c r="S1957" s="108"/>
      <c r="T1957" s="108"/>
      <c r="U1957" s="108"/>
      <c r="V1957" s="108"/>
      <c r="W1957" s="108"/>
      <c r="X1957" s="108"/>
      <c r="Y1957" s="108"/>
      <c r="Z1957" s="108"/>
      <c r="AA1957" s="108"/>
      <c r="AB1957" s="108"/>
      <c r="AC1957" s="108"/>
      <c r="AD1957" s="108"/>
      <c r="AE1957" s="108"/>
      <c r="AF1957" s="108"/>
      <c r="AG1957" s="108"/>
      <c r="AH1957" s="108"/>
    </row>
    <row r="1958">
      <c r="A1958" s="108"/>
      <c r="B1958" s="108"/>
      <c r="C1958" s="108"/>
      <c r="D1958" s="115"/>
      <c r="E1958" s="108"/>
      <c r="F1958" s="108"/>
      <c r="G1958" s="108"/>
      <c r="H1958" s="108"/>
      <c r="I1958" s="108"/>
      <c r="J1958" s="108"/>
      <c r="K1958" s="108"/>
      <c r="L1958" s="108"/>
      <c r="M1958" s="111"/>
      <c r="N1958" s="112"/>
      <c r="O1958" s="111"/>
      <c r="P1958" s="108"/>
      <c r="Q1958" s="108"/>
      <c r="R1958" s="108"/>
      <c r="S1958" s="108"/>
      <c r="T1958" s="108"/>
      <c r="U1958" s="108"/>
      <c r="V1958" s="108"/>
      <c r="W1958" s="108"/>
      <c r="X1958" s="108"/>
      <c r="Y1958" s="108"/>
      <c r="Z1958" s="108"/>
      <c r="AA1958" s="108"/>
      <c r="AB1958" s="108"/>
      <c r="AC1958" s="108"/>
      <c r="AD1958" s="108"/>
      <c r="AE1958" s="108"/>
      <c r="AF1958" s="108"/>
      <c r="AG1958" s="108"/>
      <c r="AH1958" s="108"/>
    </row>
    <row r="1959">
      <c r="A1959" s="108"/>
      <c r="B1959" s="108"/>
      <c r="C1959" s="108"/>
      <c r="D1959" s="115"/>
      <c r="E1959" s="108"/>
      <c r="F1959" s="108"/>
      <c r="G1959" s="108"/>
      <c r="H1959" s="108"/>
      <c r="I1959" s="108"/>
      <c r="J1959" s="108"/>
      <c r="K1959" s="108"/>
      <c r="L1959" s="108"/>
      <c r="M1959" s="111"/>
      <c r="N1959" s="112"/>
      <c r="O1959" s="111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/>
      <c r="AC1959" s="108"/>
      <c r="AD1959" s="108"/>
      <c r="AE1959" s="108"/>
      <c r="AF1959" s="108"/>
      <c r="AG1959" s="108"/>
      <c r="AH1959" s="108"/>
    </row>
    <row r="1960">
      <c r="A1960" s="108"/>
      <c r="B1960" s="108"/>
      <c r="C1960" s="108"/>
      <c r="D1960" s="115"/>
      <c r="E1960" s="108"/>
      <c r="F1960" s="108"/>
      <c r="G1960" s="108"/>
      <c r="H1960" s="108"/>
      <c r="I1960" s="108"/>
      <c r="J1960" s="108"/>
      <c r="K1960" s="108"/>
      <c r="L1960" s="108"/>
      <c r="M1960" s="111"/>
      <c r="N1960" s="112"/>
      <c r="O1960" s="111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/>
      <c r="AB1960" s="108"/>
      <c r="AC1960" s="108"/>
      <c r="AD1960" s="108"/>
      <c r="AE1960" s="108"/>
      <c r="AF1960" s="108"/>
      <c r="AG1960" s="108"/>
      <c r="AH1960" s="108"/>
    </row>
    <row r="1961">
      <c r="A1961" s="108"/>
      <c r="B1961" s="108"/>
      <c r="C1961" s="108"/>
      <c r="D1961" s="115"/>
      <c r="E1961" s="108"/>
      <c r="F1961" s="108"/>
      <c r="G1961" s="108"/>
      <c r="H1961" s="108"/>
      <c r="I1961" s="108"/>
      <c r="J1961" s="108"/>
      <c r="K1961" s="108"/>
      <c r="L1961" s="108"/>
      <c r="M1961" s="111"/>
      <c r="N1961" s="112"/>
      <c r="O1961" s="111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/>
      <c r="AC1961" s="108"/>
      <c r="AD1961" s="108"/>
      <c r="AE1961" s="108"/>
      <c r="AF1961" s="108"/>
      <c r="AG1961" s="108"/>
      <c r="AH1961" s="108"/>
    </row>
    <row r="1962">
      <c r="A1962" s="108"/>
      <c r="B1962" s="108"/>
      <c r="C1962" s="108"/>
      <c r="D1962" s="115"/>
      <c r="E1962" s="108"/>
      <c r="F1962" s="108"/>
      <c r="G1962" s="108"/>
      <c r="H1962" s="108"/>
      <c r="I1962" s="108"/>
      <c r="J1962" s="108"/>
      <c r="K1962" s="108"/>
      <c r="L1962" s="108"/>
      <c r="M1962" s="111"/>
      <c r="N1962" s="112"/>
      <c r="O1962" s="111"/>
      <c r="P1962" s="108"/>
      <c r="Q1962" s="108"/>
      <c r="R1962" s="108"/>
      <c r="S1962" s="108"/>
      <c r="T1962" s="108"/>
      <c r="U1962" s="108"/>
      <c r="V1962" s="108"/>
      <c r="W1962" s="108"/>
      <c r="X1962" s="108"/>
      <c r="Y1962" s="108"/>
      <c r="Z1962" s="108"/>
      <c r="AA1962" s="108"/>
      <c r="AB1962" s="108"/>
      <c r="AC1962" s="108"/>
      <c r="AD1962" s="108"/>
      <c r="AE1962" s="108"/>
      <c r="AF1962" s="108"/>
      <c r="AG1962" s="108"/>
      <c r="AH1962" s="108"/>
    </row>
    <row r="1963">
      <c r="A1963" s="108"/>
      <c r="B1963" s="108"/>
      <c r="C1963" s="108"/>
      <c r="D1963" s="115"/>
      <c r="E1963" s="108"/>
      <c r="F1963" s="108"/>
      <c r="G1963" s="108"/>
      <c r="H1963" s="108"/>
      <c r="I1963" s="108"/>
      <c r="J1963" s="108"/>
      <c r="K1963" s="108"/>
      <c r="L1963" s="108"/>
      <c r="M1963" s="111"/>
      <c r="N1963" s="112"/>
      <c r="O1963" s="111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/>
      <c r="AC1963" s="108"/>
      <c r="AD1963" s="108"/>
      <c r="AE1963" s="108"/>
      <c r="AF1963" s="108"/>
      <c r="AG1963" s="108"/>
      <c r="AH1963" s="108"/>
    </row>
    <row r="1964">
      <c r="A1964" s="108"/>
      <c r="B1964" s="108"/>
      <c r="C1964" s="108"/>
      <c r="D1964" s="115"/>
      <c r="E1964" s="108"/>
      <c r="F1964" s="108"/>
      <c r="G1964" s="108"/>
      <c r="H1964" s="108"/>
      <c r="I1964" s="108"/>
      <c r="J1964" s="108"/>
      <c r="K1964" s="108"/>
      <c r="L1964" s="108"/>
      <c r="M1964" s="111"/>
      <c r="N1964" s="112"/>
      <c r="O1964" s="111"/>
      <c r="P1964" s="108"/>
      <c r="Q1964" s="108"/>
      <c r="R1964" s="108"/>
      <c r="S1964" s="108"/>
      <c r="T1964" s="108"/>
      <c r="U1964" s="108"/>
      <c r="V1964" s="108"/>
      <c r="W1964" s="108"/>
      <c r="X1964" s="108"/>
      <c r="Y1964" s="108"/>
      <c r="Z1964" s="108"/>
      <c r="AA1964" s="108"/>
      <c r="AB1964" s="108"/>
      <c r="AC1964" s="108"/>
      <c r="AD1964" s="108"/>
      <c r="AE1964" s="108"/>
      <c r="AF1964" s="108"/>
      <c r="AG1964" s="108"/>
      <c r="AH1964" s="108"/>
    </row>
    <row r="1965">
      <c r="A1965" s="108"/>
      <c r="B1965" s="108"/>
      <c r="C1965" s="108"/>
      <c r="D1965" s="115"/>
      <c r="E1965" s="108"/>
      <c r="F1965" s="108"/>
      <c r="G1965" s="108"/>
      <c r="H1965" s="108"/>
      <c r="I1965" s="108"/>
      <c r="J1965" s="108"/>
      <c r="K1965" s="108"/>
      <c r="L1965" s="108"/>
      <c r="M1965" s="111"/>
      <c r="N1965" s="112"/>
      <c r="O1965" s="111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/>
      <c r="AC1965" s="108"/>
      <c r="AD1965" s="108"/>
      <c r="AE1965" s="108"/>
      <c r="AF1965" s="108"/>
      <c r="AG1965" s="108"/>
      <c r="AH1965" s="108"/>
    </row>
    <row r="1966">
      <c r="A1966" s="108"/>
      <c r="B1966" s="108"/>
      <c r="C1966" s="108"/>
      <c r="D1966" s="115"/>
      <c r="E1966" s="108"/>
      <c r="F1966" s="108"/>
      <c r="G1966" s="108"/>
      <c r="H1966" s="108"/>
      <c r="I1966" s="108"/>
      <c r="J1966" s="108"/>
      <c r="K1966" s="108"/>
      <c r="L1966" s="108"/>
      <c r="M1966" s="111"/>
      <c r="N1966" s="112"/>
      <c r="O1966" s="111"/>
      <c r="P1966" s="108"/>
      <c r="Q1966" s="108"/>
      <c r="R1966" s="108"/>
      <c r="S1966" s="108"/>
      <c r="T1966" s="108"/>
      <c r="U1966" s="108"/>
      <c r="V1966" s="108"/>
      <c r="W1966" s="108"/>
      <c r="X1966" s="108"/>
      <c r="Y1966" s="108"/>
      <c r="Z1966" s="108"/>
      <c r="AA1966" s="108"/>
      <c r="AB1966" s="108"/>
      <c r="AC1966" s="108"/>
      <c r="AD1966" s="108"/>
      <c r="AE1966" s="108"/>
      <c r="AF1966" s="108"/>
      <c r="AG1966" s="108"/>
      <c r="AH1966" s="108"/>
    </row>
    <row r="1967">
      <c r="A1967" s="108"/>
      <c r="B1967" s="108"/>
      <c r="C1967" s="108"/>
      <c r="D1967" s="115"/>
      <c r="E1967" s="108"/>
      <c r="F1967" s="108"/>
      <c r="G1967" s="108"/>
      <c r="H1967" s="108"/>
      <c r="I1967" s="108"/>
      <c r="J1967" s="108"/>
      <c r="K1967" s="108"/>
      <c r="L1967" s="108"/>
      <c r="M1967" s="111"/>
      <c r="N1967" s="112"/>
      <c r="O1967" s="111"/>
      <c r="P1967" s="108"/>
      <c r="Q1967" s="108"/>
      <c r="R1967" s="108"/>
      <c r="S1967" s="108"/>
      <c r="T1967" s="108"/>
      <c r="U1967" s="108"/>
      <c r="V1967" s="108"/>
      <c r="W1967" s="108"/>
      <c r="X1967" s="108"/>
      <c r="Y1967" s="108"/>
      <c r="Z1967" s="108"/>
      <c r="AA1967" s="108"/>
      <c r="AB1967" s="108"/>
      <c r="AC1967" s="108"/>
      <c r="AD1967" s="108"/>
      <c r="AE1967" s="108"/>
      <c r="AF1967" s="108"/>
      <c r="AG1967" s="108"/>
      <c r="AH1967" s="108"/>
    </row>
    <row r="1968">
      <c r="A1968" s="108"/>
      <c r="B1968" s="108"/>
      <c r="C1968" s="108"/>
      <c r="D1968" s="115"/>
      <c r="E1968" s="108"/>
      <c r="F1968" s="108"/>
      <c r="G1968" s="108"/>
      <c r="H1968" s="108"/>
      <c r="I1968" s="108"/>
      <c r="J1968" s="108"/>
      <c r="K1968" s="108"/>
      <c r="L1968" s="108"/>
      <c r="M1968" s="111"/>
      <c r="N1968" s="112"/>
      <c r="O1968" s="111"/>
      <c r="P1968" s="108"/>
      <c r="Q1968" s="108"/>
      <c r="R1968" s="108"/>
      <c r="S1968" s="108"/>
      <c r="T1968" s="108"/>
      <c r="U1968" s="108"/>
      <c r="V1968" s="108"/>
      <c r="W1968" s="108"/>
      <c r="X1968" s="108"/>
      <c r="Y1968" s="108"/>
      <c r="Z1968" s="108"/>
      <c r="AA1968" s="108"/>
      <c r="AB1968" s="108"/>
      <c r="AC1968" s="108"/>
      <c r="AD1968" s="108"/>
      <c r="AE1968" s="108"/>
      <c r="AF1968" s="108"/>
      <c r="AG1968" s="108"/>
      <c r="AH1968" s="108"/>
    </row>
    <row r="1969">
      <c r="A1969" s="108"/>
      <c r="B1969" s="108"/>
      <c r="C1969" s="108"/>
      <c r="D1969" s="115"/>
      <c r="E1969" s="108"/>
      <c r="F1969" s="108"/>
      <c r="G1969" s="108"/>
      <c r="H1969" s="108"/>
      <c r="I1969" s="108"/>
      <c r="J1969" s="108"/>
      <c r="K1969" s="108"/>
      <c r="L1969" s="108"/>
      <c r="M1969" s="111"/>
      <c r="N1969" s="112"/>
      <c r="O1969" s="111"/>
      <c r="P1969" s="108"/>
      <c r="Q1969" s="108"/>
      <c r="R1969" s="108"/>
      <c r="S1969" s="108"/>
      <c r="T1969" s="108"/>
      <c r="U1969" s="108"/>
      <c r="V1969" s="108"/>
      <c r="W1969" s="108"/>
      <c r="X1969" s="108"/>
      <c r="Y1969" s="108"/>
      <c r="Z1969" s="108"/>
      <c r="AA1969" s="108"/>
      <c r="AB1969" s="108"/>
      <c r="AC1969" s="108"/>
      <c r="AD1969" s="108"/>
      <c r="AE1969" s="108"/>
      <c r="AF1969" s="108"/>
      <c r="AG1969" s="108"/>
      <c r="AH1969" s="108"/>
    </row>
    <row r="1970">
      <c r="A1970" s="108"/>
      <c r="B1970" s="108"/>
      <c r="C1970" s="108"/>
      <c r="D1970" s="115"/>
      <c r="E1970" s="108"/>
      <c r="F1970" s="108"/>
      <c r="G1970" s="108"/>
      <c r="H1970" s="108"/>
      <c r="I1970" s="108"/>
      <c r="J1970" s="108"/>
      <c r="K1970" s="108"/>
      <c r="L1970" s="108"/>
      <c r="M1970" s="111"/>
      <c r="N1970" s="112"/>
      <c r="O1970" s="111"/>
      <c r="P1970" s="108"/>
      <c r="Q1970" s="108"/>
      <c r="R1970" s="108"/>
      <c r="S1970" s="108"/>
      <c r="T1970" s="108"/>
      <c r="U1970" s="108"/>
      <c r="V1970" s="108"/>
      <c r="W1970" s="108"/>
      <c r="X1970" s="108"/>
      <c r="Y1970" s="108"/>
      <c r="Z1970" s="108"/>
      <c r="AA1970" s="108"/>
      <c r="AB1970" s="108"/>
      <c r="AC1970" s="108"/>
      <c r="AD1970" s="108"/>
      <c r="AE1970" s="108"/>
      <c r="AF1970" s="108"/>
      <c r="AG1970" s="108"/>
      <c r="AH1970" s="108"/>
    </row>
    <row r="1971">
      <c r="A1971" s="108"/>
      <c r="B1971" s="108"/>
      <c r="C1971" s="108"/>
      <c r="D1971" s="115"/>
      <c r="E1971" s="108"/>
      <c r="F1971" s="108"/>
      <c r="G1971" s="108"/>
      <c r="H1971" s="108"/>
      <c r="I1971" s="108"/>
      <c r="J1971" s="108"/>
      <c r="K1971" s="108"/>
      <c r="L1971" s="108"/>
      <c r="M1971" s="111"/>
      <c r="N1971" s="112"/>
      <c r="O1971" s="111"/>
      <c r="P1971" s="108"/>
      <c r="Q1971" s="108"/>
      <c r="R1971" s="108"/>
      <c r="S1971" s="108"/>
      <c r="T1971" s="108"/>
      <c r="U1971" s="108"/>
      <c r="V1971" s="108"/>
      <c r="W1971" s="108"/>
      <c r="X1971" s="108"/>
      <c r="Y1971" s="108"/>
      <c r="Z1971" s="108"/>
      <c r="AA1971" s="108"/>
      <c r="AB1971" s="108"/>
      <c r="AC1971" s="108"/>
      <c r="AD1971" s="108"/>
      <c r="AE1971" s="108"/>
      <c r="AF1971" s="108"/>
      <c r="AG1971" s="108"/>
      <c r="AH1971" s="108"/>
    </row>
    <row r="1972">
      <c r="A1972" s="108"/>
      <c r="B1972" s="108"/>
      <c r="C1972" s="108"/>
      <c r="D1972" s="115"/>
      <c r="E1972" s="108"/>
      <c r="F1972" s="108"/>
      <c r="G1972" s="108"/>
      <c r="H1972" s="108"/>
      <c r="I1972" s="108"/>
      <c r="J1972" s="108"/>
      <c r="K1972" s="108"/>
      <c r="L1972" s="108"/>
      <c r="M1972" s="111"/>
      <c r="N1972" s="112"/>
      <c r="O1972" s="111"/>
      <c r="P1972" s="108"/>
      <c r="Q1972" s="108"/>
      <c r="R1972" s="108"/>
      <c r="S1972" s="108"/>
      <c r="T1972" s="108"/>
      <c r="U1972" s="108"/>
      <c r="V1972" s="108"/>
      <c r="W1972" s="108"/>
      <c r="X1972" s="108"/>
      <c r="Y1972" s="108"/>
      <c r="Z1972" s="108"/>
      <c r="AA1972" s="108"/>
      <c r="AB1972" s="108"/>
      <c r="AC1972" s="108"/>
      <c r="AD1972" s="108"/>
      <c r="AE1972" s="108"/>
      <c r="AF1972" s="108"/>
      <c r="AG1972" s="108"/>
      <c r="AH1972" s="108"/>
    </row>
    <row r="1973">
      <c r="A1973" s="108"/>
      <c r="B1973" s="108"/>
      <c r="C1973" s="108"/>
      <c r="D1973" s="115"/>
      <c r="E1973" s="108"/>
      <c r="F1973" s="108"/>
      <c r="G1973" s="108"/>
      <c r="H1973" s="108"/>
      <c r="I1973" s="108"/>
      <c r="J1973" s="108"/>
      <c r="K1973" s="108"/>
      <c r="L1973" s="108"/>
      <c r="M1973" s="111"/>
      <c r="N1973" s="112"/>
      <c r="O1973" s="111"/>
      <c r="P1973" s="108"/>
      <c r="Q1973" s="108"/>
      <c r="R1973" s="108"/>
      <c r="S1973" s="108"/>
      <c r="T1973" s="108"/>
      <c r="U1973" s="108"/>
      <c r="V1973" s="108"/>
      <c r="W1973" s="108"/>
      <c r="X1973" s="108"/>
      <c r="Y1973" s="108"/>
      <c r="Z1973" s="108"/>
      <c r="AA1973" s="108"/>
      <c r="AB1973" s="108"/>
      <c r="AC1973" s="108"/>
      <c r="AD1973" s="108"/>
      <c r="AE1973" s="108"/>
      <c r="AF1973" s="108"/>
      <c r="AG1973" s="108"/>
      <c r="AH1973" s="108"/>
    </row>
    <row r="1974">
      <c r="A1974" s="108"/>
      <c r="B1974" s="108"/>
      <c r="C1974" s="108"/>
      <c r="D1974" s="115"/>
      <c r="E1974" s="108"/>
      <c r="F1974" s="108"/>
      <c r="G1974" s="108"/>
      <c r="H1974" s="108"/>
      <c r="I1974" s="108"/>
      <c r="J1974" s="108"/>
      <c r="K1974" s="108"/>
      <c r="L1974" s="108"/>
      <c r="M1974" s="111"/>
      <c r="N1974" s="112"/>
      <c r="O1974" s="111"/>
      <c r="P1974" s="108"/>
      <c r="Q1974" s="108"/>
      <c r="R1974" s="108"/>
      <c r="S1974" s="108"/>
      <c r="T1974" s="108"/>
      <c r="U1974" s="108"/>
      <c r="V1974" s="108"/>
      <c r="W1974" s="108"/>
      <c r="X1974" s="108"/>
      <c r="Y1974" s="108"/>
      <c r="Z1974" s="108"/>
      <c r="AA1974" s="108"/>
      <c r="AB1974" s="108"/>
      <c r="AC1974" s="108"/>
      <c r="AD1974" s="108"/>
      <c r="AE1974" s="108"/>
      <c r="AF1974" s="108"/>
      <c r="AG1974" s="108"/>
      <c r="AH1974" s="108"/>
    </row>
    <row r="1975">
      <c r="A1975" s="108"/>
      <c r="B1975" s="108"/>
      <c r="C1975" s="108"/>
      <c r="D1975" s="115"/>
      <c r="E1975" s="108"/>
      <c r="F1975" s="108"/>
      <c r="G1975" s="108"/>
      <c r="H1975" s="108"/>
      <c r="I1975" s="108"/>
      <c r="J1975" s="108"/>
      <c r="K1975" s="108"/>
      <c r="L1975" s="108"/>
      <c r="M1975" s="111"/>
      <c r="N1975" s="112"/>
      <c r="O1975" s="111"/>
      <c r="P1975" s="108"/>
      <c r="Q1975" s="108"/>
      <c r="R1975" s="108"/>
      <c r="S1975" s="108"/>
      <c r="T1975" s="108"/>
      <c r="U1975" s="108"/>
      <c r="V1975" s="108"/>
      <c r="W1975" s="108"/>
      <c r="X1975" s="108"/>
      <c r="Y1975" s="108"/>
      <c r="Z1975" s="108"/>
      <c r="AA1975" s="108"/>
      <c r="AB1975" s="108"/>
      <c r="AC1975" s="108"/>
      <c r="AD1975" s="108"/>
      <c r="AE1975" s="108"/>
      <c r="AF1975" s="108"/>
      <c r="AG1975" s="108"/>
      <c r="AH1975" s="108"/>
    </row>
    <row r="1976">
      <c r="A1976" s="108"/>
      <c r="B1976" s="108"/>
      <c r="C1976" s="108"/>
      <c r="D1976" s="115"/>
      <c r="E1976" s="108"/>
      <c r="F1976" s="108"/>
      <c r="G1976" s="108"/>
      <c r="H1976" s="108"/>
      <c r="I1976" s="108"/>
      <c r="J1976" s="108"/>
      <c r="K1976" s="108"/>
      <c r="L1976" s="108"/>
      <c r="M1976" s="111"/>
      <c r="N1976" s="112"/>
      <c r="O1976" s="111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/>
      <c r="AB1976" s="108"/>
      <c r="AC1976" s="108"/>
      <c r="AD1976" s="108"/>
      <c r="AE1976" s="108"/>
      <c r="AF1976" s="108"/>
      <c r="AG1976" s="108"/>
      <c r="AH1976" s="108"/>
    </row>
    <row r="1977">
      <c r="A1977" s="108"/>
      <c r="B1977" s="108"/>
      <c r="C1977" s="108"/>
      <c r="D1977" s="115"/>
      <c r="E1977" s="108"/>
      <c r="F1977" s="108"/>
      <c r="G1977" s="108"/>
      <c r="H1977" s="108"/>
      <c r="I1977" s="108"/>
      <c r="J1977" s="108"/>
      <c r="K1977" s="108"/>
      <c r="L1977" s="108"/>
      <c r="M1977" s="111"/>
      <c r="N1977" s="112"/>
      <c r="O1977" s="111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/>
      <c r="AC1977" s="108"/>
      <c r="AD1977" s="108"/>
      <c r="AE1977" s="108"/>
      <c r="AF1977" s="108"/>
      <c r="AG1977" s="108"/>
      <c r="AH1977" s="108"/>
    </row>
    <row r="1978">
      <c r="A1978" s="108"/>
      <c r="B1978" s="108"/>
      <c r="C1978" s="108"/>
      <c r="D1978" s="115"/>
      <c r="E1978" s="108"/>
      <c r="F1978" s="108"/>
      <c r="G1978" s="108"/>
      <c r="H1978" s="108"/>
      <c r="I1978" s="108"/>
      <c r="J1978" s="108"/>
      <c r="K1978" s="108"/>
      <c r="L1978" s="108"/>
      <c r="M1978" s="111"/>
      <c r="N1978" s="112"/>
      <c r="O1978" s="111"/>
      <c r="P1978" s="108"/>
      <c r="Q1978" s="108"/>
      <c r="R1978" s="108"/>
      <c r="S1978" s="108"/>
      <c r="T1978" s="108"/>
      <c r="U1978" s="108"/>
      <c r="V1978" s="108"/>
      <c r="W1978" s="108"/>
      <c r="X1978" s="108"/>
      <c r="Y1978" s="108"/>
      <c r="Z1978" s="108"/>
      <c r="AA1978" s="108"/>
      <c r="AB1978" s="108"/>
      <c r="AC1978" s="108"/>
      <c r="AD1978" s="108"/>
      <c r="AE1978" s="108"/>
      <c r="AF1978" s="108"/>
      <c r="AG1978" s="108"/>
      <c r="AH1978" s="108"/>
    </row>
    <row r="1979">
      <c r="A1979" s="108"/>
      <c r="B1979" s="108"/>
      <c r="C1979" s="108"/>
      <c r="D1979" s="115"/>
      <c r="E1979" s="108"/>
      <c r="F1979" s="108"/>
      <c r="G1979" s="108"/>
      <c r="H1979" s="108"/>
      <c r="I1979" s="108"/>
      <c r="J1979" s="108"/>
      <c r="K1979" s="108"/>
      <c r="L1979" s="108"/>
      <c r="M1979" s="111"/>
      <c r="N1979" s="112"/>
      <c r="O1979" s="111"/>
      <c r="P1979" s="108"/>
      <c r="Q1979" s="108"/>
      <c r="R1979" s="108"/>
      <c r="S1979" s="108"/>
      <c r="T1979" s="108"/>
      <c r="U1979" s="108"/>
      <c r="V1979" s="108"/>
      <c r="W1979" s="108"/>
      <c r="X1979" s="108"/>
      <c r="Y1979" s="108"/>
      <c r="Z1979" s="108"/>
      <c r="AA1979" s="108"/>
      <c r="AB1979" s="108"/>
      <c r="AC1979" s="108"/>
      <c r="AD1979" s="108"/>
      <c r="AE1979" s="108"/>
      <c r="AF1979" s="108"/>
      <c r="AG1979" s="108"/>
      <c r="AH1979" s="108"/>
    </row>
    <row r="1980">
      <c r="A1980" s="108"/>
      <c r="B1980" s="108"/>
      <c r="C1980" s="108"/>
      <c r="D1980" s="115"/>
      <c r="E1980" s="108"/>
      <c r="F1980" s="108"/>
      <c r="G1980" s="108"/>
      <c r="H1980" s="108"/>
      <c r="I1980" s="108"/>
      <c r="J1980" s="108"/>
      <c r="K1980" s="108"/>
      <c r="L1980" s="108"/>
      <c r="M1980" s="111"/>
      <c r="N1980" s="112"/>
      <c r="O1980" s="111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/>
      <c r="AB1980" s="108"/>
      <c r="AC1980" s="108"/>
      <c r="AD1980" s="108"/>
      <c r="AE1980" s="108"/>
      <c r="AF1980" s="108"/>
      <c r="AG1980" s="108"/>
      <c r="AH1980" s="108"/>
    </row>
    <row r="1981">
      <c r="A1981" s="108"/>
      <c r="B1981" s="108"/>
      <c r="C1981" s="108"/>
      <c r="D1981" s="115"/>
      <c r="E1981" s="108"/>
      <c r="F1981" s="108"/>
      <c r="G1981" s="108"/>
      <c r="H1981" s="108"/>
      <c r="I1981" s="108"/>
      <c r="J1981" s="108"/>
      <c r="K1981" s="108"/>
      <c r="L1981" s="108"/>
      <c r="M1981" s="111"/>
      <c r="N1981" s="112"/>
      <c r="O1981" s="111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/>
      <c r="AB1981" s="108"/>
      <c r="AC1981" s="108"/>
      <c r="AD1981" s="108"/>
      <c r="AE1981" s="108"/>
      <c r="AF1981" s="108"/>
      <c r="AG1981" s="108"/>
      <c r="AH1981" s="108"/>
    </row>
    <row r="1982">
      <c r="A1982" s="108"/>
      <c r="B1982" s="108"/>
      <c r="C1982" s="108"/>
      <c r="D1982" s="115"/>
      <c r="E1982" s="108"/>
      <c r="F1982" s="108"/>
      <c r="G1982" s="108"/>
      <c r="H1982" s="108"/>
      <c r="I1982" s="108"/>
      <c r="J1982" s="108"/>
      <c r="K1982" s="108"/>
      <c r="L1982" s="108"/>
      <c r="M1982" s="111"/>
      <c r="N1982" s="112"/>
      <c r="O1982" s="111"/>
      <c r="P1982" s="108"/>
      <c r="Q1982" s="108"/>
      <c r="R1982" s="108"/>
      <c r="S1982" s="108"/>
      <c r="T1982" s="108"/>
      <c r="U1982" s="108"/>
      <c r="V1982" s="108"/>
      <c r="W1982" s="108"/>
      <c r="X1982" s="108"/>
      <c r="Y1982" s="108"/>
      <c r="Z1982" s="108"/>
      <c r="AA1982" s="108"/>
      <c r="AB1982" s="108"/>
      <c r="AC1982" s="108"/>
      <c r="AD1982" s="108"/>
      <c r="AE1982" s="108"/>
      <c r="AF1982" s="108"/>
      <c r="AG1982" s="108"/>
      <c r="AH1982" s="108"/>
    </row>
    <row r="1983">
      <c r="A1983" s="108"/>
      <c r="B1983" s="108"/>
      <c r="C1983" s="108"/>
      <c r="D1983" s="115"/>
      <c r="E1983" s="108"/>
      <c r="F1983" s="108"/>
      <c r="G1983" s="108"/>
      <c r="H1983" s="108"/>
      <c r="I1983" s="108"/>
      <c r="J1983" s="108"/>
      <c r="K1983" s="108"/>
      <c r="L1983" s="108"/>
      <c r="M1983" s="111"/>
      <c r="N1983" s="112"/>
      <c r="O1983" s="111"/>
      <c r="P1983" s="108"/>
      <c r="Q1983" s="108"/>
      <c r="R1983" s="108"/>
      <c r="S1983" s="108"/>
      <c r="T1983" s="108"/>
      <c r="U1983" s="108"/>
      <c r="V1983" s="108"/>
      <c r="W1983" s="108"/>
      <c r="X1983" s="108"/>
      <c r="Y1983" s="108"/>
      <c r="Z1983" s="108"/>
      <c r="AA1983" s="108"/>
      <c r="AB1983" s="108"/>
      <c r="AC1983" s="108"/>
      <c r="AD1983" s="108"/>
      <c r="AE1983" s="108"/>
      <c r="AF1983" s="108"/>
      <c r="AG1983" s="108"/>
      <c r="AH1983" s="108"/>
    </row>
    <row r="1984">
      <c r="A1984" s="108"/>
      <c r="B1984" s="108"/>
      <c r="C1984" s="108"/>
      <c r="D1984" s="115"/>
      <c r="E1984" s="108"/>
      <c r="F1984" s="108"/>
      <c r="G1984" s="108"/>
      <c r="H1984" s="108"/>
      <c r="I1984" s="108"/>
      <c r="J1984" s="108"/>
      <c r="K1984" s="108"/>
      <c r="L1984" s="108"/>
      <c r="M1984" s="111"/>
      <c r="N1984" s="112"/>
      <c r="O1984" s="111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  <c r="AH1984" s="108"/>
    </row>
    <row r="1985">
      <c r="A1985" s="108"/>
      <c r="B1985" s="108"/>
      <c r="C1985" s="108"/>
      <c r="D1985" s="115"/>
      <c r="E1985" s="108"/>
      <c r="F1985" s="108"/>
      <c r="G1985" s="108"/>
      <c r="H1985" s="108"/>
      <c r="I1985" s="108"/>
      <c r="J1985" s="108"/>
      <c r="K1985" s="108"/>
      <c r="L1985" s="108"/>
      <c r="M1985" s="111"/>
      <c r="N1985" s="112"/>
      <c r="O1985" s="111"/>
      <c r="P1985" s="108"/>
      <c r="Q1985" s="108"/>
      <c r="R1985" s="108"/>
      <c r="S1985" s="108"/>
      <c r="T1985" s="108"/>
      <c r="U1985" s="108"/>
      <c r="V1985" s="108"/>
      <c r="W1985" s="108"/>
      <c r="X1985" s="108"/>
      <c r="Y1985" s="108"/>
      <c r="Z1985" s="108"/>
      <c r="AA1985" s="108"/>
      <c r="AB1985" s="108"/>
      <c r="AC1985" s="108"/>
      <c r="AD1985" s="108"/>
      <c r="AE1985" s="108"/>
      <c r="AF1985" s="108"/>
      <c r="AG1985" s="108"/>
      <c r="AH1985" s="108"/>
    </row>
    <row r="1986">
      <c r="A1986" s="108"/>
      <c r="B1986" s="108"/>
      <c r="C1986" s="108"/>
      <c r="D1986" s="115"/>
      <c r="E1986" s="108"/>
      <c r="F1986" s="108"/>
      <c r="G1986" s="108"/>
      <c r="H1986" s="108"/>
      <c r="I1986" s="108"/>
      <c r="J1986" s="108"/>
      <c r="K1986" s="108"/>
      <c r="L1986" s="108"/>
      <c r="M1986" s="111"/>
      <c r="N1986" s="112"/>
      <c r="O1986" s="111"/>
      <c r="P1986" s="108"/>
      <c r="Q1986" s="108"/>
      <c r="R1986" s="108"/>
      <c r="S1986" s="108"/>
      <c r="T1986" s="108"/>
      <c r="U1986" s="108"/>
      <c r="V1986" s="108"/>
      <c r="W1986" s="108"/>
      <c r="X1986" s="108"/>
      <c r="Y1986" s="108"/>
      <c r="Z1986" s="108"/>
      <c r="AA1986" s="108"/>
      <c r="AB1986" s="108"/>
      <c r="AC1986" s="108"/>
      <c r="AD1986" s="108"/>
      <c r="AE1986" s="108"/>
      <c r="AF1986" s="108"/>
      <c r="AG1986" s="108"/>
      <c r="AH1986" s="108"/>
    </row>
    <row r="1987">
      <c r="A1987" s="108"/>
      <c r="B1987" s="108"/>
      <c r="C1987" s="108"/>
      <c r="D1987" s="115"/>
      <c r="E1987" s="108"/>
      <c r="F1987" s="108"/>
      <c r="G1987" s="108"/>
      <c r="H1987" s="108"/>
      <c r="I1987" s="108"/>
      <c r="J1987" s="108"/>
      <c r="K1987" s="108"/>
      <c r="L1987" s="108"/>
      <c r="M1987" s="111"/>
      <c r="N1987" s="112"/>
      <c r="O1987" s="111"/>
      <c r="P1987" s="108"/>
      <c r="Q1987" s="108"/>
      <c r="R1987" s="108"/>
      <c r="S1987" s="108"/>
      <c r="T1987" s="108"/>
      <c r="U1987" s="108"/>
      <c r="V1987" s="108"/>
      <c r="W1987" s="108"/>
      <c r="X1987" s="108"/>
      <c r="Y1987" s="108"/>
      <c r="Z1987" s="108"/>
      <c r="AA1987" s="108"/>
      <c r="AB1987" s="108"/>
      <c r="AC1987" s="108"/>
      <c r="AD1987" s="108"/>
      <c r="AE1987" s="108"/>
      <c r="AF1987" s="108"/>
      <c r="AG1987" s="108"/>
      <c r="AH1987" s="108"/>
    </row>
    <row r="1988">
      <c r="A1988" s="108"/>
      <c r="B1988" s="108"/>
      <c r="C1988" s="108"/>
      <c r="D1988" s="115"/>
      <c r="E1988" s="108"/>
      <c r="F1988" s="108"/>
      <c r="G1988" s="108"/>
      <c r="H1988" s="108"/>
      <c r="I1988" s="108"/>
      <c r="J1988" s="108"/>
      <c r="K1988" s="108"/>
      <c r="L1988" s="108"/>
      <c r="M1988" s="111"/>
      <c r="N1988" s="112"/>
      <c r="O1988" s="111"/>
      <c r="P1988" s="108"/>
      <c r="Q1988" s="108"/>
      <c r="R1988" s="108"/>
      <c r="S1988" s="108"/>
      <c r="T1988" s="108"/>
      <c r="U1988" s="108"/>
      <c r="V1988" s="108"/>
      <c r="W1988" s="108"/>
      <c r="X1988" s="108"/>
      <c r="Y1988" s="108"/>
      <c r="Z1988" s="108"/>
      <c r="AA1988" s="108"/>
      <c r="AB1988" s="108"/>
      <c r="AC1988" s="108"/>
      <c r="AD1988" s="108"/>
      <c r="AE1988" s="108"/>
      <c r="AF1988" s="108"/>
      <c r="AG1988" s="108"/>
      <c r="AH1988" s="108"/>
    </row>
    <row r="1989">
      <c r="A1989" s="108"/>
      <c r="B1989" s="108"/>
      <c r="C1989" s="108"/>
      <c r="D1989" s="115"/>
      <c r="E1989" s="108"/>
      <c r="F1989" s="108"/>
      <c r="G1989" s="108"/>
      <c r="H1989" s="108"/>
      <c r="I1989" s="108"/>
      <c r="J1989" s="108"/>
      <c r="K1989" s="108"/>
      <c r="L1989" s="108"/>
      <c r="M1989" s="111"/>
      <c r="N1989" s="112"/>
      <c r="O1989" s="111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/>
      <c r="AB1989" s="108"/>
      <c r="AC1989" s="108"/>
      <c r="AD1989" s="108"/>
      <c r="AE1989" s="108"/>
      <c r="AF1989" s="108"/>
      <c r="AG1989" s="108"/>
      <c r="AH1989" s="108"/>
    </row>
    <row r="1990">
      <c r="A1990" s="108"/>
      <c r="B1990" s="108"/>
      <c r="C1990" s="108"/>
      <c r="D1990" s="115"/>
      <c r="E1990" s="108"/>
      <c r="F1990" s="108"/>
      <c r="G1990" s="108"/>
      <c r="H1990" s="108"/>
      <c r="I1990" s="108"/>
      <c r="J1990" s="108"/>
      <c r="K1990" s="108"/>
      <c r="L1990" s="108"/>
      <c r="M1990" s="111"/>
      <c r="N1990" s="112"/>
      <c r="O1990" s="111"/>
      <c r="P1990" s="108"/>
      <c r="Q1990" s="108"/>
      <c r="R1990" s="108"/>
      <c r="S1990" s="108"/>
      <c r="T1990" s="108"/>
      <c r="U1990" s="108"/>
      <c r="V1990" s="108"/>
      <c r="W1990" s="108"/>
      <c r="X1990" s="108"/>
      <c r="Y1990" s="108"/>
      <c r="Z1990" s="108"/>
      <c r="AA1990" s="108"/>
      <c r="AB1990" s="108"/>
      <c r="AC1990" s="108"/>
      <c r="AD1990" s="108"/>
      <c r="AE1990" s="108"/>
      <c r="AF1990" s="108"/>
      <c r="AG1990" s="108"/>
      <c r="AH1990" s="108"/>
    </row>
    <row r="1991">
      <c r="A1991" s="108"/>
      <c r="B1991" s="108"/>
      <c r="C1991" s="108"/>
      <c r="D1991" s="115"/>
      <c r="E1991" s="108"/>
      <c r="F1991" s="108"/>
      <c r="G1991" s="108"/>
      <c r="H1991" s="108"/>
      <c r="I1991" s="108"/>
      <c r="J1991" s="108"/>
      <c r="K1991" s="108"/>
      <c r="L1991" s="108"/>
      <c r="M1991" s="111"/>
      <c r="N1991" s="112"/>
      <c r="O1991" s="111"/>
      <c r="P1991" s="108"/>
      <c r="Q1991" s="108"/>
      <c r="R1991" s="108"/>
      <c r="S1991" s="108"/>
      <c r="T1991" s="108"/>
      <c r="U1991" s="108"/>
      <c r="V1991" s="108"/>
      <c r="W1991" s="108"/>
      <c r="X1991" s="108"/>
      <c r="Y1991" s="108"/>
      <c r="Z1991" s="108"/>
      <c r="AA1991" s="108"/>
      <c r="AB1991" s="108"/>
      <c r="AC1991" s="108"/>
      <c r="AD1991" s="108"/>
      <c r="AE1991" s="108"/>
      <c r="AF1991" s="108"/>
      <c r="AG1991" s="108"/>
      <c r="AH1991" s="108"/>
    </row>
    <row r="1992">
      <c r="A1992" s="108"/>
      <c r="B1992" s="108"/>
      <c r="C1992" s="108"/>
      <c r="D1992" s="115"/>
      <c r="E1992" s="108"/>
      <c r="F1992" s="108"/>
      <c r="G1992" s="108"/>
      <c r="H1992" s="108"/>
      <c r="I1992" s="108"/>
      <c r="J1992" s="108"/>
      <c r="K1992" s="108"/>
      <c r="L1992" s="11"/>
      <c r="M1992" s="111"/>
      <c r="N1992" s="112"/>
      <c r="O1992" s="111"/>
      <c r="P1992" s="108"/>
      <c r="Q1992" s="108"/>
      <c r="R1992" s="108"/>
      <c r="S1992" s="108"/>
      <c r="T1992" s="108"/>
      <c r="U1992" s="108"/>
      <c r="V1992" s="108"/>
      <c r="W1992" s="108"/>
      <c r="X1992" s="108"/>
      <c r="Y1992" s="108"/>
      <c r="Z1992" s="108"/>
      <c r="AA1992" s="108"/>
      <c r="AB1992" s="108"/>
      <c r="AC1992" s="108"/>
      <c r="AD1992" s="108"/>
      <c r="AE1992" s="108"/>
      <c r="AF1992" s="108"/>
      <c r="AG1992" s="108"/>
      <c r="AH1992" s="108"/>
    </row>
    <row r="1993">
      <c r="A1993" s="108"/>
      <c r="B1993" s="108"/>
      <c r="C1993" s="108"/>
      <c r="D1993" s="115"/>
      <c r="E1993" s="108"/>
      <c r="F1993" s="108"/>
      <c r="G1993" s="108"/>
      <c r="H1993" s="108"/>
      <c r="I1993" s="108"/>
      <c r="J1993" s="108"/>
      <c r="K1993" s="108"/>
      <c r="L1993" s="11"/>
      <c r="M1993" s="111"/>
      <c r="N1993" s="112"/>
      <c r="O1993" s="111"/>
      <c r="P1993" s="108"/>
      <c r="Q1993" s="108"/>
      <c r="R1993" s="108"/>
      <c r="S1993" s="108"/>
      <c r="T1993" s="108"/>
      <c r="U1993" s="108"/>
      <c r="V1993" s="108"/>
      <c r="W1993" s="108"/>
      <c r="X1993" s="108"/>
      <c r="Y1993" s="108"/>
      <c r="Z1993" s="108"/>
      <c r="AA1993" s="108"/>
      <c r="AB1993" s="108"/>
      <c r="AC1993" s="108"/>
      <c r="AD1993" s="108"/>
      <c r="AE1993" s="108"/>
      <c r="AF1993" s="108"/>
      <c r="AG1993" s="108"/>
      <c r="AH1993" s="108"/>
    </row>
  </sheetData>
  <mergeCells count="3">
    <mergeCell ref="A1:A4"/>
    <mergeCell ref="B1:G4"/>
    <mergeCell ref="A5:AH5"/>
  </mergeCells>
  <conditionalFormatting sqref="I10:J10 I13:J14 K17 S17:AH1993 K19:K1993 I20:J25 M26:R1993 C102:C1993 D102:G102 L102 L120:L1993 A172:B1993 D232:J1993">
    <cfRule type="containsBlanks" dxfId="0" priority="1">
      <formula>LEN(TRIM(I10))=0</formula>
    </cfRule>
  </conditionalFormatting>
  <dataValidations>
    <dataValidation type="list" allowBlank="1" showErrorMessage="1" sqref="C10:C101">
      <formula1>'Registro de Insumos'!$D$18:$D1993</formula1>
    </dataValidation>
    <dataValidation type="custom" allowBlank="1" showDropDown="1" showInputMessage="1" showErrorMessage="1" prompt="A soma das porcentagens da precificação devem ser menores que 100%, verifique a soma na tabela de Precificação do Produto!" sqref="J10">
      <formula1> J10 + J20 + J21 + J23 &lt;= 1</formula1>
    </dataValidation>
    <dataValidation type="list" allowBlank="1" showInputMessage="1" prompt="Clique e digite um valor do intervalo" sqref="B11">
      <formula1>ListaInsumos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hidden="1" min="2" max="2" width="16.0"/>
    <col customWidth="1" min="3" max="3" width="23.88"/>
    <col customWidth="1" min="4" max="4" width="30.38"/>
    <col customWidth="1" min="5" max="5" width="18.25"/>
    <col customWidth="1" min="6" max="6" width="27.13"/>
    <col customWidth="1" min="7" max="7" width="30.13"/>
    <col customWidth="1" min="8" max="8" width="5.63"/>
    <col customWidth="1" min="9" max="9" width="22.0"/>
    <col customWidth="1" min="10" max="10" width="17.63"/>
    <col customWidth="1" min="11" max="11" width="5.13"/>
    <col customWidth="1" min="12" max="12" width="22.13"/>
    <col customWidth="1" min="13" max="13" width="0.75"/>
    <col customWidth="1" min="16" max="16" width="2.0"/>
  </cols>
  <sheetData>
    <row r="1">
      <c r="A1" s="1"/>
      <c r="B1" s="286" t="s">
        <v>2072</v>
      </c>
      <c r="H1" s="60"/>
      <c r="I1" s="60"/>
      <c r="J1" s="60"/>
      <c r="K1" s="60"/>
      <c r="L1" s="6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>
      <c r="H2" s="60"/>
      <c r="I2" s="60"/>
      <c r="J2" s="60"/>
      <c r="K2" s="60"/>
      <c r="L2" s="61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</row>
    <row r="3">
      <c r="H3" s="60"/>
      <c r="I3" s="60"/>
      <c r="J3" s="60"/>
      <c r="K3" s="60"/>
      <c r="L3" s="61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>
      <c r="H4" s="60"/>
      <c r="I4" s="60"/>
      <c r="J4" s="60"/>
      <c r="K4" s="60"/>
      <c r="L4" s="61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ht="8.25" customHeight="1">
      <c r="A5" s="62"/>
    </row>
    <row r="6">
      <c r="A6" s="63">
        <v>0.0</v>
      </c>
      <c r="B6" s="64"/>
      <c r="C6" s="63" t="s">
        <v>40</v>
      </c>
      <c r="D6" s="65" t="s">
        <v>41</v>
      </c>
      <c r="E6" s="64"/>
      <c r="F6" s="64"/>
      <c r="G6" s="64"/>
      <c r="H6" s="64"/>
      <c r="I6" s="64"/>
      <c r="J6" s="64"/>
      <c r="K6" s="64"/>
      <c r="L6" s="66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</row>
    <row r="7" ht="27.75" customHeight="1">
      <c r="A7" s="64"/>
      <c r="B7" s="64"/>
      <c r="C7" s="288" t="s">
        <v>2069</v>
      </c>
      <c r="D7" s="64"/>
      <c r="E7" s="64"/>
      <c r="F7" s="64"/>
      <c r="G7" s="64"/>
      <c r="H7" s="64"/>
      <c r="I7" s="288" t="s">
        <v>2041</v>
      </c>
      <c r="J7" s="64"/>
      <c r="K7" s="64"/>
      <c r="L7" s="288" t="s">
        <v>2042</v>
      </c>
      <c r="M7" s="64"/>
      <c r="N7" s="346" t="s">
        <v>2043</v>
      </c>
      <c r="O7" s="347"/>
      <c r="P7" s="64"/>
      <c r="Q7" s="346" t="s">
        <v>2044</v>
      </c>
      <c r="R7" s="347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</row>
    <row r="8" ht="6.0" customHeight="1">
      <c r="A8" s="64"/>
      <c r="B8" s="64"/>
      <c r="C8" s="291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</row>
    <row r="9" ht="21.75" customHeight="1">
      <c r="A9" s="64"/>
      <c r="B9" s="67" t="s">
        <v>42</v>
      </c>
      <c r="C9" s="292" t="s">
        <v>2046</v>
      </c>
      <c r="D9" s="327" t="s">
        <v>1994</v>
      </c>
      <c r="E9" s="327" t="s">
        <v>45</v>
      </c>
      <c r="F9" s="327" t="s">
        <v>2047</v>
      </c>
      <c r="G9" s="293" t="s">
        <v>2048</v>
      </c>
      <c r="H9" s="64"/>
      <c r="I9" s="294" t="s">
        <v>2049</v>
      </c>
      <c r="J9" s="294" t="s">
        <v>36</v>
      </c>
      <c r="K9" s="64"/>
      <c r="L9" s="295" t="s">
        <v>2050</v>
      </c>
      <c r="M9" s="296"/>
      <c r="N9" s="295" t="s">
        <v>4</v>
      </c>
      <c r="O9" s="295" t="s">
        <v>2051</v>
      </c>
      <c r="P9" s="64"/>
      <c r="Q9" s="295" t="s">
        <v>4</v>
      </c>
      <c r="R9" s="295" t="s">
        <v>2051</v>
      </c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</row>
    <row r="10">
      <c r="A10" s="64"/>
      <c r="B10" s="76" t="s">
        <v>43</v>
      </c>
      <c r="C10" s="328" t="s">
        <v>2073</v>
      </c>
      <c r="D10" s="329">
        <v>1.0</v>
      </c>
      <c r="E10" s="330" t="str">
        <f>IFERROR(VLOOKUP(C10,'Registro de Insumos'!D:G,3,FALSE),"")</f>
        <v/>
      </c>
      <c r="F10" s="331" t="str">
        <f>IFERROR(VLOOKUP(C10,'Registro de Insumos'!D:G,4,FALSE),"")</f>
        <v/>
      </c>
      <c r="G10" s="300" t="str">
        <f t="shared" ref="G10:G101" si="1">IFERROR((F10/E10)*D10,"")</f>
        <v/>
      </c>
      <c r="H10" s="64"/>
      <c r="I10" s="301" t="s">
        <v>2052</v>
      </c>
      <c r="J10" s="348">
        <v>0.1</v>
      </c>
      <c r="K10" s="64"/>
      <c r="L10" s="303" t="s">
        <v>2053</v>
      </c>
      <c r="M10" s="349"/>
      <c r="N10" s="314">
        <f>J27</f>
        <v>0</v>
      </c>
      <c r="O10" s="315" t="str">
        <f>J14*J25/N10</f>
        <v>#DIV/0!</v>
      </c>
      <c r="P10" s="350"/>
      <c r="Q10" s="314">
        <v>0.3</v>
      </c>
      <c r="R10" s="315">
        <v>0.3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>
      <c r="A11" s="83"/>
      <c r="B11" s="84"/>
      <c r="C11" s="328"/>
      <c r="D11" s="335"/>
      <c r="E11" s="336" t="str">
        <f>IFERROR(VLOOKUP(C11,'Registro de Insumos'!D:G,3,FALSE),"")</f>
        <v/>
      </c>
      <c r="F11" s="337" t="str">
        <f>IFERROR(VLOOKUP(C11,'Registro de Insumos'!D:G,4,FALSE),"")</f>
        <v/>
      </c>
      <c r="G11" s="300" t="str">
        <f t="shared" si="1"/>
        <v/>
      </c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</row>
    <row r="12">
      <c r="A12" s="83"/>
      <c r="B12" s="64"/>
      <c r="C12" s="328"/>
      <c r="D12" s="335"/>
      <c r="E12" s="336" t="str">
        <f>IFERROR(VLOOKUP(C12,'Registro de Insumos'!D:G,3,FALSE),"")</f>
        <v/>
      </c>
      <c r="F12" s="337" t="str">
        <f>IFERROR(VLOOKUP(C12,'Registro de Insumos'!D:G,4,FALSE),"")</f>
        <v/>
      </c>
      <c r="G12" s="300" t="str">
        <f t="shared" si="1"/>
        <v/>
      </c>
      <c r="H12" s="64"/>
      <c r="I12" s="294" t="s">
        <v>2054</v>
      </c>
      <c r="J12" s="294" t="s">
        <v>2055</v>
      </c>
      <c r="K12" s="64"/>
      <c r="L12" s="306" t="str">
        <f t="shared" ref="L12:L14" si="3">#REF!</f>
        <v>#REF!</v>
      </c>
      <c r="M12" s="64"/>
      <c r="N12" s="307">
        <f t="shared" ref="N12:N19" si="4">IFERROR(O12*$N$10,"")</f>
        <v>0</v>
      </c>
      <c r="O12" s="308" t="str">
        <f>IFERROR(VLOOKUP(L12,'Gastos Variáveis'!D:E,2,FALSE),"")</f>
        <v/>
      </c>
      <c r="P12" s="64"/>
      <c r="Q12" s="306" t="str">
        <f t="shared" ref="Q12:R12" si="2">#REF!</f>
        <v>#REF!</v>
      </c>
      <c r="R12" s="306" t="str">
        <f t="shared" si="2"/>
        <v>#REF!</v>
      </c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>
      <c r="A13" s="83"/>
      <c r="B13" s="64"/>
      <c r="C13" s="328"/>
      <c r="D13" s="335"/>
      <c r="E13" s="336" t="str">
        <f>IFERROR(VLOOKUP(C13,'Registro de Insumos'!D:G,3,FALSE),"")</f>
        <v/>
      </c>
      <c r="F13" s="337" t="str">
        <f>IFERROR(VLOOKUP(C13,'Registro de Insumos'!D:G,4,FALSE),"")</f>
        <v/>
      </c>
      <c r="G13" s="300" t="str">
        <f t="shared" si="1"/>
        <v/>
      </c>
      <c r="H13" s="64"/>
      <c r="I13" s="301" t="s">
        <v>2070</v>
      </c>
      <c r="J13" s="351">
        <v>10.0</v>
      </c>
      <c r="K13" s="64"/>
      <c r="L13" s="306" t="str">
        <f t="shared" si="3"/>
        <v>#REF!</v>
      </c>
      <c r="M13" s="64"/>
      <c r="N13" s="307">
        <f t="shared" si="4"/>
        <v>0</v>
      </c>
      <c r="O13" s="308" t="str">
        <f>IFERROR(VLOOKUP(L13,'Gastos Variáveis'!D:E,2,FALSE),"")</f>
        <v/>
      </c>
      <c r="P13" s="64"/>
      <c r="Q13" s="306" t="str">
        <f t="shared" ref="Q13:R13" si="5">#REF!</f>
        <v>#REF!</v>
      </c>
      <c r="R13" s="306" t="str">
        <f t="shared" si="5"/>
        <v>#REF!</v>
      </c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>
      <c r="A14" s="83"/>
      <c r="B14" s="64"/>
      <c r="C14" s="328"/>
      <c r="D14" s="335"/>
      <c r="E14" s="336" t="str">
        <f>IFERROR(VLOOKUP(C14,'Registro de Insumos'!D:G,3,FALSE),"")</f>
        <v/>
      </c>
      <c r="F14" s="337" t="str">
        <f>IFERROR(VLOOKUP(C14,'Registro de Insumos'!D:G,4,FALSE),"")</f>
        <v/>
      </c>
      <c r="G14" s="300" t="str">
        <f t="shared" si="1"/>
        <v/>
      </c>
      <c r="H14" s="64"/>
      <c r="I14" s="301" t="s">
        <v>2071</v>
      </c>
      <c r="J14" s="310">
        <f>(SUM(G10:G9999))/J13</f>
        <v>0</v>
      </c>
      <c r="K14" s="64"/>
      <c r="L14" s="306" t="str">
        <f t="shared" si="3"/>
        <v>#REF!</v>
      </c>
      <c r="M14" s="64"/>
      <c r="N14" s="307">
        <f t="shared" si="4"/>
        <v>0</v>
      </c>
      <c r="O14" s="308" t="str">
        <f>IFERROR(VLOOKUP(L14,'Gastos Variáveis'!D:E,2,FALSE),"")</f>
        <v/>
      </c>
      <c r="P14" s="64"/>
      <c r="Q14" s="306" t="str">
        <f t="shared" ref="Q14:R14" si="6">#REF!</f>
        <v>#REF!</v>
      </c>
      <c r="R14" s="306" t="str">
        <f t="shared" si="6"/>
        <v>#REF!</v>
      </c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</row>
    <row r="15">
      <c r="A15" s="83"/>
      <c r="B15" s="64"/>
      <c r="C15" s="328"/>
      <c r="D15" s="335"/>
      <c r="E15" s="336" t="str">
        <f>IFERROR(VLOOKUP(C15,'Registro de Insumos'!D:G,3,FALSE),"")</f>
        <v/>
      </c>
      <c r="F15" s="337" t="str">
        <f>IFERROR(VLOOKUP(C15,'Registro de Insumos'!D:G,4,FALSE),"")</f>
        <v/>
      </c>
      <c r="G15" s="300" t="str">
        <f t="shared" si="1"/>
        <v/>
      </c>
      <c r="H15" s="311"/>
      <c r="I15" s="311"/>
      <c r="J15" s="311"/>
      <c r="K15" s="64"/>
      <c r="L15" s="306" t="str">
        <f>'Gastos Variáveis'!D14</f>
        <v>Impostos</v>
      </c>
      <c r="M15" s="64"/>
      <c r="N15" s="307">
        <f t="shared" si="4"/>
        <v>0</v>
      </c>
      <c r="O15" s="308">
        <f>IFERROR(VLOOKUP(L15,'Gastos Variáveis'!D:E,2,FALSE),"")</f>
        <v>0.0094</v>
      </c>
      <c r="P15" s="64"/>
      <c r="Q15" s="306" t="str">
        <f>'Gastos Variáveis'!I14</f>
        <v/>
      </c>
      <c r="R15" s="306" t="str">
        <f>'Gastos Variáveis'!J14</f>
        <v/>
      </c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>
      <c r="A16" s="96"/>
      <c r="B16" s="64"/>
      <c r="C16" s="328"/>
      <c r="D16" s="335"/>
      <c r="E16" s="336" t="str">
        <f>IFERROR(VLOOKUP(C16,'Registro de Insumos'!D:G,3,FALSE),"")</f>
        <v/>
      </c>
      <c r="F16" s="337" t="str">
        <f>IFERROR(VLOOKUP(C16,'Registro de Insumos'!D:G,4,FALSE),"")</f>
        <v/>
      </c>
      <c r="G16" s="300" t="str">
        <f t="shared" si="1"/>
        <v/>
      </c>
      <c r="H16" s="311"/>
      <c r="I16" s="311"/>
      <c r="J16" s="311"/>
      <c r="K16" s="64"/>
      <c r="L16" s="306"/>
      <c r="M16" s="64"/>
      <c r="N16" s="307">
        <f t="shared" si="4"/>
        <v>0</v>
      </c>
      <c r="O16" s="308" t="str">
        <f>IFERROR(VLOOKUP(L16,'Gastos Variáveis'!D:E,2,FALSE),"")</f>
        <v/>
      </c>
      <c r="P16" s="64"/>
      <c r="Q16" s="306" t="str">
        <f>'Gastos Variáveis'!I15</f>
        <v/>
      </c>
      <c r="R16" s="306" t="str">
        <f>'Gastos Variáveis'!J15</f>
        <v/>
      </c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>
      <c r="A17" s="64"/>
      <c r="B17" s="64"/>
      <c r="C17" s="328"/>
      <c r="D17" s="335"/>
      <c r="E17" s="336" t="str">
        <f>IFERROR(VLOOKUP(C17,'Registro de Insumos'!D:G,3,FALSE),"")</f>
        <v/>
      </c>
      <c r="F17" s="337" t="str">
        <f>IFERROR(VLOOKUP(C17,'Registro de Insumos'!D:G,4,FALSE),"")</f>
        <v/>
      </c>
      <c r="G17" s="300" t="str">
        <f t="shared" si="1"/>
        <v/>
      </c>
      <c r="H17" s="311"/>
      <c r="I17" s="288" t="s">
        <v>2058</v>
      </c>
      <c r="J17" s="64"/>
      <c r="K17" s="64"/>
      <c r="L17" s="306" t="str">
        <f>'Gastos Variáveis'!D16</f>
        <v/>
      </c>
      <c r="M17" s="101"/>
      <c r="N17" s="307">
        <f t="shared" si="4"/>
        <v>0</v>
      </c>
      <c r="O17" s="308" t="str">
        <f>IFERROR(VLOOKUP(L17,'Gastos Variáveis'!D:E,2,FALSE),"")</f>
        <v/>
      </c>
      <c r="P17" s="64"/>
      <c r="Q17" s="306" t="str">
        <f>'Gastos Variáveis'!I16</f>
        <v/>
      </c>
      <c r="R17" s="306" t="str">
        <f>'Gastos Variáveis'!J16</f>
        <v/>
      </c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ht="15.0" customHeight="1">
      <c r="A18" s="103"/>
      <c r="B18" s="103"/>
      <c r="C18" s="340"/>
      <c r="D18" s="335"/>
      <c r="E18" s="336" t="str">
        <f>IFERROR(VLOOKUP(C18,'Registro de Insumos'!D:G,3,FALSE),"")</f>
        <v/>
      </c>
      <c r="F18" s="337" t="str">
        <f>IFERROR(VLOOKUP(C18,'Registro de Insumos'!D:G,4,FALSE),"")</f>
        <v/>
      </c>
      <c r="G18" s="300" t="str">
        <f t="shared" si="1"/>
        <v/>
      </c>
      <c r="H18" s="311" t="s">
        <v>2002</v>
      </c>
      <c r="I18" s="64"/>
      <c r="J18" s="64"/>
      <c r="K18" s="64"/>
      <c r="L18" s="306" t="str">
        <f>'Gastos Variáveis'!D17</f>
        <v/>
      </c>
      <c r="M18" s="64"/>
      <c r="N18" s="307">
        <f t="shared" si="4"/>
        <v>0</v>
      </c>
      <c r="O18" s="308" t="str">
        <f>IFERROR(VLOOKUP(L18,'Gastos Variáveis'!D:E,2,FALSE),"")</f>
        <v/>
      </c>
      <c r="P18" s="64"/>
      <c r="Q18" s="306" t="str">
        <f>'Gastos Variáveis'!I17</f>
        <v/>
      </c>
      <c r="R18" s="306" t="str">
        <f>'Gastos Variáveis'!J17</f>
        <v/>
      </c>
      <c r="S18" s="103"/>
      <c r="T18" s="103"/>
      <c r="U18" s="103"/>
      <c r="V18" s="103"/>
      <c r="W18" s="103"/>
      <c r="X18" s="103"/>
      <c r="Y18" s="103"/>
      <c r="Z18" s="103"/>
      <c r="AA18" s="103"/>
      <c r="AB18" s="107"/>
      <c r="AC18" s="103"/>
      <c r="AD18" s="103"/>
      <c r="AE18" s="103"/>
      <c r="AF18" s="103"/>
      <c r="AG18" s="103"/>
      <c r="AH18" s="11"/>
    </row>
    <row r="19" ht="19.5" customHeight="1">
      <c r="A19" s="108"/>
      <c r="B19" s="108"/>
      <c r="C19" s="340"/>
      <c r="D19" s="335"/>
      <c r="E19" s="336" t="str">
        <f>IFERROR(VLOOKUP(C19,'Registro de Insumos'!D:G,3,FALSE),"")</f>
        <v/>
      </c>
      <c r="F19" s="337" t="str">
        <f>IFERROR(VLOOKUP(C19,'Registro de Insumos'!D:G,4,FALSE),"")</f>
        <v/>
      </c>
      <c r="G19" s="300" t="str">
        <f t="shared" si="1"/>
        <v/>
      </c>
      <c r="H19" s="311">
        <v>160.0</v>
      </c>
      <c r="I19" s="294" t="s">
        <v>2059</v>
      </c>
      <c r="J19" s="294" t="s">
        <v>4</v>
      </c>
      <c r="K19" s="108"/>
      <c r="L19" s="306" t="str">
        <f>'Gastos Variáveis'!D18</f>
        <v/>
      </c>
      <c r="M19" s="111"/>
      <c r="N19" s="307">
        <f t="shared" si="4"/>
        <v>0</v>
      </c>
      <c r="O19" s="308" t="str">
        <f>IFERROR(VLOOKUP(L19,'Gastos Variáveis'!D:E,2,FALSE),"")</f>
        <v/>
      </c>
      <c r="P19" s="108"/>
      <c r="Q19" s="306" t="str">
        <f>'Gastos Variáveis'!I18</f>
        <v/>
      </c>
      <c r="R19" s="306" t="str">
        <f>'Gastos Variáveis'!J18</f>
        <v/>
      </c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</row>
    <row r="20">
      <c r="A20" s="108"/>
      <c r="B20" s="108"/>
      <c r="C20" s="340"/>
      <c r="D20" s="335"/>
      <c r="E20" s="336" t="str">
        <f>IFERROR(VLOOKUP(C20,'Registro de Insumos'!D:G,3,FALSE),"")</f>
        <v/>
      </c>
      <c r="F20" s="337" t="str">
        <f>IFERROR(VLOOKUP(C20,'Registro de Insumos'!D:G,4,FALSE),"")</f>
        <v/>
      </c>
      <c r="G20" s="300" t="str">
        <f t="shared" si="1"/>
        <v/>
      </c>
      <c r="H20" s="311">
        <v>176.0</v>
      </c>
      <c r="I20" s="301" t="s">
        <v>1937</v>
      </c>
      <c r="J20" s="313">
        <f>'Gastos Fixos'!H11</f>
        <v>0.2008255537</v>
      </c>
      <c r="K20" s="108"/>
      <c r="L20" s="303" t="s">
        <v>2060</v>
      </c>
      <c r="M20" s="296"/>
      <c r="N20" s="314">
        <v>0.3</v>
      </c>
      <c r="O20" s="315">
        <v>0.3</v>
      </c>
      <c r="P20" s="64"/>
      <c r="Q20" s="314">
        <v>0.3</v>
      </c>
      <c r="R20" s="315">
        <v>0.3</v>
      </c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</row>
    <row r="21">
      <c r="A21" s="108"/>
      <c r="B21" s="108"/>
      <c r="C21" s="340"/>
      <c r="D21" s="335"/>
      <c r="E21" s="336" t="str">
        <f>IFERROR(VLOOKUP(C21,'Registro de Insumos'!D:G,3,FALSE),"")</f>
        <v/>
      </c>
      <c r="F21" s="337" t="str">
        <f>IFERROR(VLOOKUP(C21,'Registro de Insumos'!D:G,4,FALSE),"")</f>
        <v/>
      </c>
      <c r="G21" s="300" t="str">
        <f t="shared" si="1"/>
        <v/>
      </c>
      <c r="H21" s="311">
        <v>176.0</v>
      </c>
      <c r="I21" s="301" t="s">
        <v>1938</v>
      </c>
      <c r="J21" s="313">
        <f>'Gastos Variáveis'!H9</f>
        <v>0.0094</v>
      </c>
      <c r="K21" s="108"/>
      <c r="L21" s="303" t="s">
        <v>2061</v>
      </c>
      <c r="M21" s="296"/>
      <c r="N21" s="314">
        <v>0.3</v>
      </c>
      <c r="O21" s="315">
        <v>0.3</v>
      </c>
      <c r="P21" s="64"/>
      <c r="Q21" s="314">
        <v>0.3</v>
      </c>
      <c r="R21" s="315">
        <v>0.3</v>
      </c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</row>
    <row r="22">
      <c r="A22" s="108"/>
      <c r="B22" s="108"/>
      <c r="C22" s="340"/>
      <c r="D22" s="335"/>
      <c r="E22" s="336" t="str">
        <f>IFERROR(VLOOKUP(C22,'Registro de Insumos'!D:G,3,FALSE),"")</f>
        <v/>
      </c>
      <c r="F22" s="337" t="str">
        <f>IFERROR(VLOOKUP(C22,'Registro de Insumos'!D:G,4,FALSE),"")</f>
        <v/>
      </c>
      <c r="G22" s="300" t="str">
        <f t="shared" si="1"/>
        <v/>
      </c>
      <c r="H22" s="311"/>
      <c r="I22" s="301" t="s">
        <v>2062</v>
      </c>
      <c r="J22" s="313">
        <f>J10</f>
        <v>0.1</v>
      </c>
      <c r="K22" s="108"/>
      <c r="L22" s="303" t="s">
        <v>2063</v>
      </c>
      <c r="M22" s="296"/>
      <c r="N22" s="314">
        <v>0.3</v>
      </c>
      <c r="O22" s="315">
        <v>0.3</v>
      </c>
      <c r="P22" s="64"/>
      <c r="Q22" s="314">
        <v>0.3</v>
      </c>
      <c r="R22" s="315">
        <v>0.3</v>
      </c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</row>
    <row r="23">
      <c r="A23" s="108"/>
      <c r="B23" s="108"/>
      <c r="C23" s="340"/>
      <c r="D23" s="335"/>
      <c r="E23" s="336" t="str">
        <f>IFERROR(VLOOKUP(C23,'Registro de Insumos'!D:G,3,FALSE),"")</f>
        <v/>
      </c>
      <c r="F23" s="337" t="str">
        <f>IFERROR(VLOOKUP(C23,'Registro de Insumos'!D:G,4,FALSE),"")</f>
        <v/>
      </c>
      <c r="G23" s="300" t="str">
        <f t="shared" si="1"/>
        <v/>
      </c>
      <c r="H23" s="108"/>
      <c r="I23" s="301" t="s">
        <v>2064</v>
      </c>
      <c r="J23" s="313">
        <f>'Base de Salários'!J14</f>
        <v>0.008443397671</v>
      </c>
      <c r="K23" s="108"/>
      <c r="L23" s="303" t="s">
        <v>2065</v>
      </c>
      <c r="M23" s="296"/>
      <c r="N23" s="314">
        <v>0.3</v>
      </c>
      <c r="O23" s="315">
        <v>0.3</v>
      </c>
      <c r="P23" s="64"/>
      <c r="Q23" s="314">
        <v>0.3</v>
      </c>
      <c r="R23" s="315">
        <v>0.3</v>
      </c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</row>
    <row r="24">
      <c r="A24" s="108"/>
      <c r="B24" s="108"/>
      <c r="C24" s="340"/>
      <c r="D24" s="335"/>
      <c r="E24" s="336" t="str">
        <f>IFERROR(VLOOKUP(C24,'Registro de Insumos'!D:G,3,FALSE),"")</f>
        <v/>
      </c>
      <c r="F24" s="337" t="str">
        <f>IFERROR(VLOOKUP(C24,'Registro de Insumos'!D:G,4,FALSE),"")</f>
        <v/>
      </c>
      <c r="G24" s="300" t="str">
        <f t="shared" si="1"/>
        <v/>
      </c>
      <c r="H24" s="108"/>
      <c r="I24" s="316" t="s">
        <v>2066</v>
      </c>
      <c r="J24" s="317">
        <f>SUM(J20:J23)</f>
        <v>0.3186689514</v>
      </c>
      <c r="K24" s="108"/>
      <c r="L24" s="108"/>
      <c r="M24" s="111"/>
      <c r="N24" s="112"/>
      <c r="O24" s="111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</row>
    <row r="25">
      <c r="A25" s="108"/>
      <c r="B25" s="108"/>
      <c r="C25" s="340"/>
      <c r="D25" s="335"/>
      <c r="E25" s="336" t="str">
        <f>IFERROR(VLOOKUP(C25,'Registro de Insumos'!D:G,3,FALSE),"")</f>
        <v/>
      </c>
      <c r="F25" s="337" t="str">
        <f>IFERROR(VLOOKUP(C25,'Registro de Insumos'!D:G,4,FALSE),"")</f>
        <v/>
      </c>
      <c r="G25" s="300" t="str">
        <f t="shared" si="1"/>
        <v/>
      </c>
      <c r="H25" s="108"/>
      <c r="I25" s="301" t="s">
        <v>2067</v>
      </c>
      <c r="J25" s="319">
        <f>1/(1-(J20+J21+J22+J23))</f>
        <v>1.467715294</v>
      </c>
      <c r="K25" s="108"/>
      <c r="L25" s="303" t="s">
        <v>2049</v>
      </c>
      <c r="M25" s="296"/>
      <c r="N25" s="314">
        <v>0.3</v>
      </c>
      <c r="O25" s="315">
        <v>0.3</v>
      </c>
      <c r="P25" s="64"/>
      <c r="Q25" s="314">
        <v>0.3</v>
      </c>
      <c r="R25" s="315">
        <v>0.3</v>
      </c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  <row r="26">
      <c r="A26" s="108"/>
      <c r="B26" s="108"/>
      <c r="C26" s="340"/>
      <c r="D26" s="335"/>
      <c r="E26" s="336" t="str">
        <f>IFERROR(VLOOKUP(C26,'Registro de Insumos'!D:G,3,FALSE),"")</f>
        <v/>
      </c>
      <c r="F26" s="337" t="str">
        <f>IFERROR(VLOOKUP(C26,'Registro de Insumos'!D:G,4,FALSE),"")</f>
        <v/>
      </c>
      <c r="G26" s="300" t="str">
        <f t="shared" si="1"/>
        <v/>
      </c>
      <c r="H26" s="108"/>
      <c r="I26" s="108"/>
      <c r="J26" s="108"/>
      <c r="K26" s="108"/>
      <c r="L26" s="108"/>
      <c r="M26" s="111"/>
      <c r="N26" s="112"/>
      <c r="O26" s="111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</row>
    <row r="27">
      <c r="A27" s="108"/>
      <c r="B27" s="108"/>
      <c r="C27" s="340"/>
      <c r="D27" s="335"/>
      <c r="E27" s="336" t="str">
        <f>IFERROR(VLOOKUP(C27,'Registro de Insumos'!D:G,3,FALSE),"")</f>
        <v/>
      </c>
      <c r="F27" s="337" t="str">
        <f>IFERROR(VLOOKUP(C27,'Registro de Insumos'!D:G,4,FALSE),"")</f>
        <v/>
      </c>
      <c r="G27" s="300" t="str">
        <f t="shared" si="1"/>
        <v/>
      </c>
      <c r="H27" s="108"/>
      <c r="I27" s="294" t="s">
        <v>2053</v>
      </c>
      <c r="J27" s="352">
        <f>J14*J25</f>
        <v>0</v>
      </c>
      <c r="K27" s="108"/>
      <c r="L27" s="108"/>
      <c r="M27" s="111"/>
      <c r="N27" s="112"/>
      <c r="O27" s="111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>
      <c r="A28" s="108"/>
      <c r="B28" s="108"/>
      <c r="C28" s="340"/>
      <c r="D28" s="335"/>
      <c r="E28" s="336" t="str">
        <f>IFERROR(VLOOKUP(C28,'Registro de Insumos'!D:G,3,FALSE),"")</f>
        <v/>
      </c>
      <c r="F28" s="337" t="str">
        <f>IFERROR(VLOOKUP(C28,'Registro de Insumos'!D:G,4,FALSE),"")</f>
        <v/>
      </c>
      <c r="G28" s="300" t="str">
        <f t="shared" si="1"/>
        <v/>
      </c>
      <c r="H28" s="108"/>
      <c r="I28" s="108"/>
      <c r="J28" s="108"/>
      <c r="K28" s="108"/>
      <c r="L28" s="108"/>
      <c r="M28" s="111"/>
      <c r="N28" s="112"/>
      <c r="O28" s="111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>
      <c r="A29" s="108"/>
      <c r="B29" s="108"/>
      <c r="C29" s="340"/>
      <c r="D29" s="335"/>
      <c r="E29" s="336" t="str">
        <f>IFERROR(VLOOKUP(C29,'Registro de Insumos'!D:G,3,FALSE),"")</f>
        <v/>
      </c>
      <c r="F29" s="337" t="str">
        <f>IFERROR(VLOOKUP(C29,'Registro de Insumos'!D:G,4,FALSE),"")</f>
        <v/>
      </c>
      <c r="G29" s="300" t="str">
        <f t="shared" si="1"/>
        <v/>
      </c>
      <c r="H29" s="108"/>
      <c r="I29" s="108"/>
      <c r="J29" s="108"/>
      <c r="K29" s="108"/>
      <c r="L29" s="108"/>
      <c r="M29" s="111"/>
      <c r="N29" s="112"/>
      <c r="O29" s="111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</row>
    <row r="30">
      <c r="A30" s="108"/>
      <c r="B30" s="108"/>
      <c r="C30" s="340"/>
      <c r="D30" s="335"/>
      <c r="E30" s="336" t="str">
        <f>IFERROR(VLOOKUP(C30,'Registro de Insumos'!D:G,3,FALSE),"")</f>
        <v/>
      </c>
      <c r="F30" s="337" t="str">
        <f>IFERROR(VLOOKUP(C30,'Registro de Insumos'!D:G,4,FALSE),"")</f>
        <v/>
      </c>
      <c r="G30" s="300" t="str">
        <f t="shared" si="1"/>
        <v/>
      </c>
      <c r="H30" s="108"/>
      <c r="I30" s="108"/>
      <c r="J30" s="108"/>
      <c r="K30" s="108"/>
      <c r="L30" s="108"/>
      <c r="M30" s="111"/>
      <c r="N30" s="112"/>
      <c r="O30" s="111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A31" s="108"/>
      <c r="B31" s="108"/>
      <c r="C31" s="340"/>
      <c r="D31" s="335"/>
      <c r="E31" s="336" t="str">
        <f>IFERROR(VLOOKUP(C31,'Registro de Insumos'!D:G,3,FALSE),"")</f>
        <v/>
      </c>
      <c r="F31" s="337" t="str">
        <f>IFERROR(VLOOKUP(C31,'Registro de Insumos'!D:G,4,FALSE),"")</f>
        <v/>
      </c>
      <c r="G31" s="300" t="str">
        <f t="shared" si="1"/>
        <v/>
      </c>
      <c r="H31" s="108"/>
      <c r="I31" s="108"/>
      <c r="J31" s="108"/>
      <c r="K31" s="108"/>
      <c r="L31" s="108"/>
      <c r="M31" s="111"/>
      <c r="N31" s="112"/>
      <c r="O31" s="111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</row>
    <row r="32">
      <c r="A32" s="108"/>
      <c r="B32" s="108"/>
      <c r="C32" s="340"/>
      <c r="D32" s="335"/>
      <c r="E32" s="336" t="str">
        <f>IFERROR(VLOOKUP(C32,'Registro de Insumos'!D:G,3,FALSE),"")</f>
        <v/>
      </c>
      <c r="F32" s="337" t="str">
        <f>IFERROR(VLOOKUP(C32,'Registro de Insumos'!D:G,4,FALSE),"")</f>
        <v/>
      </c>
      <c r="G32" s="300" t="str">
        <f t="shared" si="1"/>
        <v/>
      </c>
      <c r="H32" s="108"/>
      <c r="I32" s="108"/>
      <c r="J32" s="108"/>
      <c r="K32" s="108"/>
      <c r="L32" s="108"/>
      <c r="M32" s="111"/>
      <c r="N32" s="112"/>
      <c r="O32" s="111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  <row r="33">
      <c r="A33" s="108"/>
      <c r="B33" s="108"/>
      <c r="C33" s="340"/>
      <c r="D33" s="335"/>
      <c r="E33" s="336" t="str">
        <f>IFERROR(VLOOKUP(C33,'Registro de Insumos'!D:G,3,FALSE),"")</f>
        <v/>
      </c>
      <c r="F33" s="337" t="str">
        <f>IFERROR(VLOOKUP(C33,'Registro de Insumos'!D:G,4,FALSE),"")</f>
        <v/>
      </c>
      <c r="G33" s="300" t="str">
        <f t="shared" si="1"/>
        <v/>
      </c>
      <c r="H33" s="108"/>
      <c r="I33" s="108"/>
      <c r="J33" s="108"/>
      <c r="K33" s="108"/>
      <c r="L33" s="108"/>
      <c r="M33" s="111"/>
      <c r="N33" s="112"/>
      <c r="O33" s="111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</row>
    <row r="34">
      <c r="A34" s="108"/>
      <c r="B34" s="108"/>
      <c r="C34" s="340"/>
      <c r="D34" s="335"/>
      <c r="E34" s="336" t="str">
        <f>IFERROR(VLOOKUP(C34,'Registro de Insumos'!D:G,3,FALSE),"")</f>
        <v/>
      </c>
      <c r="F34" s="337" t="str">
        <f>IFERROR(VLOOKUP(C34,'Registro de Insumos'!D:G,4,FALSE),"")</f>
        <v/>
      </c>
      <c r="G34" s="300" t="str">
        <f t="shared" si="1"/>
        <v/>
      </c>
      <c r="H34" s="108"/>
      <c r="I34" s="108"/>
      <c r="J34" s="108"/>
      <c r="K34" s="108"/>
      <c r="L34" s="108"/>
      <c r="M34" s="111"/>
      <c r="N34" s="112"/>
      <c r="O34" s="111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</row>
    <row r="35">
      <c r="A35" s="108"/>
      <c r="B35" s="108"/>
      <c r="C35" s="340"/>
      <c r="D35" s="335"/>
      <c r="E35" s="336" t="str">
        <f>IFERROR(VLOOKUP(C35,'Registro de Insumos'!D:G,3,FALSE),"")</f>
        <v/>
      </c>
      <c r="F35" s="337" t="str">
        <f>IFERROR(VLOOKUP(C35,'Registro de Insumos'!D:G,4,FALSE),"")</f>
        <v/>
      </c>
      <c r="G35" s="300" t="str">
        <f t="shared" si="1"/>
        <v/>
      </c>
      <c r="H35" s="108"/>
      <c r="I35" s="108"/>
      <c r="J35" s="108"/>
      <c r="K35" s="108"/>
      <c r="L35" s="108"/>
      <c r="M35" s="111"/>
      <c r="N35" s="112"/>
      <c r="O35" s="111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</row>
    <row r="36">
      <c r="A36" s="108"/>
      <c r="B36" s="108"/>
      <c r="C36" s="340"/>
      <c r="D36" s="335"/>
      <c r="E36" s="336" t="str">
        <f>IFERROR(VLOOKUP(C36,'Registro de Insumos'!D:G,3,FALSE),"")</f>
        <v/>
      </c>
      <c r="F36" s="337" t="str">
        <f>IFERROR(VLOOKUP(C36,'Registro de Insumos'!D:G,4,FALSE),"")</f>
        <v/>
      </c>
      <c r="G36" s="300" t="str">
        <f t="shared" si="1"/>
        <v/>
      </c>
      <c r="H36" s="108"/>
      <c r="I36" s="108"/>
      <c r="J36" s="108"/>
      <c r="K36" s="108"/>
      <c r="L36" s="108"/>
      <c r="M36" s="111"/>
      <c r="N36" s="112"/>
      <c r="O36" s="111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</row>
    <row r="37">
      <c r="A37" s="108"/>
      <c r="B37" s="108"/>
      <c r="C37" s="340"/>
      <c r="D37" s="335"/>
      <c r="E37" s="336" t="str">
        <f>IFERROR(VLOOKUP(C37,'Registro de Insumos'!D:G,3,FALSE),"")</f>
        <v/>
      </c>
      <c r="F37" s="337" t="str">
        <f>IFERROR(VLOOKUP(C37,'Registro de Insumos'!D:G,4,FALSE),"")</f>
        <v/>
      </c>
      <c r="G37" s="300" t="str">
        <f t="shared" si="1"/>
        <v/>
      </c>
      <c r="H37" s="108"/>
      <c r="I37" s="108"/>
      <c r="J37" s="108"/>
      <c r="K37" s="108"/>
      <c r="L37" s="108"/>
      <c r="M37" s="111"/>
      <c r="N37" s="112"/>
      <c r="O37" s="111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>
      <c r="A38" s="108"/>
      <c r="B38" s="108"/>
      <c r="C38" s="340"/>
      <c r="D38" s="335"/>
      <c r="E38" s="336" t="str">
        <f>IFERROR(VLOOKUP(C38,'Registro de Insumos'!D:G,3,FALSE),"")</f>
        <v/>
      </c>
      <c r="F38" s="337" t="str">
        <f>IFERROR(VLOOKUP(C38,'Registro de Insumos'!D:G,4,FALSE),"")</f>
        <v/>
      </c>
      <c r="G38" s="300" t="str">
        <f t="shared" si="1"/>
        <v/>
      </c>
      <c r="H38" s="108"/>
      <c r="I38" s="108"/>
      <c r="J38" s="108"/>
      <c r="K38" s="108"/>
      <c r="L38" s="108"/>
      <c r="M38" s="111"/>
      <c r="N38" s="112"/>
      <c r="O38" s="111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</row>
    <row r="39">
      <c r="A39" s="108"/>
      <c r="B39" s="108"/>
      <c r="C39" s="340"/>
      <c r="D39" s="335"/>
      <c r="E39" s="336" t="str">
        <f>IFERROR(VLOOKUP(C39,'Registro de Insumos'!D:G,3,FALSE),"")</f>
        <v/>
      </c>
      <c r="F39" s="337" t="str">
        <f>IFERROR(VLOOKUP(C39,'Registro de Insumos'!D:G,4,FALSE),"")</f>
        <v/>
      </c>
      <c r="G39" s="300" t="str">
        <f t="shared" si="1"/>
        <v/>
      </c>
      <c r="H39" s="108"/>
      <c r="I39" s="108"/>
      <c r="J39" s="108"/>
      <c r="K39" s="108"/>
      <c r="L39" s="108"/>
      <c r="M39" s="111"/>
      <c r="N39" s="112"/>
      <c r="O39" s="111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</row>
    <row r="40">
      <c r="A40" s="108"/>
      <c r="B40" s="108"/>
      <c r="C40" s="340"/>
      <c r="D40" s="335"/>
      <c r="E40" s="336" t="str">
        <f>IFERROR(VLOOKUP(C40,'Registro de Insumos'!D:G,3,FALSE),"")</f>
        <v/>
      </c>
      <c r="F40" s="337" t="str">
        <f>IFERROR(VLOOKUP(C40,'Registro de Insumos'!D:G,4,FALSE),"")</f>
        <v/>
      </c>
      <c r="G40" s="300" t="str">
        <f t="shared" si="1"/>
        <v/>
      </c>
      <c r="H40" s="108"/>
      <c r="I40" s="108"/>
      <c r="J40" s="108"/>
      <c r="K40" s="108"/>
      <c r="L40" s="108"/>
      <c r="M40" s="111"/>
      <c r="N40" s="112"/>
      <c r="O40" s="111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</row>
    <row r="41">
      <c r="A41" s="108"/>
      <c r="B41" s="108"/>
      <c r="C41" s="340"/>
      <c r="D41" s="335"/>
      <c r="E41" s="336" t="str">
        <f>IFERROR(VLOOKUP(C41,'Registro de Insumos'!D:G,3,FALSE),"")</f>
        <v/>
      </c>
      <c r="F41" s="337" t="str">
        <f>IFERROR(VLOOKUP(C41,'Registro de Insumos'!D:G,4,FALSE),"")</f>
        <v/>
      </c>
      <c r="G41" s="300" t="str">
        <f t="shared" si="1"/>
        <v/>
      </c>
      <c r="H41" s="108"/>
      <c r="I41" s="108"/>
      <c r="J41" s="108"/>
      <c r="K41" s="108"/>
      <c r="L41" s="108"/>
      <c r="M41" s="111"/>
      <c r="N41" s="112"/>
      <c r="O41" s="111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>
      <c r="A42" s="108"/>
      <c r="B42" s="108"/>
      <c r="C42" s="340"/>
      <c r="D42" s="335"/>
      <c r="E42" s="336" t="str">
        <f>IFERROR(VLOOKUP(C42,'Registro de Insumos'!D:G,3,FALSE),"")</f>
        <v/>
      </c>
      <c r="F42" s="337" t="str">
        <f>IFERROR(VLOOKUP(C42,'Registro de Insumos'!D:G,4,FALSE),"")</f>
        <v/>
      </c>
      <c r="G42" s="300" t="str">
        <f t="shared" si="1"/>
        <v/>
      </c>
      <c r="H42" s="108"/>
      <c r="I42" s="108"/>
      <c r="J42" s="108"/>
      <c r="K42" s="108"/>
      <c r="L42" s="108"/>
      <c r="M42" s="111"/>
      <c r="N42" s="112"/>
      <c r="O42" s="111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>
      <c r="A43" s="108"/>
      <c r="B43" s="108"/>
      <c r="C43" s="340"/>
      <c r="D43" s="335"/>
      <c r="E43" s="336" t="str">
        <f>IFERROR(VLOOKUP(C43,'Registro de Insumos'!D:G,3,FALSE),"")</f>
        <v/>
      </c>
      <c r="F43" s="337" t="str">
        <f>IFERROR(VLOOKUP(C43,'Registro de Insumos'!D:G,4,FALSE),"")</f>
        <v/>
      </c>
      <c r="G43" s="300" t="str">
        <f t="shared" si="1"/>
        <v/>
      </c>
      <c r="H43" s="108"/>
      <c r="I43" s="108"/>
      <c r="J43" s="108"/>
      <c r="K43" s="108"/>
      <c r="L43" s="108"/>
      <c r="M43" s="111"/>
      <c r="N43" s="112"/>
      <c r="O43" s="111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>
      <c r="A44" s="108"/>
      <c r="B44" s="108"/>
      <c r="C44" s="340"/>
      <c r="D44" s="335"/>
      <c r="E44" s="336" t="str">
        <f>IFERROR(VLOOKUP(C44,'Registro de Insumos'!D:G,3,FALSE),"")</f>
        <v/>
      </c>
      <c r="F44" s="337" t="str">
        <f>IFERROR(VLOOKUP(C44,'Registro de Insumos'!D:G,4,FALSE),"")</f>
        <v/>
      </c>
      <c r="G44" s="300" t="str">
        <f t="shared" si="1"/>
        <v/>
      </c>
      <c r="H44" s="108"/>
      <c r="I44" s="108"/>
      <c r="J44" s="108"/>
      <c r="K44" s="108"/>
      <c r="L44" s="108"/>
      <c r="M44" s="111"/>
      <c r="N44" s="112"/>
      <c r="O44" s="111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>
      <c r="A45" s="108"/>
      <c r="B45" s="108"/>
      <c r="C45" s="340"/>
      <c r="D45" s="335"/>
      <c r="E45" s="336" t="str">
        <f>IFERROR(VLOOKUP(C45,'Registro de Insumos'!D:G,3,FALSE),"")</f>
        <v/>
      </c>
      <c r="F45" s="337" t="str">
        <f>IFERROR(VLOOKUP(C45,'Registro de Insumos'!D:G,4,FALSE),"")</f>
        <v/>
      </c>
      <c r="G45" s="300" t="str">
        <f t="shared" si="1"/>
        <v/>
      </c>
      <c r="H45" s="108"/>
      <c r="I45" s="108"/>
      <c r="J45" s="108"/>
      <c r="K45" s="108"/>
      <c r="L45" s="108"/>
      <c r="M45" s="111"/>
      <c r="N45" s="112"/>
      <c r="O45" s="111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>
      <c r="A46" s="108"/>
      <c r="B46" s="108"/>
      <c r="C46" s="340"/>
      <c r="D46" s="335"/>
      <c r="E46" s="336" t="str">
        <f>IFERROR(VLOOKUP(C46,'Registro de Insumos'!D:G,3,FALSE),"")</f>
        <v/>
      </c>
      <c r="F46" s="337" t="str">
        <f>IFERROR(VLOOKUP(C46,'Registro de Insumos'!D:G,4,FALSE),"")</f>
        <v/>
      </c>
      <c r="G46" s="300" t="str">
        <f t="shared" si="1"/>
        <v/>
      </c>
      <c r="H46" s="108"/>
      <c r="I46" s="108"/>
      <c r="J46" s="108"/>
      <c r="K46" s="108"/>
      <c r="L46" s="108"/>
      <c r="M46" s="111"/>
      <c r="N46" s="112"/>
      <c r="O46" s="111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</row>
    <row r="47">
      <c r="A47" s="108"/>
      <c r="B47" s="108"/>
      <c r="C47" s="340"/>
      <c r="D47" s="335"/>
      <c r="E47" s="336" t="str">
        <f>IFERROR(VLOOKUP(C47,'Registro de Insumos'!D:G,3,FALSE),"")</f>
        <v/>
      </c>
      <c r="F47" s="337" t="str">
        <f>IFERROR(VLOOKUP(C47,'Registro de Insumos'!D:G,4,FALSE),"")</f>
        <v/>
      </c>
      <c r="G47" s="300" t="str">
        <f t="shared" si="1"/>
        <v/>
      </c>
      <c r="H47" s="108"/>
      <c r="I47" s="108"/>
      <c r="J47" s="108"/>
      <c r="K47" s="108"/>
      <c r="L47" s="108"/>
      <c r="M47" s="111"/>
      <c r="N47" s="112"/>
      <c r="O47" s="111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</row>
    <row r="48">
      <c r="A48" s="108"/>
      <c r="B48" s="108"/>
      <c r="C48" s="340"/>
      <c r="D48" s="335"/>
      <c r="E48" s="336" t="str">
        <f>IFERROR(VLOOKUP(C48,'Registro de Insumos'!D:G,3,FALSE),"")</f>
        <v/>
      </c>
      <c r="F48" s="337" t="str">
        <f>IFERROR(VLOOKUP(C48,'Registro de Insumos'!D:G,4,FALSE),"")</f>
        <v/>
      </c>
      <c r="G48" s="300" t="str">
        <f t="shared" si="1"/>
        <v/>
      </c>
      <c r="H48" s="108"/>
      <c r="I48" s="108"/>
      <c r="J48" s="108"/>
      <c r="K48" s="108"/>
      <c r="L48" s="108"/>
      <c r="M48" s="111"/>
      <c r="N48" s="112"/>
      <c r="O48" s="111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</row>
    <row r="49">
      <c r="A49" s="108"/>
      <c r="B49" s="108"/>
      <c r="C49" s="340"/>
      <c r="D49" s="335"/>
      <c r="E49" s="336" t="str">
        <f>IFERROR(VLOOKUP(C49,'Registro de Insumos'!D:G,3,FALSE),"")</f>
        <v/>
      </c>
      <c r="F49" s="337" t="str">
        <f>IFERROR(VLOOKUP(C49,'Registro de Insumos'!D:G,4,FALSE),"")</f>
        <v/>
      </c>
      <c r="G49" s="300" t="str">
        <f t="shared" si="1"/>
        <v/>
      </c>
      <c r="H49" s="108"/>
      <c r="I49" s="108"/>
      <c r="J49" s="108"/>
      <c r="K49" s="108"/>
      <c r="L49" s="108"/>
      <c r="M49" s="111"/>
      <c r="N49" s="112"/>
      <c r="O49" s="111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</row>
    <row r="50">
      <c r="A50" s="108"/>
      <c r="B50" s="108"/>
      <c r="C50" s="340"/>
      <c r="D50" s="335"/>
      <c r="E50" s="336" t="str">
        <f>IFERROR(VLOOKUP(C50,'Registro de Insumos'!D:G,3,FALSE),"")</f>
        <v/>
      </c>
      <c r="F50" s="337" t="str">
        <f>IFERROR(VLOOKUP(C50,'Registro de Insumos'!D:G,4,FALSE),"")</f>
        <v/>
      </c>
      <c r="G50" s="300" t="str">
        <f t="shared" si="1"/>
        <v/>
      </c>
      <c r="H50" s="108"/>
      <c r="I50" s="108"/>
      <c r="J50" s="108"/>
      <c r="K50" s="108"/>
      <c r="L50" s="108"/>
      <c r="M50" s="111"/>
      <c r="N50" s="112"/>
      <c r="O50" s="111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</row>
    <row r="51">
      <c r="A51" s="108"/>
      <c r="B51" s="108"/>
      <c r="C51" s="340"/>
      <c r="D51" s="335"/>
      <c r="E51" s="336" t="str">
        <f>IFERROR(VLOOKUP(C51,'Registro de Insumos'!D:G,3,FALSE),"")</f>
        <v/>
      </c>
      <c r="F51" s="337" t="str">
        <f>IFERROR(VLOOKUP(C51,'Registro de Insumos'!D:G,4,FALSE),"")</f>
        <v/>
      </c>
      <c r="G51" s="300" t="str">
        <f t="shared" si="1"/>
        <v/>
      </c>
      <c r="H51" s="108"/>
      <c r="I51" s="108"/>
      <c r="J51" s="108"/>
      <c r="K51" s="108"/>
      <c r="L51" s="108"/>
      <c r="M51" s="111"/>
      <c r="N51" s="112"/>
      <c r="O51" s="111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>
      <c r="A52" s="108"/>
      <c r="B52" s="108"/>
      <c r="C52" s="340"/>
      <c r="D52" s="335"/>
      <c r="E52" s="336" t="str">
        <f>IFERROR(VLOOKUP(C52,'Registro de Insumos'!D:G,3,FALSE),"")</f>
        <v/>
      </c>
      <c r="F52" s="337" t="str">
        <f>IFERROR(VLOOKUP(C52,'Registro de Insumos'!D:G,4,FALSE),"")</f>
        <v/>
      </c>
      <c r="G52" s="300" t="str">
        <f t="shared" si="1"/>
        <v/>
      </c>
      <c r="H52" s="108"/>
      <c r="I52" s="108"/>
      <c r="J52" s="108"/>
      <c r="K52" s="108"/>
      <c r="L52" s="108"/>
      <c r="M52" s="111"/>
      <c r="N52" s="112"/>
      <c r="O52" s="111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</row>
    <row r="53">
      <c r="A53" s="108"/>
      <c r="B53" s="108"/>
      <c r="C53" s="340"/>
      <c r="D53" s="335"/>
      <c r="E53" s="336" t="str">
        <f>IFERROR(VLOOKUP(C53,'Registro de Insumos'!D:G,3,FALSE),"")</f>
        <v/>
      </c>
      <c r="F53" s="337" t="str">
        <f>IFERROR(VLOOKUP(C53,'Registro de Insumos'!D:G,4,FALSE),"")</f>
        <v/>
      </c>
      <c r="G53" s="300" t="str">
        <f t="shared" si="1"/>
        <v/>
      </c>
      <c r="H53" s="108"/>
      <c r="I53" s="108"/>
      <c r="J53" s="108"/>
      <c r="K53" s="108"/>
      <c r="L53" s="108"/>
      <c r="M53" s="111"/>
      <c r="N53" s="112"/>
      <c r="O53" s="111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</row>
    <row r="54">
      <c r="A54" s="108"/>
      <c r="B54" s="108"/>
      <c r="C54" s="340"/>
      <c r="D54" s="335"/>
      <c r="E54" s="336" t="str">
        <f>IFERROR(VLOOKUP(C54,'Registro de Insumos'!D:G,3,FALSE),"")</f>
        <v/>
      </c>
      <c r="F54" s="337" t="str">
        <f>IFERROR(VLOOKUP(C54,'Registro de Insumos'!D:G,4,FALSE),"")</f>
        <v/>
      </c>
      <c r="G54" s="300" t="str">
        <f t="shared" si="1"/>
        <v/>
      </c>
      <c r="H54" s="108"/>
      <c r="I54" s="108"/>
      <c r="J54" s="108"/>
      <c r="K54" s="108"/>
      <c r="L54" s="108"/>
      <c r="M54" s="111"/>
      <c r="N54" s="112"/>
      <c r="O54" s="111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</row>
    <row r="55">
      <c r="A55" s="108"/>
      <c r="B55" s="108"/>
      <c r="C55" s="340"/>
      <c r="D55" s="335"/>
      <c r="E55" s="336" t="str">
        <f>IFERROR(VLOOKUP(C55,'Registro de Insumos'!D:G,3,FALSE),"")</f>
        <v/>
      </c>
      <c r="F55" s="337" t="str">
        <f>IFERROR(VLOOKUP(C55,'Registro de Insumos'!D:G,4,FALSE),"")</f>
        <v/>
      </c>
      <c r="G55" s="300" t="str">
        <f t="shared" si="1"/>
        <v/>
      </c>
      <c r="H55" s="108"/>
      <c r="I55" s="108"/>
      <c r="J55" s="108"/>
      <c r="K55" s="108"/>
      <c r="L55" s="108"/>
      <c r="M55" s="111"/>
      <c r="N55" s="112"/>
      <c r="O55" s="111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</row>
    <row r="56">
      <c r="A56" s="108"/>
      <c r="B56" s="108"/>
      <c r="C56" s="340"/>
      <c r="D56" s="335"/>
      <c r="E56" s="336" t="str">
        <f>IFERROR(VLOOKUP(C56,'Registro de Insumos'!D:G,3,FALSE),"")</f>
        <v/>
      </c>
      <c r="F56" s="337" t="str">
        <f>IFERROR(VLOOKUP(C56,'Registro de Insumos'!D:G,4,FALSE),"")</f>
        <v/>
      </c>
      <c r="G56" s="300" t="str">
        <f t="shared" si="1"/>
        <v/>
      </c>
      <c r="H56" s="108"/>
      <c r="I56" s="108"/>
      <c r="J56" s="108"/>
      <c r="K56" s="108"/>
      <c r="L56" s="108"/>
      <c r="M56" s="111"/>
      <c r="N56" s="112"/>
      <c r="O56" s="111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</row>
    <row r="57">
      <c r="A57" s="108"/>
      <c r="B57" s="108"/>
      <c r="C57" s="340"/>
      <c r="D57" s="335"/>
      <c r="E57" s="336" t="str">
        <f>IFERROR(VLOOKUP(C57,'Registro de Insumos'!D:G,3,FALSE),"")</f>
        <v/>
      </c>
      <c r="F57" s="337" t="str">
        <f>IFERROR(VLOOKUP(C57,'Registro de Insumos'!D:G,4,FALSE),"")</f>
        <v/>
      </c>
      <c r="G57" s="300" t="str">
        <f t="shared" si="1"/>
        <v/>
      </c>
      <c r="H57" s="108"/>
      <c r="I57" s="108"/>
      <c r="J57" s="108"/>
      <c r="K57" s="108"/>
      <c r="L57" s="108"/>
      <c r="M57" s="111"/>
      <c r="N57" s="112"/>
      <c r="O57" s="111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</row>
    <row r="58">
      <c r="A58" s="108"/>
      <c r="B58" s="108"/>
      <c r="C58" s="340"/>
      <c r="D58" s="335"/>
      <c r="E58" s="336" t="str">
        <f>IFERROR(VLOOKUP(C58,'Registro de Insumos'!D:G,3,FALSE),"")</f>
        <v/>
      </c>
      <c r="F58" s="337" t="str">
        <f>IFERROR(VLOOKUP(C58,'Registro de Insumos'!D:G,4,FALSE),"")</f>
        <v/>
      </c>
      <c r="G58" s="300" t="str">
        <f t="shared" si="1"/>
        <v/>
      </c>
      <c r="H58" s="108"/>
      <c r="I58" s="108"/>
      <c r="J58" s="108"/>
      <c r="K58" s="108"/>
      <c r="L58" s="108"/>
      <c r="M58" s="111"/>
      <c r="N58" s="112"/>
      <c r="O58" s="111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</row>
    <row r="59">
      <c r="A59" s="108"/>
      <c r="B59" s="108"/>
      <c r="C59" s="340"/>
      <c r="D59" s="335"/>
      <c r="E59" s="336" t="str">
        <f>IFERROR(VLOOKUP(C59,'Registro de Insumos'!D:G,3,FALSE),"")</f>
        <v/>
      </c>
      <c r="F59" s="337" t="str">
        <f>IFERROR(VLOOKUP(C59,'Registro de Insumos'!D:G,4,FALSE),"")</f>
        <v/>
      </c>
      <c r="G59" s="300" t="str">
        <f t="shared" si="1"/>
        <v/>
      </c>
      <c r="H59" s="108"/>
      <c r="I59" s="108"/>
      <c r="J59" s="108"/>
      <c r="K59" s="108"/>
      <c r="L59" s="108"/>
      <c r="M59" s="111"/>
      <c r="N59" s="112"/>
      <c r="O59" s="111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</row>
    <row r="60">
      <c r="A60" s="108"/>
      <c r="B60" s="108"/>
      <c r="C60" s="340"/>
      <c r="D60" s="335"/>
      <c r="E60" s="336" t="str">
        <f>IFERROR(VLOOKUP(C60,'Registro de Insumos'!D:G,3,FALSE),"")</f>
        <v/>
      </c>
      <c r="F60" s="337" t="str">
        <f>IFERROR(VLOOKUP(C60,'Registro de Insumos'!D:G,4,FALSE),"")</f>
        <v/>
      </c>
      <c r="G60" s="300" t="str">
        <f t="shared" si="1"/>
        <v/>
      </c>
      <c r="H60" s="108"/>
      <c r="I60" s="108"/>
      <c r="J60" s="108"/>
      <c r="K60" s="108"/>
      <c r="L60" s="108"/>
      <c r="M60" s="111"/>
      <c r="N60" s="112"/>
      <c r="O60" s="111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</row>
    <row r="61">
      <c r="A61" s="108"/>
      <c r="B61" s="108"/>
      <c r="C61" s="340"/>
      <c r="D61" s="335"/>
      <c r="E61" s="336" t="str">
        <f>IFERROR(VLOOKUP(C61,'Registro de Insumos'!D:G,3,FALSE),"")</f>
        <v/>
      </c>
      <c r="F61" s="337" t="str">
        <f>IFERROR(VLOOKUP(C61,'Registro de Insumos'!D:G,4,FALSE),"")</f>
        <v/>
      </c>
      <c r="G61" s="300" t="str">
        <f t="shared" si="1"/>
        <v/>
      </c>
      <c r="H61" s="108"/>
      <c r="I61" s="108"/>
      <c r="J61" s="108"/>
      <c r="K61" s="108"/>
      <c r="L61" s="108"/>
      <c r="M61" s="111"/>
      <c r="N61" s="112"/>
      <c r="O61" s="111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</row>
    <row r="62">
      <c r="A62" s="108"/>
      <c r="B62" s="108"/>
      <c r="C62" s="340"/>
      <c r="D62" s="335"/>
      <c r="E62" s="336" t="str">
        <f>IFERROR(VLOOKUP(C62,'Registro de Insumos'!D:G,3,FALSE),"")</f>
        <v/>
      </c>
      <c r="F62" s="337" t="str">
        <f>IFERROR(VLOOKUP(C62,'Registro de Insumos'!D:G,4,FALSE),"")</f>
        <v/>
      </c>
      <c r="G62" s="300" t="str">
        <f t="shared" si="1"/>
        <v/>
      </c>
      <c r="H62" s="108"/>
      <c r="I62" s="108"/>
      <c r="J62" s="108"/>
      <c r="K62" s="108"/>
      <c r="L62" s="108"/>
      <c r="M62" s="111"/>
      <c r="N62" s="112"/>
      <c r="O62" s="111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>
      <c r="A63" s="108"/>
      <c r="B63" s="108"/>
      <c r="C63" s="340"/>
      <c r="D63" s="335"/>
      <c r="E63" s="336" t="str">
        <f>IFERROR(VLOOKUP(C63,'Registro de Insumos'!D:G,3,FALSE),"")</f>
        <v/>
      </c>
      <c r="F63" s="337" t="str">
        <f>IFERROR(VLOOKUP(C63,'Registro de Insumos'!D:G,4,FALSE),"")</f>
        <v/>
      </c>
      <c r="G63" s="300" t="str">
        <f t="shared" si="1"/>
        <v/>
      </c>
      <c r="H63" s="108"/>
      <c r="I63" s="108"/>
      <c r="J63" s="108"/>
      <c r="K63" s="108"/>
      <c r="L63" s="108"/>
      <c r="M63" s="111"/>
      <c r="N63" s="112"/>
      <c r="O63" s="111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</row>
    <row r="64">
      <c r="A64" s="108"/>
      <c r="B64" s="108"/>
      <c r="C64" s="340"/>
      <c r="D64" s="335"/>
      <c r="E64" s="336" t="str">
        <f>IFERROR(VLOOKUP(C64,'Registro de Insumos'!D:G,3,FALSE),"")</f>
        <v/>
      </c>
      <c r="F64" s="337" t="str">
        <f>IFERROR(VLOOKUP(C64,'Registro de Insumos'!D:G,4,FALSE),"")</f>
        <v/>
      </c>
      <c r="G64" s="300" t="str">
        <f t="shared" si="1"/>
        <v/>
      </c>
      <c r="H64" s="108"/>
      <c r="I64" s="108"/>
      <c r="J64" s="108"/>
      <c r="K64" s="108"/>
      <c r="L64" s="108"/>
      <c r="M64" s="111"/>
      <c r="N64" s="112"/>
      <c r="O64" s="111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</row>
    <row r="65">
      <c r="A65" s="108"/>
      <c r="B65" s="108"/>
      <c r="C65" s="340"/>
      <c r="D65" s="335"/>
      <c r="E65" s="336" t="str">
        <f>IFERROR(VLOOKUP(C65,'Registro de Insumos'!D:G,3,FALSE),"")</f>
        <v/>
      </c>
      <c r="F65" s="337" t="str">
        <f>IFERROR(VLOOKUP(C65,'Registro de Insumos'!D:G,4,FALSE),"")</f>
        <v/>
      </c>
      <c r="G65" s="300" t="str">
        <f t="shared" si="1"/>
        <v/>
      </c>
      <c r="H65" s="108"/>
      <c r="I65" s="108"/>
      <c r="J65" s="108"/>
      <c r="K65" s="108"/>
      <c r="L65" s="108"/>
      <c r="M65" s="111"/>
      <c r="N65" s="112"/>
      <c r="O65" s="111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</row>
    <row r="66">
      <c r="A66" s="108"/>
      <c r="B66" s="108"/>
      <c r="C66" s="340"/>
      <c r="D66" s="335"/>
      <c r="E66" s="336" t="str">
        <f>IFERROR(VLOOKUP(C66,'Registro de Insumos'!D:G,3,FALSE),"")</f>
        <v/>
      </c>
      <c r="F66" s="337" t="str">
        <f>IFERROR(VLOOKUP(C66,'Registro de Insumos'!D:G,4,FALSE),"")</f>
        <v/>
      </c>
      <c r="G66" s="300" t="str">
        <f t="shared" si="1"/>
        <v/>
      </c>
      <c r="H66" s="108"/>
      <c r="I66" s="108"/>
      <c r="J66" s="108"/>
      <c r="K66" s="108"/>
      <c r="L66" s="108"/>
      <c r="M66" s="111"/>
      <c r="N66" s="112"/>
      <c r="O66" s="111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</row>
    <row r="67">
      <c r="A67" s="108"/>
      <c r="B67" s="108"/>
      <c r="C67" s="340"/>
      <c r="D67" s="335"/>
      <c r="E67" s="336" t="str">
        <f>IFERROR(VLOOKUP(C67,'Registro de Insumos'!D:G,3,FALSE),"")</f>
        <v/>
      </c>
      <c r="F67" s="337" t="str">
        <f>IFERROR(VLOOKUP(C67,'Registro de Insumos'!D:G,4,FALSE),"")</f>
        <v/>
      </c>
      <c r="G67" s="300" t="str">
        <f t="shared" si="1"/>
        <v/>
      </c>
      <c r="H67" s="108"/>
      <c r="I67" s="108"/>
      <c r="J67" s="108"/>
      <c r="K67" s="108"/>
      <c r="L67" s="108"/>
      <c r="M67" s="111"/>
      <c r="N67" s="112"/>
      <c r="O67" s="111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</row>
    <row r="68">
      <c r="A68" s="108"/>
      <c r="B68" s="108"/>
      <c r="C68" s="340"/>
      <c r="D68" s="335"/>
      <c r="E68" s="336" t="str">
        <f>IFERROR(VLOOKUP(C68,'Registro de Insumos'!D:G,3,FALSE),"")</f>
        <v/>
      </c>
      <c r="F68" s="337" t="str">
        <f>IFERROR(VLOOKUP(C68,'Registro de Insumos'!D:G,4,FALSE),"")</f>
        <v/>
      </c>
      <c r="G68" s="300" t="str">
        <f t="shared" si="1"/>
        <v/>
      </c>
      <c r="H68" s="108"/>
      <c r="I68" s="108"/>
      <c r="J68" s="108"/>
      <c r="K68" s="108"/>
      <c r="L68" s="108"/>
      <c r="M68" s="111"/>
      <c r="N68" s="112"/>
      <c r="O68" s="111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</row>
    <row r="69">
      <c r="A69" s="108"/>
      <c r="B69" s="108"/>
      <c r="C69" s="340"/>
      <c r="D69" s="335"/>
      <c r="E69" s="336" t="str">
        <f>IFERROR(VLOOKUP(C69,'Registro de Insumos'!D:G,3,FALSE),"")</f>
        <v/>
      </c>
      <c r="F69" s="337" t="str">
        <f>IFERROR(VLOOKUP(C69,'Registro de Insumos'!D:G,4,FALSE),"")</f>
        <v/>
      </c>
      <c r="G69" s="300" t="str">
        <f t="shared" si="1"/>
        <v/>
      </c>
      <c r="H69" s="108"/>
      <c r="I69" s="108"/>
      <c r="J69" s="108"/>
      <c r="K69" s="108"/>
      <c r="L69" s="108"/>
      <c r="M69" s="111"/>
      <c r="N69" s="112"/>
      <c r="O69" s="111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</row>
    <row r="70">
      <c r="A70" s="108"/>
      <c r="B70" s="108"/>
      <c r="C70" s="340"/>
      <c r="D70" s="335"/>
      <c r="E70" s="336" t="str">
        <f>IFERROR(VLOOKUP(C70,'Registro de Insumos'!D:G,3,FALSE),"")</f>
        <v/>
      </c>
      <c r="F70" s="337" t="str">
        <f>IFERROR(VLOOKUP(C70,'Registro de Insumos'!D:G,4,FALSE),"")</f>
        <v/>
      </c>
      <c r="G70" s="300" t="str">
        <f t="shared" si="1"/>
        <v/>
      </c>
      <c r="H70" s="108"/>
      <c r="I70" s="108"/>
      <c r="J70" s="108"/>
      <c r="K70" s="108"/>
      <c r="L70" s="108"/>
      <c r="M70" s="111"/>
      <c r="N70" s="112"/>
      <c r="O70" s="111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</row>
    <row r="71">
      <c r="A71" s="108"/>
      <c r="B71" s="108"/>
      <c r="C71" s="340"/>
      <c r="D71" s="335"/>
      <c r="E71" s="336" t="str">
        <f>IFERROR(VLOOKUP(C71,'Registro de Insumos'!D:G,3,FALSE),"")</f>
        <v/>
      </c>
      <c r="F71" s="337" t="str">
        <f>IFERROR(VLOOKUP(C71,'Registro de Insumos'!D:G,4,FALSE),"")</f>
        <v/>
      </c>
      <c r="G71" s="300" t="str">
        <f t="shared" si="1"/>
        <v/>
      </c>
      <c r="H71" s="108"/>
      <c r="I71" s="108"/>
      <c r="J71" s="108"/>
      <c r="K71" s="108"/>
      <c r="L71" s="108"/>
      <c r="M71" s="111"/>
      <c r="N71" s="112"/>
      <c r="O71" s="111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</row>
    <row r="72">
      <c r="A72" s="108"/>
      <c r="B72" s="108"/>
      <c r="C72" s="340"/>
      <c r="D72" s="335"/>
      <c r="E72" s="336" t="str">
        <f>IFERROR(VLOOKUP(C72,'Registro de Insumos'!D:G,3,FALSE),"")</f>
        <v/>
      </c>
      <c r="F72" s="337" t="str">
        <f>IFERROR(VLOOKUP(C72,'Registro de Insumos'!D:G,4,FALSE),"")</f>
        <v/>
      </c>
      <c r="G72" s="300" t="str">
        <f t="shared" si="1"/>
        <v/>
      </c>
      <c r="H72" s="108"/>
      <c r="I72" s="108"/>
      <c r="J72" s="108"/>
      <c r="K72" s="108"/>
      <c r="L72" s="108"/>
      <c r="M72" s="111"/>
      <c r="N72" s="112"/>
      <c r="O72" s="111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</row>
    <row r="73">
      <c r="A73" s="108"/>
      <c r="B73" s="108"/>
      <c r="C73" s="340"/>
      <c r="D73" s="335"/>
      <c r="E73" s="336" t="str">
        <f>IFERROR(VLOOKUP(C73,'Registro de Insumos'!D:G,3,FALSE),"")</f>
        <v/>
      </c>
      <c r="F73" s="337" t="str">
        <f>IFERROR(VLOOKUP(C73,'Registro de Insumos'!D:G,4,FALSE),"")</f>
        <v/>
      </c>
      <c r="G73" s="300" t="str">
        <f t="shared" si="1"/>
        <v/>
      </c>
      <c r="H73" s="108"/>
      <c r="I73" s="108"/>
      <c r="J73" s="108"/>
      <c r="K73" s="108"/>
      <c r="L73" s="108"/>
      <c r="M73" s="111"/>
      <c r="N73" s="112"/>
      <c r="O73" s="111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</row>
    <row r="74">
      <c r="A74" s="108"/>
      <c r="B74" s="108"/>
      <c r="C74" s="340"/>
      <c r="D74" s="335"/>
      <c r="E74" s="336" t="str">
        <f>IFERROR(VLOOKUP(C74,'Registro de Insumos'!D:G,3,FALSE),"")</f>
        <v/>
      </c>
      <c r="F74" s="337" t="str">
        <f>IFERROR(VLOOKUP(C74,'Registro de Insumos'!D:G,4,FALSE),"")</f>
        <v/>
      </c>
      <c r="G74" s="300" t="str">
        <f t="shared" si="1"/>
        <v/>
      </c>
      <c r="H74" s="108"/>
      <c r="I74" s="108"/>
      <c r="J74" s="108"/>
      <c r="K74" s="108"/>
      <c r="L74" s="108"/>
      <c r="M74" s="111"/>
      <c r="N74" s="112"/>
      <c r="O74" s="111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</row>
    <row r="75">
      <c r="A75" s="108"/>
      <c r="B75" s="108"/>
      <c r="C75" s="340"/>
      <c r="D75" s="335"/>
      <c r="E75" s="336" t="str">
        <f>IFERROR(VLOOKUP(C75,'Registro de Insumos'!D:G,3,FALSE),"")</f>
        <v/>
      </c>
      <c r="F75" s="337" t="str">
        <f>IFERROR(VLOOKUP(C75,'Registro de Insumos'!D:G,4,FALSE),"")</f>
        <v/>
      </c>
      <c r="G75" s="300" t="str">
        <f t="shared" si="1"/>
        <v/>
      </c>
      <c r="H75" s="108"/>
      <c r="I75" s="108"/>
      <c r="J75" s="108"/>
      <c r="K75" s="108"/>
      <c r="L75" s="108"/>
      <c r="M75" s="111"/>
      <c r="N75" s="112"/>
      <c r="O75" s="111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</row>
    <row r="76">
      <c r="A76" s="108"/>
      <c r="B76" s="108"/>
      <c r="C76" s="340"/>
      <c r="D76" s="335"/>
      <c r="E76" s="336" t="str">
        <f>IFERROR(VLOOKUP(C76,'Registro de Insumos'!D:G,3,FALSE),"")</f>
        <v/>
      </c>
      <c r="F76" s="337" t="str">
        <f>IFERROR(VLOOKUP(C76,'Registro de Insumos'!D:G,4,FALSE),"")</f>
        <v/>
      </c>
      <c r="G76" s="300" t="str">
        <f t="shared" si="1"/>
        <v/>
      </c>
      <c r="H76" s="108"/>
      <c r="I76" s="108"/>
      <c r="J76" s="108"/>
      <c r="K76" s="108"/>
      <c r="L76" s="108"/>
      <c r="M76" s="111"/>
      <c r="N76" s="112"/>
      <c r="O76" s="111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</row>
    <row r="77">
      <c r="A77" s="108"/>
      <c r="B77" s="108"/>
      <c r="C77" s="340"/>
      <c r="D77" s="335"/>
      <c r="E77" s="336" t="str">
        <f>IFERROR(VLOOKUP(C77,'Registro de Insumos'!D:G,3,FALSE),"")</f>
        <v/>
      </c>
      <c r="F77" s="337" t="str">
        <f>IFERROR(VLOOKUP(C77,'Registro de Insumos'!D:G,4,FALSE),"")</f>
        <v/>
      </c>
      <c r="G77" s="300" t="str">
        <f t="shared" si="1"/>
        <v/>
      </c>
      <c r="H77" s="108"/>
      <c r="I77" s="108"/>
      <c r="J77" s="108"/>
      <c r="K77" s="108"/>
      <c r="L77" s="108"/>
      <c r="M77" s="111"/>
      <c r="N77" s="112"/>
      <c r="O77" s="111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</row>
    <row r="78">
      <c r="A78" s="108"/>
      <c r="B78" s="108"/>
      <c r="C78" s="340"/>
      <c r="D78" s="335"/>
      <c r="E78" s="336" t="str">
        <f>IFERROR(VLOOKUP(C78,'Registro de Insumos'!D:G,3,FALSE),"")</f>
        <v/>
      </c>
      <c r="F78" s="337" t="str">
        <f>IFERROR(VLOOKUP(C78,'Registro de Insumos'!D:G,4,FALSE),"")</f>
        <v/>
      </c>
      <c r="G78" s="300" t="str">
        <f t="shared" si="1"/>
        <v/>
      </c>
      <c r="H78" s="108"/>
      <c r="I78" s="108"/>
      <c r="J78" s="108"/>
      <c r="K78" s="108"/>
      <c r="L78" s="108"/>
      <c r="M78" s="111"/>
      <c r="N78" s="112"/>
      <c r="O78" s="111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</row>
    <row r="79">
      <c r="A79" s="108"/>
      <c r="B79" s="108"/>
      <c r="C79" s="340"/>
      <c r="D79" s="335"/>
      <c r="E79" s="336" t="str">
        <f>IFERROR(VLOOKUP(C79,'Registro de Insumos'!D:G,3,FALSE),"")</f>
        <v/>
      </c>
      <c r="F79" s="337" t="str">
        <f>IFERROR(VLOOKUP(C79,'Registro de Insumos'!D:G,4,FALSE),"")</f>
        <v/>
      </c>
      <c r="G79" s="300" t="str">
        <f t="shared" si="1"/>
        <v/>
      </c>
      <c r="H79" s="108"/>
      <c r="I79" s="108"/>
      <c r="J79" s="108"/>
      <c r="K79" s="108"/>
      <c r="L79" s="108"/>
      <c r="M79" s="111"/>
      <c r="N79" s="112"/>
      <c r="O79" s="111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</row>
    <row r="80">
      <c r="A80" s="108"/>
      <c r="B80" s="108"/>
      <c r="C80" s="340"/>
      <c r="D80" s="335"/>
      <c r="E80" s="336" t="str">
        <f>IFERROR(VLOOKUP(C80,'Registro de Insumos'!D:G,3,FALSE),"")</f>
        <v/>
      </c>
      <c r="F80" s="337" t="str">
        <f>IFERROR(VLOOKUP(C80,'Registro de Insumos'!D:G,4,FALSE),"")</f>
        <v/>
      </c>
      <c r="G80" s="300" t="str">
        <f t="shared" si="1"/>
        <v/>
      </c>
      <c r="H80" s="108"/>
      <c r="I80" s="108"/>
      <c r="J80" s="108"/>
      <c r="K80" s="108"/>
      <c r="L80" s="108"/>
      <c r="M80" s="111"/>
      <c r="N80" s="112"/>
      <c r="O80" s="111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</row>
    <row r="81">
      <c r="A81" s="108"/>
      <c r="B81" s="108"/>
      <c r="C81" s="340"/>
      <c r="D81" s="335"/>
      <c r="E81" s="336" t="str">
        <f>IFERROR(VLOOKUP(C81,'Registro de Insumos'!D:G,3,FALSE),"")</f>
        <v/>
      </c>
      <c r="F81" s="337" t="str">
        <f>IFERROR(VLOOKUP(C81,'Registro de Insumos'!D:G,4,FALSE),"")</f>
        <v/>
      </c>
      <c r="G81" s="300" t="str">
        <f t="shared" si="1"/>
        <v/>
      </c>
      <c r="H81" s="108"/>
      <c r="I81" s="108"/>
      <c r="J81" s="108"/>
      <c r="K81" s="108"/>
      <c r="L81" s="108"/>
      <c r="M81" s="111"/>
      <c r="N81" s="112"/>
      <c r="O81" s="111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</row>
    <row r="82">
      <c r="A82" s="108"/>
      <c r="B82" s="108"/>
      <c r="C82" s="340"/>
      <c r="D82" s="335"/>
      <c r="E82" s="336" t="str">
        <f>IFERROR(VLOOKUP(C82,'Registro de Insumos'!D:G,3,FALSE),"")</f>
        <v/>
      </c>
      <c r="F82" s="337" t="str">
        <f>IFERROR(VLOOKUP(C82,'Registro de Insumos'!D:G,4,FALSE),"")</f>
        <v/>
      </c>
      <c r="G82" s="300" t="str">
        <f t="shared" si="1"/>
        <v/>
      </c>
      <c r="H82" s="108"/>
      <c r="I82" s="108"/>
      <c r="J82" s="108"/>
      <c r="K82" s="108"/>
      <c r="L82" s="108"/>
      <c r="M82" s="111"/>
      <c r="N82" s="112"/>
      <c r="O82" s="111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</row>
    <row r="83">
      <c r="A83" s="108"/>
      <c r="B83" s="108"/>
      <c r="C83" s="340"/>
      <c r="D83" s="335"/>
      <c r="E83" s="336" t="str">
        <f>IFERROR(VLOOKUP(C83,'Registro de Insumos'!D:G,3,FALSE),"")</f>
        <v/>
      </c>
      <c r="F83" s="337" t="str">
        <f>IFERROR(VLOOKUP(C83,'Registro de Insumos'!D:G,4,FALSE),"")</f>
        <v/>
      </c>
      <c r="G83" s="300" t="str">
        <f t="shared" si="1"/>
        <v/>
      </c>
      <c r="H83" s="108"/>
      <c r="I83" s="108"/>
      <c r="J83" s="108"/>
      <c r="K83" s="108"/>
      <c r="L83" s="108"/>
      <c r="M83" s="111"/>
      <c r="N83" s="112"/>
      <c r="O83" s="111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</row>
    <row r="84">
      <c r="A84" s="108"/>
      <c r="B84" s="108"/>
      <c r="C84" s="340"/>
      <c r="D84" s="335"/>
      <c r="E84" s="336" t="str">
        <f>IFERROR(VLOOKUP(C84,'Registro de Insumos'!D:G,3,FALSE),"")</f>
        <v/>
      </c>
      <c r="F84" s="337" t="str">
        <f>IFERROR(VLOOKUP(C84,'Registro de Insumos'!D:G,4,FALSE),"")</f>
        <v/>
      </c>
      <c r="G84" s="300" t="str">
        <f t="shared" si="1"/>
        <v/>
      </c>
      <c r="H84" s="108"/>
      <c r="I84" s="108"/>
      <c r="J84" s="108"/>
      <c r="K84" s="108"/>
      <c r="L84" s="108"/>
      <c r="M84" s="111"/>
      <c r="N84" s="112"/>
      <c r="O84" s="111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</row>
    <row r="85">
      <c r="A85" s="108"/>
      <c r="B85" s="108"/>
      <c r="C85" s="340"/>
      <c r="D85" s="335"/>
      <c r="E85" s="336" t="str">
        <f>IFERROR(VLOOKUP(C85,'Registro de Insumos'!D:G,3,FALSE),"")</f>
        <v/>
      </c>
      <c r="F85" s="337" t="str">
        <f>IFERROR(VLOOKUP(C85,'Registro de Insumos'!D:G,4,FALSE),"")</f>
        <v/>
      </c>
      <c r="G85" s="300" t="str">
        <f t="shared" si="1"/>
        <v/>
      </c>
      <c r="H85" s="108"/>
      <c r="I85" s="108"/>
      <c r="J85" s="108"/>
      <c r="K85" s="108"/>
      <c r="L85" s="108"/>
      <c r="M85" s="111"/>
      <c r="N85" s="112"/>
      <c r="O85" s="111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</row>
    <row r="86">
      <c r="A86" s="108"/>
      <c r="B86" s="108"/>
      <c r="C86" s="340"/>
      <c r="D86" s="335"/>
      <c r="E86" s="336" t="str">
        <f>IFERROR(VLOOKUP(C86,'Registro de Insumos'!D:G,3,FALSE),"")</f>
        <v/>
      </c>
      <c r="F86" s="337" t="str">
        <f>IFERROR(VLOOKUP(C86,'Registro de Insumos'!D:G,4,FALSE),"")</f>
        <v/>
      </c>
      <c r="G86" s="300" t="str">
        <f t="shared" si="1"/>
        <v/>
      </c>
      <c r="H86" s="108"/>
      <c r="I86" s="108"/>
      <c r="J86" s="108"/>
      <c r="K86" s="108"/>
      <c r="L86" s="108"/>
      <c r="M86" s="111"/>
      <c r="N86" s="112"/>
      <c r="O86" s="111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</row>
    <row r="87">
      <c r="A87" s="108"/>
      <c r="B87" s="108"/>
      <c r="C87" s="340"/>
      <c r="D87" s="335"/>
      <c r="E87" s="336" t="str">
        <f>IFERROR(VLOOKUP(C87,'Registro de Insumos'!D:G,3,FALSE),"")</f>
        <v/>
      </c>
      <c r="F87" s="337" t="str">
        <f>IFERROR(VLOOKUP(C87,'Registro de Insumos'!D:G,4,FALSE),"")</f>
        <v/>
      </c>
      <c r="G87" s="300" t="str">
        <f t="shared" si="1"/>
        <v/>
      </c>
      <c r="H87" s="108"/>
      <c r="I87" s="108"/>
      <c r="J87" s="108"/>
      <c r="K87" s="108"/>
      <c r="L87" s="108"/>
      <c r="M87" s="111"/>
      <c r="N87" s="112"/>
      <c r="O87" s="111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</row>
    <row r="88">
      <c r="A88" s="108"/>
      <c r="B88" s="108"/>
      <c r="C88" s="340"/>
      <c r="D88" s="335"/>
      <c r="E88" s="336" t="str">
        <f>IFERROR(VLOOKUP(C88,'Registro de Insumos'!D:G,3,FALSE),"")</f>
        <v/>
      </c>
      <c r="F88" s="337" t="str">
        <f>IFERROR(VLOOKUP(C88,'Registro de Insumos'!D:G,4,FALSE),"")</f>
        <v/>
      </c>
      <c r="G88" s="300" t="str">
        <f t="shared" si="1"/>
        <v/>
      </c>
      <c r="H88" s="108"/>
      <c r="I88" s="108"/>
      <c r="J88" s="108"/>
      <c r="K88" s="108"/>
      <c r="L88" s="108"/>
      <c r="M88" s="111"/>
      <c r="N88" s="112"/>
      <c r="O88" s="111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</row>
    <row r="89">
      <c r="A89" s="108"/>
      <c r="B89" s="108"/>
      <c r="C89" s="340"/>
      <c r="D89" s="335"/>
      <c r="E89" s="336" t="str">
        <f>IFERROR(VLOOKUP(C89,'Registro de Insumos'!D:G,3,FALSE),"")</f>
        <v/>
      </c>
      <c r="F89" s="337" t="str">
        <f>IFERROR(VLOOKUP(C89,'Registro de Insumos'!D:G,4,FALSE),"")</f>
        <v/>
      </c>
      <c r="G89" s="300" t="str">
        <f t="shared" si="1"/>
        <v/>
      </c>
      <c r="H89" s="108"/>
      <c r="I89" s="108"/>
      <c r="J89" s="108"/>
      <c r="K89" s="108"/>
      <c r="L89" s="108"/>
      <c r="M89" s="111"/>
      <c r="N89" s="112"/>
      <c r="O89" s="111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</row>
    <row r="90">
      <c r="A90" s="108"/>
      <c r="B90" s="108"/>
      <c r="C90" s="340"/>
      <c r="D90" s="335"/>
      <c r="E90" s="336" t="str">
        <f>IFERROR(VLOOKUP(C90,'Registro de Insumos'!D:G,3,FALSE),"")</f>
        <v/>
      </c>
      <c r="F90" s="337" t="str">
        <f>IFERROR(VLOOKUP(C90,'Registro de Insumos'!D:G,4,FALSE),"")</f>
        <v/>
      </c>
      <c r="G90" s="300" t="str">
        <f t="shared" si="1"/>
        <v/>
      </c>
      <c r="H90" s="108"/>
      <c r="I90" s="108"/>
      <c r="J90" s="108"/>
      <c r="K90" s="108"/>
      <c r="L90" s="108"/>
      <c r="M90" s="111"/>
      <c r="N90" s="112"/>
      <c r="O90" s="111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</row>
    <row r="91">
      <c r="A91" s="108"/>
      <c r="B91" s="108"/>
      <c r="C91" s="340"/>
      <c r="D91" s="335"/>
      <c r="E91" s="336" t="str">
        <f>IFERROR(VLOOKUP(C91,'Registro de Insumos'!D:G,3,FALSE),"")</f>
        <v/>
      </c>
      <c r="F91" s="337" t="str">
        <f>IFERROR(VLOOKUP(C91,'Registro de Insumos'!D:G,4,FALSE),"")</f>
        <v/>
      </c>
      <c r="G91" s="300" t="str">
        <f t="shared" si="1"/>
        <v/>
      </c>
      <c r="H91" s="108"/>
      <c r="I91" s="108"/>
      <c r="J91" s="108"/>
      <c r="K91" s="108"/>
      <c r="L91" s="108"/>
      <c r="M91" s="111"/>
      <c r="N91" s="112"/>
      <c r="O91" s="111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</row>
    <row r="92">
      <c r="A92" s="108"/>
      <c r="B92" s="108"/>
      <c r="C92" s="340"/>
      <c r="D92" s="335"/>
      <c r="E92" s="336" t="str">
        <f>IFERROR(VLOOKUP(C92,'Registro de Insumos'!D:G,3,FALSE),"")</f>
        <v/>
      </c>
      <c r="F92" s="337" t="str">
        <f>IFERROR(VLOOKUP(C92,'Registro de Insumos'!D:G,4,FALSE),"")</f>
        <v/>
      </c>
      <c r="G92" s="300" t="str">
        <f t="shared" si="1"/>
        <v/>
      </c>
      <c r="H92" s="108"/>
      <c r="I92" s="108"/>
      <c r="J92" s="108"/>
      <c r="K92" s="108"/>
      <c r="L92" s="108"/>
      <c r="M92" s="111"/>
      <c r="N92" s="112"/>
      <c r="O92" s="111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</row>
    <row r="93">
      <c r="A93" s="108"/>
      <c r="B93" s="108"/>
      <c r="C93" s="340"/>
      <c r="D93" s="335"/>
      <c r="E93" s="336" t="str">
        <f>IFERROR(VLOOKUP(C93,'Registro de Insumos'!D:G,3,FALSE),"")</f>
        <v/>
      </c>
      <c r="F93" s="337" t="str">
        <f>IFERROR(VLOOKUP(C93,'Registro de Insumos'!D:G,4,FALSE),"")</f>
        <v/>
      </c>
      <c r="G93" s="300" t="str">
        <f t="shared" si="1"/>
        <v/>
      </c>
      <c r="H93" s="108"/>
      <c r="I93" s="108"/>
      <c r="J93" s="108"/>
      <c r="K93" s="108"/>
      <c r="L93" s="108"/>
      <c r="M93" s="111"/>
      <c r="N93" s="112"/>
      <c r="O93" s="111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</row>
    <row r="94">
      <c r="A94" s="108"/>
      <c r="B94" s="108"/>
      <c r="C94" s="340"/>
      <c r="D94" s="335"/>
      <c r="E94" s="336" t="str">
        <f>IFERROR(VLOOKUP(C94,'Registro de Insumos'!D:G,3,FALSE),"")</f>
        <v/>
      </c>
      <c r="F94" s="337" t="str">
        <f>IFERROR(VLOOKUP(C94,'Registro de Insumos'!D:G,4,FALSE),"")</f>
        <v/>
      </c>
      <c r="G94" s="300" t="str">
        <f t="shared" si="1"/>
        <v/>
      </c>
      <c r="H94" s="108"/>
      <c r="I94" s="108"/>
      <c r="J94" s="108"/>
      <c r="K94" s="108"/>
      <c r="L94" s="108"/>
      <c r="M94" s="111"/>
      <c r="N94" s="112"/>
      <c r="O94" s="111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</row>
    <row r="95">
      <c r="A95" s="108"/>
      <c r="B95" s="108"/>
      <c r="C95" s="340"/>
      <c r="D95" s="335"/>
      <c r="E95" s="336" t="str">
        <f>IFERROR(VLOOKUP(C95,'Registro de Insumos'!D:G,3,FALSE),"")</f>
        <v/>
      </c>
      <c r="F95" s="337" t="str">
        <f>IFERROR(VLOOKUP(C95,'Registro de Insumos'!D:G,4,FALSE),"")</f>
        <v/>
      </c>
      <c r="G95" s="300" t="str">
        <f t="shared" si="1"/>
        <v/>
      </c>
      <c r="H95" s="108"/>
      <c r="I95" s="108"/>
      <c r="J95" s="108"/>
      <c r="K95" s="108"/>
      <c r="L95" s="108"/>
      <c r="M95" s="111"/>
      <c r="N95" s="112"/>
      <c r="O95" s="111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</row>
    <row r="96">
      <c r="A96" s="108"/>
      <c r="B96" s="108"/>
      <c r="C96" s="340"/>
      <c r="D96" s="335"/>
      <c r="E96" s="336" t="str">
        <f>IFERROR(VLOOKUP(C96,'Registro de Insumos'!D:G,3,FALSE),"")</f>
        <v/>
      </c>
      <c r="F96" s="337" t="str">
        <f>IFERROR(VLOOKUP(C96,'Registro de Insumos'!D:G,4,FALSE),"")</f>
        <v/>
      </c>
      <c r="G96" s="300" t="str">
        <f t="shared" si="1"/>
        <v/>
      </c>
      <c r="H96" s="108"/>
      <c r="I96" s="108"/>
      <c r="J96" s="108"/>
      <c r="K96" s="108"/>
      <c r="L96" s="108"/>
      <c r="M96" s="111"/>
      <c r="N96" s="112"/>
      <c r="O96" s="111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</row>
    <row r="97">
      <c r="A97" s="108"/>
      <c r="B97" s="108"/>
      <c r="C97" s="340"/>
      <c r="D97" s="335"/>
      <c r="E97" s="336" t="str">
        <f>IFERROR(VLOOKUP(C97,'Registro de Insumos'!D:G,3,FALSE),"")</f>
        <v/>
      </c>
      <c r="F97" s="337" t="str">
        <f>IFERROR(VLOOKUP(C97,'Registro de Insumos'!D:G,4,FALSE),"")</f>
        <v/>
      </c>
      <c r="G97" s="300" t="str">
        <f t="shared" si="1"/>
        <v/>
      </c>
      <c r="H97" s="108"/>
      <c r="I97" s="108"/>
      <c r="J97" s="108"/>
      <c r="K97" s="108"/>
      <c r="L97" s="108"/>
      <c r="M97" s="111"/>
      <c r="N97" s="112"/>
      <c r="O97" s="111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</row>
    <row r="98">
      <c r="A98" s="108"/>
      <c r="B98" s="108"/>
      <c r="C98" s="340"/>
      <c r="D98" s="335"/>
      <c r="E98" s="336" t="str">
        <f>IFERROR(VLOOKUP(C98,'Registro de Insumos'!D:G,3,FALSE),"")</f>
        <v/>
      </c>
      <c r="F98" s="337" t="str">
        <f>IFERROR(VLOOKUP(C98,'Registro de Insumos'!D:G,4,FALSE),"")</f>
        <v/>
      </c>
      <c r="G98" s="300" t="str">
        <f t="shared" si="1"/>
        <v/>
      </c>
      <c r="H98" s="108"/>
      <c r="I98" s="108"/>
      <c r="J98" s="108"/>
      <c r="K98" s="108"/>
      <c r="L98" s="108"/>
      <c r="M98" s="111"/>
      <c r="N98" s="112"/>
      <c r="O98" s="111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</row>
    <row r="99">
      <c r="A99" s="108"/>
      <c r="B99" s="108"/>
      <c r="C99" s="340"/>
      <c r="D99" s="335"/>
      <c r="E99" s="336" t="str">
        <f>IFERROR(VLOOKUP(C99,'Registro de Insumos'!D:G,3,FALSE),"")</f>
        <v/>
      </c>
      <c r="F99" s="337" t="str">
        <f>IFERROR(VLOOKUP(C99,'Registro de Insumos'!D:G,4,FALSE),"")</f>
        <v/>
      </c>
      <c r="G99" s="300" t="str">
        <f t="shared" si="1"/>
        <v/>
      </c>
      <c r="H99" s="108"/>
      <c r="I99" s="108"/>
      <c r="J99" s="108"/>
      <c r="K99" s="108"/>
      <c r="L99" s="108"/>
      <c r="M99" s="111"/>
      <c r="N99" s="112"/>
      <c r="O99" s="111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</row>
    <row r="100">
      <c r="A100" s="108"/>
      <c r="B100" s="108"/>
      <c r="C100" s="340"/>
      <c r="D100" s="335"/>
      <c r="E100" s="336" t="str">
        <f>IFERROR(VLOOKUP(C100,'Registro de Insumos'!D:G,3,FALSE),"")</f>
        <v/>
      </c>
      <c r="F100" s="337" t="str">
        <f>IFERROR(VLOOKUP(C100,'Registro de Insumos'!D:G,4,FALSE),"")</f>
        <v/>
      </c>
      <c r="G100" s="300" t="str">
        <f t="shared" si="1"/>
        <v/>
      </c>
      <c r="H100" s="108"/>
      <c r="I100" s="108"/>
      <c r="J100" s="108"/>
      <c r="K100" s="108"/>
      <c r="L100" s="108"/>
      <c r="M100" s="111"/>
      <c r="N100" s="112"/>
      <c r="O100" s="111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</row>
    <row r="101">
      <c r="A101" s="108"/>
      <c r="B101" s="108"/>
      <c r="C101" s="340"/>
      <c r="D101" s="335"/>
      <c r="E101" s="336" t="str">
        <f>IFERROR(VLOOKUP(C101,'Registro de Insumos'!D:G,3,FALSE),"")</f>
        <v/>
      </c>
      <c r="F101" s="337" t="str">
        <f>IFERROR(VLOOKUP(C101,'Registro de Insumos'!D:G,4,FALSE),"")</f>
        <v/>
      </c>
      <c r="G101" s="300" t="str">
        <f t="shared" si="1"/>
        <v/>
      </c>
      <c r="H101" s="108"/>
      <c r="I101" s="108"/>
      <c r="J101" s="108"/>
      <c r="K101" s="108"/>
      <c r="L101" s="108"/>
      <c r="M101" s="111"/>
      <c r="N101" s="112"/>
      <c r="O101" s="111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</row>
    <row r="102">
      <c r="A102" s="108"/>
      <c r="B102" s="108"/>
      <c r="C102" s="108"/>
      <c r="D102" s="115"/>
      <c r="E102" s="108"/>
      <c r="F102" s="108"/>
      <c r="G102" s="108"/>
      <c r="H102" s="108"/>
      <c r="I102" s="108"/>
      <c r="J102" s="108"/>
      <c r="K102" s="108"/>
      <c r="L102" s="108"/>
      <c r="M102" s="111"/>
      <c r="N102" s="112"/>
      <c r="O102" s="111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</row>
    <row r="103">
      <c r="A103" s="108"/>
      <c r="B103" s="108"/>
      <c r="C103" s="108"/>
      <c r="D103" s="115"/>
      <c r="E103" s="108"/>
      <c r="F103" s="108"/>
      <c r="G103" s="108"/>
      <c r="H103" s="108"/>
      <c r="I103" s="108"/>
      <c r="J103" s="108"/>
      <c r="K103" s="108"/>
      <c r="L103" s="108"/>
      <c r="M103" s="111"/>
      <c r="N103" s="112"/>
      <c r="O103" s="111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</row>
    <row r="104">
      <c r="A104" s="108"/>
      <c r="B104" s="108"/>
      <c r="C104" s="108"/>
      <c r="D104" s="115"/>
      <c r="E104" s="108"/>
      <c r="F104" s="108"/>
      <c r="G104" s="108"/>
      <c r="H104" s="108"/>
      <c r="I104" s="108"/>
      <c r="J104" s="108"/>
      <c r="K104" s="108"/>
      <c r="L104" s="108"/>
      <c r="M104" s="111"/>
      <c r="N104" s="112"/>
      <c r="O104" s="111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</row>
    <row r="105">
      <c r="A105" s="108"/>
      <c r="B105" s="108"/>
      <c r="C105" s="108"/>
      <c r="D105" s="115"/>
      <c r="E105" s="108"/>
      <c r="F105" s="108"/>
      <c r="G105" s="108"/>
      <c r="H105" s="108"/>
      <c r="I105" s="108"/>
      <c r="J105" s="108"/>
      <c r="K105" s="108"/>
      <c r="L105" s="108"/>
      <c r="M105" s="111"/>
      <c r="N105" s="112"/>
      <c r="O105" s="111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</row>
    <row r="106">
      <c r="A106" s="108"/>
      <c r="B106" s="108"/>
      <c r="C106" s="108"/>
      <c r="D106" s="115"/>
      <c r="E106" s="108"/>
      <c r="F106" s="108"/>
      <c r="G106" s="108"/>
      <c r="H106" s="108"/>
      <c r="I106" s="108"/>
      <c r="J106" s="108"/>
      <c r="K106" s="108"/>
      <c r="L106" s="108"/>
      <c r="M106" s="111"/>
      <c r="N106" s="112"/>
      <c r="O106" s="111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</row>
    <row r="107">
      <c r="A107" s="108"/>
      <c r="B107" s="108"/>
      <c r="C107" s="108"/>
      <c r="D107" s="115"/>
      <c r="E107" s="108"/>
      <c r="F107" s="108"/>
      <c r="G107" s="108"/>
      <c r="H107" s="108"/>
      <c r="I107" s="108"/>
      <c r="J107" s="108"/>
      <c r="K107" s="108"/>
      <c r="L107" s="108"/>
      <c r="M107" s="111"/>
      <c r="N107" s="112"/>
      <c r="O107" s="111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</row>
    <row r="108">
      <c r="A108" s="108"/>
      <c r="B108" s="108"/>
      <c r="C108" s="108"/>
      <c r="D108" s="115"/>
      <c r="E108" s="108"/>
      <c r="F108" s="108"/>
      <c r="G108" s="108"/>
      <c r="H108" s="108"/>
      <c r="I108" s="108"/>
      <c r="J108" s="108"/>
      <c r="K108" s="108"/>
      <c r="L108" s="108"/>
      <c r="M108" s="111"/>
      <c r="N108" s="112"/>
      <c r="O108" s="111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</row>
    <row r="109">
      <c r="A109" s="108"/>
      <c r="B109" s="108"/>
      <c r="C109" s="108"/>
      <c r="D109" s="115"/>
      <c r="E109" s="108"/>
      <c r="F109" s="108"/>
      <c r="G109" s="108"/>
      <c r="H109" s="108"/>
      <c r="I109" s="108"/>
      <c r="J109" s="108"/>
      <c r="K109" s="108"/>
      <c r="L109" s="108"/>
      <c r="M109" s="111"/>
      <c r="N109" s="112"/>
      <c r="O109" s="111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</row>
    <row r="110">
      <c r="A110" s="108"/>
      <c r="B110" s="108"/>
      <c r="C110" s="108"/>
      <c r="D110" s="115"/>
      <c r="E110" s="108"/>
      <c r="F110" s="108"/>
      <c r="G110" s="108"/>
      <c r="H110" s="108"/>
      <c r="I110" s="108"/>
      <c r="J110" s="108"/>
      <c r="K110" s="108"/>
      <c r="L110" s="108"/>
      <c r="M110" s="111"/>
      <c r="N110" s="112"/>
      <c r="O110" s="111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</row>
    <row r="111">
      <c r="A111" s="108"/>
      <c r="B111" s="108"/>
      <c r="C111" s="108"/>
      <c r="D111" s="115"/>
      <c r="E111" s="108"/>
      <c r="F111" s="108"/>
      <c r="G111" s="108"/>
      <c r="H111" s="108"/>
      <c r="I111" s="108"/>
      <c r="J111" s="108"/>
      <c r="K111" s="108"/>
      <c r="L111" s="108"/>
      <c r="M111" s="111"/>
      <c r="N111" s="112"/>
      <c r="O111" s="111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</row>
    <row r="112">
      <c r="A112" s="108"/>
      <c r="B112" s="108"/>
      <c r="C112" s="108"/>
      <c r="D112" s="115"/>
      <c r="E112" s="108"/>
      <c r="F112" s="108"/>
      <c r="G112" s="108"/>
      <c r="H112" s="108"/>
      <c r="I112" s="108"/>
      <c r="J112" s="108"/>
      <c r="K112" s="108"/>
      <c r="L112" s="108"/>
      <c r="M112" s="111"/>
      <c r="N112" s="112"/>
      <c r="O112" s="111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</row>
    <row r="113">
      <c r="A113" s="108"/>
      <c r="B113" s="108"/>
      <c r="C113" s="108"/>
      <c r="D113" s="115"/>
      <c r="E113" s="108"/>
      <c r="F113" s="108"/>
      <c r="G113" s="108"/>
      <c r="H113" s="108"/>
      <c r="I113" s="108"/>
      <c r="J113" s="108"/>
      <c r="K113" s="108"/>
      <c r="L113" s="108"/>
      <c r="M113" s="111"/>
      <c r="N113" s="112"/>
      <c r="O113" s="111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</row>
    <row r="114">
      <c r="A114" s="108"/>
      <c r="B114" s="108"/>
      <c r="C114" s="108"/>
      <c r="D114" s="115"/>
      <c r="E114" s="108"/>
      <c r="F114" s="108"/>
      <c r="G114" s="108"/>
      <c r="H114" s="108"/>
      <c r="I114" s="108"/>
      <c r="J114" s="108"/>
      <c r="K114" s="108"/>
      <c r="L114" s="108"/>
      <c r="M114" s="111"/>
      <c r="N114" s="112"/>
      <c r="O114" s="111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</row>
    <row r="115">
      <c r="A115" s="108"/>
      <c r="B115" s="108"/>
      <c r="C115" s="108"/>
      <c r="D115" s="115"/>
      <c r="E115" s="108"/>
      <c r="F115" s="108"/>
      <c r="G115" s="108"/>
      <c r="H115" s="108"/>
      <c r="I115" s="108"/>
      <c r="J115" s="108"/>
      <c r="K115" s="108"/>
      <c r="L115" s="108"/>
      <c r="M115" s="111"/>
      <c r="N115" s="112"/>
      <c r="O115" s="111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</row>
    <row r="116">
      <c r="A116" s="108"/>
      <c r="B116" s="108"/>
      <c r="C116" s="108"/>
      <c r="D116" s="115"/>
      <c r="E116" s="108"/>
      <c r="F116" s="108"/>
      <c r="G116" s="108"/>
      <c r="H116" s="108"/>
      <c r="I116" s="108"/>
      <c r="J116" s="108"/>
      <c r="K116" s="108"/>
      <c r="L116" s="108"/>
      <c r="M116" s="111"/>
      <c r="N116" s="112"/>
      <c r="O116" s="111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</row>
    <row r="117">
      <c r="A117" s="108"/>
      <c r="B117" s="108"/>
      <c r="C117" s="108"/>
      <c r="D117" s="115"/>
      <c r="E117" s="108"/>
      <c r="F117" s="108"/>
      <c r="G117" s="108"/>
      <c r="H117" s="108"/>
      <c r="I117" s="108"/>
      <c r="J117" s="108"/>
      <c r="K117" s="108"/>
      <c r="L117" s="108"/>
      <c r="M117" s="111"/>
      <c r="N117" s="112"/>
      <c r="O117" s="111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</row>
    <row r="118">
      <c r="A118" s="108"/>
      <c r="B118" s="108"/>
      <c r="C118" s="108"/>
      <c r="D118" s="115"/>
      <c r="E118" s="108"/>
      <c r="F118" s="108"/>
      <c r="G118" s="108"/>
      <c r="H118" s="108"/>
      <c r="I118" s="108"/>
      <c r="J118" s="108"/>
      <c r="K118" s="108"/>
      <c r="L118" s="108"/>
      <c r="M118" s="111"/>
      <c r="N118" s="112"/>
      <c r="O118" s="111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</row>
    <row r="119">
      <c r="A119" s="108"/>
      <c r="B119" s="108"/>
      <c r="C119" s="108"/>
      <c r="D119" s="115"/>
      <c r="E119" s="108"/>
      <c r="F119" s="108"/>
      <c r="G119" s="108"/>
      <c r="H119" s="108"/>
      <c r="I119" s="108"/>
      <c r="J119" s="108"/>
      <c r="K119" s="108"/>
      <c r="L119" s="108"/>
      <c r="M119" s="111"/>
      <c r="N119" s="112"/>
      <c r="O119" s="111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</row>
    <row r="120">
      <c r="A120" s="108"/>
      <c r="B120" s="108"/>
      <c r="C120" s="108"/>
      <c r="D120" s="115"/>
      <c r="E120" s="108"/>
      <c r="F120" s="108"/>
      <c r="G120" s="108"/>
      <c r="H120" s="108"/>
      <c r="I120" s="108"/>
      <c r="J120" s="108"/>
      <c r="K120" s="108"/>
      <c r="L120" s="108"/>
      <c r="M120" s="111"/>
      <c r="N120" s="112"/>
      <c r="O120" s="111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</row>
    <row r="121">
      <c r="A121" s="108"/>
      <c r="B121" s="108"/>
      <c r="C121" s="108"/>
      <c r="D121" s="115"/>
      <c r="E121" s="108"/>
      <c r="F121" s="108"/>
      <c r="G121" s="108"/>
      <c r="H121" s="108"/>
      <c r="I121" s="108"/>
      <c r="J121" s="108"/>
      <c r="K121" s="108"/>
      <c r="L121" s="108"/>
      <c r="M121" s="111"/>
      <c r="N121" s="112"/>
      <c r="O121" s="111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</row>
    <row r="122">
      <c r="A122" s="108"/>
      <c r="B122" s="108"/>
      <c r="C122" s="108"/>
      <c r="D122" s="115"/>
      <c r="E122" s="108"/>
      <c r="F122" s="108"/>
      <c r="G122" s="108"/>
      <c r="H122" s="108"/>
      <c r="I122" s="108"/>
      <c r="J122" s="108"/>
      <c r="K122" s="108"/>
      <c r="L122" s="108"/>
      <c r="M122" s="111"/>
      <c r="N122" s="112"/>
      <c r="O122" s="111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</row>
    <row r="123">
      <c r="A123" s="108"/>
      <c r="B123" s="108"/>
      <c r="C123" s="108"/>
      <c r="D123" s="115"/>
      <c r="E123" s="108"/>
      <c r="F123" s="108"/>
      <c r="G123" s="108"/>
      <c r="H123" s="108"/>
      <c r="I123" s="108"/>
      <c r="J123" s="108"/>
      <c r="K123" s="108"/>
      <c r="L123" s="108"/>
      <c r="M123" s="111"/>
      <c r="N123" s="112"/>
      <c r="O123" s="111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</row>
    <row r="124">
      <c r="A124" s="108"/>
      <c r="B124" s="108"/>
      <c r="C124" s="108"/>
      <c r="D124" s="115"/>
      <c r="E124" s="108"/>
      <c r="F124" s="108"/>
      <c r="G124" s="108"/>
      <c r="H124" s="108"/>
      <c r="I124" s="108"/>
      <c r="J124" s="108"/>
      <c r="K124" s="108"/>
      <c r="L124" s="108"/>
      <c r="M124" s="111"/>
      <c r="N124" s="112"/>
      <c r="O124" s="111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</row>
    <row r="125">
      <c r="A125" s="108"/>
      <c r="B125" s="108"/>
      <c r="C125" s="108"/>
      <c r="D125" s="115"/>
      <c r="E125" s="108"/>
      <c r="F125" s="108"/>
      <c r="G125" s="108"/>
      <c r="H125" s="108"/>
      <c r="I125" s="108"/>
      <c r="J125" s="108"/>
      <c r="K125" s="108"/>
      <c r="L125" s="108"/>
      <c r="M125" s="111"/>
      <c r="N125" s="112"/>
      <c r="O125" s="111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</row>
    <row r="126">
      <c r="A126" s="108"/>
      <c r="B126" s="108"/>
      <c r="C126" s="108"/>
      <c r="D126" s="115"/>
      <c r="E126" s="108"/>
      <c r="F126" s="108"/>
      <c r="G126" s="108"/>
      <c r="H126" s="108"/>
      <c r="I126" s="108"/>
      <c r="J126" s="108"/>
      <c r="K126" s="108"/>
      <c r="L126" s="108"/>
      <c r="M126" s="111"/>
      <c r="N126" s="112"/>
      <c r="O126" s="111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</row>
    <row r="127">
      <c r="A127" s="108"/>
      <c r="B127" s="108"/>
      <c r="C127" s="108"/>
      <c r="D127" s="115"/>
      <c r="E127" s="108"/>
      <c r="F127" s="108"/>
      <c r="G127" s="108"/>
      <c r="H127" s="108"/>
      <c r="I127" s="108"/>
      <c r="J127" s="108"/>
      <c r="K127" s="108"/>
      <c r="L127" s="108"/>
      <c r="M127" s="111"/>
      <c r="N127" s="112"/>
      <c r="O127" s="111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</row>
    <row r="128">
      <c r="A128" s="108"/>
      <c r="B128" s="108"/>
      <c r="C128" s="108"/>
      <c r="D128" s="115"/>
      <c r="E128" s="108"/>
      <c r="F128" s="108"/>
      <c r="G128" s="108"/>
      <c r="H128" s="108"/>
      <c r="I128" s="108"/>
      <c r="J128" s="108"/>
      <c r="K128" s="108"/>
      <c r="L128" s="108"/>
      <c r="M128" s="111"/>
      <c r="N128" s="112"/>
      <c r="O128" s="111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</row>
    <row r="129">
      <c r="A129" s="108"/>
      <c r="B129" s="108"/>
      <c r="C129" s="108"/>
      <c r="D129" s="115"/>
      <c r="E129" s="108"/>
      <c r="F129" s="108"/>
      <c r="G129" s="108"/>
      <c r="H129" s="108"/>
      <c r="I129" s="108"/>
      <c r="J129" s="108"/>
      <c r="K129" s="108"/>
      <c r="L129" s="108"/>
      <c r="M129" s="111"/>
      <c r="N129" s="112"/>
      <c r="O129" s="111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</row>
    <row r="130">
      <c r="A130" s="108"/>
      <c r="B130" s="108"/>
      <c r="C130" s="108"/>
      <c r="D130" s="115"/>
      <c r="E130" s="108"/>
      <c r="F130" s="108"/>
      <c r="G130" s="108"/>
      <c r="H130" s="108"/>
      <c r="I130" s="108"/>
      <c r="J130" s="108"/>
      <c r="K130" s="108"/>
      <c r="L130" s="108"/>
      <c r="M130" s="111"/>
      <c r="N130" s="112"/>
      <c r="O130" s="111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</row>
    <row r="131">
      <c r="A131" s="108"/>
      <c r="B131" s="108"/>
      <c r="C131" s="108"/>
      <c r="D131" s="115"/>
      <c r="E131" s="108"/>
      <c r="F131" s="108"/>
      <c r="G131" s="108"/>
      <c r="H131" s="108"/>
      <c r="I131" s="108"/>
      <c r="J131" s="108"/>
      <c r="K131" s="108"/>
      <c r="L131" s="108"/>
      <c r="M131" s="111"/>
      <c r="N131" s="112"/>
      <c r="O131" s="111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</row>
    <row r="132">
      <c r="A132" s="108"/>
      <c r="B132" s="108"/>
      <c r="C132" s="108"/>
      <c r="D132" s="115"/>
      <c r="E132" s="108"/>
      <c r="F132" s="108"/>
      <c r="G132" s="108"/>
      <c r="H132" s="108"/>
      <c r="I132" s="108"/>
      <c r="J132" s="108"/>
      <c r="K132" s="108"/>
      <c r="L132" s="108"/>
      <c r="M132" s="111"/>
      <c r="N132" s="112"/>
      <c r="O132" s="111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</row>
    <row r="133">
      <c r="A133" s="108"/>
      <c r="B133" s="108"/>
      <c r="C133" s="108"/>
      <c r="D133" s="115"/>
      <c r="E133" s="108"/>
      <c r="F133" s="108"/>
      <c r="G133" s="108"/>
      <c r="H133" s="108"/>
      <c r="I133" s="108"/>
      <c r="J133" s="108"/>
      <c r="K133" s="108"/>
      <c r="L133" s="108"/>
      <c r="M133" s="111"/>
      <c r="N133" s="112"/>
      <c r="O133" s="111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</row>
    <row r="134">
      <c r="A134" s="108"/>
      <c r="B134" s="108"/>
      <c r="C134" s="108"/>
      <c r="D134" s="115"/>
      <c r="E134" s="108"/>
      <c r="F134" s="108"/>
      <c r="G134" s="108"/>
      <c r="H134" s="108"/>
      <c r="I134" s="108"/>
      <c r="J134" s="108"/>
      <c r="K134" s="108"/>
      <c r="L134" s="108"/>
      <c r="M134" s="111"/>
      <c r="N134" s="112"/>
      <c r="O134" s="111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</row>
    <row r="135">
      <c r="A135" s="108"/>
      <c r="B135" s="108"/>
      <c r="C135" s="108"/>
      <c r="D135" s="115"/>
      <c r="E135" s="108"/>
      <c r="F135" s="108"/>
      <c r="G135" s="108"/>
      <c r="H135" s="108"/>
      <c r="I135" s="108"/>
      <c r="J135" s="108"/>
      <c r="K135" s="108"/>
      <c r="L135" s="108"/>
      <c r="M135" s="111"/>
      <c r="N135" s="112"/>
      <c r="O135" s="111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</row>
    <row r="136">
      <c r="A136" s="108"/>
      <c r="B136" s="108"/>
      <c r="C136" s="108"/>
      <c r="D136" s="115"/>
      <c r="E136" s="108"/>
      <c r="F136" s="108"/>
      <c r="G136" s="108"/>
      <c r="H136" s="108"/>
      <c r="I136" s="108"/>
      <c r="J136" s="108"/>
      <c r="K136" s="108"/>
      <c r="L136" s="108"/>
      <c r="M136" s="111"/>
      <c r="N136" s="112"/>
      <c r="O136" s="111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</row>
    <row r="137">
      <c r="A137" s="108"/>
      <c r="B137" s="108"/>
      <c r="C137" s="108"/>
      <c r="D137" s="115"/>
      <c r="E137" s="108"/>
      <c r="F137" s="108"/>
      <c r="G137" s="108"/>
      <c r="H137" s="108"/>
      <c r="I137" s="108"/>
      <c r="J137" s="108"/>
      <c r="K137" s="108"/>
      <c r="L137" s="108"/>
      <c r="M137" s="111"/>
      <c r="N137" s="112"/>
      <c r="O137" s="111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</row>
    <row r="138">
      <c r="A138" s="108"/>
      <c r="B138" s="108"/>
      <c r="C138" s="108"/>
      <c r="D138" s="115"/>
      <c r="E138" s="108"/>
      <c r="F138" s="108"/>
      <c r="G138" s="108"/>
      <c r="H138" s="108"/>
      <c r="I138" s="108"/>
      <c r="J138" s="108"/>
      <c r="K138" s="108"/>
      <c r="L138" s="108"/>
      <c r="M138" s="111"/>
      <c r="N138" s="112"/>
      <c r="O138" s="111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</row>
    <row r="139">
      <c r="A139" s="108"/>
      <c r="B139" s="108"/>
      <c r="C139" s="108"/>
      <c r="D139" s="115"/>
      <c r="E139" s="108"/>
      <c r="F139" s="108"/>
      <c r="G139" s="108"/>
      <c r="H139" s="108"/>
      <c r="I139" s="108"/>
      <c r="J139" s="108"/>
      <c r="K139" s="108"/>
      <c r="L139" s="108"/>
      <c r="M139" s="111"/>
      <c r="N139" s="112"/>
      <c r="O139" s="111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</row>
    <row r="140">
      <c r="A140" s="108"/>
      <c r="B140" s="108"/>
      <c r="C140" s="108"/>
      <c r="D140" s="115"/>
      <c r="E140" s="108"/>
      <c r="F140" s="108"/>
      <c r="G140" s="108"/>
      <c r="H140" s="108"/>
      <c r="I140" s="108"/>
      <c r="J140" s="108"/>
      <c r="K140" s="108"/>
      <c r="L140" s="108"/>
      <c r="M140" s="111"/>
      <c r="N140" s="112"/>
      <c r="O140" s="111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</row>
    <row r="141">
      <c r="A141" s="108"/>
      <c r="B141" s="108"/>
      <c r="C141" s="108"/>
      <c r="D141" s="115"/>
      <c r="E141" s="108"/>
      <c r="F141" s="108"/>
      <c r="G141" s="108"/>
      <c r="H141" s="108"/>
      <c r="I141" s="108"/>
      <c r="J141" s="108"/>
      <c r="K141" s="108"/>
      <c r="L141" s="108"/>
      <c r="M141" s="111"/>
      <c r="N141" s="112"/>
      <c r="O141" s="111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</row>
    <row r="142">
      <c r="A142" s="108"/>
      <c r="B142" s="108"/>
      <c r="C142" s="108"/>
      <c r="D142" s="115"/>
      <c r="E142" s="108"/>
      <c r="F142" s="108"/>
      <c r="G142" s="108"/>
      <c r="H142" s="108"/>
      <c r="I142" s="108"/>
      <c r="J142" s="108"/>
      <c r="K142" s="108"/>
      <c r="L142" s="108"/>
      <c r="M142" s="111"/>
      <c r="N142" s="112"/>
      <c r="O142" s="111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</row>
    <row r="143">
      <c r="A143" s="108"/>
      <c r="B143" s="108"/>
      <c r="C143" s="108"/>
      <c r="D143" s="115"/>
      <c r="E143" s="108"/>
      <c r="F143" s="108"/>
      <c r="G143" s="108"/>
      <c r="H143" s="108"/>
      <c r="I143" s="108"/>
      <c r="J143" s="108"/>
      <c r="K143" s="108"/>
      <c r="L143" s="108"/>
      <c r="M143" s="111"/>
      <c r="N143" s="112"/>
      <c r="O143" s="111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</row>
    <row r="144">
      <c r="A144" s="108"/>
      <c r="B144" s="108"/>
      <c r="C144" s="108"/>
      <c r="D144" s="115"/>
      <c r="E144" s="108"/>
      <c r="F144" s="108"/>
      <c r="G144" s="108"/>
      <c r="H144" s="108"/>
      <c r="I144" s="108"/>
      <c r="J144" s="108"/>
      <c r="K144" s="108"/>
      <c r="L144" s="108"/>
      <c r="M144" s="111"/>
      <c r="N144" s="112"/>
      <c r="O144" s="111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>
      <c r="A145" s="108"/>
      <c r="B145" s="108"/>
      <c r="C145" s="108"/>
      <c r="D145" s="115"/>
      <c r="E145" s="108"/>
      <c r="F145" s="108"/>
      <c r="G145" s="108"/>
      <c r="H145" s="108"/>
      <c r="I145" s="108"/>
      <c r="J145" s="108"/>
      <c r="K145" s="108"/>
      <c r="L145" s="108"/>
      <c r="M145" s="111"/>
      <c r="N145" s="112"/>
      <c r="O145" s="111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</row>
    <row r="146">
      <c r="A146" s="108"/>
      <c r="B146" s="108"/>
      <c r="C146" s="108"/>
      <c r="D146" s="115"/>
      <c r="E146" s="108"/>
      <c r="F146" s="108"/>
      <c r="G146" s="108"/>
      <c r="H146" s="108"/>
      <c r="I146" s="108"/>
      <c r="J146" s="108"/>
      <c r="K146" s="108"/>
      <c r="L146" s="108"/>
      <c r="M146" s="111"/>
      <c r="N146" s="112"/>
      <c r="O146" s="111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</row>
    <row r="147">
      <c r="A147" s="108"/>
      <c r="B147" s="108"/>
      <c r="C147" s="108"/>
      <c r="D147" s="115"/>
      <c r="E147" s="108"/>
      <c r="F147" s="108"/>
      <c r="G147" s="108"/>
      <c r="H147" s="108"/>
      <c r="I147" s="108"/>
      <c r="J147" s="108"/>
      <c r="K147" s="108"/>
      <c r="L147" s="108"/>
      <c r="M147" s="111"/>
      <c r="N147" s="112"/>
      <c r="O147" s="111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</row>
    <row r="148">
      <c r="A148" s="108"/>
      <c r="B148" s="108"/>
      <c r="C148" s="108"/>
      <c r="D148" s="115"/>
      <c r="E148" s="108"/>
      <c r="F148" s="108"/>
      <c r="G148" s="108"/>
      <c r="H148" s="108"/>
      <c r="I148" s="108"/>
      <c r="J148" s="108"/>
      <c r="K148" s="108"/>
      <c r="L148" s="108"/>
      <c r="M148" s="111"/>
      <c r="N148" s="112"/>
      <c r="O148" s="111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</row>
    <row r="149">
      <c r="A149" s="108"/>
      <c r="B149" s="108"/>
      <c r="C149" s="108"/>
      <c r="D149" s="115"/>
      <c r="E149" s="108"/>
      <c r="F149" s="108"/>
      <c r="G149" s="108"/>
      <c r="H149" s="108"/>
      <c r="I149" s="108"/>
      <c r="J149" s="108"/>
      <c r="K149" s="108"/>
      <c r="L149" s="108"/>
      <c r="M149" s="111"/>
      <c r="N149" s="112"/>
      <c r="O149" s="111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</row>
    <row r="150">
      <c r="A150" s="108"/>
      <c r="B150" s="108"/>
      <c r="C150" s="108"/>
      <c r="D150" s="115"/>
      <c r="E150" s="108"/>
      <c r="F150" s="108"/>
      <c r="G150" s="108"/>
      <c r="H150" s="108"/>
      <c r="I150" s="108"/>
      <c r="J150" s="108"/>
      <c r="K150" s="108"/>
      <c r="L150" s="108"/>
      <c r="M150" s="111"/>
      <c r="N150" s="112"/>
      <c r="O150" s="111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</row>
    <row r="151">
      <c r="A151" s="108"/>
      <c r="B151" s="108"/>
      <c r="C151" s="108"/>
      <c r="D151" s="115"/>
      <c r="E151" s="108"/>
      <c r="F151" s="108"/>
      <c r="G151" s="108"/>
      <c r="H151" s="108"/>
      <c r="I151" s="108"/>
      <c r="J151" s="108"/>
      <c r="K151" s="108"/>
      <c r="L151" s="108"/>
      <c r="M151" s="111"/>
      <c r="N151" s="112"/>
      <c r="O151" s="111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</row>
    <row r="152">
      <c r="A152" s="108"/>
      <c r="B152" s="108"/>
      <c r="C152" s="108"/>
      <c r="D152" s="115"/>
      <c r="E152" s="108"/>
      <c r="F152" s="108"/>
      <c r="G152" s="108"/>
      <c r="H152" s="108"/>
      <c r="I152" s="108"/>
      <c r="J152" s="108"/>
      <c r="K152" s="108"/>
      <c r="L152" s="108"/>
      <c r="M152" s="111"/>
      <c r="N152" s="112"/>
      <c r="O152" s="111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</row>
    <row r="153">
      <c r="A153" s="108"/>
      <c r="B153" s="108"/>
      <c r="C153" s="108"/>
      <c r="D153" s="115"/>
      <c r="E153" s="108"/>
      <c r="F153" s="108"/>
      <c r="G153" s="108"/>
      <c r="H153" s="108"/>
      <c r="I153" s="108"/>
      <c r="J153" s="108"/>
      <c r="K153" s="108"/>
      <c r="L153" s="108"/>
      <c r="M153" s="111"/>
      <c r="N153" s="112"/>
      <c r="O153" s="111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</row>
    <row r="154">
      <c r="A154" s="108"/>
      <c r="B154" s="108"/>
      <c r="C154" s="108"/>
      <c r="D154" s="115"/>
      <c r="E154" s="108"/>
      <c r="F154" s="108"/>
      <c r="G154" s="108"/>
      <c r="H154" s="108"/>
      <c r="I154" s="108"/>
      <c r="J154" s="108"/>
      <c r="K154" s="108"/>
      <c r="L154" s="108"/>
      <c r="M154" s="111"/>
      <c r="N154" s="112"/>
      <c r="O154" s="111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</row>
    <row r="155">
      <c r="A155" s="108"/>
      <c r="B155" s="108"/>
      <c r="C155" s="108"/>
      <c r="D155" s="115"/>
      <c r="E155" s="108"/>
      <c r="F155" s="108"/>
      <c r="G155" s="108"/>
      <c r="H155" s="108"/>
      <c r="I155" s="108"/>
      <c r="J155" s="108"/>
      <c r="K155" s="108"/>
      <c r="L155" s="108"/>
      <c r="M155" s="111"/>
      <c r="N155" s="112"/>
      <c r="O155" s="111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</row>
    <row r="156">
      <c r="A156" s="108"/>
      <c r="B156" s="108"/>
      <c r="C156" s="108"/>
      <c r="D156" s="115"/>
      <c r="E156" s="108"/>
      <c r="F156" s="108"/>
      <c r="G156" s="108"/>
      <c r="H156" s="108"/>
      <c r="I156" s="108"/>
      <c r="J156" s="108"/>
      <c r="K156" s="108"/>
      <c r="L156" s="108"/>
      <c r="M156" s="111"/>
      <c r="N156" s="112"/>
      <c r="O156" s="111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</row>
    <row r="157">
      <c r="A157" s="108"/>
      <c r="B157" s="108"/>
      <c r="C157" s="108"/>
      <c r="D157" s="115"/>
      <c r="E157" s="108"/>
      <c r="F157" s="108"/>
      <c r="G157" s="108"/>
      <c r="H157" s="108"/>
      <c r="I157" s="108"/>
      <c r="J157" s="108"/>
      <c r="K157" s="108"/>
      <c r="L157" s="108"/>
      <c r="M157" s="111"/>
      <c r="N157" s="112"/>
      <c r="O157" s="111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</row>
    <row r="158">
      <c r="A158" s="108"/>
      <c r="B158" s="108"/>
      <c r="C158" s="108"/>
      <c r="D158" s="115"/>
      <c r="E158" s="108"/>
      <c r="F158" s="108"/>
      <c r="G158" s="108"/>
      <c r="H158" s="108"/>
      <c r="I158" s="108"/>
      <c r="J158" s="108"/>
      <c r="K158" s="108"/>
      <c r="L158" s="108"/>
      <c r="M158" s="111"/>
      <c r="N158" s="112"/>
      <c r="O158" s="111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</row>
    <row r="159">
      <c r="A159" s="108"/>
      <c r="B159" s="108"/>
      <c r="C159" s="108"/>
      <c r="D159" s="115"/>
      <c r="E159" s="108"/>
      <c r="F159" s="108"/>
      <c r="G159" s="108"/>
      <c r="H159" s="108"/>
      <c r="I159" s="108"/>
      <c r="J159" s="108"/>
      <c r="K159" s="108"/>
      <c r="L159" s="108"/>
      <c r="M159" s="111"/>
      <c r="N159" s="112"/>
      <c r="O159" s="111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</row>
    <row r="160">
      <c r="A160" s="108"/>
      <c r="B160" s="108"/>
      <c r="C160" s="108"/>
      <c r="D160" s="115"/>
      <c r="E160" s="108"/>
      <c r="F160" s="108"/>
      <c r="G160" s="108"/>
      <c r="H160" s="108"/>
      <c r="I160" s="108"/>
      <c r="J160" s="108"/>
      <c r="K160" s="108"/>
      <c r="L160" s="108"/>
      <c r="M160" s="111"/>
      <c r="N160" s="112"/>
      <c r="O160" s="111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</row>
    <row r="161">
      <c r="A161" s="108"/>
      <c r="B161" s="108"/>
      <c r="C161" s="108"/>
      <c r="D161" s="115"/>
      <c r="E161" s="108"/>
      <c r="F161" s="108"/>
      <c r="G161" s="108"/>
      <c r="H161" s="108"/>
      <c r="I161" s="108"/>
      <c r="J161" s="108"/>
      <c r="K161" s="108"/>
      <c r="L161" s="108"/>
      <c r="M161" s="111"/>
      <c r="N161" s="112"/>
      <c r="O161" s="111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</row>
    <row r="162">
      <c r="A162" s="108"/>
      <c r="B162" s="108"/>
      <c r="C162" s="108"/>
      <c r="D162" s="115"/>
      <c r="E162" s="108"/>
      <c r="F162" s="108"/>
      <c r="G162" s="108"/>
      <c r="H162" s="108"/>
      <c r="I162" s="108"/>
      <c r="J162" s="108"/>
      <c r="K162" s="108"/>
      <c r="L162" s="108"/>
      <c r="M162" s="111"/>
      <c r="N162" s="112"/>
      <c r="O162" s="111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</row>
    <row r="163">
      <c r="A163" s="108"/>
      <c r="B163" s="108"/>
      <c r="C163" s="108"/>
      <c r="D163" s="115"/>
      <c r="E163" s="108"/>
      <c r="F163" s="108"/>
      <c r="G163" s="108"/>
      <c r="H163" s="108"/>
      <c r="I163" s="108"/>
      <c r="J163" s="108"/>
      <c r="K163" s="108"/>
      <c r="L163" s="108"/>
      <c r="M163" s="111"/>
      <c r="N163" s="112"/>
      <c r="O163" s="111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</row>
    <row r="164">
      <c r="A164" s="108"/>
      <c r="B164" s="108"/>
      <c r="C164" s="108"/>
      <c r="D164" s="115"/>
      <c r="E164" s="108"/>
      <c r="F164" s="108"/>
      <c r="G164" s="108"/>
      <c r="H164" s="108"/>
      <c r="I164" s="108"/>
      <c r="J164" s="108"/>
      <c r="K164" s="108"/>
      <c r="L164" s="108"/>
      <c r="M164" s="111"/>
      <c r="N164" s="112"/>
      <c r="O164" s="111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</row>
    <row r="165">
      <c r="A165" s="108"/>
      <c r="B165" s="108"/>
      <c r="C165" s="108"/>
      <c r="D165" s="115"/>
      <c r="E165" s="108"/>
      <c r="F165" s="108"/>
      <c r="G165" s="108"/>
      <c r="H165" s="108"/>
      <c r="I165" s="108"/>
      <c r="J165" s="108"/>
      <c r="K165" s="108"/>
      <c r="L165" s="108"/>
      <c r="M165" s="111"/>
      <c r="N165" s="112"/>
      <c r="O165" s="111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</row>
    <row r="166">
      <c r="A166" s="108"/>
      <c r="B166" s="108"/>
      <c r="C166" s="108"/>
      <c r="D166" s="115"/>
      <c r="E166" s="108"/>
      <c r="F166" s="108"/>
      <c r="G166" s="108"/>
      <c r="H166" s="108"/>
      <c r="I166" s="108"/>
      <c r="J166" s="108"/>
      <c r="K166" s="108"/>
      <c r="L166" s="108"/>
      <c r="M166" s="111"/>
      <c r="N166" s="112"/>
      <c r="O166" s="111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</row>
    <row r="167">
      <c r="A167" s="108"/>
      <c r="B167" s="108"/>
      <c r="C167" s="108"/>
      <c r="D167" s="115"/>
      <c r="E167" s="108"/>
      <c r="F167" s="108"/>
      <c r="G167" s="108"/>
      <c r="H167" s="108"/>
      <c r="I167" s="108"/>
      <c r="J167" s="108"/>
      <c r="K167" s="108"/>
      <c r="L167" s="108"/>
      <c r="M167" s="111"/>
      <c r="N167" s="112"/>
      <c r="O167" s="111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</row>
    <row r="168">
      <c r="A168" s="108"/>
      <c r="B168" s="108"/>
      <c r="C168" s="108"/>
      <c r="D168" s="115"/>
      <c r="E168" s="108"/>
      <c r="F168" s="108"/>
      <c r="G168" s="108"/>
      <c r="H168" s="108"/>
      <c r="I168" s="108"/>
      <c r="J168" s="108"/>
      <c r="K168" s="108"/>
      <c r="L168" s="108"/>
      <c r="M168" s="111"/>
      <c r="N168" s="112"/>
      <c r="O168" s="111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</row>
    <row r="169">
      <c r="A169" s="108"/>
      <c r="B169" s="108"/>
      <c r="C169" s="108"/>
      <c r="D169" s="115"/>
      <c r="E169" s="108"/>
      <c r="F169" s="108"/>
      <c r="G169" s="108"/>
      <c r="H169" s="108"/>
      <c r="I169" s="108"/>
      <c r="J169" s="108"/>
      <c r="K169" s="108"/>
      <c r="L169" s="108"/>
      <c r="M169" s="111"/>
      <c r="N169" s="112"/>
      <c r="O169" s="111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</row>
    <row r="170">
      <c r="A170" s="108"/>
      <c r="B170" s="108"/>
      <c r="C170" s="108"/>
      <c r="D170" s="115"/>
      <c r="E170" s="108"/>
      <c r="F170" s="108"/>
      <c r="G170" s="108"/>
      <c r="H170" s="108"/>
      <c r="I170" s="108"/>
      <c r="J170" s="108"/>
      <c r="K170" s="108"/>
      <c r="L170" s="108"/>
      <c r="M170" s="111"/>
      <c r="N170" s="112"/>
      <c r="O170" s="111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</row>
    <row r="171">
      <c r="A171" s="108"/>
      <c r="B171" s="108"/>
      <c r="C171" s="108"/>
      <c r="D171" s="115"/>
      <c r="E171" s="108"/>
      <c r="F171" s="108"/>
      <c r="G171" s="108"/>
      <c r="H171" s="108"/>
      <c r="I171" s="108"/>
      <c r="J171" s="108"/>
      <c r="K171" s="108"/>
      <c r="L171" s="108"/>
      <c r="M171" s="111"/>
      <c r="N171" s="112"/>
      <c r="O171" s="111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</row>
    <row r="172">
      <c r="A172" s="108"/>
      <c r="B172" s="108"/>
      <c r="C172" s="108"/>
      <c r="D172" s="115"/>
      <c r="E172" s="108"/>
      <c r="F172" s="108"/>
      <c r="G172" s="108"/>
      <c r="H172" s="108"/>
      <c r="I172" s="108"/>
      <c r="J172" s="108"/>
      <c r="K172" s="108"/>
      <c r="L172" s="108"/>
      <c r="M172" s="111"/>
      <c r="N172" s="112"/>
      <c r="O172" s="111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</row>
    <row r="173">
      <c r="A173" s="108"/>
      <c r="B173" s="108"/>
      <c r="C173" s="108"/>
      <c r="D173" s="115"/>
      <c r="E173" s="108"/>
      <c r="F173" s="108"/>
      <c r="G173" s="108"/>
      <c r="H173" s="108"/>
      <c r="I173" s="108"/>
      <c r="J173" s="108"/>
      <c r="K173" s="108"/>
      <c r="L173" s="108"/>
      <c r="M173" s="111"/>
      <c r="N173" s="112"/>
      <c r="O173" s="111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</row>
    <row r="174">
      <c r="A174" s="108"/>
      <c r="B174" s="108"/>
      <c r="C174" s="108"/>
      <c r="D174" s="115"/>
      <c r="E174" s="108"/>
      <c r="F174" s="108"/>
      <c r="G174" s="108"/>
      <c r="H174" s="108"/>
      <c r="I174" s="108"/>
      <c r="J174" s="108"/>
      <c r="K174" s="108"/>
      <c r="L174" s="108"/>
      <c r="M174" s="111"/>
      <c r="N174" s="112"/>
      <c r="O174" s="111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</row>
    <row r="175">
      <c r="A175" s="108"/>
      <c r="B175" s="108"/>
      <c r="C175" s="108"/>
      <c r="D175" s="115"/>
      <c r="E175" s="108"/>
      <c r="F175" s="108"/>
      <c r="G175" s="108"/>
      <c r="H175" s="108"/>
      <c r="I175" s="108"/>
      <c r="J175" s="108"/>
      <c r="K175" s="108"/>
      <c r="L175" s="108"/>
      <c r="M175" s="111"/>
      <c r="N175" s="112"/>
      <c r="O175" s="111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</row>
    <row r="176">
      <c r="A176" s="108"/>
      <c r="B176" s="108"/>
      <c r="C176" s="108"/>
      <c r="D176" s="115"/>
      <c r="E176" s="108"/>
      <c r="F176" s="108"/>
      <c r="G176" s="108"/>
      <c r="H176" s="108"/>
      <c r="I176" s="108"/>
      <c r="J176" s="108"/>
      <c r="K176" s="108"/>
      <c r="L176" s="108"/>
      <c r="M176" s="111"/>
      <c r="N176" s="112"/>
      <c r="O176" s="111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</row>
    <row r="177">
      <c r="A177" s="108"/>
      <c r="B177" s="108"/>
      <c r="C177" s="108"/>
      <c r="D177" s="115"/>
      <c r="E177" s="108"/>
      <c r="F177" s="108"/>
      <c r="G177" s="108"/>
      <c r="H177" s="108"/>
      <c r="I177" s="108"/>
      <c r="J177" s="108"/>
      <c r="K177" s="108"/>
      <c r="L177" s="108"/>
      <c r="M177" s="111"/>
      <c r="N177" s="112"/>
      <c r="O177" s="111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</row>
    <row r="178">
      <c r="A178" s="108"/>
      <c r="B178" s="108"/>
      <c r="C178" s="108"/>
      <c r="D178" s="115"/>
      <c r="E178" s="108"/>
      <c r="F178" s="108"/>
      <c r="G178" s="108"/>
      <c r="H178" s="108"/>
      <c r="I178" s="108"/>
      <c r="J178" s="108"/>
      <c r="K178" s="108"/>
      <c r="L178" s="108"/>
      <c r="M178" s="111"/>
      <c r="N178" s="112"/>
      <c r="O178" s="111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</row>
    <row r="179">
      <c r="A179" s="108"/>
      <c r="B179" s="108"/>
      <c r="C179" s="108"/>
      <c r="D179" s="115"/>
      <c r="E179" s="108"/>
      <c r="F179" s="108"/>
      <c r="G179" s="108"/>
      <c r="H179" s="108"/>
      <c r="I179" s="108"/>
      <c r="J179" s="108"/>
      <c r="K179" s="108"/>
      <c r="L179" s="108"/>
      <c r="M179" s="111"/>
      <c r="N179" s="112"/>
      <c r="O179" s="111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</row>
    <row r="180">
      <c r="A180" s="108"/>
      <c r="B180" s="108"/>
      <c r="C180" s="108"/>
      <c r="D180" s="115"/>
      <c r="E180" s="108"/>
      <c r="F180" s="108"/>
      <c r="G180" s="108"/>
      <c r="H180" s="108"/>
      <c r="I180" s="108"/>
      <c r="J180" s="108"/>
      <c r="K180" s="108"/>
      <c r="L180" s="108"/>
      <c r="M180" s="111"/>
      <c r="N180" s="112"/>
      <c r="O180" s="111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</row>
    <row r="181">
      <c r="A181" s="108"/>
      <c r="B181" s="108"/>
      <c r="C181" s="108"/>
      <c r="D181" s="115"/>
      <c r="E181" s="108"/>
      <c r="F181" s="108"/>
      <c r="G181" s="108"/>
      <c r="H181" s="108"/>
      <c r="I181" s="108"/>
      <c r="J181" s="108"/>
      <c r="K181" s="108"/>
      <c r="L181" s="108"/>
      <c r="M181" s="111"/>
      <c r="N181" s="112"/>
      <c r="O181" s="111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</row>
    <row r="182">
      <c r="A182" s="108"/>
      <c r="B182" s="108"/>
      <c r="C182" s="108"/>
      <c r="D182" s="115"/>
      <c r="E182" s="108"/>
      <c r="F182" s="108"/>
      <c r="G182" s="108"/>
      <c r="H182" s="108"/>
      <c r="I182" s="108"/>
      <c r="J182" s="108"/>
      <c r="K182" s="108"/>
      <c r="L182" s="108"/>
      <c r="M182" s="111"/>
      <c r="N182" s="112"/>
      <c r="O182" s="111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</row>
    <row r="183">
      <c r="A183" s="108"/>
      <c r="B183" s="108"/>
      <c r="C183" s="108"/>
      <c r="D183" s="115"/>
      <c r="E183" s="108"/>
      <c r="F183" s="108"/>
      <c r="G183" s="108"/>
      <c r="H183" s="108"/>
      <c r="I183" s="108"/>
      <c r="J183" s="108"/>
      <c r="K183" s="108"/>
      <c r="L183" s="108"/>
      <c r="M183" s="111"/>
      <c r="N183" s="112"/>
      <c r="O183" s="111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</row>
    <row r="184">
      <c r="A184" s="108"/>
      <c r="B184" s="108"/>
      <c r="C184" s="108"/>
      <c r="D184" s="115"/>
      <c r="E184" s="108"/>
      <c r="F184" s="108"/>
      <c r="G184" s="108"/>
      <c r="H184" s="108"/>
      <c r="I184" s="108"/>
      <c r="J184" s="108"/>
      <c r="K184" s="108"/>
      <c r="L184" s="108"/>
      <c r="M184" s="111"/>
      <c r="N184" s="112"/>
      <c r="O184" s="111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</row>
    <row r="185">
      <c r="A185" s="108"/>
      <c r="B185" s="108"/>
      <c r="C185" s="108"/>
      <c r="D185" s="115"/>
      <c r="E185" s="108"/>
      <c r="F185" s="108"/>
      <c r="G185" s="108"/>
      <c r="H185" s="108"/>
      <c r="I185" s="108"/>
      <c r="J185" s="108"/>
      <c r="K185" s="108"/>
      <c r="L185" s="108"/>
      <c r="M185" s="111"/>
      <c r="N185" s="112"/>
      <c r="O185" s="111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</row>
    <row r="186">
      <c r="A186" s="108"/>
      <c r="B186" s="108"/>
      <c r="C186" s="108"/>
      <c r="D186" s="115"/>
      <c r="E186" s="108"/>
      <c r="F186" s="108"/>
      <c r="G186" s="108"/>
      <c r="H186" s="108"/>
      <c r="I186" s="108"/>
      <c r="J186" s="108"/>
      <c r="K186" s="108"/>
      <c r="L186" s="108"/>
      <c r="M186" s="111"/>
      <c r="N186" s="112"/>
      <c r="O186" s="111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</row>
    <row r="187">
      <c r="A187" s="108"/>
      <c r="B187" s="108"/>
      <c r="C187" s="108"/>
      <c r="D187" s="115"/>
      <c r="E187" s="108"/>
      <c r="F187" s="108"/>
      <c r="G187" s="108"/>
      <c r="H187" s="108"/>
      <c r="I187" s="108"/>
      <c r="J187" s="108"/>
      <c r="K187" s="108"/>
      <c r="L187" s="108"/>
      <c r="M187" s="111"/>
      <c r="N187" s="112"/>
      <c r="O187" s="111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</row>
    <row r="188">
      <c r="A188" s="108"/>
      <c r="B188" s="108"/>
      <c r="C188" s="108"/>
      <c r="D188" s="115"/>
      <c r="E188" s="108"/>
      <c r="F188" s="108"/>
      <c r="G188" s="108"/>
      <c r="H188" s="108"/>
      <c r="I188" s="108"/>
      <c r="J188" s="108"/>
      <c r="K188" s="108"/>
      <c r="L188" s="108"/>
      <c r="M188" s="111"/>
      <c r="N188" s="112"/>
      <c r="O188" s="111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</row>
    <row r="189">
      <c r="A189" s="108"/>
      <c r="B189" s="108"/>
      <c r="C189" s="108"/>
      <c r="D189" s="115"/>
      <c r="E189" s="108"/>
      <c r="F189" s="108"/>
      <c r="G189" s="108"/>
      <c r="H189" s="108"/>
      <c r="I189" s="108"/>
      <c r="J189" s="108"/>
      <c r="K189" s="108"/>
      <c r="L189" s="108"/>
      <c r="M189" s="111"/>
      <c r="N189" s="112"/>
      <c r="O189" s="111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</row>
    <row r="190">
      <c r="A190" s="108"/>
      <c r="B190" s="108"/>
      <c r="C190" s="108"/>
      <c r="D190" s="115"/>
      <c r="E190" s="108"/>
      <c r="F190" s="108"/>
      <c r="G190" s="108"/>
      <c r="H190" s="108"/>
      <c r="I190" s="108"/>
      <c r="J190" s="108"/>
      <c r="K190" s="108"/>
      <c r="L190" s="108"/>
      <c r="M190" s="111"/>
      <c r="N190" s="112"/>
      <c r="O190" s="111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</row>
    <row r="191">
      <c r="A191" s="108"/>
      <c r="B191" s="108"/>
      <c r="C191" s="108"/>
      <c r="D191" s="115"/>
      <c r="E191" s="108"/>
      <c r="F191" s="108"/>
      <c r="G191" s="108"/>
      <c r="H191" s="108"/>
      <c r="I191" s="108"/>
      <c r="J191" s="108"/>
      <c r="K191" s="108"/>
      <c r="L191" s="108"/>
      <c r="M191" s="111"/>
      <c r="N191" s="112"/>
      <c r="O191" s="111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</row>
    <row r="192">
      <c r="A192" s="108"/>
      <c r="B192" s="108"/>
      <c r="C192" s="108"/>
      <c r="D192" s="115"/>
      <c r="E192" s="108"/>
      <c r="F192" s="108"/>
      <c r="G192" s="108"/>
      <c r="H192" s="108"/>
      <c r="I192" s="108"/>
      <c r="J192" s="108"/>
      <c r="K192" s="108"/>
      <c r="L192" s="108"/>
      <c r="M192" s="111"/>
      <c r="N192" s="112"/>
      <c r="O192" s="111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</row>
    <row r="193">
      <c r="A193" s="108"/>
      <c r="B193" s="108"/>
      <c r="C193" s="108"/>
      <c r="D193" s="115"/>
      <c r="E193" s="108"/>
      <c r="F193" s="108"/>
      <c r="G193" s="108"/>
      <c r="H193" s="108"/>
      <c r="I193" s="108"/>
      <c r="J193" s="108"/>
      <c r="K193" s="108"/>
      <c r="L193" s="108"/>
      <c r="M193" s="111"/>
      <c r="N193" s="112"/>
      <c r="O193" s="111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</row>
    <row r="194">
      <c r="A194" s="108"/>
      <c r="B194" s="108"/>
      <c r="C194" s="108"/>
      <c r="D194" s="115"/>
      <c r="E194" s="108"/>
      <c r="F194" s="108"/>
      <c r="G194" s="108"/>
      <c r="H194" s="108"/>
      <c r="I194" s="108"/>
      <c r="J194" s="108"/>
      <c r="K194" s="108"/>
      <c r="L194" s="108"/>
      <c r="M194" s="111"/>
      <c r="N194" s="112"/>
      <c r="O194" s="111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</row>
    <row r="195">
      <c r="A195" s="108"/>
      <c r="B195" s="108"/>
      <c r="C195" s="108"/>
      <c r="D195" s="115"/>
      <c r="E195" s="108"/>
      <c r="F195" s="108"/>
      <c r="G195" s="108"/>
      <c r="H195" s="108"/>
      <c r="I195" s="108"/>
      <c r="J195" s="108"/>
      <c r="K195" s="108"/>
      <c r="L195" s="108"/>
      <c r="M195" s="111"/>
      <c r="N195" s="112"/>
      <c r="O195" s="111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</row>
    <row r="196">
      <c r="A196" s="108"/>
      <c r="B196" s="108"/>
      <c r="C196" s="108"/>
      <c r="D196" s="115"/>
      <c r="E196" s="108"/>
      <c r="F196" s="108"/>
      <c r="G196" s="108"/>
      <c r="H196" s="108"/>
      <c r="I196" s="108"/>
      <c r="J196" s="108"/>
      <c r="K196" s="108"/>
      <c r="L196" s="108"/>
      <c r="M196" s="111"/>
      <c r="N196" s="112"/>
      <c r="O196" s="111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</row>
    <row r="197">
      <c r="A197" s="108"/>
      <c r="B197" s="108"/>
      <c r="C197" s="108"/>
      <c r="D197" s="115"/>
      <c r="E197" s="108"/>
      <c r="F197" s="108"/>
      <c r="G197" s="108"/>
      <c r="H197" s="108"/>
      <c r="I197" s="108"/>
      <c r="J197" s="108"/>
      <c r="K197" s="108"/>
      <c r="L197" s="108"/>
      <c r="M197" s="111"/>
      <c r="N197" s="112"/>
      <c r="O197" s="111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</row>
    <row r="198">
      <c r="A198" s="108"/>
      <c r="B198" s="108"/>
      <c r="C198" s="108"/>
      <c r="D198" s="115"/>
      <c r="E198" s="108"/>
      <c r="F198" s="108"/>
      <c r="G198" s="108"/>
      <c r="H198" s="108"/>
      <c r="I198" s="108"/>
      <c r="J198" s="108"/>
      <c r="K198" s="108"/>
      <c r="L198" s="108"/>
      <c r="M198" s="111"/>
      <c r="N198" s="112"/>
      <c r="O198" s="111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</row>
    <row r="199">
      <c r="A199" s="108"/>
      <c r="B199" s="108"/>
      <c r="C199" s="108"/>
      <c r="D199" s="115"/>
      <c r="E199" s="108"/>
      <c r="F199" s="108"/>
      <c r="G199" s="108"/>
      <c r="H199" s="108"/>
      <c r="I199" s="108"/>
      <c r="J199" s="108"/>
      <c r="K199" s="108"/>
      <c r="L199" s="108"/>
      <c r="M199" s="111"/>
      <c r="N199" s="112"/>
      <c r="O199" s="111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</row>
    <row r="200">
      <c r="A200" s="108"/>
      <c r="B200" s="108"/>
      <c r="C200" s="108"/>
      <c r="D200" s="115"/>
      <c r="E200" s="108"/>
      <c r="F200" s="108"/>
      <c r="G200" s="108"/>
      <c r="H200" s="108"/>
      <c r="I200" s="108"/>
      <c r="J200" s="108"/>
      <c r="K200" s="108"/>
      <c r="L200" s="108"/>
      <c r="M200" s="111"/>
      <c r="N200" s="112"/>
      <c r="O200" s="111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</row>
    <row r="201">
      <c r="A201" s="108"/>
      <c r="B201" s="108"/>
      <c r="C201" s="108"/>
      <c r="D201" s="115"/>
      <c r="E201" s="108"/>
      <c r="F201" s="108"/>
      <c r="G201" s="108"/>
      <c r="H201" s="108"/>
      <c r="I201" s="108"/>
      <c r="J201" s="108"/>
      <c r="K201" s="108"/>
      <c r="L201" s="108"/>
      <c r="M201" s="111"/>
      <c r="N201" s="112"/>
      <c r="O201" s="111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</row>
    <row r="202">
      <c r="A202" s="108"/>
      <c r="B202" s="108"/>
      <c r="C202" s="108"/>
      <c r="D202" s="115"/>
      <c r="E202" s="108"/>
      <c r="F202" s="108"/>
      <c r="G202" s="108"/>
      <c r="H202" s="108"/>
      <c r="I202" s="108"/>
      <c r="J202" s="108"/>
      <c r="K202" s="108"/>
      <c r="L202" s="108"/>
      <c r="M202" s="111"/>
      <c r="N202" s="112"/>
      <c r="O202" s="111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</row>
    <row r="203">
      <c r="A203" s="108"/>
      <c r="B203" s="108"/>
      <c r="C203" s="108"/>
      <c r="D203" s="115"/>
      <c r="E203" s="108"/>
      <c r="F203" s="108"/>
      <c r="G203" s="108"/>
      <c r="H203" s="108"/>
      <c r="I203" s="108"/>
      <c r="J203" s="108"/>
      <c r="K203" s="108"/>
      <c r="L203" s="108"/>
      <c r="M203" s="111"/>
      <c r="N203" s="112"/>
      <c r="O203" s="111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</row>
    <row r="204">
      <c r="A204" s="108"/>
      <c r="B204" s="108"/>
      <c r="C204" s="108"/>
      <c r="D204" s="115"/>
      <c r="E204" s="108"/>
      <c r="F204" s="108"/>
      <c r="G204" s="108"/>
      <c r="H204" s="108"/>
      <c r="I204" s="108"/>
      <c r="J204" s="108"/>
      <c r="K204" s="108"/>
      <c r="L204" s="108"/>
      <c r="M204" s="111"/>
      <c r="N204" s="112"/>
      <c r="O204" s="111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</row>
    <row r="205">
      <c r="A205" s="108"/>
      <c r="B205" s="108"/>
      <c r="C205" s="108"/>
      <c r="D205" s="115"/>
      <c r="E205" s="108"/>
      <c r="F205" s="108"/>
      <c r="G205" s="108"/>
      <c r="H205" s="108"/>
      <c r="I205" s="108"/>
      <c r="J205" s="108"/>
      <c r="K205" s="108"/>
      <c r="L205" s="108"/>
      <c r="M205" s="111"/>
      <c r="N205" s="112"/>
      <c r="O205" s="111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  <c r="AF205" s="108"/>
      <c r="AG205" s="108"/>
      <c r="AH205" s="108"/>
    </row>
    <row r="206">
      <c r="A206" s="108"/>
      <c r="B206" s="108"/>
      <c r="C206" s="108"/>
      <c r="D206" s="115"/>
      <c r="E206" s="108"/>
      <c r="F206" s="108"/>
      <c r="G206" s="108"/>
      <c r="H206" s="108"/>
      <c r="I206" s="108"/>
      <c r="J206" s="108"/>
      <c r="K206" s="108"/>
      <c r="L206" s="108"/>
      <c r="M206" s="111"/>
      <c r="N206" s="112"/>
      <c r="O206" s="111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108"/>
    </row>
    <row r="207">
      <c r="A207" s="108"/>
      <c r="B207" s="108"/>
      <c r="C207" s="108"/>
      <c r="D207" s="115"/>
      <c r="E207" s="108"/>
      <c r="F207" s="108"/>
      <c r="G207" s="108"/>
      <c r="H207" s="108"/>
      <c r="I207" s="108"/>
      <c r="J207" s="108"/>
      <c r="K207" s="108"/>
      <c r="L207" s="108"/>
      <c r="M207" s="111"/>
      <c r="N207" s="112"/>
      <c r="O207" s="111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</row>
    <row r="208">
      <c r="A208" s="108"/>
      <c r="B208" s="108"/>
      <c r="C208" s="108"/>
      <c r="D208" s="115"/>
      <c r="E208" s="108"/>
      <c r="F208" s="108"/>
      <c r="G208" s="108"/>
      <c r="H208" s="108"/>
      <c r="I208" s="108"/>
      <c r="J208" s="108"/>
      <c r="K208" s="108"/>
      <c r="L208" s="108"/>
      <c r="M208" s="111"/>
      <c r="N208" s="112"/>
      <c r="O208" s="111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</row>
    <row r="209">
      <c r="A209" s="108"/>
      <c r="B209" s="108"/>
      <c r="C209" s="108"/>
      <c r="D209" s="115"/>
      <c r="E209" s="108"/>
      <c r="F209" s="108"/>
      <c r="G209" s="108"/>
      <c r="H209" s="108"/>
      <c r="I209" s="108"/>
      <c r="J209" s="108"/>
      <c r="K209" s="108"/>
      <c r="L209" s="108"/>
      <c r="M209" s="111"/>
      <c r="N209" s="112"/>
      <c r="O209" s="111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</row>
    <row r="210">
      <c r="A210" s="108"/>
      <c r="B210" s="108"/>
      <c r="C210" s="108"/>
      <c r="D210" s="115"/>
      <c r="E210" s="108"/>
      <c r="F210" s="108"/>
      <c r="G210" s="108"/>
      <c r="H210" s="108"/>
      <c r="I210" s="108"/>
      <c r="J210" s="108"/>
      <c r="K210" s="108"/>
      <c r="L210" s="108"/>
      <c r="M210" s="111"/>
      <c r="N210" s="112"/>
      <c r="O210" s="111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</row>
    <row r="211">
      <c r="A211" s="108"/>
      <c r="B211" s="108"/>
      <c r="C211" s="108"/>
      <c r="D211" s="115"/>
      <c r="E211" s="108"/>
      <c r="F211" s="108"/>
      <c r="G211" s="108"/>
      <c r="H211" s="108"/>
      <c r="I211" s="108"/>
      <c r="J211" s="108"/>
      <c r="K211" s="108"/>
      <c r="L211" s="108"/>
      <c r="M211" s="111"/>
      <c r="N211" s="112"/>
      <c r="O211" s="111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  <c r="AF211" s="108"/>
      <c r="AG211" s="108"/>
      <c r="AH211" s="108"/>
    </row>
    <row r="212">
      <c r="A212" s="108"/>
      <c r="B212" s="108"/>
      <c r="C212" s="108"/>
      <c r="D212" s="115"/>
      <c r="E212" s="108"/>
      <c r="F212" s="108"/>
      <c r="G212" s="108"/>
      <c r="H212" s="108"/>
      <c r="I212" s="108"/>
      <c r="J212" s="108"/>
      <c r="K212" s="108"/>
      <c r="L212" s="108"/>
      <c r="M212" s="111"/>
      <c r="N212" s="112"/>
      <c r="O212" s="111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</row>
    <row r="213">
      <c r="A213" s="108"/>
      <c r="B213" s="108"/>
      <c r="C213" s="108"/>
      <c r="D213" s="115"/>
      <c r="E213" s="108"/>
      <c r="F213" s="108"/>
      <c r="G213" s="108"/>
      <c r="H213" s="108"/>
      <c r="I213" s="108"/>
      <c r="J213" s="108"/>
      <c r="K213" s="108"/>
      <c r="L213" s="108"/>
      <c r="M213" s="111"/>
      <c r="N213" s="112"/>
      <c r="O213" s="111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  <c r="AF213" s="108"/>
      <c r="AG213" s="108"/>
      <c r="AH213" s="108"/>
    </row>
    <row r="214">
      <c r="A214" s="108"/>
      <c r="B214" s="108"/>
      <c r="C214" s="108"/>
      <c r="D214" s="115"/>
      <c r="E214" s="108"/>
      <c r="F214" s="108"/>
      <c r="G214" s="108"/>
      <c r="H214" s="108"/>
      <c r="I214" s="108"/>
      <c r="J214" s="108"/>
      <c r="K214" s="108"/>
      <c r="L214" s="108"/>
      <c r="M214" s="111"/>
      <c r="N214" s="112"/>
      <c r="O214" s="111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</row>
    <row r="215">
      <c r="A215" s="108"/>
      <c r="B215" s="108"/>
      <c r="C215" s="108"/>
      <c r="D215" s="115"/>
      <c r="E215" s="108"/>
      <c r="F215" s="108"/>
      <c r="G215" s="108"/>
      <c r="H215" s="108"/>
      <c r="I215" s="108"/>
      <c r="J215" s="108"/>
      <c r="K215" s="108"/>
      <c r="L215" s="108"/>
      <c r="M215" s="111"/>
      <c r="N215" s="112"/>
      <c r="O215" s="111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</row>
    <row r="216">
      <c r="A216" s="108"/>
      <c r="B216" s="108"/>
      <c r="C216" s="108"/>
      <c r="D216" s="115"/>
      <c r="E216" s="108"/>
      <c r="F216" s="108"/>
      <c r="G216" s="108"/>
      <c r="H216" s="108"/>
      <c r="I216" s="108"/>
      <c r="J216" s="108"/>
      <c r="K216" s="108"/>
      <c r="L216" s="108"/>
      <c r="M216" s="111"/>
      <c r="N216" s="112"/>
      <c r="O216" s="111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</row>
    <row r="217">
      <c r="A217" s="108"/>
      <c r="B217" s="108"/>
      <c r="C217" s="108"/>
      <c r="D217" s="115"/>
      <c r="E217" s="108"/>
      <c r="F217" s="108"/>
      <c r="G217" s="108"/>
      <c r="H217" s="108"/>
      <c r="I217" s="108"/>
      <c r="J217" s="108"/>
      <c r="K217" s="108"/>
      <c r="L217" s="108"/>
      <c r="M217" s="111"/>
      <c r="N217" s="112"/>
      <c r="O217" s="111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</row>
    <row r="218">
      <c r="A218" s="108"/>
      <c r="B218" s="108"/>
      <c r="C218" s="108"/>
      <c r="D218" s="115"/>
      <c r="E218" s="108"/>
      <c r="F218" s="108"/>
      <c r="G218" s="108"/>
      <c r="H218" s="108"/>
      <c r="I218" s="108"/>
      <c r="J218" s="108"/>
      <c r="K218" s="108"/>
      <c r="L218" s="108"/>
      <c r="M218" s="111"/>
      <c r="N218" s="112"/>
      <c r="O218" s="111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</row>
    <row r="219">
      <c r="A219" s="108"/>
      <c r="B219" s="108"/>
      <c r="C219" s="108"/>
      <c r="D219" s="115"/>
      <c r="E219" s="108"/>
      <c r="F219" s="108"/>
      <c r="G219" s="108"/>
      <c r="H219" s="108"/>
      <c r="I219" s="108"/>
      <c r="J219" s="108"/>
      <c r="K219" s="108"/>
      <c r="L219" s="108"/>
      <c r="M219" s="111"/>
      <c r="N219" s="112"/>
      <c r="O219" s="111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</row>
    <row r="220">
      <c r="A220" s="108"/>
      <c r="B220" s="108"/>
      <c r="C220" s="108"/>
      <c r="D220" s="115"/>
      <c r="E220" s="108"/>
      <c r="F220" s="108"/>
      <c r="G220" s="108"/>
      <c r="H220" s="108"/>
      <c r="I220" s="108"/>
      <c r="J220" s="108"/>
      <c r="K220" s="108"/>
      <c r="L220" s="108"/>
      <c r="M220" s="111"/>
      <c r="N220" s="112"/>
      <c r="O220" s="111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</row>
    <row r="221">
      <c r="A221" s="108"/>
      <c r="B221" s="108"/>
      <c r="C221" s="108"/>
      <c r="D221" s="115"/>
      <c r="E221" s="108"/>
      <c r="F221" s="108"/>
      <c r="G221" s="108"/>
      <c r="H221" s="108"/>
      <c r="I221" s="108"/>
      <c r="J221" s="108"/>
      <c r="K221" s="108"/>
      <c r="L221" s="108"/>
      <c r="M221" s="111"/>
      <c r="N221" s="112"/>
      <c r="O221" s="111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</row>
    <row r="222">
      <c r="A222" s="108"/>
      <c r="B222" s="108"/>
      <c r="C222" s="108"/>
      <c r="D222" s="115"/>
      <c r="E222" s="108"/>
      <c r="F222" s="108"/>
      <c r="G222" s="108"/>
      <c r="H222" s="108"/>
      <c r="I222" s="108"/>
      <c r="J222" s="108"/>
      <c r="K222" s="108"/>
      <c r="L222" s="108"/>
      <c r="M222" s="111"/>
      <c r="N222" s="112"/>
      <c r="O222" s="111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</row>
    <row r="223">
      <c r="A223" s="108"/>
      <c r="B223" s="108"/>
      <c r="C223" s="108"/>
      <c r="D223" s="115"/>
      <c r="E223" s="108"/>
      <c r="F223" s="108"/>
      <c r="G223" s="108"/>
      <c r="H223" s="108"/>
      <c r="I223" s="108"/>
      <c r="J223" s="108"/>
      <c r="K223" s="108"/>
      <c r="L223" s="108"/>
      <c r="M223" s="111"/>
      <c r="N223" s="112"/>
      <c r="O223" s="111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</row>
    <row r="224">
      <c r="A224" s="108"/>
      <c r="B224" s="108"/>
      <c r="C224" s="108"/>
      <c r="D224" s="115"/>
      <c r="E224" s="108"/>
      <c r="F224" s="108"/>
      <c r="G224" s="108"/>
      <c r="H224" s="108"/>
      <c r="I224" s="108"/>
      <c r="J224" s="108"/>
      <c r="K224" s="108"/>
      <c r="L224" s="108"/>
      <c r="M224" s="111"/>
      <c r="N224" s="112"/>
      <c r="O224" s="111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</row>
    <row r="225">
      <c r="A225" s="108"/>
      <c r="B225" s="108"/>
      <c r="C225" s="108"/>
      <c r="D225" s="115"/>
      <c r="E225" s="108"/>
      <c r="F225" s="108"/>
      <c r="G225" s="108"/>
      <c r="H225" s="108"/>
      <c r="I225" s="108"/>
      <c r="J225" s="108"/>
      <c r="K225" s="108"/>
      <c r="L225" s="108"/>
      <c r="M225" s="111"/>
      <c r="N225" s="112"/>
      <c r="O225" s="111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</row>
    <row r="226">
      <c r="A226" s="108"/>
      <c r="B226" s="108"/>
      <c r="C226" s="108"/>
      <c r="D226" s="115"/>
      <c r="E226" s="108"/>
      <c r="F226" s="108"/>
      <c r="G226" s="108"/>
      <c r="H226" s="108"/>
      <c r="I226" s="108"/>
      <c r="J226" s="108"/>
      <c r="K226" s="108"/>
      <c r="L226" s="108"/>
      <c r="M226" s="111"/>
      <c r="N226" s="112"/>
      <c r="O226" s="111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</row>
    <row r="227">
      <c r="A227" s="108"/>
      <c r="B227" s="108"/>
      <c r="C227" s="108"/>
      <c r="D227" s="115"/>
      <c r="E227" s="108"/>
      <c r="F227" s="108"/>
      <c r="G227" s="108"/>
      <c r="H227" s="108"/>
      <c r="I227" s="108"/>
      <c r="J227" s="108"/>
      <c r="K227" s="108"/>
      <c r="L227" s="108"/>
      <c r="M227" s="111"/>
      <c r="N227" s="112"/>
      <c r="O227" s="111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</row>
    <row r="228">
      <c r="A228" s="108"/>
      <c r="B228" s="108"/>
      <c r="C228" s="108"/>
      <c r="D228" s="115"/>
      <c r="E228" s="108"/>
      <c r="F228" s="108"/>
      <c r="G228" s="108"/>
      <c r="H228" s="108"/>
      <c r="I228" s="108"/>
      <c r="J228" s="108"/>
      <c r="K228" s="108"/>
      <c r="L228" s="108"/>
      <c r="M228" s="111"/>
      <c r="N228" s="112"/>
      <c r="O228" s="111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</row>
    <row r="229">
      <c r="A229" s="108"/>
      <c r="B229" s="108"/>
      <c r="C229" s="108"/>
      <c r="D229" s="115"/>
      <c r="E229" s="108"/>
      <c r="F229" s="108"/>
      <c r="G229" s="108"/>
      <c r="H229" s="108"/>
      <c r="I229" s="108"/>
      <c r="J229" s="108"/>
      <c r="K229" s="108"/>
      <c r="L229" s="108"/>
      <c r="M229" s="111"/>
      <c r="N229" s="112"/>
      <c r="O229" s="111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</row>
    <row r="230">
      <c r="A230" s="108"/>
      <c r="B230" s="108"/>
      <c r="C230" s="108"/>
      <c r="D230" s="115"/>
      <c r="E230" s="108"/>
      <c r="F230" s="108"/>
      <c r="G230" s="108"/>
      <c r="H230" s="108"/>
      <c r="I230" s="108"/>
      <c r="J230" s="108"/>
      <c r="K230" s="108"/>
      <c r="L230" s="108"/>
      <c r="M230" s="111"/>
      <c r="N230" s="112"/>
      <c r="O230" s="111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</row>
    <row r="231">
      <c r="A231" s="108"/>
      <c r="B231" s="108"/>
      <c r="C231" s="108"/>
      <c r="D231" s="115"/>
      <c r="E231" s="108"/>
      <c r="F231" s="108"/>
      <c r="G231" s="108"/>
      <c r="H231" s="108"/>
      <c r="I231" s="108"/>
      <c r="J231" s="108"/>
      <c r="K231" s="108"/>
      <c r="L231" s="108"/>
      <c r="M231" s="111"/>
      <c r="N231" s="112"/>
      <c r="O231" s="111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</row>
    <row r="232">
      <c r="A232" s="108"/>
      <c r="B232" s="108"/>
      <c r="C232" s="108"/>
      <c r="D232" s="115"/>
      <c r="E232" s="108"/>
      <c r="F232" s="108"/>
      <c r="G232" s="108"/>
      <c r="H232" s="108"/>
      <c r="I232" s="108"/>
      <c r="J232" s="108"/>
      <c r="K232" s="108"/>
      <c r="L232" s="108"/>
      <c r="M232" s="111"/>
      <c r="N232" s="112"/>
      <c r="O232" s="111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</row>
    <row r="233">
      <c r="A233" s="108"/>
      <c r="B233" s="108"/>
      <c r="C233" s="108"/>
      <c r="D233" s="115"/>
      <c r="E233" s="108"/>
      <c r="F233" s="108"/>
      <c r="G233" s="108"/>
      <c r="H233" s="108"/>
      <c r="I233" s="108"/>
      <c r="J233" s="108"/>
      <c r="K233" s="108"/>
      <c r="L233" s="108"/>
      <c r="M233" s="111"/>
      <c r="N233" s="112"/>
      <c r="O233" s="111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</row>
    <row r="234">
      <c r="A234" s="108"/>
      <c r="B234" s="108"/>
      <c r="C234" s="108"/>
      <c r="D234" s="115"/>
      <c r="E234" s="108"/>
      <c r="F234" s="108"/>
      <c r="G234" s="108"/>
      <c r="H234" s="108"/>
      <c r="I234" s="108"/>
      <c r="J234" s="108"/>
      <c r="K234" s="108"/>
      <c r="L234" s="108"/>
      <c r="M234" s="111"/>
      <c r="N234" s="112"/>
      <c r="O234" s="111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</row>
    <row r="235">
      <c r="A235" s="108"/>
      <c r="B235" s="108"/>
      <c r="C235" s="108"/>
      <c r="D235" s="115"/>
      <c r="E235" s="108"/>
      <c r="F235" s="108"/>
      <c r="G235" s="108"/>
      <c r="H235" s="108"/>
      <c r="I235" s="108"/>
      <c r="J235" s="108"/>
      <c r="K235" s="108"/>
      <c r="L235" s="108"/>
      <c r="M235" s="111"/>
      <c r="N235" s="112"/>
      <c r="O235" s="111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</row>
    <row r="236">
      <c r="A236" s="108"/>
      <c r="B236" s="108"/>
      <c r="C236" s="108"/>
      <c r="D236" s="115"/>
      <c r="E236" s="108"/>
      <c r="F236" s="108"/>
      <c r="G236" s="108"/>
      <c r="H236" s="108"/>
      <c r="I236" s="108"/>
      <c r="J236" s="108"/>
      <c r="K236" s="108"/>
      <c r="L236" s="108"/>
      <c r="M236" s="111"/>
      <c r="N236" s="112"/>
      <c r="O236" s="111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</row>
    <row r="237">
      <c r="A237" s="108"/>
      <c r="B237" s="108"/>
      <c r="C237" s="108"/>
      <c r="D237" s="115"/>
      <c r="E237" s="108"/>
      <c r="F237" s="108"/>
      <c r="G237" s="108"/>
      <c r="H237" s="108"/>
      <c r="I237" s="108"/>
      <c r="J237" s="108"/>
      <c r="K237" s="108"/>
      <c r="L237" s="108"/>
      <c r="M237" s="111"/>
      <c r="N237" s="112"/>
      <c r="O237" s="111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</row>
    <row r="238">
      <c r="A238" s="108"/>
      <c r="B238" s="108"/>
      <c r="C238" s="108"/>
      <c r="D238" s="115"/>
      <c r="E238" s="108"/>
      <c r="F238" s="108"/>
      <c r="G238" s="108"/>
      <c r="H238" s="108"/>
      <c r="I238" s="108"/>
      <c r="J238" s="108"/>
      <c r="K238" s="108"/>
      <c r="L238" s="108"/>
      <c r="M238" s="111"/>
      <c r="N238" s="112"/>
      <c r="O238" s="111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</row>
    <row r="239">
      <c r="A239" s="108"/>
      <c r="B239" s="108"/>
      <c r="C239" s="108"/>
      <c r="D239" s="115"/>
      <c r="E239" s="108"/>
      <c r="F239" s="108"/>
      <c r="G239" s="108"/>
      <c r="H239" s="108"/>
      <c r="I239" s="108"/>
      <c r="J239" s="108"/>
      <c r="K239" s="108"/>
      <c r="L239" s="108"/>
      <c r="M239" s="111"/>
      <c r="N239" s="112"/>
      <c r="O239" s="111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</row>
    <row r="240">
      <c r="A240" s="108"/>
      <c r="B240" s="108"/>
      <c r="C240" s="108"/>
      <c r="D240" s="115"/>
      <c r="E240" s="108"/>
      <c r="F240" s="108"/>
      <c r="G240" s="108"/>
      <c r="H240" s="108"/>
      <c r="I240" s="108"/>
      <c r="J240" s="108"/>
      <c r="K240" s="108"/>
      <c r="L240" s="108"/>
      <c r="M240" s="111"/>
      <c r="N240" s="112"/>
      <c r="O240" s="111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</row>
    <row r="241">
      <c r="A241" s="108"/>
      <c r="B241" s="108"/>
      <c r="C241" s="108"/>
      <c r="D241" s="115"/>
      <c r="E241" s="108"/>
      <c r="F241" s="108"/>
      <c r="G241" s="108"/>
      <c r="H241" s="108"/>
      <c r="I241" s="108"/>
      <c r="J241" s="108"/>
      <c r="K241" s="108"/>
      <c r="L241" s="108"/>
      <c r="M241" s="111"/>
      <c r="N241" s="112"/>
      <c r="O241" s="111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</row>
    <row r="242">
      <c r="A242" s="108"/>
      <c r="B242" s="108"/>
      <c r="C242" s="108"/>
      <c r="D242" s="115"/>
      <c r="E242" s="108"/>
      <c r="F242" s="108"/>
      <c r="G242" s="108"/>
      <c r="H242" s="108"/>
      <c r="I242" s="108"/>
      <c r="J242" s="108"/>
      <c r="K242" s="108"/>
      <c r="L242" s="108"/>
      <c r="M242" s="111"/>
      <c r="N242" s="112"/>
      <c r="O242" s="111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</row>
    <row r="243">
      <c r="A243" s="108"/>
      <c r="B243" s="108"/>
      <c r="C243" s="108"/>
      <c r="D243" s="115"/>
      <c r="E243" s="108"/>
      <c r="F243" s="108"/>
      <c r="G243" s="108"/>
      <c r="H243" s="108"/>
      <c r="I243" s="108"/>
      <c r="J243" s="108"/>
      <c r="K243" s="108"/>
      <c r="L243" s="108"/>
      <c r="M243" s="111"/>
      <c r="N243" s="112"/>
      <c r="O243" s="111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</row>
    <row r="244">
      <c r="A244" s="108"/>
      <c r="B244" s="108"/>
      <c r="C244" s="108"/>
      <c r="D244" s="115"/>
      <c r="E244" s="108"/>
      <c r="F244" s="108"/>
      <c r="G244" s="108"/>
      <c r="H244" s="108"/>
      <c r="I244" s="108"/>
      <c r="J244" s="108"/>
      <c r="K244" s="108"/>
      <c r="L244" s="108"/>
      <c r="M244" s="111"/>
      <c r="N244" s="112"/>
      <c r="O244" s="111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</row>
    <row r="245">
      <c r="A245" s="108"/>
      <c r="B245" s="108"/>
      <c r="C245" s="108"/>
      <c r="D245" s="115"/>
      <c r="E245" s="108"/>
      <c r="F245" s="108"/>
      <c r="G245" s="108"/>
      <c r="H245" s="108"/>
      <c r="I245" s="108"/>
      <c r="J245" s="108"/>
      <c r="K245" s="108"/>
      <c r="L245" s="108"/>
      <c r="M245" s="111"/>
      <c r="N245" s="112"/>
      <c r="O245" s="111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</row>
    <row r="246">
      <c r="A246" s="108"/>
      <c r="B246" s="108"/>
      <c r="C246" s="108"/>
      <c r="D246" s="115"/>
      <c r="E246" s="108"/>
      <c r="F246" s="108"/>
      <c r="G246" s="108"/>
      <c r="H246" s="108"/>
      <c r="I246" s="108"/>
      <c r="J246" s="108"/>
      <c r="K246" s="108"/>
      <c r="L246" s="108"/>
      <c r="M246" s="111"/>
      <c r="N246" s="112"/>
      <c r="O246" s="111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</row>
    <row r="247">
      <c r="A247" s="108"/>
      <c r="B247" s="108"/>
      <c r="C247" s="108"/>
      <c r="D247" s="115"/>
      <c r="E247" s="108"/>
      <c r="F247" s="108"/>
      <c r="G247" s="108"/>
      <c r="H247" s="108"/>
      <c r="I247" s="108"/>
      <c r="J247" s="108"/>
      <c r="K247" s="108"/>
      <c r="L247" s="108"/>
      <c r="M247" s="111"/>
      <c r="N247" s="112"/>
      <c r="O247" s="111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</row>
    <row r="248">
      <c r="A248" s="108"/>
      <c r="B248" s="108"/>
      <c r="C248" s="108"/>
      <c r="D248" s="115"/>
      <c r="E248" s="108"/>
      <c r="F248" s="108"/>
      <c r="G248" s="108"/>
      <c r="H248" s="108"/>
      <c r="I248" s="108"/>
      <c r="J248" s="108"/>
      <c r="K248" s="108"/>
      <c r="L248" s="108"/>
      <c r="M248" s="111"/>
      <c r="N248" s="112"/>
      <c r="O248" s="111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</row>
    <row r="249">
      <c r="A249" s="108"/>
      <c r="B249" s="108"/>
      <c r="C249" s="108"/>
      <c r="D249" s="115"/>
      <c r="E249" s="108"/>
      <c r="F249" s="108"/>
      <c r="G249" s="108"/>
      <c r="H249" s="108"/>
      <c r="I249" s="108"/>
      <c r="J249" s="108"/>
      <c r="K249" s="108"/>
      <c r="L249" s="108"/>
      <c r="M249" s="111"/>
      <c r="N249" s="112"/>
      <c r="O249" s="111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</row>
    <row r="250">
      <c r="A250" s="108"/>
      <c r="B250" s="108"/>
      <c r="C250" s="108"/>
      <c r="D250" s="115"/>
      <c r="E250" s="108"/>
      <c r="F250" s="108"/>
      <c r="G250" s="108"/>
      <c r="H250" s="108"/>
      <c r="I250" s="108"/>
      <c r="J250" s="108"/>
      <c r="K250" s="108"/>
      <c r="L250" s="108"/>
      <c r="M250" s="111"/>
      <c r="N250" s="112"/>
      <c r="O250" s="111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</row>
    <row r="251">
      <c r="A251" s="108"/>
      <c r="B251" s="108"/>
      <c r="C251" s="108"/>
      <c r="D251" s="115"/>
      <c r="E251" s="108"/>
      <c r="F251" s="108"/>
      <c r="G251" s="108"/>
      <c r="H251" s="108"/>
      <c r="I251" s="108"/>
      <c r="J251" s="108"/>
      <c r="K251" s="108"/>
      <c r="L251" s="108"/>
      <c r="M251" s="111"/>
      <c r="N251" s="112"/>
      <c r="O251" s="111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</row>
    <row r="252">
      <c r="A252" s="108"/>
      <c r="B252" s="108"/>
      <c r="C252" s="108"/>
      <c r="D252" s="115"/>
      <c r="E252" s="108"/>
      <c r="F252" s="108"/>
      <c r="G252" s="108"/>
      <c r="H252" s="108"/>
      <c r="I252" s="108"/>
      <c r="J252" s="108"/>
      <c r="K252" s="108"/>
      <c r="L252" s="108"/>
      <c r="M252" s="111"/>
      <c r="N252" s="112"/>
      <c r="O252" s="111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</row>
    <row r="253">
      <c r="A253" s="108"/>
      <c r="B253" s="108"/>
      <c r="C253" s="108"/>
      <c r="D253" s="115"/>
      <c r="E253" s="108"/>
      <c r="F253" s="108"/>
      <c r="G253" s="108"/>
      <c r="H253" s="108"/>
      <c r="I253" s="108"/>
      <c r="J253" s="108"/>
      <c r="K253" s="108"/>
      <c r="L253" s="108"/>
      <c r="M253" s="111"/>
      <c r="N253" s="112"/>
      <c r="O253" s="111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</row>
    <row r="254">
      <c r="A254" s="108"/>
      <c r="B254" s="108"/>
      <c r="C254" s="108"/>
      <c r="D254" s="115"/>
      <c r="E254" s="108"/>
      <c r="F254" s="108"/>
      <c r="G254" s="108"/>
      <c r="H254" s="108"/>
      <c r="I254" s="108"/>
      <c r="J254" s="108"/>
      <c r="K254" s="108"/>
      <c r="L254" s="108"/>
      <c r="M254" s="111"/>
      <c r="N254" s="112"/>
      <c r="O254" s="111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</row>
    <row r="255">
      <c r="A255" s="108"/>
      <c r="B255" s="108"/>
      <c r="C255" s="108"/>
      <c r="D255" s="115"/>
      <c r="E255" s="108"/>
      <c r="F255" s="108"/>
      <c r="G255" s="108"/>
      <c r="H255" s="108"/>
      <c r="I255" s="108"/>
      <c r="J255" s="108"/>
      <c r="K255" s="108"/>
      <c r="L255" s="108"/>
      <c r="M255" s="111"/>
      <c r="N255" s="112"/>
      <c r="O255" s="111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</row>
    <row r="256">
      <c r="A256" s="108"/>
      <c r="B256" s="108"/>
      <c r="C256" s="108"/>
      <c r="D256" s="115"/>
      <c r="E256" s="108"/>
      <c r="F256" s="108"/>
      <c r="G256" s="108"/>
      <c r="H256" s="108"/>
      <c r="I256" s="108"/>
      <c r="J256" s="108"/>
      <c r="K256" s="108"/>
      <c r="L256" s="108"/>
      <c r="M256" s="111"/>
      <c r="N256" s="112"/>
      <c r="O256" s="111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</row>
    <row r="257">
      <c r="A257" s="108"/>
      <c r="B257" s="108"/>
      <c r="C257" s="108"/>
      <c r="D257" s="115"/>
      <c r="E257" s="108"/>
      <c r="F257" s="108"/>
      <c r="G257" s="108"/>
      <c r="H257" s="108"/>
      <c r="I257" s="108"/>
      <c r="J257" s="108"/>
      <c r="K257" s="108"/>
      <c r="L257" s="108"/>
      <c r="M257" s="111"/>
      <c r="N257" s="112"/>
      <c r="O257" s="111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</row>
    <row r="258">
      <c r="A258" s="108"/>
      <c r="B258" s="108"/>
      <c r="C258" s="108"/>
      <c r="D258" s="115"/>
      <c r="E258" s="108"/>
      <c r="F258" s="108"/>
      <c r="G258" s="108"/>
      <c r="H258" s="108"/>
      <c r="I258" s="108"/>
      <c r="J258" s="108"/>
      <c r="K258" s="108"/>
      <c r="L258" s="108"/>
      <c r="M258" s="111"/>
      <c r="N258" s="112"/>
      <c r="O258" s="111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</row>
    <row r="259">
      <c r="A259" s="108"/>
      <c r="B259" s="108"/>
      <c r="C259" s="108"/>
      <c r="D259" s="115"/>
      <c r="E259" s="108"/>
      <c r="F259" s="108"/>
      <c r="G259" s="108"/>
      <c r="H259" s="108"/>
      <c r="I259" s="108"/>
      <c r="J259" s="108"/>
      <c r="K259" s="108"/>
      <c r="L259" s="108"/>
      <c r="M259" s="111"/>
      <c r="N259" s="112"/>
      <c r="O259" s="111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</row>
    <row r="260">
      <c r="A260" s="108"/>
      <c r="B260" s="108"/>
      <c r="C260" s="108"/>
      <c r="D260" s="115"/>
      <c r="E260" s="108"/>
      <c r="F260" s="108"/>
      <c r="G260" s="108"/>
      <c r="H260" s="108"/>
      <c r="I260" s="108"/>
      <c r="J260" s="108"/>
      <c r="K260" s="108"/>
      <c r="L260" s="108"/>
      <c r="M260" s="111"/>
      <c r="N260" s="112"/>
      <c r="O260" s="111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</row>
    <row r="261">
      <c r="A261" s="108"/>
      <c r="B261" s="108"/>
      <c r="C261" s="108"/>
      <c r="D261" s="115"/>
      <c r="E261" s="108"/>
      <c r="F261" s="108"/>
      <c r="G261" s="108"/>
      <c r="H261" s="108"/>
      <c r="I261" s="108"/>
      <c r="J261" s="108"/>
      <c r="K261" s="108"/>
      <c r="L261" s="108"/>
      <c r="M261" s="111"/>
      <c r="N261" s="112"/>
      <c r="O261" s="111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</row>
    <row r="262">
      <c r="A262" s="108"/>
      <c r="B262" s="108"/>
      <c r="C262" s="108"/>
      <c r="D262" s="115"/>
      <c r="E262" s="108"/>
      <c r="F262" s="108"/>
      <c r="G262" s="108"/>
      <c r="H262" s="108"/>
      <c r="I262" s="108"/>
      <c r="J262" s="108"/>
      <c r="K262" s="108"/>
      <c r="L262" s="108"/>
      <c r="M262" s="111"/>
      <c r="N262" s="112"/>
      <c r="O262" s="111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</row>
    <row r="263">
      <c r="A263" s="108"/>
      <c r="B263" s="108"/>
      <c r="C263" s="108"/>
      <c r="D263" s="115"/>
      <c r="E263" s="108"/>
      <c r="F263" s="108"/>
      <c r="G263" s="108"/>
      <c r="H263" s="108"/>
      <c r="I263" s="108"/>
      <c r="J263" s="108"/>
      <c r="K263" s="108"/>
      <c r="L263" s="108"/>
      <c r="M263" s="111"/>
      <c r="N263" s="112"/>
      <c r="O263" s="111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</row>
    <row r="264">
      <c r="A264" s="108"/>
      <c r="B264" s="108"/>
      <c r="C264" s="108"/>
      <c r="D264" s="115"/>
      <c r="E264" s="108"/>
      <c r="F264" s="108"/>
      <c r="G264" s="108"/>
      <c r="H264" s="108"/>
      <c r="I264" s="108"/>
      <c r="J264" s="108"/>
      <c r="K264" s="108"/>
      <c r="L264" s="108"/>
      <c r="M264" s="111"/>
      <c r="N264" s="112"/>
      <c r="O264" s="111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</row>
    <row r="265">
      <c r="A265" s="108"/>
      <c r="B265" s="108"/>
      <c r="C265" s="108"/>
      <c r="D265" s="115"/>
      <c r="E265" s="108"/>
      <c r="F265" s="108"/>
      <c r="G265" s="108"/>
      <c r="H265" s="108"/>
      <c r="I265" s="108"/>
      <c r="J265" s="108"/>
      <c r="K265" s="108"/>
      <c r="L265" s="108"/>
      <c r="M265" s="111"/>
      <c r="N265" s="112"/>
      <c r="O265" s="111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</row>
    <row r="266">
      <c r="A266" s="108"/>
      <c r="B266" s="108"/>
      <c r="C266" s="108"/>
      <c r="D266" s="115"/>
      <c r="E266" s="108"/>
      <c r="F266" s="108"/>
      <c r="G266" s="108"/>
      <c r="H266" s="108"/>
      <c r="I266" s="108"/>
      <c r="J266" s="108"/>
      <c r="K266" s="108"/>
      <c r="L266" s="108"/>
      <c r="M266" s="111"/>
      <c r="N266" s="112"/>
      <c r="O266" s="111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</row>
    <row r="267">
      <c r="A267" s="108"/>
      <c r="B267" s="108"/>
      <c r="C267" s="108"/>
      <c r="D267" s="115"/>
      <c r="E267" s="108"/>
      <c r="F267" s="108"/>
      <c r="G267" s="108"/>
      <c r="H267" s="108"/>
      <c r="I267" s="108"/>
      <c r="J267" s="108"/>
      <c r="K267" s="108"/>
      <c r="L267" s="108"/>
      <c r="M267" s="111"/>
      <c r="N267" s="112"/>
      <c r="O267" s="111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</row>
    <row r="268">
      <c r="A268" s="108"/>
      <c r="B268" s="108"/>
      <c r="C268" s="108"/>
      <c r="D268" s="115"/>
      <c r="E268" s="108"/>
      <c r="F268" s="108"/>
      <c r="G268" s="108"/>
      <c r="H268" s="108"/>
      <c r="I268" s="108"/>
      <c r="J268" s="108"/>
      <c r="K268" s="108"/>
      <c r="L268" s="108"/>
      <c r="M268" s="111"/>
      <c r="N268" s="112"/>
      <c r="O268" s="111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</row>
    <row r="269">
      <c r="A269" s="108"/>
      <c r="B269" s="108"/>
      <c r="C269" s="108"/>
      <c r="D269" s="115"/>
      <c r="E269" s="108"/>
      <c r="F269" s="108"/>
      <c r="G269" s="108"/>
      <c r="H269" s="108"/>
      <c r="I269" s="108"/>
      <c r="J269" s="108"/>
      <c r="K269" s="108"/>
      <c r="L269" s="108"/>
      <c r="M269" s="111"/>
      <c r="N269" s="112"/>
      <c r="O269" s="111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</row>
    <row r="270">
      <c r="A270" s="108"/>
      <c r="B270" s="108"/>
      <c r="C270" s="108"/>
      <c r="D270" s="115"/>
      <c r="E270" s="108"/>
      <c r="F270" s="108"/>
      <c r="G270" s="108"/>
      <c r="H270" s="108"/>
      <c r="I270" s="108"/>
      <c r="J270" s="108"/>
      <c r="K270" s="108"/>
      <c r="L270" s="108"/>
      <c r="M270" s="111"/>
      <c r="N270" s="112"/>
      <c r="O270" s="111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</row>
    <row r="271">
      <c r="A271" s="108"/>
      <c r="B271" s="108"/>
      <c r="C271" s="108"/>
      <c r="D271" s="115"/>
      <c r="E271" s="108"/>
      <c r="F271" s="108"/>
      <c r="G271" s="108"/>
      <c r="H271" s="108"/>
      <c r="I271" s="108"/>
      <c r="J271" s="108"/>
      <c r="K271" s="108"/>
      <c r="L271" s="108"/>
      <c r="M271" s="111"/>
      <c r="N271" s="112"/>
      <c r="O271" s="111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</row>
    <row r="272">
      <c r="A272" s="108"/>
      <c r="B272" s="108"/>
      <c r="C272" s="108"/>
      <c r="D272" s="115"/>
      <c r="E272" s="108"/>
      <c r="F272" s="108"/>
      <c r="G272" s="108"/>
      <c r="H272" s="108"/>
      <c r="I272" s="108"/>
      <c r="J272" s="108"/>
      <c r="K272" s="108"/>
      <c r="L272" s="108"/>
      <c r="M272" s="111"/>
      <c r="N272" s="112"/>
      <c r="O272" s="111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</row>
    <row r="273">
      <c r="A273" s="108"/>
      <c r="B273" s="108"/>
      <c r="C273" s="108"/>
      <c r="D273" s="115"/>
      <c r="E273" s="108"/>
      <c r="F273" s="108"/>
      <c r="G273" s="108"/>
      <c r="H273" s="108"/>
      <c r="I273" s="108"/>
      <c r="J273" s="108"/>
      <c r="K273" s="108"/>
      <c r="L273" s="108"/>
      <c r="M273" s="111"/>
      <c r="N273" s="112"/>
      <c r="O273" s="111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</row>
    <row r="274">
      <c r="A274" s="108"/>
      <c r="B274" s="108"/>
      <c r="C274" s="108"/>
      <c r="D274" s="115"/>
      <c r="E274" s="108"/>
      <c r="F274" s="108"/>
      <c r="G274" s="108"/>
      <c r="H274" s="108"/>
      <c r="I274" s="108"/>
      <c r="J274" s="108"/>
      <c r="K274" s="108"/>
      <c r="L274" s="108"/>
      <c r="M274" s="111"/>
      <c r="N274" s="112"/>
      <c r="O274" s="111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</row>
    <row r="275">
      <c r="A275" s="108"/>
      <c r="B275" s="108"/>
      <c r="C275" s="108"/>
      <c r="D275" s="115"/>
      <c r="E275" s="108"/>
      <c r="F275" s="108"/>
      <c r="G275" s="108"/>
      <c r="H275" s="108"/>
      <c r="I275" s="108"/>
      <c r="J275" s="108"/>
      <c r="K275" s="108"/>
      <c r="L275" s="108"/>
      <c r="M275" s="111"/>
      <c r="N275" s="112"/>
      <c r="O275" s="111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</row>
    <row r="276">
      <c r="A276" s="108"/>
      <c r="B276" s="108"/>
      <c r="C276" s="108"/>
      <c r="D276" s="115"/>
      <c r="E276" s="108"/>
      <c r="F276" s="108"/>
      <c r="G276" s="108"/>
      <c r="H276" s="108"/>
      <c r="I276" s="108"/>
      <c r="J276" s="108"/>
      <c r="K276" s="108"/>
      <c r="L276" s="108"/>
      <c r="M276" s="111"/>
      <c r="N276" s="112"/>
      <c r="O276" s="111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</row>
    <row r="277">
      <c r="A277" s="108"/>
      <c r="B277" s="108"/>
      <c r="C277" s="108"/>
      <c r="D277" s="115"/>
      <c r="E277" s="108"/>
      <c r="F277" s="108"/>
      <c r="G277" s="108"/>
      <c r="H277" s="108"/>
      <c r="I277" s="108"/>
      <c r="J277" s="108"/>
      <c r="K277" s="108"/>
      <c r="L277" s="108"/>
      <c r="M277" s="111"/>
      <c r="N277" s="112"/>
      <c r="O277" s="111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</row>
    <row r="278">
      <c r="A278" s="108"/>
      <c r="B278" s="108"/>
      <c r="C278" s="108"/>
      <c r="D278" s="115"/>
      <c r="E278" s="108"/>
      <c r="F278" s="108"/>
      <c r="G278" s="108"/>
      <c r="H278" s="108"/>
      <c r="I278" s="108"/>
      <c r="J278" s="108"/>
      <c r="K278" s="108"/>
      <c r="L278" s="108"/>
      <c r="M278" s="111"/>
      <c r="N278" s="112"/>
      <c r="O278" s="111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</row>
    <row r="279">
      <c r="A279" s="108"/>
      <c r="B279" s="108"/>
      <c r="C279" s="108"/>
      <c r="D279" s="115"/>
      <c r="E279" s="108"/>
      <c r="F279" s="108"/>
      <c r="G279" s="108"/>
      <c r="H279" s="108"/>
      <c r="I279" s="108"/>
      <c r="J279" s="108"/>
      <c r="K279" s="108"/>
      <c r="L279" s="108"/>
      <c r="M279" s="111"/>
      <c r="N279" s="112"/>
      <c r="O279" s="111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</row>
    <row r="280">
      <c r="A280" s="108"/>
      <c r="B280" s="108"/>
      <c r="C280" s="108"/>
      <c r="D280" s="115"/>
      <c r="E280" s="108"/>
      <c r="F280" s="108"/>
      <c r="G280" s="108"/>
      <c r="H280" s="108"/>
      <c r="I280" s="108"/>
      <c r="J280" s="108"/>
      <c r="K280" s="108"/>
      <c r="L280" s="108"/>
      <c r="M280" s="111"/>
      <c r="N280" s="112"/>
      <c r="O280" s="111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</row>
    <row r="281">
      <c r="A281" s="108"/>
      <c r="B281" s="108"/>
      <c r="C281" s="108"/>
      <c r="D281" s="115"/>
      <c r="E281" s="108"/>
      <c r="F281" s="108"/>
      <c r="G281" s="108"/>
      <c r="H281" s="108"/>
      <c r="I281" s="108"/>
      <c r="J281" s="108"/>
      <c r="K281" s="108"/>
      <c r="L281" s="108"/>
      <c r="M281" s="111"/>
      <c r="N281" s="112"/>
      <c r="O281" s="111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</row>
    <row r="282">
      <c r="A282" s="108"/>
      <c r="B282" s="108"/>
      <c r="C282" s="108"/>
      <c r="D282" s="115"/>
      <c r="E282" s="108"/>
      <c r="F282" s="108"/>
      <c r="G282" s="108"/>
      <c r="H282" s="108"/>
      <c r="I282" s="108"/>
      <c r="J282" s="108"/>
      <c r="K282" s="108"/>
      <c r="L282" s="108"/>
      <c r="M282" s="111"/>
      <c r="N282" s="112"/>
      <c r="O282" s="111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</row>
    <row r="283">
      <c r="A283" s="108"/>
      <c r="B283" s="108"/>
      <c r="C283" s="108"/>
      <c r="D283" s="115"/>
      <c r="E283" s="108"/>
      <c r="F283" s="108"/>
      <c r="G283" s="108"/>
      <c r="H283" s="108"/>
      <c r="I283" s="108"/>
      <c r="J283" s="108"/>
      <c r="K283" s="108"/>
      <c r="L283" s="108"/>
      <c r="M283" s="111"/>
      <c r="N283" s="112"/>
      <c r="O283" s="111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</row>
    <row r="284">
      <c r="A284" s="108"/>
      <c r="B284" s="108"/>
      <c r="C284" s="108"/>
      <c r="D284" s="115"/>
      <c r="E284" s="108"/>
      <c r="F284" s="108"/>
      <c r="G284" s="108"/>
      <c r="H284" s="108"/>
      <c r="I284" s="108"/>
      <c r="J284" s="108"/>
      <c r="K284" s="108"/>
      <c r="L284" s="108"/>
      <c r="M284" s="111"/>
      <c r="N284" s="112"/>
      <c r="O284" s="111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</row>
    <row r="285">
      <c r="A285" s="108"/>
      <c r="B285" s="108"/>
      <c r="C285" s="108"/>
      <c r="D285" s="115"/>
      <c r="E285" s="108"/>
      <c r="F285" s="108"/>
      <c r="G285" s="108"/>
      <c r="H285" s="108"/>
      <c r="I285" s="108"/>
      <c r="J285" s="108"/>
      <c r="K285" s="108"/>
      <c r="L285" s="108"/>
      <c r="M285" s="111"/>
      <c r="N285" s="112"/>
      <c r="O285" s="111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</row>
    <row r="286">
      <c r="A286" s="108"/>
      <c r="B286" s="108"/>
      <c r="C286" s="108"/>
      <c r="D286" s="115"/>
      <c r="E286" s="108"/>
      <c r="F286" s="108"/>
      <c r="G286" s="108"/>
      <c r="H286" s="108"/>
      <c r="I286" s="108"/>
      <c r="J286" s="108"/>
      <c r="K286" s="108"/>
      <c r="L286" s="108"/>
      <c r="M286" s="111"/>
      <c r="N286" s="112"/>
      <c r="O286" s="111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</row>
    <row r="287">
      <c r="A287" s="108"/>
      <c r="B287" s="108"/>
      <c r="C287" s="108"/>
      <c r="D287" s="115"/>
      <c r="E287" s="108"/>
      <c r="F287" s="108"/>
      <c r="G287" s="108"/>
      <c r="H287" s="108"/>
      <c r="I287" s="108"/>
      <c r="J287" s="108"/>
      <c r="K287" s="108"/>
      <c r="L287" s="108"/>
      <c r="M287" s="111"/>
      <c r="N287" s="112"/>
      <c r="O287" s="111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</row>
    <row r="288">
      <c r="A288" s="108"/>
      <c r="B288" s="108"/>
      <c r="C288" s="108"/>
      <c r="D288" s="115"/>
      <c r="E288" s="108"/>
      <c r="F288" s="108"/>
      <c r="G288" s="108"/>
      <c r="H288" s="108"/>
      <c r="I288" s="108"/>
      <c r="J288" s="108"/>
      <c r="K288" s="108"/>
      <c r="L288" s="108"/>
      <c r="M288" s="111"/>
      <c r="N288" s="112"/>
      <c r="O288" s="111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</row>
    <row r="289">
      <c r="A289" s="108"/>
      <c r="B289" s="108"/>
      <c r="C289" s="108"/>
      <c r="D289" s="115"/>
      <c r="E289" s="108"/>
      <c r="F289" s="108"/>
      <c r="G289" s="108"/>
      <c r="H289" s="108"/>
      <c r="I289" s="108"/>
      <c r="J289" s="108"/>
      <c r="K289" s="108"/>
      <c r="L289" s="108"/>
      <c r="M289" s="111"/>
      <c r="N289" s="112"/>
      <c r="O289" s="111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</row>
    <row r="290">
      <c r="A290" s="108"/>
      <c r="B290" s="108"/>
      <c r="C290" s="108"/>
      <c r="D290" s="115"/>
      <c r="E290" s="108"/>
      <c r="F290" s="108"/>
      <c r="G290" s="108"/>
      <c r="H290" s="108"/>
      <c r="I290" s="108"/>
      <c r="J290" s="108"/>
      <c r="K290" s="108"/>
      <c r="L290" s="108"/>
      <c r="M290" s="111"/>
      <c r="N290" s="112"/>
      <c r="O290" s="111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</row>
    <row r="291">
      <c r="A291" s="108"/>
      <c r="B291" s="108"/>
      <c r="C291" s="108"/>
      <c r="D291" s="115"/>
      <c r="E291" s="108"/>
      <c r="F291" s="108"/>
      <c r="G291" s="108"/>
      <c r="H291" s="108"/>
      <c r="I291" s="108"/>
      <c r="J291" s="108"/>
      <c r="K291" s="108"/>
      <c r="L291" s="108"/>
      <c r="M291" s="111"/>
      <c r="N291" s="112"/>
      <c r="O291" s="111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</row>
    <row r="292">
      <c r="A292" s="108"/>
      <c r="B292" s="108"/>
      <c r="C292" s="108"/>
      <c r="D292" s="115"/>
      <c r="E292" s="108"/>
      <c r="F292" s="108"/>
      <c r="G292" s="108"/>
      <c r="H292" s="108"/>
      <c r="I292" s="108"/>
      <c r="J292" s="108"/>
      <c r="K292" s="108"/>
      <c r="L292" s="108"/>
      <c r="M292" s="111"/>
      <c r="N292" s="112"/>
      <c r="O292" s="111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</row>
    <row r="293">
      <c r="A293" s="108"/>
      <c r="B293" s="108"/>
      <c r="C293" s="108"/>
      <c r="D293" s="115"/>
      <c r="E293" s="108"/>
      <c r="F293" s="108"/>
      <c r="G293" s="108"/>
      <c r="H293" s="108"/>
      <c r="I293" s="108"/>
      <c r="J293" s="108"/>
      <c r="K293" s="108"/>
      <c r="L293" s="108"/>
      <c r="M293" s="111"/>
      <c r="N293" s="112"/>
      <c r="O293" s="111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</row>
    <row r="294">
      <c r="A294" s="108"/>
      <c r="B294" s="108"/>
      <c r="C294" s="108"/>
      <c r="D294" s="115"/>
      <c r="E294" s="108"/>
      <c r="F294" s="108"/>
      <c r="G294" s="108"/>
      <c r="H294" s="108"/>
      <c r="I294" s="108"/>
      <c r="J294" s="108"/>
      <c r="K294" s="108"/>
      <c r="L294" s="108"/>
      <c r="M294" s="111"/>
      <c r="N294" s="112"/>
      <c r="O294" s="111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</row>
    <row r="295">
      <c r="A295" s="108"/>
      <c r="B295" s="108"/>
      <c r="C295" s="108"/>
      <c r="D295" s="115"/>
      <c r="E295" s="108"/>
      <c r="F295" s="108"/>
      <c r="G295" s="108"/>
      <c r="H295" s="108"/>
      <c r="I295" s="108"/>
      <c r="J295" s="108"/>
      <c r="K295" s="108"/>
      <c r="L295" s="108"/>
      <c r="M295" s="111"/>
      <c r="N295" s="112"/>
      <c r="O295" s="111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</row>
    <row r="296">
      <c r="A296" s="108"/>
      <c r="B296" s="108"/>
      <c r="C296" s="108"/>
      <c r="D296" s="115"/>
      <c r="E296" s="108"/>
      <c r="F296" s="108"/>
      <c r="G296" s="108"/>
      <c r="H296" s="108"/>
      <c r="I296" s="108"/>
      <c r="J296" s="108"/>
      <c r="K296" s="108"/>
      <c r="L296" s="108"/>
      <c r="M296" s="111"/>
      <c r="N296" s="112"/>
      <c r="O296" s="111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</row>
    <row r="297">
      <c r="A297" s="108"/>
      <c r="B297" s="108"/>
      <c r="C297" s="108"/>
      <c r="D297" s="115"/>
      <c r="E297" s="108"/>
      <c r="F297" s="108"/>
      <c r="G297" s="108"/>
      <c r="H297" s="108"/>
      <c r="I297" s="108"/>
      <c r="J297" s="108"/>
      <c r="K297" s="108"/>
      <c r="L297" s="108"/>
      <c r="M297" s="111"/>
      <c r="N297" s="112"/>
      <c r="O297" s="111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</row>
    <row r="298">
      <c r="A298" s="108"/>
      <c r="B298" s="108"/>
      <c r="C298" s="108"/>
      <c r="D298" s="115"/>
      <c r="E298" s="108"/>
      <c r="F298" s="108"/>
      <c r="G298" s="108"/>
      <c r="H298" s="108"/>
      <c r="I298" s="108"/>
      <c r="J298" s="108"/>
      <c r="K298" s="108"/>
      <c r="L298" s="108"/>
      <c r="M298" s="111"/>
      <c r="N298" s="112"/>
      <c r="O298" s="111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</row>
    <row r="299">
      <c r="A299" s="108"/>
      <c r="B299" s="108"/>
      <c r="C299" s="108"/>
      <c r="D299" s="115"/>
      <c r="E299" s="108"/>
      <c r="F299" s="108"/>
      <c r="G299" s="108"/>
      <c r="H299" s="108"/>
      <c r="I299" s="108"/>
      <c r="J299" s="108"/>
      <c r="K299" s="108"/>
      <c r="L299" s="108"/>
      <c r="M299" s="111"/>
      <c r="N299" s="112"/>
      <c r="O299" s="111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</row>
    <row r="300">
      <c r="A300" s="108"/>
      <c r="B300" s="108"/>
      <c r="C300" s="108"/>
      <c r="D300" s="115"/>
      <c r="E300" s="108"/>
      <c r="F300" s="108"/>
      <c r="G300" s="108"/>
      <c r="H300" s="108"/>
      <c r="I300" s="108"/>
      <c r="J300" s="108"/>
      <c r="K300" s="108"/>
      <c r="L300" s="108"/>
      <c r="M300" s="111"/>
      <c r="N300" s="112"/>
      <c r="O300" s="111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</row>
    <row r="301">
      <c r="A301" s="108"/>
      <c r="B301" s="108"/>
      <c r="C301" s="108"/>
      <c r="D301" s="115"/>
      <c r="E301" s="108"/>
      <c r="F301" s="108"/>
      <c r="G301" s="108"/>
      <c r="H301" s="108"/>
      <c r="I301" s="108"/>
      <c r="J301" s="108"/>
      <c r="K301" s="108"/>
      <c r="L301" s="108"/>
      <c r="M301" s="111"/>
      <c r="N301" s="112"/>
      <c r="O301" s="111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</row>
    <row r="302">
      <c r="A302" s="108"/>
      <c r="B302" s="108"/>
      <c r="C302" s="108"/>
      <c r="D302" s="115"/>
      <c r="E302" s="108"/>
      <c r="F302" s="108"/>
      <c r="G302" s="108"/>
      <c r="H302" s="108"/>
      <c r="I302" s="108"/>
      <c r="J302" s="108"/>
      <c r="K302" s="108"/>
      <c r="L302" s="108"/>
      <c r="M302" s="111"/>
      <c r="N302" s="112"/>
      <c r="O302" s="111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</row>
    <row r="303">
      <c r="A303" s="108"/>
      <c r="B303" s="108"/>
      <c r="C303" s="108"/>
      <c r="D303" s="115"/>
      <c r="E303" s="108"/>
      <c r="F303" s="108"/>
      <c r="G303" s="108"/>
      <c r="H303" s="108"/>
      <c r="I303" s="108"/>
      <c r="J303" s="108"/>
      <c r="K303" s="108"/>
      <c r="L303" s="108"/>
      <c r="M303" s="111"/>
      <c r="N303" s="112"/>
      <c r="O303" s="111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</row>
    <row r="304">
      <c r="A304" s="108"/>
      <c r="B304" s="108"/>
      <c r="C304" s="108"/>
      <c r="D304" s="115"/>
      <c r="E304" s="108"/>
      <c r="F304" s="108"/>
      <c r="G304" s="108"/>
      <c r="H304" s="108"/>
      <c r="I304" s="108"/>
      <c r="J304" s="108"/>
      <c r="K304" s="108"/>
      <c r="L304" s="108"/>
      <c r="M304" s="111"/>
      <c r="N304" s="112"/>
      <c r="O304" s="111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</row>
    <row r="305">
      <c r="A305" s="108"/>
      <c r="B305" s="108"/>
      <c r="C305" s="108"/>
      <c r="D305" s="115"/>
      <c r="E305" s="108"/>
      <c r="F305" s="108"/>
      <c r="G305" s="108"/>
      <c r="H305" s="108"/>
      <c r="I305" s="108"/>
      <c r="J305" s="108"/>
      <c r="K305" s="108"/>
      <c r="L305" s="108"/>
      <c r="M305" s="111"/>
      <c r="N305" s="112"/>
      <c r="O305" s="111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</row>
    <row r="306">
      <c r="A306" s="108"/>
      <c r="B306" s="108"/>
      <c r="C306" s="108"/>
      <c r="D306" s="115"/>
      <c r="E306" s="108"/>
      <c r="F306" s="108"/>
      <c r="G306" s="108"/>
      <c r="H306" s="108"/>
      <c r="I306" s="108"/>
      <c r="J306" s="108"/>
      <c r="K306" s="108"/>
      <c r="L306" s="108"/>
      <c r="M306" s="111"/>
      <c r="N306" s="112"/>
      <c r="O306" s="111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</row>
    <row r="307">
      <c r="A307" s="108"/>
      <c r="B307" s="108"/>
      <c r="C307" s="108"/>
      <c r="D307" s="115"/>
      <c r="E307" s="108"/>
      <c r="F307" s="108"/>
      <c r="G307" s="108"/>
      <c r="H307" s="108"/>
      <c r="I307" s="108"/>
      <c r="J307" s="108"/>
      <c r="K307" s="108"/>
      <c r="L307" s="108"/>
      <c r="M307" s="111"/>
      <c r="N307" s="112"/>
      <c r="O307" s="111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</row>
    <row r="308">
      <c r="A308" s="108"/>
      <c r="B308" s="108"/>
      <c r="C308" s="108"/>
      <c r="D308" s="115"/>
      <c r="E308" s="108"/>
      <c r="F308" s="108"/>
      <c r="G308" s="108"/>
      <c r="H308" s="108"/>
      <c r="I308" s="108"/>
      <c r="J308" s="108"/>
      <c r="K308" s="108"/>
      <c r="L308" s="108"/>
      <c r="M308" s="111"/>
      <c r="N308" s="112"/>
      <c r="O308" s="111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</row>
    <row r="309">
      <c r="A309" s="108"/>
      <c r="B309" s="108"/>
      <c r="C309" s="108"/>
      <c r="D309" s="115"/>
      <c r="E309" s="108"/>
      <c r="F309" s="108"/>
      <c r="G309" s="108"/>
      <c r="H309" s="108"/>
      <c r="I309" s="108"/>
      <c r="J309" s="108"/>
      <c r="K309" s="108"/>
      <c r="L309" s="108"/>
      <c r="M309" s="111"/>
      <c r="N309" s="112"/>
      <c r="O309" s="111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</row>
    <row r="310">
      <c r="A310" s="108"/>
      <c r="B310" s="108"/>
      <c r="C310" s="108"/>
      <c r="D310" s="115"/>
      <c r="E310" s="108"/>
      <c r="F310" s="108"/>
      <c r="G310" s="108"/>
      <c r="H310" s="108"/>
      <c r="I310" s="108"/>
      <c r="J310" s="108"/>
      <c r="K310" s="108"/>
      <c r="L310" s="108"/>
      <c r="M310" s="111"/>
      <c r="N310" s="112"/>
      <c r="O310" s="111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</row>
    <row r="311">
      <c r="A311" s="108"/>
      <c r="B311" s="108"/>
      <c r="C311" s="108"/>
      <c r="D311" s="115"/>
      <c r="E311" s="108"/>
      <c r="F311" s="108"/>
      <c r="G311" s="108"/>
      <c r="H311" s="108"/>
      <c r="I311" s="108"/>
      <c r="J311" s="108"/>
      <c r="K311" s="108"/>
      <c r="L311" s="108"/>
      <c r="M311" s="111"/>
      <c r="N311" s="112"/>
      <c r="O311" s="111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</row>
    <row r="312">
      <c r="A312" s="108"/>
      <c r="B312" s="108"/>
      <c r="C312" s="108"/>
      <c r="D312" s="115"/>
      <c r="E312" s="108"/>
      <c r="F312" s="108"/>
      <c r="G312" s="108"/>
      <c r="H312" s="108"/>
      <c r="I312" s="108"/>
      <c r="J312" s="108"/>
      <c r="K312" s="108"/>
      <c r="L312" s="108"/>
      <c r="M312" s="111"/>
      <c r="N312" s="112"/>
      <c r="O312" s="111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</row>
    <row r="313">
      <c r="A313" s="108"/>
      <c r="B313" s="108"/>
      <c r="C313" s="108"/>
      <c r="D313" s="115"/>
      <c r="E313" s="108"/>
      <c r="F313" s="108"/>
      <c r="G313" s="108"/>
      <c r="H313" s="108"/>
      <c r="I313" s="108"/>
      <c r="J313" s="108"/>
      <c r="K313" s="108"/>
      <c r="L313" s="108"/>
      <c r="M313" s="111"/>
      <c r="N313" s="112"/>
      <c r="O313" s="111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</row>
    <row r="314">
      <c r="A314" s="108"/>
      <c r="B314" s="108"/>
      <c r="C314" s="108"/>
      <c r="D314" s="115"/>
      <c r="E314" s="108"/>
      <c r="F314" s="108"/>
      <c r="G314" s="108"/>
      <c r="H314" s="108"/>
      <c r="I314" s="108"/>
      <c r="J314" s="108"/>
      <c r="K314" s="108"/>
      <c r="L314" s="108"/>
      <c r="M314" s="111"/>
      <c r="N314" s="112"/>
      <c r="O314" s="111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</row>
    <row r="315">
      <c r="A315" s="108"/>
      <c r="B315" s="108"/>
      <c r="C315" s="108"/>
      <c r="D315" s="115"/>
      <c r="E315" s="108"/>
      <c r="F315" s="108"/>
      <c r="G315" s="108"/>
      <c r="H315" s="108"/>
      <c r="I315" s="108"/>
      <c r="J315" s="108"/>
      <c r="K315" s="108"/>
      <c r="L315" s="108"/>
      <c r="M315" s="111"/>
      <c r="N315" s="112"/>
      <c r="O315" s="111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</row>
    <row r="316">
      <c r="A316" s="108"/>
      <c r="B316" s="108"/>
      <c r="C316" s="108"/>
      <c r="D316" s="115"/>
      <c r="E316" s="108"/>
      <c r="F316" s="108"/>
      <c r="G316" s="108"/>
      <c r="H316" s="108"/>
      <c r="I316" s="108"/>
      <c r="J316" s="108"/>
      <c r="K316" s="108"/>
      <c r="L316" s="108"/>
      <c r="M316" s="111"/>
      <c r="N316" s="112"/>
      <c r="O316" s="111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</row>
    <row r="317">
      <c r="A317" s="108"/>
      <c r="B317" s="108"/>
      <c r="C317" s="108"/>
      <c r="D317" s="115"/>
      <c r="E317" s="108"/>
      <c r="F317" s="108"/>
      <c r="G317" s="108"/>
      <c r="H317" s="108"/>
      <c r="I317" s="108"/>
      <c r="J317" s="108"/>
      <c r="K317" s="108"/>
      <c r="L317" s="108"/>
      <c r="M317" s="111"/>
      <c r="N317" s="112"/>
      <c r="O317" s="111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</row>
    <row r="318">
      <c r="A318" s="108"/>
      <c r="B318" s="108"/>
      <c r="C318" s="108"/>
      <c r="D318" s="115"/>
      <c r="E318" s="108"/>
      <c r="F318" s="108"/>
      <c r="G318" s="108"/>
      <c r="H318" s="108"/>
      <c r="I318" s="108"/>
      <c r="J318" s="108"/>
      <c r="K318" s="108"/>
      <c r="L318" s="108"/>
      <c r="M318" s="111"/>
      <c r="N318" s="112"/>
      <c r="O318" s="111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</row>
    <row r="319">
      <c r="A319" s="108"/>
      <c r="B319" s="108"/>
      <c r="C319" s="108"/>
      <c r="D319" s="115"/>
      <c r="E319" s="108"/>
      <c r="F319" s="108"/>
      <c r="G319" s="108"/>
      <c r="H319" s="108"/>
      <c r="I319" s="108"/>
      <c r="J319" s="108"/>
      <c r="K319" s="108"/>
      <c r="L319" s="108"/>
      <c r="M319" s="111"/>
      <c r="N319" s="112"/>
      <c r="O319" s="111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</row>
    <row r="320">
      <c r="A320" s="108"/>
      <c r="B320" s="108"/>
      <c r="C320" s="108"/>
      <c r="D320" s="115"/>
      <c r="E320" s="108"/>
      <c r="F320" s="108"/>
      <c r="G320" s="108"/>
      <c r="H320" s="108"/>
      <c r="I320" s="108"/>
      <c r="J320" s="108"/>
      <c r="K320" s="108"/>
      <c r="L320" s="108"/>
      <c r="M320" s="111"/>
      <c r="N320" s="112"/>
      <c r="O320" s="111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</row>
    <row r="321">
      <c r="A321" s="108"/>
      <c r="B321" s="108"/>
      <c r="C321" s="108"/>
      <c r="D321" s="115"/>
      <c r="E321" s="108"/>
      <c r="F321" s="108"/>
      <c r="G321" s="108"/>
      <c r="H321" s="108"/>
      <c r="I321" s="108"/>
      <c r="J321" s="108"/>
      <c r="K321" s="108"/>
      <c r="L321" s="108"/>
      <c r="M321" s="111"/>
      <c r="N321" s="112"/>
      <c r="O321" s="111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</row>
    <row r="322">
      <c r="A322" s="108"/>
      <c r="B322" s="108"/>
      <c r="C322" s="108"/>
      <c r="D322" s="115"/>
      <c r="E322" s="108"/>
      <c r="F322" s="108"/>
      <c r="G322" s="108"/>
      <c r="H322" s="108"/>
      <c r="I322" s="108"/>
      <c r="J322" s="108"/>
      <c r="K322" s="108"/>
      <c r="L322" s="108"/>
      <c r="M322" s="111"/>
      <c r="N322" s="112"/>
      <c r="O322" s="111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</row>
    <row r="323">
      <c r="A323" s="108"/>
      <c r="B323" s="108"/>
      <c r="C323" s="108"/>
      <c r="D323" s="115"/>
      <c r="E323" s="108"/>
      <c r="F323" s="108"/>
      <c r="G323" s="108"/>
      <c r="H323" s="108"/>
      <c r="I323" s="108"/>
      <c r="J323" s="108"/>
      <c r="K323" s="108"/>
      <c r="L323" s="108"/>
      <c r="M323" s="111"/>
      <c r="N323" s="112"/>
      <c r="O323" s="111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</row>
    <row r="324">
      <c r="A324" s="108"/>
      <c r="B324" s="108"/>
      <c r="C324" s="108"/>
      <c r="D324" s="115"/>
      <c r="E324" s="108"/>
      <c r="F324" s="108"/>
      <c r="G324" s="108"/>
      <c r="H324" s="108"/>
      <c r="I324" s="108"/>
      <c r="J324" s="108"/>
      <c r="K324" s="108"/>
      <c r="L324" s="108"/>
      <c r="M324" s="111"/>
      <c r="N324" s="112"/>
      <c r="O324" s="111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</row>
    <row r="325">
      <c r="A325" s="108"/>
      <c r="B325" s="108"/>
      <c r="C325" s="108"/>
      <c r="D325" s="115"/>
      <c r="E325" s="108"/>
      <c r="F325" s="108"/>
      <c r="G325" s="108"/>
      <c r="H325" s="108"/>
      <c r="I325" s="108"/>
      <c r="J325" s="108"/>
      <c r="K325" s="108"/>
      <c r="L325" s="108"/>
      <c r="M325" s="111"/>
      <c r="N325" s="112"/>
      <c r="O325" s="111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</row>
    <row r="326">
      <c r="A326" s="108"/>
      <c r="B326" s="108"/>
      <c r="C326" s="108"/>
      <c r="D326" s="115"/>
      <c r="E326" s="108"/>
      <c r="F326" s="108"/>
      <c r="G326" s="108"/>
      <c r="H326" s="108"/>
      <c r="I326" s="108"/>
      <c r="J326" s="108"/>
      <c r="K326" s="108"/>
      <c r="L326" s="108"/>
      <c r="M326" s="111"/>
      <c r="N326" s="112"/>
      <c r="O326" s="111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</row>
    <row r="327">
      <c r="A327" s="108"/>
      <c r="B327" s="108"/>
      <c r="C327" s="108"/>
      <c r="D327" s="115"/>
      <c r="E327" s="108"/>
      <c r="F327" s="108"/>
      <c r="G327" s="108"/>
      <c r="H327" s="108"/>
      <c r="I327" s="108"/>
      <c r="J327" s="108"/>
      <c r="K327" s="108"/>
      <c r="L327" s="108"/>
      <c r="M327" s="111"/>
      <c r="N327" s="112"/>
      <c r="O327" s="111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</row>
    <row r="328">
      <c r="A328" s="108"/>
      <c r="B328" s="108"/>
      <c r="C328" s="108"/>
      <c r="D328" s="115"/>
      <c r="E328" s="108"/>
      <c r="F328" s="108"/>
      <c r="G328" s="108"/>
      <c r="H328" s="108"/>
      <c r="I328" s="108"/>
      <c r="J328" s="108"/>
      <c r="K328" s="108"/>
      <c r="L328" s="108"/>
      <c r="M328" s="111"/>
      <c r="N328" s="112"/>
      <c r="O328" s="111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</row>
    <row r="329">
      <c r="A329" s="108"/>
      <c r="B329" s="108"/>
      <c r="C329" s="108"/>
      <c r="D329" s="115"/>
      <c r="E329" s="108"/>
      <c r="F329" s="108"/>
      <c r="G329" s="108"/>
      <c r="H329" s="108"/>
      <c r="I329" s="108"/>
      <c r="J329" s="108"/>
      <c r="K329" s="108"/>
      <c r="L329" s="108"/>
      <c r="M329" s="111"/>
      <c r="N329" s="112"/>
      <c r="O329" s="111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</row>
    <row r="330">
      <c r="A330" s="108"/>
      <c r="B330" s="108"/>
      <c r="C330" s="108"/>
      <c r="D330" s="115"/>
      <c r="E330" s="108"/>
      <c r="F330" s="108"/>
      <c r="G330" s="108"/>
      <c r="H330" s="108"/>
      <c r="I330" s="108"/>
      <c r="J330" s="108"/>
      <c r="K330" s="108"/>
      <c r="L330" s="108"/>
      <c r="M330" s="111"/>
      <c r="N330" s="112"/>
      <c r="O330" s="111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</row>
    <row r="331">
      <c r="A331" s="108"/>
      <c r="B331" s="108"/>
      <c r="C331" s="108"/>
      <c r="D331" s="115"/>
      <c r="E331" s="108"/>
      <c r="F331" s="108"/>
      <c r="G331" s="108"/>
      <c r="H331" s="108"/>
      <c r="I331" s="108"/>
      <c r="J331" s="108"/>
      <c r="K331" s="108"/>
      <c r="L331" s="108"/>
      <c r="M331" s="111"/>
      <c r="N331" s="112"/>
      <c r="O331" s="111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</row>
    <row r="332">
      <c r="A332" s="108"/>
      <c r="B332" s="108"/>
      <c r="C332" s="108"/>
      <c r="D332" s="115"/>
      <c r="E332" s="108"/>
      <c r="F332" s="108"/>
      <c r="G332" s="108"/>
      <c r="H332" s="108"/>
      <c r="I332" s="108"/>
      <c r="J332" s="108"/>
      <c r="K332" s="108"/>
      <c r="L332" s="108"/>
      <c r="M332" s="111"/>
      <c r="N332" s="112"/>
      <c r="O332" s="111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</row>
    <row r="333">
      <c r="A333" s="108"/>
      <c r="B333" s="108"/>
      <c r="C333" s="108"/>
      <c r="D333" s="115"/>
      <c r="E333" s="108"/>
      <c r="F333" s="108"/>
      <c r="G333" s="108"/>
      <c r="H333" s="108"/>
      <c r="I333" s="108"/>
      <c r="J333" s="108"/>
      <c r="K333" s="108"/>
      <c r="L333" s="108"/>
      <c r="M333" s="111"/>
      <c r="N333" s="112"/>
      <c r="O333" s="111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</row>
    <row r="334">
      <c r="A334" s="108"/>
      <c r="B334" s="108"/>
      <c r="C334" s="108"/>
      <c r="D334" s="115"/>
      <c r="E334" s="108"/>
      <c r="F334" s="108"/>
      <c r="G334" s="108"/>
      <c r="H334" s="108"/>
      <c r="I334" s="108"/>
      <c r="J334" s="108"/>
      <c r="K334" s="108"/>
      <c r="L334" s="108"/>
      <c r="M334" s="111"/>
      <c r="N334" s="112"/>
      <c r="O334" s="111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</row>
    <row r="335">
      <c r="A335" s="108"/>
      <c r="B335" s="108"/>
      <c r="C335" s="108"/>
      <c r="D335" s="115"/>
      <c r="E335" s="108"/>
      <c r="F335" s="108"/>
      <c r="G335" s="108"/>
      <c r="H335" s="108"/>
      <c r="I335" s="108"/>
      <c r="J335" s="108"/>
      <c r="K335" s="108"/>
      <c r="L335" s="108"/>
      <c r="M335" s="111"/>
      <c r="N335" s="112"/>
      <c r="O335" s="111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</row>
    <row r="336">
      <c r="A336" s="108"/>
      <c r="B336" s="108"/>
      <c r="C336" s="108"/>
      <c r="D336" s="115"/>
      <c r="E336" s="108"/>
      <c r="F336" s="108"/>
      <c r="G336" s="108"/>
      <c r="H336" s="108"/>
      <c r="I336" s="108"/>
      <c r="J336" s="108"/>
      <c r="K336" s="108"/>
      <c r="L336" s="108"/>
      <c r="M336" s="111"/>
      <c r="N336" s="112"/>
      <c r="O336" s="111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</row>
    <row r="337">
      <c r="A337" s="108"/>
      <c r="B337" s="108"/>
      <c r="C337" s="108"/>
      <c r="D337" s="115"/>
      <c r="E337" s="108"/>
      <c r="F337" s="108"/>
      <c r="G337" s="108"/>
      <c r="H337" s="108"/>
      <c r="I337" s="108"/>
      <c r="J337" s="108"/>
      <c r="K337" s="108"/>
      <c r="L337" s="108"/>
      <c r="M337" s="111"/>
      <c r="N337" s="112"/>
      <c r="O337" s="111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</row>
    <row r="338">
      <c r="A338" s="108"/>
      <c r="B338" s="108"/>
      <c r="C338" s="108"/>
      <c r="D338" s="115"/>
      <c r="E338" s="108"/>
      <c r="F338" s="108"/>
      <c r="G338" s="108"/>
      <c r="H338" s="108"/>
      <c r="I338" s="108"/>
      <c r="J338" s="108"/>
      <c r="K338" s="108"/>
      <c r="L338" s="108"/>
      <c r="M338" s="111"/>
      <c r="N338" s="112"/>
      <c r="O338" s="111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</row>
    <row r="339">
      <c r="A339" s="108"/>
      <c r="B339" s="108"/>
      <c r="C339" s="108"/>
      <c r="D339" s="115"/>
      <c r="E339" s="108"/>
      <c r="F339" s="108"/>
      <c r="G339" s="108"/>
      <c r="H339" s="108"/>
      <c r="I339" s="108"/>
      <c r="J339" s="108"/>
      <c r="K339" s="108"/>
      <c r="L339" s="108"/>
      <c r="M339" s="111"/>
      <c r="N339" s="112"/>
      <c r="O339" s="111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</row>
    <row r="340">
      <c r="A340" s="108"/>
      <c r="B340" s="108"/>
      <c r="C340" s="108"/>
      <c r="D340" s="115"/>
      <c r="E340" s="108"/>
      <c r="F340" s="108"/>
      <c r="G340" s="108"/>
      <c r="H340" s="108"/>
      <c r="I340" s="108"/>
      <c r="J340" s="108"/>
      <c r="K340" s="108"/>
      <c r="L340" s="108"/>
      <c r="M340" s="111"/>
      <c r="N340" s="112"/>
      <c r="O340" s="111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</row>
    <row r="341">
      <c r="A341" s="108"/>
      <c r="B341" s="108"/>
      <c r="C341" s="108"/>
      <c r="D341" s="115"/>
      <c r="E341" s="108"/>
      <c r="F341" s="108"/>
      <c r="G341" s="108"/>
      <c r="H341" s="108"/>
      <c r="I341" s="108"/>
      <c r="J341" s="108"/>
      <c r="K341" s="108"/>
      <c r="L341" s="108"/>
      <c r="M341" s="111"/>
      <c r="N341" s="112"/>
      <c r="O341" s="111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</row>
    <row r="342">
      <c r="A342" s="108"/>
      <c r="B342" s="108"/>
      <c r="C342" s="108"/>
      <c r="D342" s="115"/>
      <c r="E342" s="108"/>
      <c r="F342" s="108"/>
      <c r="G342" s="108"/>
      <c r="H342" s="108"/>
      <c r="I342" s="108"/>
      <c r="J342" s="108"/>
      <c r="K342" s="108"/>
      <c r="L342" s="108"/>
      <c r="M342" s="111"/>
      <c r="N342" s="112"/>
      <c r="O342" s="111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</row>
    <row r="343">
      <c r="A343" s="108"/>
      <c r="B343" s="108"/>
      <c r="C343" s="108"/>
      <c r="D343" s="115"/>
      <c r="E343" s="108"/>
      <c r="F343" s="108"/>
      <c r="G343" s="108"/>
      <c r="H343" s="108"/>
      <c r="I343" s="108"/>
      <c r="J343" s="108"/>
      <c r="K343" s="108"/>
      <c r="L343" s="108"/>
      <c r="M343" s="111"/>
      <c r="N343" s="112"/>
      <c r="O343" s="111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</row>
    <row r="344">
      <c r="A344" s="108"/>
      <c r="B344" s="108"/>
      <c r="C344" s="108"/>
      <c r="D344" s="115"/>
      <c r="E344" s="108"/>
      <c r="F344" s="108"/>
      <c r="G344" s="108"/>
      <c r="H344" s="108"/>
      <c r="I344" s="108"/>
      <c r="J344" s="108"/>
      <c r="K344" s="108"/>
      <c r="L344" s="108"/>
      <c r="M344" s="111"/>
      <c r="N344" s="112"/>
      <c r="O344" s="111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</row>
    <row r="345">
      <c r="A345" s="108"/>
      <c r="B345" s="108"/>
      <c r="C345" s="108"/>
      <c r="D345" s="115"/>
      <c r="E345" s="108"/>
      <c r="F345" s="108"/>
      <c r="G345" s="108"/>
      <c r="H345" s="108"/>
      <c r="I345" s="108"/>
      <c r="J345" s="108"/>
      <c r="K345" s="108"/>
      <c r="L345" s="108"/>
      <c r="M345" s="111"/>
      <c r="N345" s="112"/>
      <c r="O345" s="111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</row>
    <row r="346">
      <c r="A346" s="108"/>
      <c r="B346" s="108"/>
      <c r="C346" s="108"/>
      <c r="D346" s="115"/>
      <c r="E346" s="108"/>
      <c r="F346" s="108"/>
      <c r="G346" s="108"/>
      <c r="H346" s="108"/>
      <c r="I346" s="108"/>
      <c r="J346" s="108"/>
      <c r="K346" s="108"/>
      <c r="L346" s="108"/>
      <c r="M346" s="111"/>
      <c r="N346" s="112"/>
      <c r="O346" s="111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</row>
    <row r="347">
      <c r="A347" s="108"/>
      <c r="B347" s="108"/>
      <c r="C347" s="108"/>
      <c r="D347" s="115"/>
      <c r="E347" s="108"/>
      <c r="F347" s="108"/>
      <c r="G347" s="108"/>
      <c r="H347" s="108"/>
      <c r="I347" s="108"/>
      <c r="J347" s="108"/>
      <c r="K347" s="108"/>
      <c r="L347" s="108"/>
      <c r="M347" s="111"/>
      <c r="N347" s="112"/>
      <c r="O347" s="111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</row>
    <row r="348">
      <c r="A348" s="108"/>
      <c r="B348" s="108"/>
      <c r="C348" s="108"/>
      <c r="D348" s="115"/>
      <c r="E348" s="108"/>
      <c r="F348" s="108"/>
      <c r="G348" s="108"/>
      <c r="H348" s="108"/>
      <c r="I348" s="108"/>
      <c r="J348" s="108"/>
      <c r="K348" s="108"/>
      <c r="L348" s="108"/>
      <c r="M348" s="111"/>
      <c r="N348" s="112"/>
      <c r="O348" s="111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</row>
    <row r="349">
      <c r="A349" s="108"/>
      <c r="B349" s="108"/>
      <c r="C349" s="108"/>
      <c r="D349" s="115"/>
      <c r="E349" s="108"/>
      <c r="F349" s="108"/>
      <c r="G349" s="108"/>
      <c r="H349" s="108"/>
      <c r="I349" s="108"/>
      <c r="J349" s="108"/>
      <c r="K349" s="108"/>
      <c r="L349" s="108"/>
      <c r="M349" s="111"/>
      <c r="N349" s="112"/>
      <c r="O349" s="111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</row>
    <row r="350">
      <c r="A350" s="108"/>
      <c r="B350" s="108"/>
      <c r="C350" s="108"/>
      <c r="D350" s="115"/>
      <c r="E350" s="108"/>
      <c r="F350" s="108"/>
      <c r="G350" s="108"/>
      <c r="H350" s="108"/>
      <c r="I350" s="108"/>
      <c r="J350" s="108"/>
      <c r="K350" s="108"/>
      <c r="L350" s="108"/>
      <c r="M350" s="111"/>
      <c r="N350" s="112"/>
      <c r="O350" s="111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</row>
    <row r="351">
      <c r="A351" s="108"/>
      <c r="B351" s="108"/>
      <c r="C351" s="108"/>
      <c r="D351" s="115"/>
      <c r="E351" s="108"/>
      <c r="F351" s="108"/>
      <c r="G351" s="108"/>
      <c r="H351" s="108"/>
      <c r="I351" s="108"/>
      <c r="J351" s="108"/>
      <c r="K351" s="108"/>
      <c r="L351" s="108"/>
      <c r="M351" s="111"/>
      <c r="N351" s="112"/>
      <c r="O351" s="111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</row>
    <row r="352">
      <c r="A352" s="108"/>
      <c r="B352" s="108"/>
      <c r="C352" s="108"/>
      <c r="D352" s="115"/>
      <c r="E352" s="108"/>
      <c r="F352" s="108"/>
      <c r="G352" s="108"/>
      <c r="H352" s="108"/>
      <c r="I352" s="108"/>
      <c r="J352" s="108"/>
      <c r="K352" s="108"/>
      <c r="L352" s="108"/>
      <c r="M352" s="111"/>
      <c r="N352" s="112"/>
      <c r="O352" s="111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</row>
    <row r="353">
      <c r="A353" s="108"/>
      <c r="B353" s="108"/>
      <c r="C353" s="108"/>
      <c r="D353" s="115"/>
      <c r="E353" s="108"/>
      <c r="F353" s="108"/>
      <c r="G353" s="108"/>
      <c r="H353" s="108"/>
      <c r="I353" s="108"/>
      <c r="J353" s="108"/>
      <c r="K353" s="108"/>
      <c r="L353" s="108"/>
      <c r="M353" s="111"/>
      <c r="N353" s="112"/>
      <c r="O353" s="111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</row>
    <row r="354">
      <c r="A354" s="108"/>
      <c r="B354" s="108"/>
      <c r="C354" s="108"/>
      <c r="D354" s="115"/>
      <c r="E354" s="108"/>
      <c r="F354" s="108"/>
      <c r="G354" s="108"/>
      <c r="H354" s="108"/>
      <c r="I354" s="108"/>
      <c r="J354" s="108"/>
      <c r="K354" s="108"/>
      <c r="L354" s="108"/>
      <c r="M354" s="111"/>
      <c r="N354" s="112"/>
      <c r="O354" s="111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  <c r="AF354" s="108"/>
      <c r="AG354" s="108"/>
      <c r="AH354" s="108"/>
    </row>
    <row r="355">
      <c r="A355" s="108"/>
      <c r="B355" s="108"/>
      <c r="C355" s="108"/>
      <c r="D355" s="115"/>
      <c r="E355" s="108"/>
      <c r="F355" s="108"/>
      <c r="G355" s="108"/>
      <c r="H355" s="108"/>
      <c r="I355" s="108"/>
      <c r="J355" s="108"/>
      <c r="K355" s="108"/>
      <c r="L355" s="108"/>
      <c r="M355" s="111"/>
      <c r="N355" s="112"/>
      <c r="O355" s="111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  <c r="AF355" s="108"/>
      <c r="AG355" s="108"/>
      <c r="AH355" s="108"/>
    </row>
    <row r="356">
      <c r="A356" s="108"/>
      <c r="B356" s="108"/>
      <c r="C356" s="108"/>
      <c r="D356" s="115"/>
      <c r="E356" s="108"/>
      <c r="F356" s="108"/>
      <c r="G356" s="108"/>
      <c r="H356" s="108"/>
      <c r="I356" s="108"/>
      <c r="J356" s="108"/>
      <c r="K356" s="108"/>
      <c r="L356" s="108"/>
      <c r="M356" s="111"/>
      <c r="N356" s="112"/>
      <c r="O356" s="111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08"/>
      <c r="AG356" s="108"/>
      <c r="AH356" s="108"/>
    </row>
    <row r="357">
      <c r="A357" s="108"/>
      <c r="B357" s="108"/>
      <c r="C357" s="108"/>
      <c r="D357" s="115"/>
      <c r="E357" s="108"/>
      <c r="F357" s="108"/>
      <c r="G357" s="108"/>
      <c r="H357" s="108"/>
      <c r="I357" s="108"/>
      <c r="J357" s="108"/>
      <c r="K357" s="108"/>
      <c r="L357" s="108"/>
      <c r="M357" s="111"/>
      <c r="N357" s="112"/>
      <c r="O357" s="111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108"/>
      <c r="AH357" s="108"/>
    </row>
    <row r="358">
      <c r="A358" s="108"/>
      <c r="B358" s="108"/>
      <c r="C358" s="108"/>
      <c r="D358" s="115"/>
      <c r="E358" s="108"/>
      <c r="F358" s="108"/>
      <c r="G358" s="108"/>
      <c r="H358" s="108"/>
      <c r="I358" s="108"/>
      <c r="J358" s="108"/>
      <c r="K358" s="108"/>
      <c r="L358" s="108"/>
      <c r="M358" s="111"/>
      <c r="N358" s="112"/>
      <c r="O358" s="111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108"/>
      <c r="AH358" s="108"/>
    </row>
    <row r="359">
      <c r="A359" s="108"/>
      <c r="B359" s="108"/>
      <c r="C359" s="108"/>
      <c r="D359" s="115"/>
      <c r="E359" s="108"/>
      <c r="F359" s="108"/>
      <c r="G359" s="108"/>
      <c r="H359" s="108"/>
      <c r="I359" s="108"/>
      <c r="J359" s="108"/>
      <c r="K359" s="108"/>
      <c r="L359" s="108"/>
      <c r="M359" s="111"/>
      <c r="N359" s="112"/>
      <c r="O359" s="111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108"/>
      <c r="AH359" s="108"/>
    </row>
    <row r="360">
      <c r="A360" s="108"/>
      <c r="B360" s="108"/>
      <c r="C360" s="108"/>
      <c r="D360" s="115"/>
      <c r="E360" s="108"/>
      <c r="F360" s="108"/>
      <c r="G360" s="108"/>
      <c r="H360" s="108"/>
      <c r="I360" s="108"/>
      <c r="J360" s="108"/>
      <c r="K360" s="108"/>
      <c r="L360" s="108"/>
      <c r="M360" s="111"/>
      <c r="N360" s="112"/>
      <c r="O360" s="111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  <c r="AF360" s="108"/>
      <c r="AG360" s="108"/>
      <c r="AH360" s="108"/>
    </row>
    <row r="361">
      <c r="A361" s="108"/>
      <c r="B361" s="108"/>
      <c r="C361" s="108"/>
      <c r="D361" s="115"/>
      <c r="E361" s="108"/>
      <c r="F361" s="108"/>
      <c r="G361" s="108"/>
      <c r="H361" s="108"/>
      <c r="I361" s="108"/>
      <c r="J361" s="108"/>
      <c r="K361" s="108"/>
      <c r="L361" s="108"/>
      <c r="M361" s="111"/>
      <c r="N361" s="112"/>
      <c r="O361" s="111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  <c r="AF361" s="108"/>
      <c r="AG361" s="108"/>
      <c r="AH361" s="108"/>
    </row>
    <row r="362">
      <c r="A362" s="108"/>
      <c r="B362" s="108"/>
      <c r="C362" s="108"/>
      <c r="D362" s="115"/>
      <c r="E362" s="108"/>
      <c r="F362" s="108"/>
      <c r="G362" s="108"/>
      <c r="H362" s="108"/>
      <c r="I362" s="108"/>
      <c r="J362" s="108"/>
      <c r="K362" s="108"/>
      <c r="L362" s="108"/>
      <c r="M362" s="111"/>
      <c r="N362" s="112"/>
      <c r="O362" s="111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108"/>
      <c r="AH362" s="108"/>
    </row>
    <row r="363">
      <c r="A363" s="108"/>
      <c r="B363" s="108"/>
      <c r="C363" s="108"/>
      <c r="D363" s="115"/>
      <c r="E363" s="108"/>
      <c r="F363" s="108"/>
      <c r="G363" s="108"/>
      <c r="H363" s="108"/>
      <c r="I363" s="108"/>
      <c r="J363" s="108"/>
      <c r="K363" s="108"/>
      <c r="L363" s="108"/>
      <c r="M363" s="111"/>
      <c r="N363" s="112"/>
      <c r="O363" s="111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  <c r="AF363" s="108"/>
      <c r="AG363" s="108"/>
      <c r="AH363" s="108"/>
    </row>
    <row r="364">
      <c r="A364" s="108"/>
      <c r="B364" s="108"/>
      <c r="C364" s="108"/>
      <c r="D364" s="115"/>
      <c r="E364" s="108"/>
      <c r="F364" s="108"/>
      <c r="G364" s="108"/>
      <c r="H364" s="108"/>
      <c r="I364" s="108"/>
      <c r="J364" s="108"/>
      <c r="K364" s="108"/>
      <c r="L364" s="108"/>
      <c r="M364" s="111"/>
      <c r="N364" s="112"/>
      <c r="O364" s="111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  <c r="AF364" s="108"/>
      <c r="AG364" s="108"/>
      <c r="AH364" s="108"/>
    </row>
    <row r="365">
      <c r="A365" s="108"/>
      <c r="B365" s="108"/>
      <c r="C365" s="108"/>
      <c r="D365" s="115"/>
      <c r="E365" s="108"/>
      <c r="F365" s="108"/>
      <c r="G365" s="108"/>
      <c r="H365" s="108"/>
      <c r="I365" s="108"/>
      <c r="J365" s="108"/>
      <c r="K365" s="108"/>
      <c r="L365" s="108"/>
      <c r="M365" s="111"/>
      <c r="N365" s="112"/>
      <c r="O365" s="111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  <c r="AF365" s="108"/>
      <c r="AG365" s="108"/>
      <c r="AH365" s="108"/>
    </row>
    <row r="366">
      <c r="A366" s="108"/>
      <c r="B366" s="108"/>
      <c r="C366" s="108"/>
      <c r="D366" s="115"/>
      <c r="E366" s="108"/>
      <c r="F366" s="108"/>
      <c r="G366" s="108"/>
      <c r="H366" s="108"/>
      <c r="I366" s="108"/>
      <c r="J366" s="108"/>
      <c r="K366" s="108"/>
      <c r="L366" s="108"/>
      <c r="M366" s="111"/>
      <c r="N366" s="112"/>
      <c r="O366" s="111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  <c r="AF366" s="108"/>
      <c r="AG366" s="108"/>
      <c r="AH366" s="108"/>
    </row>
    <row r="367">
      <c r="A367" s="108"/>
      <c r="B367" s="108"/>
      <c r="C367" s="108"/>
      <c r="D367" s="115"/>
      <c r="E367" s="108"/>
      <c r="F367" s="108"/>
      <c r="G367" s="108"/>
      <c r="H367" s="108"/>
      <c r="I367" s="108"/>
      <c r="J367" s="108"/>
      <c r="K367" s="108"/>
      <c r="L367" s="108"/>
      <c r="M367" s="111"/>
      <c r="N367" s="112"/>
      <c r="O367" s="111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  <c r="AF367" s="108"/>
      <c r="AG367" s="108"/>
      <c r="AH367" s="108"/>
    </row>
    <row r="368">
      <c r="A368" s="108"/>
      <c r="B368" s="108"/>
      <c r="C368" s="108"/>
      <c r="D368" s="115"/>
      <c r="E368" s="108"/>
      <c r="F368" s="108"/>
      <c r="G368" s="108"/>
      <c r="H368" s="108"/>
      <c r="I368" s="108"/>
      <c r="J368" s="108"/>
      <c r="K368" s="108"/>
      <c r="L368" s="108"/>
      <c r="M368" s="111"/>
      <c r="N368" s="112"/>
      <c r="O368" s="111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  <c r="AF368" s="108"/>
      <c r="AG368" s="108"/>
      <c r="AH368" s="108"/>
    </row>
    <row r="369">
      <c r="A369" s="108"/>
      <c r="B369" s="108"/>
      <c r="C369" s="108"/>
      <c r="D369" s="115"/>
      <c r="E369" s="108"/>
      <c r="F369" s="108"/>
      <c r="G369" s="108"/>
      <c r="H369" s="108"/>
      <c r="I369" s="108"/>
      <c r="J369" s="108"/>
      <c r="K369" s="108"/>
      <c r="L369" s="108"/>
      <c r="M369" s="111"/>
      <c r="N369" s="112"/>
      <c r="O369" s="111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  <c r="AF369" s="108"/>
      <c r="AG369" s="108"/>
      <c r="AH369" s="108"/>
    </row>
    <row r="370">
      <c r="A370" s="108"/>
      <c r="B370" s="108"/>
      <c r="C370" s="108"/>
      <c r="D370" s="115"/>
      <c r="E370" s="108"/>
      <c r="F370" s="108"/>
      <c r="G370" s="108"/>
      <c r="H370" s="108"/>
      <c r="I370" s="108"/>
      <c r="J370" s="108"/>
      <c r="K370" s="108"/>
      <c r="L370" s="108"/>
      <c r="M370" s="111"/>
      <c r="N370" s="112"/>
      <c r="O370" s="111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  <c r="AF370" s="108"/>
      <c r="AG370" s="108"/>
      <c r="AH370" s="108"/>
    </row>
    <row r="371">
      <c r="A371" s="108"/>
      <c r="B371" s="108"/>
      <c r="C371" s="108"/>
      <c r="D371" s="115"/>
      <c r="E371" s="108"/>
      <c r="F371" s="108"/>
      <c r="G371" s="108"/>
      <c r="H371" s="108"/>
      <c r="I371" s="108"/>
      <c r="J371" s="108"/>
      <c r="K371" s="108"/>
      <c r="L371" s="108"/>
      <c r="M371" s="111"/>
      <c r="N371" s="112"/>
      <c r="O371" s="111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108"/>
      <c r="AH371" s="108"/>
    </row>
    <row r="372">
      <c r="A372" s="108"/>
      <c r="B372" s="108"/>
      <c r="C372" s="108"/>
      <c r="D372" s="115"/>
      <c r="E372" s="108"/>
      <c r="F372" s="108"/>
      <c r="G372" s="108"/>
      <c r="H372" s="108"/>
      <c r="I372" s="108"/>
      <c r="J372" s="108"/>
      <c r="K372" s="108"/>
      <c r="L372" s="108"/>
      <c r="M372" s="111"/>
      <c r="N372" s="112"/>
      <c r="O372" s="111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</row>
    <row r="373">
      <c r="A373" s="108"/>
      <c r="B373" s="108"/>
      <c r="C373" s="108"/>
      <c r="D373" s="115"/>
      <c r="E373" s="108"/>
      <c r="F373" s="108"/>
      <c r="G373" s="108"/>
      <c r="H373" s="108"/>
      <c r="I373" s="108"/>
      <c r="J373" s="108"/>
      <c r="K373" s="108"/>
      <c r="L373" s="108"/>
      <c r="M373" s="111"/>
      <c r="N373" s="112"/>
      <c r="O373" s="111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</row>
    <row r="374">
      <c r="A374" s="108"/>
      <c r="B374" s="108"/>
      <c r="C374" s="108"/>
      <c r="D374" s="115"/>
      <c r="E374" s="108"/>
      <c r="F374" s="108"/>
      <c r="G374" s="108"/>
      <c r="H374" s="108"/>
      <c r="I374" s="108"/>
      <c r="J374" s="108"/>
      <c r="K374" s="108"/>
      <c r="L374" s="108"/>
      <c r="M374" s="111"/>
      <c r="N374" s="112"/>
      <c r="O374" s="111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  <c r="AF374" s="108"/>
      <c r="AG374" s="108"/>
      <c r="AH374" s="108"/>
    </row>
    <row r="375">
      <c r="A375" s="108"/>
      <c r="B375" s="108"/>
      <c r="C375" s="108"/>
      <c r="D375" s="115"/>
      <c r="E375" s="108"/>
      <c r="F375" s="108"/>
      <c r="G375" s="108"/>
      <c r="H375" s="108"/>
      <c r="I375" s="108"/>
      <c r="J375" s="108"/>
      <c r="K375" s="108"/>
      <c r="L375" s="108"/>
      <c r="M375" s="111"/>
      <c r="N375" s="112"/>
      <c r="O375" s="111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  <c r="AF375" s="108"/>
      <c r="AG375" s="108"/>
      <c r="AH375" s="108"/>
    </row>
    <row r="376">
      <c r="A376" s="108"/>
      <c r="B376" s="108"/>
      <c r="C376" s="108"/>
      <c r="D376" s="115"/>
      <c r="E376" s="108"/>
      <c r="F376" s="108"/>
      <c r="G376" s="108"/>
      <c r="H376" s="108"/>
      <c r="I376" s="108"/>
      <c r="J376" s="108"/>
      <c r="K376" s="108"/>
      <c r="L376" s="108"/>
      <c r="M376" s="111"/>
      <c r="N376" s="112"/>
      <c r="O376" s="111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  <c r="AF376" s="108"/>
      <c r="AG376" s="108"/>
      <c r="AH376" s="108"/>
    </row>
    <row r="377">
      <c r="A377" s="108"/>
      <c r="B377" s="108"/>
      <c r="C377" s="108"/>
      <c r="D377" s="115"/>
      <c r="E377" s="108"/>
      <c r="F377" s="108"/>
      <c r="G377" s="108"/>
      <c r="H377" s="108"/>
      <c r="I377" s="108"/>
      <c r="J377" s="108"/>
      <c r="K377" s="108"/>
      <c r="L377" s="108"/>
      <c r="M377" s="111"/>
      <c r="N377" s="112"/>
      <c r="O377" s="111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08"/>
      <c r="AG377" s="108"/>
      <c r="AH377" s="108"/>
    </row>
    <row r="378">
      <c r="A378" s="108"/>
      <c r="B378" s="108"/>
      <c r="C378" s="108"/>
      <c r="D378" s="115"/>
      <c r="E378" s="108"/>
      <c r="F378" s="108"/>
      <c r="G378" s="108"/>
      <c r="H378" s="108"/>
      <c r="I378" s="108"/>
      <c r="J378" s="108"/>
      <c r="K378" s="108"/>
      <c r="L378" s="108"/>
      <c r="M378" s="111"/>
      <c r="N378" s="112"/>
      <c r="O378" s="111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  <c r="AF378" s="108"/>
      <c r="AG378" s="108"/>
      <c r="AH378" s="108"/>
    </row>
    <row r="379">
      <c r="A379" s="108"/>
      <c r="B379" s="108"/>
      <c r="C379" s="108"/>
      <c r="D379" s="115"/>
      <c r="E379" s="108"/>
      <c r="F379" s="108"/>
      <c r="G379" s="108"/>
      <c r="H379" s="108"/>
      <c r="I379" s="108"/>
      <c r="J379" s="108"/>
      <c r="K379" s="108"/>
      <c r="L379" s="108"/>
      <c r="M379" s="111"/>
      <c r="N379" s="112"/>
      <c r="O379" s="111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  <c r="AF379" s="108"/>
      <c r="AG379" s="108"/>
      <c r="AH379" s="108"/>
    </row>
    <row r="380">
      <c r="A380" s="108"/>
      <c r="B380" s="108"/>
      <c r="C380" s="108"/>
      <c r="D380" s="115"/>
      <c r="E380" s="108"/>
      <c r="F380" s="108"/>
      <c r="G380" s="108"/>
      <c r="H380" s="108"/>
      <c r="I380" s="108"/>
      <c r="J380" s="108"/>
      <c r="K380" s="108"/>
      <c r="L380" s="108"/>
      <c r="M380" s="111"/>
      <c r="N380" s="112"/>
      <c r="O380" s="111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  <c r="AF380" s="108"/>
      <c r="AG380" s="108"/>
      <c r="AH380" s="108"/>
    </row>
    <row r="381">
      <c r="A381" s="108"/>
      <c r="B381" s="108"/>
      <c r="C381" s="108"/>
      <c r="D381" s="115"/>
      <c r="E381" s="108"/>
      <c r="F381" s="108"/>
      <c r="G381" s="108"/>
      <c r="H381" s="108"/>
      <c r="I381" s="108"/>
      <c r="J381" s="108"/>
      <c r="K381" s="108"/>
      <c r="L381" s="108"/>
      <c r="M381" s="111"/>
      <c r="N381" s="112"/>
      <c r="O381" s="111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  <c r="AF381" s="108"/>
      <c r="AG381" s="108"/>
      <c r="AH381" s="108"/>
    </row>
    <row r="382">
      <c r="A382" s="108"/>
      <c r="B382" s="108"/>
      <c r="C382" s="108"/>
      <c r="D382" s="115"/>
      <c r="E382" s="108"/>
      <c r="F382" s="108"/>
      <c r="G382" s="108"/>
      <c r="H382" s="108"/>
      <c r="I382" s="108"/>
      <c r="J382" s="108"/>
      <c r="K382" s="108"/>
      <c r="L382" s="108"/>
      <c r="M382" s="111"/>
      <c r="N382" s="112"/>
      <c r="O382" s="111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</row>
    <row r="383">
      <c r="A383" s="108"/>
      <c r="B383" s="108"/>
      <c r="C383" s="108"/>
      <c r="D383" s="115"/>
      <c r="E383" s="108"/>
      <c r="F383" s="108"/>
      <c r="G383" s="108"/>
      <c r="H383" s="108"/>
      <c r="I383" s="108"/>
      <c r="J383" s="108"/>
      <c r="K383" s="108"/>
      <c r="L383" s="108"/>
      <c r="M383" s="111"/>
      <c r="N383" s="112"/>
      <c r="O383" s="111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  <c r="AF383" s="108"/>
      <c r="AG383" s="108"/>
      <c r="AH383" s="108"/>
    </row>
    <row r="384">
      <c r="A384" s="108"/>
      <c r="B384" s="108"/>
      <c r="C384" s="108"/>
      <c r="D384" s="115"/>
      <c r="E384" s="108"/>
      <c r="F384" s="108"/>
      <c r="G384" s="108"/>
      <c r="H384" s="108"/>
      <c r="I384" s="108"/>
      <c r="J384" s="108"/>
      <c r="K384" s="108"/>
      <c r="L384" s="108"/>
      <c r="M384" s="111"/>
      <c r="N384" s="112"/>
      <c r="O384" s="111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  <c r="AF384" s="108"/>
      <c r="AG384" s="108"/>
      <c r="AH384" s="108"/>
    </row>
    <row r="385">
      <c r="A385" s="108"/>
      <c r="B385" s="108"/>
      <c r="C385" s="108"/>
      <c r="D385" s="115"/>
      <c r="E385" s="108"/>
      <c r="F385" s="108"/>
      <c r="G385" s="108"/>
      <c r="H385" s="108"/>
      <c r="I385" s="108"/>
      <c r="J385" s="108"/>
      <c r="K385" s="108"/>
      <c r="L385" s="108"/>
      <c r="M385" s="111"/>
      <c r="N385" s="112"/>
      <c r="O385" s="111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  <c r="AF385" s="108"/>
      <c r="AG385" s="108"/>
      <c r="AH385" s="108"/>
    </row>
    <row r="386">
      <c r="A386" s="108"/>
      <c r="B386" s="108"/>
      <c r="C386" s="108"/>
      <c r="D386" s="115"/>
      <c r="E386" s="108"/>
      <c r="F386" s="108"/>
      <c r="G386" s="108"/>
      <c r="H386" s="108"/>
      <c r="I386" s="108"/>
      <c r="J386" s="108"/>
      <c r="K386" s="108"/>
      <c r="L386" s="108"/>
      <c r="M386" s="111"/>
      <c r="N386" s="112"/>
      <c r="O386" s="111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108"/>
      <c r="AG386" s="108"/>
      <c r="AH386" s="108"/>
    </row>
    <row r="387">
      <c r="A387" s="108"/>
      <c r="B387" s="108"/>
      <c r="C387" s="108"/>
      <c r="D387" s="115"/>
      <c r="E387" s="108"/>
      <c r="F387" s="108"/>
      <c r="G387" s="108"/>
      <c r="H387" s="108"/>
      <c r="I387" s="108"/>
      <c r="J387" s="108"/>
      <c r="K387" s="108"/>
      <c r="L387" s="108"/>
      <c r="M387" s="111"/>
      <c r="N387" s="112"/>
      <c r="O387" s="111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</row>
    <row r="388">
      <c r="A388" s="108"/>
      <c r="B388" s="108"/>
      <c r="C388" s="108"/>
      <c r="D388" s="115"/>
      <c r="E388" s="108"/>
      <c r="F388" s="108"/>
      <c r="G388" s="108"/>
      <c r="H388" s="108"/>
      <c r="I388" s="108"/>
      <c r="J388" s="108"/>
      <c r="K388" s="108"/>
      <c r="L388" s="108"/>
      <c r="M388" s="111"/>
      <c r="N388" s="112"/>
      <c r="O388" s="111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  <c r="AF388" s="108"/>
      <c r="AG388" s="108"/>
      <c r="AH388" s="108"/>
    </row>
    <row r="389">
      <c r="A389" s="108"/>
      <c r="B389" s="108"/>
      <c r="C389" s="108"/>
      <c r="D389" s="115"/>
      <c r="E389" s="108"/>
      <c r="F389" s="108"/>
      <c r="G389" s="108"/>
      <c r="H389" s="108"/>
      <c r="I389" s="108"/>
      <c r="J389" s="108"/>
      <c r="K389" s="108"/>
      <c r="L389" s="108"/>
      <c r="M389" s="111"/>
      <c r="N389" s="112"/>
      <c r="O389" s="111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  <c r="AF389" s="108"/>
      <c r="AG389" s="108"/>
      <c r="AH389" s="108"/>
    </row>
    <row r="390">
      <c r="A390" s="108"/>
      <c r="B390" s="108"/>
      <c r="C390" s="108"/>
      <c r="D390" s="115"/>
      <c r="E390" s="108"/>
      <c r="F390" s="108"/>
      <c r="G390" s="108"/>
      <c r="H390" s="108"/>
      <c r="I390" s="108"/>
      <c r="J390" s="108"/>
      <c r="K390" s="108"/>
      <c r="L390" s="108"/>
      <c r="M390" s="111"/>
      <c r="N390" s="112"/>
      <c r="O390" s="111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  <c r="AF390" s="108"/>
      <c r="AG390" s="108"/>
      <c r="AH390" s="108"/>
    </row>
    <row r="391">
      <c r="A391" s="108"/>
      <c r="B391" s="108"/>
      <c r="C391" s="108"/>
      <c r="D391" s="115"/>
      <c r="E391" s="108"/>
      <c r="F391" s="108"/>
      <c r="G391" s="108"/>
      <c r="H391" s="108"/>
      <c r="I391" s="108"/>
      <c r="J391" s="108"/>
      <c r="K391" s="108"/>
      <c r="L391" s="108"/>
      <c r="M391" s="111"/>
      <c r="N391" s="112"/>
      <c r="O391" s="111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  <c r="AF391" s="108"/>
      <c r="AG391" s="108"/>
      <c r="AH391" s="108"/>
    </row>
    <row r="392">
      <c r="A392" s="108"/>
      <c r="B392" s="108"/>
      <c r="C392" s="108"/>
      <c r="D392" s="115"/>
      <c r="E392" s="108"/>
      <c r="F392" s="108"/>
      <c r="G392" s="108"/>
      <c r="H392" s="108"/>
      <c r="I392" s="108"/>
      <c r="J392" s="108"/>
      <c r="K392" s="108"/>
      <c r="L392" s="108"/>
      <c r="M392" s="111"/>
      <c r="N392" s="112"/>
      <c r="O392" s="111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  <c r="AF392" s="108"/>
      <c r="AG392" s="108"/>
      <c r="AH392" s="108"/>
    </row>
    <row r="393">
      <c r="A393" s="108"/>
      <c r="B393" s="108"/>
      <c r="C393" s="108"/>
      <c r="D393" s="115"/>
      <c r="E393" s="108"/>
      <c r="F393" s="108"/>
      <c r="G393" s="108"/>
      <c r="H393" s="108"/>
      <c r="I393" s="108"/>
      <c r="J393" s="108"/>
      <c r="K393" s="108"/>
      <c r="L393" s="108"/>
      <c r="M393" s="111"/>
      <c r="N393" s="112"/>
      <c r="O393" s="111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  <c r="AF393" s="108"/>
      <c r="AG393" s="108"/>
      <c r="AH393" s="108"/>
    </row>
    <row r="394">
      <c r="A394" s="108"/>
      <c r="B394" s="108"/>
      <c r="C394" s="108"/>
      <c r="D394" s="115"/>
      <c r="E394" s="108"/>
      <c r="F394" s="108"/>
      <c r="G394" s="108"/>
      <c r="H394" s="108"/>
      <c r="I394" s="108"/>
      <c r="J394" s="108"/>
      <c r="K394" s="108"/>
      <c r="L394" s="108"/>
      <c r="M394" s="111"/>
      <c r="N394" s="112"/>
      <c r="O394" s="111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  <c r="AF394" s="108"/>
      <c r="AG394" s="108"/>
      <c r="AH394" s="108"/>
    </row>
    <row r="395">
      <c r="A395" s="108"/>
      <c r="B395" s="108"/>
      <c r="C395" s="108"/>
      <c r="D395" s="115"/>
      <c r="E395" s="108"/>
      <c r="F395" s="108"/>
      <c r="G395" s="108"/>
      <c r="H395" s="108"/>
      <c r="I395" s="108"/>
      <c r="J395" s="108"/>
      <c r="K395" s="108"/>
      <c r="L395" s="108"/>
      <c r="M395" s="111"/>
      <c r="N395" s="112"/>
      <c r="O395" s="111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  <c r="AF395" s="108"/>
      <c r="AG395" s="108"/>
      <c r="AH395" s="108"/>
    </row>
    <row r="396">
      <c r="A396" s="108"/>
      <c r="B396" s="108"/>
      <c r="C396" s="108"/>
      <c r="D396" s="115"/>
      <c r="E396" s="108"/>
      <c r="F396" s="108"/>
      <c r="G396" s="108"/>
      <c r="H396" s="108"/>
      <c r="I396" s="108"/>
      <c r="J396" s="108"/>
      <c r="K396" s="108"/>
      <c r="L396" s="108"/>
      <c r="M396" s="111"/>
      <c r="N396" s="112"/>
      <c r="O396" s="111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  <c r="AF396" s="108"/>
      <c r="AG396" s="108"/>
      <c r="AH396" s="108"/>
    </row>
    <row r="397">
      <c r="A397" s="108"/>
      <c r="B397" s="108"/>
      <c r="C397" s="108"/>
      <c r="D397" s="115"/>
      <c r="E397" s="108"/>
      <c r="F397" s="108"/>
      <c r="G397" s="108"/>
      <c r="H397" s="108"/>
      <c r="I397" s="108"/>
      <c r="J397" s="108"/>
      <c r="K397" s="108"/>
      <c r="L397" s="108"/>
      <c r="M397" s="111"/>
      <c r="N397" s="112"/>
      <c r="O397" s="111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</row>
    <row r="398">
      <c r="A398" s="108"/>
      <c r="B398" s="108"/>
      <c r="C398" s="108"/>
      <c r="D398" s="115"/>
      <c r="E398" s="108"/>
      <c r="F398" s="108"/>
      <c r="G398" s="108"/>
      <c r="H398" s="108"/>
      <c r="I398" s="108"/>
      <c r="J398" s="108"/>
      <c r="K398" s="108"/>
      <c r="L398" s="108"/>
      <c r="M398" s="111"/>
      <c r="N398" s="112"/>
      <c r="O398" s="111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  <c r="AF398" s="108"/>
      <c r="AG398" s="108"/>
      <c r="AH398" s="108"/>
    </row>
    <row r="399">
      <c r="A399" s="108"/>
      <c r="B399" s="108"/>
      <c r="C399" s="108"/>
      <c r="D399" s="115"/>
      <c r="E399" s="108"/>
      <c r="F399" s="108"/>
      <c r="G399" s="108"/>
      <c r="H399" s="108"/>
      <c r="I399" s="108"/>
      <c r="J399" s="108"/>
      <c r="K399" s="108"/>
      <c r="L399" s="108"/>
      <c r="M399" s="111"/>
      <c r="N399" s="112"/>
      <c r="O399" s="111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  <c r="AF399" s="108"/>
      <c r="AG399" s="108"/>
      <c r="AH399" s="108"/>
    </row>
    <row r="400">
      <c r="A400" s="108"/>
      <c r="B400" s="108"/>
      <c r="C400" s="108"/>
      <c r="D400" s="115"/>
      <c r="E400" s="108"/>
      <c r="F400" s="108"/>
      <c r="G400" s="108"/>
      <c r="H400" s="108"/>
      <c r="I400" s="108"/>
      <c r="J400" s="108"/>
      <c r="K400" s="108"/>
      <c r="L400" s="108"/>
      <c r="M400" s="111"/>
      <c r="N400" s="112"/>
      <c r="O400" s="111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  <c r="AF400" s="108"/>
      <c r="AG400" s="108"/>
      <c r="AH400" s="108"/>
    </row>
    <row r="401">
      <c r="A401" s="108"/>
      <c r="B401" s="108"/>
      <c r="C401" s="108"/>
      <c r="D401" s="115"/>
      <c r="E401" s="108"/>
      <c r="F401" s="108"/>
      <c r="G401" s="108"/>
      <c r="H401" s="108"/>
      <c r="I401" s="108"/>
      <c r="J401" s="108"/>
      <c r="K401" s="108"/>
      <c r="L401" s="108"/>
      <c r="M401" s="111"/>
      <c r="N401" s="112"/>
      <c r="O401" s="111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  <c r="AF401" s="108"/>
      <c r="AG401" s="108"/>
      <c r="AH401" s="108"/>
    </row>
    <row r="402">
      <c r="A402" s="108"/>
      <c r="B402" s="108"/>
      <c r="C402" s="108"/>
      <c r="D402" s="115"/>
      <c r="E402" s="108"/>
      <c r="F402" s="108"/>
      <c r="G402" s="108"/>
      <c r="H402" s="108"/>
      <c r="I402" s="108"/>
      <c r="J402" s="108"/>
      <c r="K402" s="108"/>
      <c r="L402" s="108"/>
      <c r="M402" s="111"/>
      <c r="N402" s="112"/>
      <c r="O402" s="111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</row>
    <row r="403">
      <c r="A403" s="108"/>
      <c r="B403" s="108"/>
      <c r="C403" s="108"/>
      <c r="D403" s="115"/>
      <c r="E403" s="108"/>
      <c r="F403" s="108"/>
      <c r="G403" s="108"/>
      <c r="H403" s="108"/>
      <c r="I403" s="108"/>
      <c r="J403" s="108"/>
      <c r="K403" s="108"/>
      <c r="L403" s="108"/>
      <c r="M403" s="111"/>
      <c r="N403" s="112"/>
      <c r="O403" s="111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  <c r="AF403" s="108"/>
      <c r="AG403" s="108"/>
      <c r="AH403" s="108"/>
    </row>
    <row r="404">
      <c r="A404" s="108"/>
      <c r="B404" s="108"/>
      <c r="C404" s="108"/>
      <c r="D404" s="115"/>
      <c r="E404" s="108"/>
      <c r="F404" s="108"/>
      <c r="G404" s="108"/>
      <c r="H404" s="108"/>
      <c r="I404" s="108"/>
      <c r="J404" s="108"/>
      <c r="K404" s="108"/>
      <c r="L404" s="108"/>
      <c r="M404" s="111"/>
      <c r="N404" s="112"/>
      <c r="O404" s="111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</row>
    <row r="405">
      <c r="A405" s="108"/>
      <c r="B405" s="108"/>
      <c r="C405" s="108"/>
      <c r="D405" s="115"/>
      <c r="E405" s="108"/>
      <c r="F405" s="108"/>
      <c r="G405" s="108"/>
      <c r="H405" s="108"/>
      <c r="I405" s="108"/>
      <c r="J405" s="108"/>
      <c r="K405" s="108"/>
      <c r="L405" s="108"/>
      <c r="M405" s="111"/>
      <c r="N405" s="112"/>
      <c r="O405" s="111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  <c r="AF405" s="108"/>
      <c r="AG405" s="108"/>
      <c r="AH405" s="108"/>
    </row>
    <row r="406">
      <c r="A406" s="108"/>
      <c r="B406" s="108"/>
      <c r="C406" s="108"/>
      <c r="D406" s="115"/>
      <c r="E406" s="108"/>
      <c r="F406" s="108"/>
      <c r="G406" s="108"/>
      <c r="H406" s="108"/>
      <c r="I406" s="108"/>
      <c r="J406" s="108"/>
      <c r="K406" s="108"/>
      <c r="L406" s="108"/>
      <c r="M406" s="111"/>
      <c r="N406" s="112"/>
      <c r="O406" s="111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  <c r="AF406" s="108"/>
      <c r="AG406" s="108"/>
      <c r="AH406" s="108"/>
    </row>
    <row r="407">
      <c r="A407" s="108"/>
      <c r="B407" s="108"/>
      <c r="C407" s="108"/>
      <c r="D407" s="115"/>
      <c r="E407" s="108"/>
      <c r="F407" s="108"/>
      <c r="G407" s="108"/>
      <c r="H407" s="108"/>
      <c r="I407" s="108"/>
      <c r="J407" s="108"/>
      <c r="K407" s="108"/>
      <c r="L407" s="108"/>
      <c r="M407" s="111"/>
      <c r="N407" s="112"/>
      <c r="O407" s="111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108"/>
      <c r="AG407" s="108"/>
      <c r="AH407" s="108"/>
    </row>
    <row r="408">
      <c r="A408" s="108"/>
      <c r="B408" s="108"/>
      <c r="C408" s="108"/>
      <c r="D408" s="115"/>
      <c r="E408" s="108"/>
      <c r="F408" s="108"/>
      <c r="G408" s="108"/>
      <c r="H408" s="108"/>
      <c r="I408" s="108"/>
      <c r="J408" s="108"/>
      <c r="K408" s="108"/>
      <c r="L408" s="108"/>
      <c r="M408" s="111"/>
      <c r="N408" s="112"/>
      <c r="O408" s="111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</row>
    <row r="409">
      <c r="A409" s="108"/>
      <c r="B409" s="108"/>
      <c r="C409" s="108"/>
      <c r="D409" s="115"/>
      <c r="E409" s="108"/>
      <c r="F409" s="108"/>
      <c r="G409" s="108"/>
      <c r="H409" s="108"/>
      <c r="I409" s="108"/>
      <c r="J409" s="108"/>
      <c r="K409" s="108"/>
      <c r="L409" s="108"/>
      <c r="M409" s="111"/>
      <c r="N409" s="112"/>
      <c r="O409" s="111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  <c r="AF409" s="108"/>
      <c r="AG409" s="108"/>
      <c r="AH409" s="108"/>
    </row>
    <row r="410">
      <c r="A410" s="108"/>
      <c r="B410" s="108"/>
      <c r="C410" s="108"/>
      <c r="D410" s="115"/>
      <c r="E410" s="108"/>
      <c r="F410" s="108"/>
      <c r="G410" s="108"/>
      <c r="H410" s="108"/>
      <c r="I410" s="108"/>
      <c r="J410" s="108"/>
      <c r="K410" s="108"/>
      <c r="L410" s="108"/>
      <c r="M410" s="111"/>
      <c r="N410" s="112"/>
      <c r="O410" s="111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  <c r="AF410" s="108"/>
      <c r="AG410" s="108"/>
      <c r="AH410" s="108"/>
    </row>
    <row r="411">
      <c r="A411" s="108"/>
      <c r="B411" s="108"/>
      <c r="C411" s="108"/>
      <c r="D411" s="115"/>
      <c r="E411" s="108"/>
      <c r="F411" s="108"/>
      <c r="G411" s="108"/>
      <c r="H411" s="108"/>
      <c r="I411" s="108"/>
      <c r="J411" s="108"/>
      <c r="K411" s="108"/>
      <c r="L411" s="108"/>
      <c r="M411" s="111"/>
      <c r="N411" s="112"/>
      <c r="O411" s="111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  <c r="AF411" s="108"/>
      <c r="AG411" s="108"/>
      <c r="AH411" s="108"/>
    </row>
    <row r="412">
      <c r="A412" s="108"/>
      <c r="B412" s="108"/>
      <c r="C412" s="108"/>
      <c r="D412" s="115"/>
      <c r="E412" s="108"/>
      <c r="F412" s="108"/>
      <c r="G412" s="108"/>
      <c r="H412" s="108"/>
      <c r="I412" s="108"/>
      <c r="J412" s="108"/>
      <c r="K412" s="108"/>
      <c r="L412" s="108"/>
      <c r="M412" s="111"/>
      <c r="N412" s="112"/>
      <c r="O412" s="111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  <c r="AF412" s="108"/>
      <c r="AG412" s="108"/>
      <c r="AH412" s="108"/>
    </row>
    <row r="413">
      <c r="A413" s="108"/>
      <c r="B413" s="108"/>
      <c r="C413" s="108"/>
      <c r="D413" s="115"/>
      <c r="E413" s="108"/>
      <c r="F413" s="108"/>
      <c r="G413" s="108"/>
      <c r="H413" s="108"/>
      <c r="I413" s="108"/>
      <c r="J413" s="108"/>
      <c r="K413" s="108"/>
      <c r="L413" s="108"/>
      <c r="M413" s="111"/>
      <c r="N413" s="112"/>
      <c r="O413" s="111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  <c r="AF413" s="108"/>
      <c r="AG413" s="108"/>
      <c r="AH413" s="108"/>
    </row>
    <row r="414">
      <c r="A414" s="108"/>
      <c r="B414" s="108"/>
      <c r="C414" s="108"/>
      <c r="D414" s="115"/>
      <c r="E414" s="108"/>
      <c r="F414" s="108"/>
      <c r="G414" s="108"/>
      <c r="H414" s="108"/>
      <c r="I414" s="108"/>
      <c r="J414" s="108"/>
      <c r="K414" s="108"/>
      <c r="L414" s="108"/>
      <c r="M414" s="111"/>
      <c r="N414" s="112"/>
      <c r="O414" s="111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  <c r="AF414" s="108"/>
      <c r="AG414" s="108"/>
      <c r="AH414" s="108"/>
    </row>
    <row r="415">
      <c r="A415" s="108"/>
      <c r="B415" s="108"/>
      <c r="C415" s="108"/>
      <c r="D415" s="115"/>
      <c r="E415" s="108"/>
      <c r="F415" s="108"/>
      <c r="G415" s="108"/>
      <c r="H415" s="108"/>
      <c r="I415" s="108"/>
      <c r="J415" s="108"/>
      <c r="K415" s="108"/>
      <c r="L415" s="108"/>
      <c r="M415" s="111"/>
      <c r="N415" s="112"/>
      <c r="O415" s="111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</row>
    <row r="416">
      <c r="A416" s="108"/>
      <c r="B416" s="108"/>
      <c r="C416" s="108"/>
      <c r="D416" s="115"/>
      <c r="E416" s="108"/>
      <c r="F416" s="108"/>
      <c r="G416" s="108"/>
      <c r="H416" s="108"/>
      <c r="I416" s="108"/>
      <c r="J416" s="108"/>
      <c r="K416" s="108"/>
      <c r="L416" s="108"/>
      <c r="M416" s="111"/>
      <c r="N416" s="112"/>
      <c r="O416" s="111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</row>
    <row r="417">
      <c r="A417" s="108"/>
      <c r="B417" s="108"/>
      <c r="C417" s="108"/>
      <c r="D417" s="115"/>
      <c r="E417" s="108"/>
      <c r="F417" s="108"/>
      <c r="G417" s="108"/>
      <c r="H417" s="108"/>
      <c r="I417" s="108"/>
      <c r="J417" s="108"/>
      <c r="K417" s="108"/>
      <c r="L417" s="108"/>
      <c r="M417" s="111"/>
      <c r="N417" s="112"/>
      <c r="O417" s="111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</row>
    <row r="418">
      <c r="A418" s="108"/>
      <c r="B418" s="108"/>
      <c r="C418" s="108"/>
      <c r="D418" s="115"/>
      <c r="E418" s="108"/>
      <c r="F418" s="108"/>
      <c r="G418" s="108"/>
      <c r="H418" s="108"/>
      <c r="I418" s="108"/>
      <c r="J418" s="108"/>
      <c r="K418" s="108"/>
      <c r="L418" s="108"/>
      <c r="M418" s="111"/>
      <c r="N418" s="112"/>
      <c r="O418" s="111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</row>
    <row r="419">
      <c r="A419" s="108"/>
      <c r="B419" s="108"/>
      <c r="C419" s="108"/>
      <c r="D419" s="115"/>
      <c r="E419" s="108"/>
      <c r="F419" s="108"/>
      <c r="G419" s="108"/>
      <c r="H419" s="108"/>
      <c r="I419" s="108"/>
      <c r="J419" s="108"/>
      <c r="K419" s="108"/>
      <c r="L419" s="108"/>
      <c r="M419" s="111"/>
      <c r="N419" s="112"/>
      <c r="O419" s="111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</row>
    <row r="420">
      <c r="A420" s="108"/>
      <c r="B420" s="108"/>
      <c r="C420" s="108"/>
      <c r="D420" s="115"/>
      <c r="E420" s="108"/>
      <c r="F420" s="108"/>
      <c r="G420" s="108"/>
      <c r="H420" s="108"/>
      <c r="I420" s="108"/>
      <c r="J420" s="108"/>
      <c r="K420" s="108"/>
      <c r="L420" s="108"/>
      <c r="M420" s="111"/>
      <c r="N420" s="112"/>
      <c r="O420" s="111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</row>
    <row r="421">
      <c r="A421" s="108"/>
      <c r="B421" s="108"/>
      <c r="C421" s="108"/>
      <c r="D421" s="115"/>
      <c r="E421" s="108"/>
      <c r="F421" s="108"/>
      <c r="G421" s="108"/>
      <c r="H421" s="108"/>
      <c r="I421" s="108"/>
      <c r="J421" s="108"/>
      <c r="K421" s="108"/>
      <c r="L421" s="108"/>
      <c r="M421" s="111"/>
      <c r="N421" s="112"/>
      <c r="O421" s="111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</row>
    <row r="422">
      <c r="A422" s="108"/>
      <c r="B422" s="108"/>
      <c r="C422" s="108"/>
      <c r="D422" s="115"/>
      <c r="E422" s="108"/>
      <c r="F422" s="108"/>
      <c r="G422" s="108"/>
      <c r="H422" s="108"/>
      <c r="I422" s="108"/>
      <c r="J422" s="108"/>
      <c r="K422" s="108"/>
      <c r="L422" s="108"/>
      <c r="M422" s="111"/>
      <c r="N422" s="112"/>
      <c r="O422" s="111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</row>
    <row r="423">
      <c r="A423" s="108"/>
      <c r="B423" s="108"/>
      <c r="C423" s="108"/>
      <c r="D423" s="115"/>
      <c r="E423" s="108"/>
      <c r="F423" s="108"/>
      <c r="G423" s="108"/>
      <c r="H423" s="108"/>
      <c r="I423" s="108"/>
      <c r="J423" s="108"/>
      <c r="K423" s="108"/>
      <c r="L423" s="108"/>
      <c r="M423" s="111"/>
      <c r="N423" s="112"/>
      <c r="O423" s="111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</row>
    <row r="424">
      <c r="A424" s="108"/>
      <c r="B424" s="108"/>
      <c r="C424" s="108"/>
      <c r="D424" s="115"/>
      <c r="E424" s="108"/>
      <c r="F424" s="108"/>
      <c r="G424" s="108"/>
      <c r="H424" s="108"/>
      <c r="I424" s="108"/>
      <c r="J424" s="108"/>
      <c r="K424" s="108"/>
      <c r="L424" s="108"/>
      <c r="M424" s="111"/>
      <c r="N424" s="112"/>
      <c r="O424" s="111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</row>
    <row r="425">
      <c r="A425" s="108"/>
      <c r="B425" s="108"/>
      <c r="C425" s="108"/>
      <c r="D425" s="115"/>
      <c r="E425" s="108"/>
      <c r="F425" s="108"/>
      <c r="G425" s="108"/>
      <c r="H425" s="108"/>
      <c r="I425" s="108"/>
      <c r="J425" s="108"/>
      <c r="K425" s="108"/>
      <c r="L425" s="108"/>
      <c r="M425" s="111"/>
      <c r="N425" s="112"/>
      <c r="O425" s="111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</row>
    <row r="426">
      <c r="A426" s="108"/>
      <c r="B426" s="108"/>
      <c r="C426" s="108"/>
      <c r="D426" s="115"/>
      <c r="E426" s="108"/>
      <c r="F426" s="108"/>
      <c r="G426" s="108"/>
      <c r="H426" s="108"/>
      <c r="I426" s="108"/>
      <c r="J426" s="108"/>
      <c r="K426" s="108"/>
      <c r="L426" s="108"/>
      <c r="M426" s="111"/>
      <c r="N426" s="112"/>
      <c r="O426" s="111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</row>
    <row r="427">
      <c r="A427" s="108"/>
      <c r="B427" s="108"/>
      <c r="C427" s="108"/>
      <c r="D427" s="115"/>
      <c r="E427" s="108"/>
      <c r="F427" s="108"/>
      <c r="G427" s="108"/>
      <c r="H427" s="108"/>
      <c r="I427" s="108"/>
      <c r="J427" s="108"/>
      <c r="K427" s="108"/>
      <c r="L427" s="108"/>
      <c r="M427" s="111"/>
      <c r="N427" s="112"/>
      <c r="O427" s="111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</row>
    <row r="428">
      <c r="A428" s="108"/>
      <c r="B428" s="108"/>
      <c r="C428" s="108"/>
      <c r="D428" s="115"/>
      <c r="E428" s="108"/>
      <c r="F428" s="108"/>
      <c r="G428" s="108"/>
      <c r="H428" s="108"/>
      <c r="I428" s="108"/>
      <c r="J428" s="108"/>
      <c r="K428" s="108"/>
      <c r="L428" s="108"/>
      <c r="M428" s="111"/>
      <c r="N428" s="112"/>
      <c r="O428" s="111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  <c r="AF428" s="108"/>
      <c r="AG428" s="108"/>
      <c r="AH428" s="108"/>
    </row>
    <row r="429">
      <c r="A429" s="108"/>
      <c r="B429" s="108"/>
      <c r="C429" s="108"/>
      <c r="D429" s="115"/>
      <c r="E429" s="108"/>
      <c r="F429" s="108"/>
      <c r="G429" s="108"/>
      <c r="H429" s="108"/>
      <c r="I429" s="108"/>
      <c r="J429" s="108"/>
      <c r="K429" s="108"/>
      <c r="L429" s="108"/>
      <c r="M429" s="111"/>
      <c r="N429" s="112"/>
      <c r="O429" s="111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108"/>
      <c r="AG429" s="108"/>
      <c r="AH429" s="108"/>
    </row>
    <row r="430">
      <c r="A430" s="108"/>
      <c r="B430" s="108"/>
      <c r="C430" s="108"/>
      <c r="D430" s="115"/>
      <c r="E430" s="108"/>
      <c r="F430" s="108"/>
      <c r="G430" s="108"/>
      <c r="H430" s="108"/>
      <c r="I430" s="108"/>
      <c r="J430" s="108"/>
      <c r="K430" s="108"/>
      <c r="L430" s="108"/>
      <c r="M430" s="111"/>
      <c r="N430" s="112"/>
      <c r="O430" s="111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  <c r="AF430" s="108"/>
      <c r="AG430" s="108"/>
      <c r="AH430" s="108"/>
    </row>
    <row r="431">
      <c r="A431" s="108"/>
      <c r="B431" s="108"/>
      <c r="C431" s="108"/>
      <c r="D431" s="115"/>
      <c r="E431" s="108"/>
      <c r="F431" s="108"/>
      <c r="G431" s="108"/>
      <c r="H431" s="108"/>
      <c r="I431" s="108"/>
      <c r="J431" s="108"/>
      <c r="K431" s="108"/>
      <c r="L431" s="108"/>
      <c r="M431" s="111"/>
      <c r="N431" s="112"/>
      <c r="O431" s="111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  <c r="AF431" s="108"/>
      <c r="AG431" s="108"/>
      <c r="AH431" s="108"/>
    </row>
    <row r="432">
      <c r="A432" s="108"/>
      <c r="B432" s="108"/>
      <c r="C432" s="108"/>
      <c r="D432" s="115"/>
      <c r="E432" s="108"/>
      <c r="F432" s="108"/>
      <c r="G432" s="108"/>
      <c r="H432" s="108"/>
      <c r="I432" s="108"/>
      <c r="J432" s="108"/>
      <c r="K432" s="108"/>
      <c r="L432" s="108"/>
      <c r="M432" s="111"/>
      <c r="N432" s="112"/>
      <c r="O432" s="111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  <c r="AF432" s="108"/>
      <c r="AG432" s="108"/>
      <c r="AH432" s="108"/>
    </row>
    <row r="433">
      <c r="A433" s="108"/>
      <c r="B433" s="108"/>
      <c r="C433" s="108"/>
      <c r="D433" s="115"/>
      <c r="E433" s="108"/>
      <c r="F433" s="108"/>
      <c r="G433" s="108"/>
      <c r="H433" s="108"/>
      <c r="I433" s="108"/>
      <c r="J433" s="108"/>
      <c r="K433" s="108"/>
      <c r="L433" s="108"/>
      <c r="M433" s="111"/>
      <c r="N433" s="112"/>
      <c r="O433" s="111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  <c r="AF433" s="108"/>
      <c r="AG433" s="108"/>
      <c r="AH433" s="108"/>
    </row>
    <row r="434">
      <c r="A434" s="108"/>
      <c r="B434" s="108"/>
      <c r="C434" s="108"/>
      <c r="D434" s="115"/>
      <c r="E434" s="108"/>
      <c r="F434" s="108"/>
      <c r="G434" s="108"/>
      <c r="H434" s="108"/>
      <c r="I434" s="108"/>
      <c r="J434" s="108"/>
      <c r="K434" s="108"/>
      <c r="L434" s="108"/>
      <c r="M434" s="111"/>
      <c r="N434" s="112"/>
      <c r="O434" s="111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  <c r="AF434" s="108"/>
      <c r="AG434" s="108"/>
      <c r="AH434" s="108"/>
    </row>
    <row r="435">
      <c r="A435" s="108"/>
      <c r="B435" s="108"/>
      <c r="C435" s="108"/>
      <c r="D435" s="115"/>
      <c r="E435" s="108"/>
      <c r="F435" s="108"/>
      <c r="G435" s="108"/>
      <c r="H435" s="108"/>
      <c r="I435" s="108"/>
      <c r="J435" s="108"/>
      <c r="K435" s="108"/>
      <c r="L435" s="108"/>
      <c r="M435" s="111"/>
      <c r="N435" s="112"/>
      <c r="O435" s="111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  <c r="AF435" s="108"/>
      <c r="AG435" s="108"/>
      <c r="AH435" s="108"/>
    </row>
    <row r="436">
      <c r="A436" s="108"/>
      <c r="B436" s="108"/>
      <c r="C436" s="108"/>
      <c r="D436" s="115"/>
      <c r="E436" s="108"/>
      <c r="F436" s="108"/>
      <c r="G436" s="108"/>
      <c r="H436" s="108"/>
      <c r="I436" s="108"/>
      <c r="J436" s="108"/>
      <c r="K436" s="108"/>
      <c r="L436" s="108"/>
      <c r="M436" s="111"/>
      <c r="N436" s="112"/>
      <c r="O436" s="111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  <c r="AF436" s="108"/>
      <c r="AG436" s="108"/>
      <c r="AH436" s="108"/>
    </row>
    <row r="437">
      <c r="A437" s="108"/>
      <c r="B437" s="108"/>
      <c r="C437" s="108"/>
      <c r="D437" s="115"/>
      <c r="E437" s="108"/>
      <c r="F437" s="108"/>
      <c r="G437" s="108"/>
      <c r="H437" s="108"/>
      <c r="I437" s="108"/>
      <c r="J437" s="108"/>
      <c r="K437" s="108"/>
      <c r="L437" s="108"/>
      <c r="M437" s="111"/>
      <c r="N437" s="112"/>
      <c r="O437" s="111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  <c r="AF437" s="108"/>
      <c r="AG437" s="108"/>
      <c r="AH437" s="108"/>
    </row>
    <row r="438">
      <c r="A438" s="108"/>
      <c r="B438" s="108"/>
      <c r="C438" s="108"/>
      <c r="D438" s="115"/>
      <c r="E438" s="108"/>
      <c r="F438" s="108"/>
      <c r="G438" s="108"/>
      <c r="H438" s="108"/>
      <c r="I438" s="108"/>
      <c r="J438" s="108"/>
      <c r="K438" s="108"/>
      <c r="L438" s="108"/>
      <c r="M438" s="111"/>
      <c r="N438" s="112"/>
      <c r="O438" s="111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</row>
    <row r="439">
      <c r="A439" s="108"/>
      <c r="B439" s="108"/>
      <c r="C439" s="108"/>
      <c r="D439" s="115"/>
      <c r="E439" s="108"/>
      <c r="F439" s="108"/>
      <c r="G439" s="108"/>
      <c r="H439" s="108"/>
      <c r="I439" s="108"/>
      <c r="J439" s="108"/>
      <c r="K439" s="108"/>
      <c r="L439" s="108"/>
      <c r="M439" s="111"/>
      <c r="N439" s="112"/>
      <c r="O439" s="111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</row>
    <row r="440">
      <c r="A440" s="108"/>
      <c r="B440" s="108"/>
      <c r="C440" s="108"/>
      <c r="D440" s="115"/>
      <c r="E440" s="108"/>
      <c r="F440" s="108"/>
      <c r="G440" s="108"/>
      <c r="H440" s="108"/>
      <c r="I440" s="108"/>
      <c r="J440" s="108"/>
      <c r="K440" s="108"/>
      <c r="L440" s="108"/>
      <c r="M440" s="111"/>
      <c r="N440" s="112"/>
      <c r="O440" s="111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  <c r="AF440" s="108"/>
      <c r="AG440" s="108"/>
      <c r="AH440" s="108"/>
    </row>
    <row r="441">
      <c r="A441" s="108"/>
      <c r="B441" s="108"/>
      <c r="C441" s="108"/>
      <c r="D441" s="115"/>
      <c r="E441" s="108"/>
      <c r="F441" s="108"/>
      <c r="G441" s="108"/>
      <c r="H441" s="108"/>
      <c r="I441" s="108"/>
      <c r="J441" s="108"/>
      <c r="K441" s="108"/>
      <c r="L441" s="108"/>
      <c r="M441" s="111"/>
      <c r="N441" s="112"/>
      <c r="O441" s="111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/>
      <c r="AG441" s="108"/>
      <c r="AH441" s="108"/>
    </row>
    <row r="442">
      <c r="A442" s="108"/>
      <c r="B442" s="108"/>
      <c r="C442" s="108"/>
      <c r="D442" s="115"/>
      <c r="E442" s="108"/>
      <c r="F442" s="108"/>
      <c r="G442" s="108"/>
      <c r="H442" s="108"/>
      <c r="I442" s="108"/>
      <c r="J442" s="108"/>
      <c r="K442" s="108"/>
      <c r="L442" s="108"/>
      <c r="M442" s="111"/>
      <c r="N442" s="112"/>
      <c r="O442" s="111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/>
      <c r="AH442" s="108"/>
    </row>
    <row r="443">
      <c r="A443" s="108"/>
      <c r="B443" s="108"/>
      <c r="C443" s="108"/>
      <c r="D443" s="115"/>
      <c r="E443" s="108"/>
      <c r="F443" s="108"/>
      <c r="G443" s="108"/>
      <c r="H443" s="108"/>
      <c r="I443" s="108"/>
      <c r="J443" s="108"/>
      <c r="K443" s="108"/>
      <c r="L443" s="108"/>
      <c r="M443" s="111"/>
      <c r="N443" s="112"/>
      <c r="O443" s="111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/>
    </row>
    <row r="444">
      <c r="A444" s="108"/>
      <c r="B444" s="108"/>
      <c r="C444" s="108"/>
      <c r="D444" s="115"/>
      <c r="E444" s="108"/>
      <c r="F444" s="108"/>
      <c r="G444" s="108"/>
      <c r="H444" s="108"/>
      <c r="I444" s="108"/>
      <c r="J444" s="108"/>
      <c r="K444" s="108"/>
      <c r="L444" s="108"/>
      <c r="M444" s="111"/>
      <c r="N444" s="112"/>
      <c r="O444" s="111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</row>
    <row r="445">
      <c r="A445" s="108"/>
      <c r="B445" s="108"/>
      <c r="C445" s="108"/>
      <c r="D445" s="115"/>
      <c r="E445" s="108"/>
      <c r="F445" s="108"/>
      <c r="G445" s="108"/>
      <c r="H445" s="108"/>
      <c r="I445" s="108"/>
      <c r="J445" s="108"/>
      <c r="K445" s="108"/>
      <c r="L445" s="108"/>
      <c r="M445" s="111"/>
      <c r="N445" s="112"/>
      <c r="O445" s="111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</row>
    <row r="446">
      <c r="A446" s="108"/>
      <c r="B446" s="108"/>
      <c r="C446" s="108"/>
      <c r="D446" s="115"/>
      <c r="E446" s="108"/>
      <c r="F446" s="108"/>
      <c r="G446" s="108"/>
      <c r="H446" s="108"/>
      <c r="I446" s="108"/>
      <c r="J446" s="108"/>
      <c r="K446" s="108"/>
      <c r="L446" s="108"/>
      <c r="M446" s="111"/>
      <c r="N446" s="112"/>
      <c r="O446" s="111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</row>
    <row r="447">
      <c r="A447" s="108"/>
      <c r="B447" s="108"/>
      <c r="C447" s="108"/>
      <c r="D447" s="115"/>
      <c r="E447" s="108"/>
      <c r="F447" s="108"/>
      <c r="G447" s="108"/>
      <c r="H447" s="108"/>
      <c r="I447" s="108"/>
      <c r="J447" s="108"/>
      <c r="K447" s="108"/>
      <c r="L447" s="108"/>
      <c r="M447" s="111"/>
      <c r="N447" s="112"/>
      <c r="O447" s="111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</row>
    <row r="448">
      <c r="A448" s="108"/>
      <c r="B448" s="108"/>
      <c r="C448" s="108"/>
      <c r="D448" s="115"/>
      <c r="E448" s="108"/>
      <c r="F448" s="108"/>
      <c r="G448" s="108"/>
      <c r="H448" s="108"/>
      <c r="I448" s="108"/>
      <c r="J448" s="108"/>
      <c r="K448" s="108"/>
      <c r="L448" s="108"/>
      <c r="M448" s="111"/>
      <c r="N448" s="112"/>
      <c r="O448" s="111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</row>
    <row r="449">
      <c r="A449" s="108"/>
      <c r="B449" s="108"/>
      <c r="C449" s="108"/>
      <c r="D449" s="115"/>
      <c r="E449" s="108"/>
      <c r="F449" s="108"/>
      <c r="G449" s="108"/>
      <c r="H449" s="108"/>
      <c r="I449" s="108"/>
      <c r="J449" s="108"/>
      <c r="K449" s="108"/>
      <c r="L449" s="108"/>
      <c r="M449" s="111"/>
      <c r="N449" s="112"/>
      <c r="O449" s="111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</row>
    <row r="450">
      <c r="A450" s="108"/>
      <c r="B450" s="108"/>
      <c r="C450" s="108"/>
      <c r="D450" s="115"/>
      <c r="E450" s="108"/>
      <c r="F450" s="108"/>
      <c r="G450" s="108"/>
      <c r="H450" s="108"/>
      <c r="I450" s="108"/>
      <c r="J450" s="108"/>
      <c r="K450" s="108"/>
      <c r="L450" s="108"/>
      <c r="M450" s="111"/>
      <c r="N450" s="112"/>
      <c r="O450" s="111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</row>
    <row r="451">
      <c r="A451" s="108"/>
      <c r="B451" s="108"/>
      <c r="C451" s="108"/>
      <c r="D451" s="115"/>
      <c r="E451" s="108"/>
      <c r="F451" s="108"/>
      <c r="G451" s="108"/>
      <c r="H451" s="108"/>
      <c r="I451" s="108"/>
      <c r="J451" s="108"/>
      <c r="K451" s="108"/>
      <c r="L451" s="108"/>
      <c r="M451" s="111"/>
      <c r="N451" s="112"/>
      <c r="O451" s="111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</row>
    <row r="452">
      <c r="A452" s="108"/>
      <c r="B452" s="108"/>
      <c r="C452" s="108"/>
      <c r="D452" s="115"/>
      <c r="E452" s="108"/>
      <c r="F452" s="108"/>
      <c r="G452" s="108"/>
      <c r="H452" s="108"/>
      <c r="I452" s="108"/>
      <c r="J452" s="108"/>
      <c r="K452" s="108"/>
      <c r="L452" s="108"/>
      <c r="M452" s="111"/>
      <c r="N452" s="112"/>
      <c r="O452" s="111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</row>
    <row r="453">
      <c r="A453" s="108"/>
      <c r="B453" s="108"/>
      <c r="C453" s="108"/>
      <c r="D453" s="115"/>
      <c r="E453" s="108"/>
      <c r="F453" s="108"/>
      <c r="G453" s="108"/>
      <c r="H453" s="108"/>
      <c r="I453" s="108"/>
      <c r="J453" s="108"/>
      <c r="K453" s="108"/>
      <c r="L453" s="108"/>
      <c r="M453" s="111"/>
      <c r="N453" s="112"/>
      <c r="O453" s="111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</row>
    <row r="454">
      <c r="A454" s="108"/>
      <c r="B454" s="108"/>
      <c r="C454" s="108"/>
      <c r="D454" s="115"/>
      <c r="E454" s="108"/>
      <c r="F454" s="108"/>
      <c r="G454" s="108"/>
      <c r="H454" s="108"/>
      <c r="I454" s="108"/>
      <c r="J454" s="108"/>
      <c r="K454" s="108"/>
      <c r="L454" s="108"/>
      <c r="M454" s="111"/>
      <c r="N454" s="112"/>
      <c r="O454" s="111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</row>
    <row r="455">
      <c r="A455" s="108"/>
      <c r="B455" s="108"/>
      <c r="C455" s="108"/>
      <c r="D455" s="115"/>
      <c r="E455" s="108"/>
      <c r="F455" s="108"/>
      <c r="G455" s="108"/>
      <c r="H455" s="108"/>
      <c r="I455" s="108"/>
      <c r="J455" s="108"/>
      <c r="K455" s="108"/>
      <c r="L455" s="108"/>
      <c r="M455" s="111"/>
      <c r="N455" s="112"/>
      <c r="O455" s="111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</row>
    <row r="456">
      <c r="A456" s="108"/>
      <c r="B456" s="108"/>
      <c r="C456" s="108"/>
      <c r="D456" s="115"/>
      <c r="E456" s="108"/>
      <c r="F456" s="108"/>
      <c r="G456" s="108"/>
      <c r="H456" s="108"/>
      <c r="I456" s="108"/>
      <c r="J456" s="108"/>
      <c r="K456" s="108"/>
      <c r="L456" s="108"/>
      <c r="M456" s="111"/>
      <c r="N456" s="112"/>
      <c r="O456" s="111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</row>
    <row r="457">
      <c r="A457" s="108"/>
      <c r="B457" s="108"/>
      <c r="C457" s="108"/>
      <c r="D457" s="115"/>
      <c r="E457" s="108"/>
      <c r="F457" s="108"/>
      <c r="G457" s="108"/>
      <c r="H457" s="108"/>
      <c r="I457" s="108"/>
      <c r="J457" s="108"/>
      <c r="K457" s="108"/>
      <c r="L457" s="108"/>
      <c r="M457" s="111"/>
      <c r="N457" s="112"/>
      <c r="O457" s="111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</row>
    <row r="458">
      <c r="A458" s="108"/>
      <c r="B458" s="108"/>
      <c r="C458" s="108"/>
      <c r="D458" s="115"/>
      <c r="E458" s="108"/>
      <c r="F458" s="108"/>
      <c r="G458" s="108"/>
      <c r="H458" s="108"/>
      <c r="I458" s="108"/>
      <c r="J458" s="108"/>
      <c r="K458" s="108"/>
      <c r="L458" s="108"/>
      <c r="M458" s="111"/>
      <c r="N458" s="112"/>
      <c r="O458" s="111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  <c r="AF458" s="108"/>
      <c r="AG458" s="108"/>
      <c r="AH458" s="108"/>
    </row>
    <row r="459">
      <c r="A459" s="108"/>
      <c r="B459" s="108"/>
      <c r="C459" s="108"/>
      <c r="D459" s="115"/>
      <c r="E459" s="108"/>
      <c r="F459" s="108"/>
      <c r="G459" s="108"/>
      <c r="H459" s="108"/>
      <c r="I459" s="108"/>
      <c r="J459" s="108"/>
      <c r="K459" s="108"/>
      <c r="L459" s="108"/>
      <c r="M459" s="111"/>
      <c r="N459" s="112"/>
      <c r="O459" s="111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</row>
    <row r="460">
      <c r="A460" s="108"/>
      <c r="B460" s="108"/>
      <c r="C460" s="108"/>
      <c r="D460" s="115"/>
      <c r="E460" s="108"/>
      <c r="F460" s="108"/>
      <c r="G460" s="108"/>
      <c r="H460" s="108"/>
      <c r="I460" s="108"/>
      <c r="J460" s="108"/>
      <c r="K460" s="108"/>
      <c r="L460" s="108"/>
      <c r="M460" s="111"/>
      <c r="N460" s="112"/>
      <c r="O460" s="111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</row>
    <row r="461">
      <c r="A461" s="108"/>
      <c r="B461" s="108"/>
      <c r="C461" s="108"/>
      <c r="D461" s="115"/>
      <c r="E461" s="108"/>
      <c r="F461" s="108"/>
      <c r="G461" s="108"/>
      <c r="H461" s="108"/>
      <c r="I461" s="108"/>
      <c r="J461" s="108"/>
      <c r="K461" s="108"/>
      <c r="L461" s="108"/>
      <c r="M461" s="111"/>
      <c r="N461" s="112"/>
      <c r="O461" s="111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</row>
    <row r="462">
      <c r="A462" s="108"/>
      <c r="B462" s="108"/>
      <c r="C462" s="108"/>
      <c r="D462" s="115"/>
      <c r="E462" s="108"/>
      <c r="F462" s="108"/>
      <c r="G462" s="108"/>
      <c r="H462" s="108"/>
      <c r="I462" s="108"/>
      <c r="J462" s="108"/>
      <c r="K462" s="108"/>
      <c r="L462" s="108"/>
      <c r="M462" s="111"/>
      <c r="N462" s="112"/>
      <c r="O462" s="111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</row>
    <row r="463">
      <c r="A463" s="108"/>
      <c r="B463" s="108"/>
      <c r="C463" s="108"/>
      <c r="D463" s="115"/>
      <c r="E463" s="108"/>
      <c r="F463" s="108"/>
      <c r="G463" s="108"/>
      <c r="H463" s="108"/>
      <c r="I463" s="108"/>
      <c r="J463" s="108"/>
      <c r="K463" s="108"/>
      <c r="L463" s="108"/>
      <c r="M463" s="111"/>
      <c r="N463" s="112"/>
      <c r="O463" s="111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</row>
    <row r="464">
      <c r="A464" s="108"/>
      <c r="B464" s="108"/>
      <c r="C464" s="108"/>
      <c r="D464" s="115"/>
      <c r="E464" s="108"/>
      <c r="F464" s="108"/>
      <c r="G464" s="108"/>
      <c r="H464" s="108"/>
      <c r="I464" s="108"/>
      <c r="J464" s="108"/>
      <c r="K464" s="108"/>
      <c r="L464" s="108"/>
      <c r="M464" s="111"/>
      <c r="N464" s="112"/>
      <c r="O464" s="111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</row>
    <row r="465">
      <c r="A465" s="108"/>
      <c r="B465" s="108"/>
      <c r="C465" s="108"/>
      <c r="D465" s="115"/>
      <c r="E465" s="108"/>
      <c r="F465" s="108"/>
      <c r="G465" s="108"/>
      <c r="H465" s="108"/>
      <c r="I465" s="108"/>
      <c r="J465" s="108"/>
      <c r="K465" s="108"/>
      <c r="L465" s="108"/>
      <c r="M465" s="111"/>
      <c r="N465" s="112"/>
      <c r="O465" s="111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</row>
    <row r="466">
      <c r="A466" s="108"/>
      <c r="B466" s="108"/>
      <c r="C466" s="108"/>
      <c r="D466" s="115"/>
      <c r="E466" s="108"/>
      <c r="F466" s="108"/>
      <c r="G466" s="108"/>
      <c r="H466" s="108"/>
      <c r="I466" s="108"/>
      <c r="J466" s="108"/>
      <c r="K466" s="108"/>
      <c r="L466" s="108"/>
      <c r="M466" s="111"/>
      <c r="N466" s="112"/>
      <c r="O466" s="111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</row>
    <row r="467">
      <c r="A467" s="108"/>
      <c r="B467" s="108"/>
      <c r="C467" s="108"/>
      <c r="D467" s="115"/>
      <c r="E467" s="108"/>
      <c r="F467" s="108"/>
      <c r="G467" s="108"/>
      <c r="H467" s="108"/>
      <c r="I467" s="108"/>
      <c r="J467" s="108"/>
      <c r="K467" s="108"/>
      <c r="L467" s="108"/>
      <c r="M467" s="111"/>
      <c r="N467" s="112"/>
      <c r="O467" s="111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</row>
    <row r="468">
      <c r="A468" s="108"/>
      <c r="B468" s="108"/>
      <c r="C468" s="108"/>
      <c r="D468" s="115"/>
      <c r="E468" s="108"/>
      <c r="F468" s="108"/>
      <c r="G468" s="108"/>
      <c r="H468" s="108"/>
      <c r="I468" s="108"/>
      <c r="J468" s="108"/>
      <c r="K468" s="108"/>
      <c r="L468" s="108"/>
      <c r="M468" s="111"/>
      <c r="N468" s="112"/>
      <c r="O468" s="111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</row>
    <row r="469">
      <c r="A469" s="108"/>
      <c r="B469" s="108"/>
      <c r="C469" s="108"/>
      <c r="D469" s="115"/>
      <c r="E469" s="108"/>
      <c r="F469" s="108"/>
      <c r="G469" s="108"/>
      <c r="H469" s="108"/>
      <c r="I469" s="108"/>
      <c r="J469" s="108"/>
      <c r="K469" s="108"/>
      <c r="L469" s="108"/>
      <c r="M469" s="111"/>
      <c r="N469" s="112"/>
      <c r="O469" s="111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</row>
    <row r="470">
      <c r="A470" s="108"/>
      <c r="B470" s="108"/>
      <c r="C470" s="108"/>
      <c r="D470" s="115"/>
      <c r="E470" s="108"/>
      <c r="F470" s="108"/>
      <c r="G470" s="108"/>
      <c r="H470" s="108"/>
      <c r="I470" s="108"/>
      <c r="J470" s="108"/>
      <c r="K470" s="108"/>
      <c r="L470" s="108"/>
      <c r="M470" s="111"/>
      <c r="N470" s="112"/>
      <c r="O470" s="111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</row>
    <row r="471">
      <c r="A471" s="108"/>
      <c r="B471" s="108"/>
      <c r="C471" s="108"/>
      <c r="D471" s="115"/>
      <c r="E471" s="108"/>
      <c r="F471" s="108"/>
      <c r="G471" s="108"/>
      <c r="H471" s="108"/>
      <c r="I471" s="108"/>
      <c r="J471" s="108"/>
      <c r="K471" s="108"/>
      <c r="L471" s="108"/>
      <c r="M471" s="111"/>
      <c r="N471" s="112"/>
      <c r="O471" s="111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</row>
    <row r="472">
      <c r="A472" s="108"/>
      <c r="B472" s="108"/>
      <c r="C472" s="108"/>
      <c r="D472" s="115"/>
      <c r="E472" s="108"/>
      <c r="F472" s="108"/>
      <c r="G472" s="108"/>
      <c r="H472" s="108"/>
      <c r="I472" s="108"/>
      <c r="J472" s="108"/>
      <c r="K472" s="108"/>
      <c r="L472" s="108"/>
      <c r="M472" s="111"/>
      <c r="N472" s="112"/>
      <c r="O472" s="111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</row>
    <row r="473">
      <c r="A473" s="108"/>
      <c r="B473" s="108"/>
      <c r="C473" s="108"/>
      <c r="D473" s="115"/>
      <c r="E473" s="108"/>
      <c r="F473" s="108"/>
      <c r="G473" s="108"/>
      <c r="H473" s="108"/>
      <c r="I473" s="108"/>
      <c r="J473" s="108"/>
      <c r="K473" s="108"/>
      <c r="L473" s="108"/>
      <c r="M473" s="111"/>
      <c r="N473" s="112"/>
      <c r="O473" s="111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</row>
    <row r="474">
      <c r="A474" s="108"/>
      <c r="B474" s="108"/>
      <c r="C474" s="108"/>
      <c r="D474" s="115"/>
      <c r="E474" s="108"/>
      <c r="F474" s="108"/>
      <c r="G474" s="108"/>
      <c r="H474" s="108"/>
      <c r="I474" s="108"/>
      <c r="J474" s="108"/>
      <c r="K474" s="108"/>
      <c r="L474" s="108"/>
      <c r="M474" s="111"/>
      <c r="N474" s="112"/>
      <c r="O474" s="111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</row>
    <row r="475">
      <c r="A475" s="108"/>
      <c r="B475" s="108"/>
      <c r="C475" s="108"/>
      <c r="D475" s="115"/>
      <c r="E475" s="108"/>
      <c r="F475" s="108"/>
      <c r="G475" s="108"/>
      <c r="H475" s="108"/>
      <c r="I475" s="108"/>
      <c r="J475" s="108"/>
      <c r="K475" s="108"/>
      <c r="L475" s="108"/>
      <c r="M475" s="111"/>
      <c r="N475" s="112"/>
      <c r="O475" s="111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</row>
    <row r="476">
      <c r="A476" s="108"/>
      <c r="B476" s="108"/>
      <c r="C476" s="108"/>
      <c r="D476" s="115"/>
      <c r="E476" s="108"/>
      <c r="F476" s="108"/>
      <c r="G476" s="108"/>
      <c r="H476" s="108"/>
      <c r="I476" s="108"/>
      <c r="J476" s="108"/>
      <c r="K476" s="108"/>
      <c r="L476" s="108"/>
      <c r="M476" s="111"/>
      <c r="N476" s="112"/>
      <c r="O476" s="111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</row>
    <row r="477">
      <c r="A477" s="108"/>
      <c r="B477" s="108"/>
      <c r="C477" s="108"/>
      <c r="D477" s="115"/>
      <c r="E477" s="108"/>
      <c r="F477" s="108"/>
      <c r="G477" s="108"/>
      <c r="H477" s="108"/>
      <c r="I477" s="108"/>
      <c r="J477" s="108"/>
      <c r="K477" s="108"/>
      <c r="L477" s="108"/>
      <c r="M477" s="111"/>
      <c r="N477" s="112"/>
      <c r="O477" s="111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</row>
    <row r="478">
      <c r="A478" s="108"/>
      <c r="B478" s="108"/>
      <c r="C478" s="108"/>
      <c r="D478" s="115"/>
      <c r="E478" s="108"/>
      <c r="F478" s="108"/>
      <c r="G478" s="108"/>
      <c r="H478" s="108"/>
      <c r="I478" s="108"/>
      <c r="J478" s="108"/>
      <c r="K478" s="108"/>
      <c r="L478" s="108"/>
      <c r="M478" s="111"/>
      <c r="N478" s="112"/>
      <c r="O478" s="111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</row>
    <row r="479">
      <c r="A479" s="108"/>
      <c r="B479" s="108"/>
      <c r="C479" s="108"/>
      <c r="D479" s="115"/>
      <c r="E479" s="108"/>
      <c r="F479" s="108"/>
      <c r="G479" s="108"/>
      <c r="H479" s="108"/>
      <c r="I479" s="108"/>
      <c r="J479" s="108"/>
      <c r="K479" s="108"/>
      <c r="L479" s="108"/>
      <c r="M479" s="111"/>
      <c r="N479" s="112"/>
      <c r="O479" s="111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108"/>
      <c r="AG479" s="108"/>
      <c r="AH479" s="108"/>
    </row>
    <row r="480">
      <c r="A480" s="108"/>
      <c r="B480" s="108"/>
      <c r="C480" s="108"/>
      <c r="D480" s="115"/>
      <c r="E480" s="108"/>
      <c r="F480" s="108"/>
      <c r="G480" s="108"/>
      <c r="H480" s="108"/>
      <c r="I480" s="108"/>
      <c r="J480" s="108"/>
      <c r="K480" s="108"/>
      <c r="L480" s="108"/>
      <c r="M480" s="111"/>
      <c r="N480" s="112"/>
      <c r="O480" s="111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  <c r="AF480" s="108"/>
      <c r="AG480" s="108"/>
      <c r="AH480" s="108"/>
    </row>
    <row r="481">
      <c r="A481" s="108"/>
      <c r="B481" s="108"/>
      <c r="C481" s="108"/>
      <c r="D481" s="115"/>
      <c r="E481" s="108"/>
      <c r="F481" s="108"/>
      <c r="G481" s="108"/>
      <c r="H481" s="108"/>
      <c r="I481" s="108"/>
      <c r="J481" s="108"/>
      <c r="K481" s="108"/>
      <c r="L481" s="108"/>
      <c r="M481" s="111"/>
      <c r="N481" s="112"/>
      <c r="O481" s="111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08"/>
      <c r="AG481" s="108"/>
      <c r="AH481" s="108"/>
    </row>
    <row r="482">
      <c r="A482" s="108"/>
      <c r="B482" s="108"/>
      <c r="C482" s="108"/>
      <c r="D482" s="115"/>
      <c r="E482" s="108"/>
      <c r="F482" s="108"/>
      <c r="G482" s="108"/>
      <c r="H482" s="108"/>
      <c r="I482" s="108"/>
      <c r="J482" s="108"/>
      <c r="K482" s="108"/>
      <c r="L482" s="108"/>
      <c r="M482" s="111"/>
      <c r="N482" s="112"/>
      <c r="O482" s="111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  <c r="AF482" s="108"/>
      <c r="AG482" s="108"/>
      <c r="AH482" s="108"/>
    </row>
    <row r="483">
      <c r="A483" s="108"/>
      <c r="B483" s="108"/>
      <c r="C483" s="108"/>
      <c r="D483" s="115"/>
      <c r="E483" s="108"/>
      <c r="F483" s="108"/>
      <c r="G483" s="108"/>
      <c r="H483" s="108"/>
      <c r="I483" s="108"/>
      <c r="J483" s="108"/>
      <c r="K483" s="108"/>
      <c r="L483" s="108"/>
      <c r="M483" s="111"/>
      <c r="N483" s="112"/>
      <c r="O483" s="111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  <c r="AF483" s="108"/>
      <c r="AG483" s="108"/>
      <c r="AH483" s="108"/>
    </row>
    <row r="484">
      <c r="A484" s="108"/>
      <c r="B484" s="108"/>
      <c r="C484" s="108"/>
      <c r="D484" s="115"/>
      <c r="E484" s="108"/>
      <c r="F484" s="108"/>
      <c r="G484" s="108"/>
      <c r="H484" s="108"/>
      <c r="I484" s="108"/>
      <c r="J484" s="108"/>
      <c r="K484" s="108"/>
      <c r="L484" s="108"/>
      <c r="M484" s="111"/>
      <c r="N484" s="112"/>
      <c r="O484" s="111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  <c r="AF484" s="108"/>
      <c r="AG484" s="108"/>
      <c r="AH484" s="108"/>
    </row>
    <row r="485">
      <c r="A485" s="108"/>
      <c r="B485" s="108"/>
      <c r="C485" s="108"/>
      <c r="D485" s="115"/>
      <c r="E485" s="108"/>
      <c r="F485" s="108"/>
      <c r="G485" s="108"/>
      <c r="H485" s="108"/>
      <c r="I485" s="108"/>
      <c r="J485" s="108"/>
      <c r="K485" s="108"/>
      <c r="L485" s="108"/>
      <c r="M485" s="111"/>
      <c r="N485" s="112"/>
      <c r="O485" s="111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  <c r="AF485" s="108"/>
      <c r="AG485" s="108"/>
      <c r="AH485" s="108"/>
    </row>
    <row r="486">
      <c r="A486" s="108"/>
      <c r="B486" s="108"/>
      <c r="C486" s="108"/>
      <c r="D486" s="115"/>
      <c r="E486" s="108"/>
      <c r="F486" s="108"/>
      <c r="G486" s="108"/>
      <c r="H486" s="108"/>
      <c r="I486" s="108"/>
      <c r="J486" s="108"/>
      <c r="K486" s="108"/>
      <c r="L486" s="108"/>
      <c r="M486" s="111"/>
      <c r="N486" s="112"/>
      <c r="O486" s="111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  <c r="AF486" s="108"/>
      <c r="AG486" s="108"/>
      <c r="AH486" s="108"/>
    </row>
    <row r="487">
      <c r="A487" s="108"/>
      <c r="B487" s="108"/>
      <c r="C487" s="108"/>
      <c r="D487" s="115"/>
      <c r="E487" s="108"/>
      <c r="F487" s="108"/>
      <c r="G487" s="108"/>
      <c r="H487" s="108"/>
      <c r="I487" s="108"/>
      <c r="J487" s="108"/>
      <c r="K487" s="108"/>
      <c r="L487" s="108"/>
      <c r="M487" s="111"/>
      <c r="N487" s="112"/>
      <c r="O487" s="111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  <c r="AF487" s="108"/>
      <c r="AG487" s="108"/>
      <c r="AH487" s="108"/>
    </row>
    <row r="488">
      <c r="A488" s="108"/>
      <c r="B488" s="108"/>
      <c r="C488" s="108"/>
      <c r="D488" s="115"/>
      <c r="E488" s="108"/>
      <c r="F488" s="108"/>
      <c r="G488" s="108"/>
      <c r="H488" s="108"/>
      <c r="I488" s="108"/>
      <c r="J488" s="108"/>
      <c r="K488" s="108"/>
      <c r="L488" s="108"/>
      <c r="M488" s="111"/>
      <c r="N488" s="112"/>
      <c r="O488" s="111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  <c r="AF488" s="108"/>
      <c r="AG488" s="108"/>
      <c r="AH488" s="108"/>
    </row>
    <row r="489">
      <c r="A489" s="108"/>
      <c r="B489" s="108"/>
      <c r="C489" s="108"/>
      <c r="D489" s="115"/>
      <c r="E489" s="108"/>
      <c r="F489" s="108"/>
      <c r="G489" s="108"/>
      <c r="H489" s="108"/>
      <c r="I489" s="108"/>
      <c r="J489" s="108"/>
      <c r="K489" s="108"/>
      <c r="L489" s="108"/>
      <c r="M489" s="111"/>
      <c r="N489" s="112"/>
      <c r="O489" s="111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</row>
    <row r="490">
      <c r="A490" s="108"/>
      <c r="B490" s="108"/>
      <c r="C490" s="108"/>
      <c r="D490" s="115"/>
      <c r="E490" s="108"/>
      <c r="F490" s="108"/>
      <c r="G490" s="108"/>
      <c r="H490" s="108"/>
      <c r="I490" s="108"/>
      <c r="J490" s="108"/>
      <c r="K490" s="108"/>
      <c r="L490" s="108"/>
      <c r="M490" s="111"/>
      <c r="N490" s="112"/>
      <c r="O490" s="111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  <c r="AF490" s="108"/>
      <c r="AG490" s="108"/>
      <c r="AH490" s="108"/>
    </row>
    <row r="491">
      <c r="A491" s="108"/>
      <c r="B491" s="108"/>
      <c r="C491" s="108"/>
      <c r="D491" s="115"/>
      <c r="E491" s="108"/>
      <c r="F491" s="108"/>
      <c r="G491" s="108"/>
      <c r="H491" s="108"/>
      <c r="I491" s="108"/>
      <c r="J491" s="108"/>
      <c r="K491" s="108"/>
      <c r="L491" s="108"/>
      <c r="M491" s="111"/>
      <c r="N491" s="112"/>
      <c r="O491" s="111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  <c r="AF491" s="108"/>
      <c r="AG491" s="108"/>
      <c r="AH491" s="108"/>
    </row>
    <row r="492">
      <c r="A492" s="108"/>
      <c r="B492" s="108"/>
      <c r="C492" s="108"/>
      <c r="D492" s="115"/>
      <c r="E492" s="108"/>
      <c r="F492" s="108"/>
      <c r="G492" s="108"/>
      <c r="H492" s="108"/>
      <c r="I492" s="108"/>
      <c r="J492" s="108"/>
      <c r="K492" s="108"/>
      <c r="L492" s="108"/>
      <c r="M492" s="111"/>
      <c r="N492" s="112"/>
      <c r="O492" s="111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  <c r="AF492" s="108"/>
      <c r="AG492" s="108"/>
      <c r="AH492" s="108"/>
    </row>
    <row r="493">
      <c r="A493" s="108"/>
      <c r="B493" s="108"/>
      <c r="C493" s="108"/>
      <c r="D493" s="115"/>
      <c r="E493" s="108"/>
      <c r="F493" s="108"/>
      <c r="G493" s="108"/>
      <c r="H493" s="108"/>
      <c r="I493" s="108"/>
      <c r="J493" s="108"/>
      <c r="K493" s="108"/>
      <c r="L493" s="108"/>
      <c r="M493" s="111"/>
      <c r="N493" s="112"/>
      <c r="O493" s="111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  <c r="AF493" s="108"/>
      <c r="AG493" s="108"/>
      <c r="AH493" s="108"/>
    </row>
    <row r="494">
      <c r="A494" s="108"/>
      <c r="B494" s="108"/>
      <c r="C494" s="108"/>
      <c r="D494" s="115"/>
      <c r="E494" s="108"/>
      <c r="F494" s="108"/>
      <c r="G494" s="108"/>
      <c r="H494" s="108"/>
      <c r="I494" s="108"/>
      <c r="J494" s="108"/>
      <c r="K494" s="108"/>
      <c r="L494" s="108"/>
      <c r="M494" s="111"/>
      <c r="N494" s="112"/>
      <c r="O494" s="111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  <c r="AF494" s="108"/>
      <c r="AG494" s="108"/>
      <c r="AH494" s="108"/>
    </row>
    <row r="495">
      <c r="A495" s="108"/>
      <c r="B495" s="108"/>
      <c r="C495" s="108"/>
      <c r="D495" s="115"/>
      <c r="E495" s="108"/>
      <c r="F495" s="108"/>
      <c r="G495" s="108"/>
      <c r="H495" s="108"/>
      <c r="I495" s="108"/>
      <c r="J495" s="108"/>
      <c r="K495" s="108"/>
      <c r="L495" s="108"/>
      <c r="M495" s="111"/>
      <c r="N495" s="112"/>
      <c r="O495" s="111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  <c r="AF495" s="108"/>
      <c r="AG495" s="108"/>
      <c r="AH495" s="108"/>
    </row>
    <row r="496">
      <c r="A496" s="108"/>
      <c r="B496" s="108"/>
      <c r="C496" s="108"/>
      <c r="D496" s="115"/>
      <c r="E496" s="108"/>
      <c r="F496" s="108"/>
      <c r="G496" s="108"/>
      <c r="H496" s="108"/>
      <c r="I496" s="108"/>
      <c r="J496" s="108"/>
      <c r="K496" s="108"/>
      <c r="L496" s="108"/>
      <c r="M496" s="111"/>
      <c r="N496" s="112"/>
      <c r="O496" s="111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  <c r="AF496" s="108"/>
      <c r="AG496" s="108"/>
      <c r="AH496" s="108"/>
    </row>
    <row r="497">
      <c r="A497" s="108"/>
      <c r="B497" s="108"/>
      <c r="C497" s="108"/>
      <c r="D497" s="115"/>
      <c r="E497" s="108"/>
      <c r="F497" s="108"/>
      <c r="G497" s="108"/>
      <c r="H497" s="108"/>
      <c r="I497" s="108"/>
      <c r="J497" s="108"/>
      <c r="K497" s="108"/>
      <c r="L497" s="108"/>
      <c r="M497" s="111"/>
      <c r="N497" s="112"/>
      <c r="O497" s="111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  <c r="AF497" s="108"/>
      <c r="AG497" s="108"/>
      <c r="AH497" s="108"/>
    </row>
    <row r="498">
      <c r="A498" s="108"/>
      <c r="B498" s="108"/>
      <c r="C498" s="108"/>
      <c r="D498" s="115"/>
      <c r="E498" s="108"/>
      <c r="F498" s="108"/>
      <c r="G498" s="108"/>
      <c r="H498" s="108"/>
      <c r="I498" s="108"/>
      <c r="J498" s="108"/>
      <c r="K498" s="108"/>
      <c r="L498" s="108"/>
      <c r="M498" s="111"/>
      <c r="N498" s="112"/>
      <c r="O498" s="111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  <c r="AF498" s="108"/>
      <c r="AG498" s="108"/>
      <c r="AH498" s="108"/>
    </row>
    <row r="499">
      <c r="A499" s="108"/>
      <c r="B499" s="108"/>
      <c r="C499" s="108"/>
      <c r="D499" s="115"/>
      <c r="E499" s="108"/>
      <c r="F499" s="108"/>
      <c r="G499" s="108"/>
      <c r="H499" s="108"/>
      <c r="I499" s="108"/>
      <c r="J499" s="108"/>
      <c r="K499" s="108"/>
      <c r="L499" s="108"/>
      <c r="M499" s="111"/>
      <c r="N499" s="112"/>
      <c r="O499" s="111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  <c r="AF499" s="108"/>
      <c r="AG499" s="108"/>
      <c r="AH499" s="108"/>
    </row>
    <row r="500">
      <c r="A500" s="108"/>
      <c r="B500" s="108"/>
      <c r="C500" s="108"/>
      <c r="D500" s="115"/>
      <c r="E500" s="108"/>
      <c r="F500" s="108"/>
      <c r="G500" s="108"/>
      <c r="H500" s="108"/>
      <c r="I500" s="108"/>
      <c r="J500" s="108"/>
      <c r="K500" s="108"/>
      <c r="L500" s="108"/>
      <c r="M500" s="111"/>
      <c r="N500" s="112"/>
      <c r="O500" s="111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  <c r="AF500" s="108"/>
      <c r="AG500" s="108"/>
      <c r="AH500" s="108"/>
    </row>
    <row r="501">
      <c r="A501" s="108"/>
      <c r="B501" s="108"/>
      <c r="C501" s="108"/>
      <c r="D501" s="115"/>
      <c r="E501" s="108"/>
      <c r="F501" s="108"/>
      <c r="G501" s="108"/>
      <c r="H501" s="108"/>
      <c r="I501" s="108"/>
      <c r="J501" s="108"/>
      <c r="K501" s="108"/>
      <c r="L501" s="108"/>
      <c r="M501" s="111"/>
      <c r="N501" s="112"/>
      <c r="O501" s="111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  <c r="AF501" s="108"/>
      <c r="AG501" s="108"/>
      <c r="AH501" s="108"/>
    </row>
    <row r="502">
      <c r="A502" s="108"/>
      <c r="B502" s="108"/>
      <c r="C502" s="108"/>
      <c r="D502" s="115"/>
      <c r="E502" s="108"/>
      <c r="F502" s="108"/>
      <c r="G502" s="108"/>
      <c r="H502" s="108"/>
      <c r="I502" s="108"/>
      <c r="J502" s="108"/>
      <c r="K502" s="108"/>
      <c r="L502" s="108"/>
      <c r="M502" s="111"/>
      <c r="N502" s="112"/>
      <c r="O502" s="111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  <c r="AF502" s="108"/>
      <c r="AG502" s="108"/>
      <c r="AH502" s="108"/>
    </row>
    <row r="503">
      <c r="A503" s="108"/>
      <c r="B503" s="108"/>
      <c r="C503" s="108"/>
      <c r="D503" s="115"/>
      <c r="E503" s="108"/>
      <c r="F503" s="108"/>
      <c r="G503" s="108"/>
      <c r="H503" s="108"/>
      <c r="I503" s="108"/>
      <c r="J503" s="108"/>
      <c r="K503" s="108"/>
      <c r="L503" s="108"/>
      <c r="M503" s="111"/>
      <c r="N503" s="112"/>
      <c r="O503" s="111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  <c r="AF503" s="108"/>
      <c r="AG503" s="108"/>
      <c r="AH503" s="108"/>
    </row>
    <row r="504">
      <c r="A504" s="108"/>
      <c r="B504" s="108"/>
      <c r="C504" s="108"/>
      <c r="D504" s="115"/>
      <c r="E504" s="108"/>
      <c r="F504" s="108"/>
      <c r="G504" s="108"/>
      <c r="H504" s="108"/>
      <c r="I504" s="108"/>
      <c r="J504" s="108"/>
      <c r="K504" s="108"/>
      <c r="L504" s="108"/>
      <c r="M504" s="111"/>
      <c r="N504" s="112"/>
      <c r="O504" s="111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  <c r="AF504" s="108"/>
      <c r="AG504" s="108"/>
      <c r="AH504" s="108"/>
    </row>
    <row r="505">
      <c r="A505" s="108"/>
      <c r="B505" s="108"/>
      <c r="C505" s="108"/>
      <c r="D505" s="115"/>
      <c r="E505" s="108"/>
      <c r="F505" s="108"/>
      <c r="G505" s="108"/>
      <c r="H505" s="108"/>
      <c r="I505" s="108"/>
      <c r="J505" s="108"/>
      <c r="K505" s="108"/>
      <c r="L505" s="108"/>
      <c r="M505" s="111"/>
      <c r="N505" s="112"/>
      <c r="O505" s="111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  <c r="AF505" s="108"/>
      <c r="AG505" s="108"/>
      <c r="AH505" s="108"/>
    </row>
    <row r="506">
      <c r="A506" s="108"/>
      <c r="B506" s="108"/>
      <c r="C506" s="108"/>
      <c r="D506" s="115"/>
      <c r="E506" s="108"/>
      <c r="F506" s="108"/>
      <c r="G506" s="108"/>
      <c r="H506" s="108"/>
      <c r="I506" s="108"/>
      <c r="J506" s="108"/>
      <c r="K506" s="108"/>
      <c r="L506" s="108"/>
      <c r="M506" s="111"/>
      <c r="N506" s="112"/>
      <c r="O506" s="111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</row>
    <row r="507">
      <c r="A507" s="108"/>
      <c r="B507" s="108"/>
      <c r="C507" s="108"/>
      <c r="D507" s="115"/>
      <c r="E507" s="108"/>
      <c r="F507" s="108"/>
      <c r="G507" s="108"/>
      <c r="H507" s="108"/>
      <c r="I507" s="108"/>
      <c r="J507" s="108"/>
      <c r="K507" s="108"/>
      <c r="L507" s="108"/>
      <c r="M507" s="111"/>
      <c r="N507" s="112"/>
      <c r="O507" s="111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  <c r="AF507" s="108"/>
      <c r="AG507" s="108"/>
      <c r="AH507" s="108"/>
    </row>
    <row r="508">
      <c r="A508" s="108"/>
      <c r="B508" s="108"/>
      <c r="C508" s="108"/>
      <c r="D508" s="115"/>
      <c r="E508" s="108"/>
      <c r="F508" s="108"/>
      <c r="G508" s="108"/>
      <c r="H508" s="108"/>
      <c r="I508" s="108"/>
      <c r="J508" s="108"/>
      <c r="K508" s="108"/>
      <c r="L508" s="108"/>
      <c r="M508" s="111"/>
      <c r="N508" s="112"/>
      <c r="O508" s="111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  <c r="AF508" s="108"/>
      <c r="AG508" s="108"/>
      <c r="AH508" s="108"/>
    </row>
    <row r="509">
      <c r="A509" s="108"/>
      <c r="B509" s="108"/>
      <c r="C509" s="108"/>
      <c r="D509" s="115"/>
      <c r="E509" s="108"/>
      <c r="F509" s="108"/>
      <c r="G509" s="108"/>
      <c r="H509" s="108"/>
      <c r="I509" s="108"/>
      <c r="J509" s="108"/>
      <c r="K509" s="108"/>
      <c r="L509" s="108"/>
      <c r="M509" s="111"/>
      <c r="N509" s="112"/>
      <c r="O509" s="111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  <c r="AF509" s="108"/>
      <c r="AG509" s="108"/>
      <c r="AH509" s="108"/>
    </row>
    <row r="510">
      <c r="A510" s="108"/>
      <c r="B510" s="108"/>
      <c r="C510" s="108"/>
      <c r="D510" s="115"/>
      <c r="E510" s="108"/>
      <c r="F510" s="108"/>
      <c r="G510" s="108"/>
      <c r="H510" s="108"/>
      <c r="I510" s="108"/>
      <c r="J510" s="108"/>
      <c r="K510" s="108"/>
      <c r="L510" s="108"/>
      <c r="M510" s="111"/>
      <c r="N510" s="112"/>
      <c r="O510" s="111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  <c r="AF510" s="108"/>
      <c r="AG510" s="108"/>
      <c r="AH510" s="108"/>
    </row>
    <row r="511">
      <c r="A511" s="108"/>
      <c r="B511" s="108"/>
      <c r="C511" s="108"/>
      <c r="D511" s="115"/>
      <c r="E511" s="108"/>
      <c r="F511" s="108"/>
      <c r="G511" s="108"/>
      <c r="H511" s="108"/>
      <c r="I511" s="108"/>
      <c r="J511" s="108"/>
      <c r="K511" s="108"/>
      <c r="L511" s="108"/>
      <c r="M511" s="111"/>
      <c r="N511" s="112"/>
      <c r="O511" s="111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  <c r="AF511" s="108"/>
      <c r="AG511" s="108"/>
      <c r="AH511" s="108"/>
    </row>
    <row r="512">
      <c r="A512" s="108"/>
      <c r="B512" s="108"/>
      <c r="C512" s="108"/>
      <c r="D512" s="115"/>
      <c r="E512" s="108"/>
      <c r="F512" s="108"/>
      <c r="G512" s="108"/>
      <c r="H512" s="108"/>
      <c r="I512" s="108"/>
      <c r="J512" s="108"/>
      <c r="K512" s="108"/>
      <c r="L512" s="108"/>
      <c r="M512" s="111"/>
      <c r="N512" s="112"/>
      <c r="O512" s="111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</row>
    <row r="513">
      <c r="A513" s="108"/>
      <c r="B513" s="108"/>
      <c r="C513" s="108"/>
      <c r="D513" s="115"/>
      <c r="E513" s="108"/>
      <c r="F513" s="108"/>
      <c r="G513" s="108"/>
      <c r="H513" s="108"/>
      <c r="I513" s="108"/>
      <c r="J513" s="108"/>
      <c r="K513" s="108"/>
      <c r="L513" s="108"/>
      <c r="M513" s="111"/>
      <c r="N513" s="112"/>
      <c r="O513" s="111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  <c r="AF513" s="108"/>
      <c r="AG513" s="108"/>
      <c r="AH513" s="108"/>
    </row>
    <row r="514">
      <c r="A514" s="108"/>
      <c r="B514" s="108"/>
      <c r="C514" s="108"/>
      <c r="D514" s="115"/>
      <c r="E514" s="108"/>
      <c r="F514" s="108"/>
      <c r="G514" s="108"/>
      <c r="H514" s="108"/>
      <c r="I514" s="108"/>
      <c r="J514" s="108"/>
      <c r="K514" s="108"/>
      <c r="L514" s="108"/>
      <c r="M514" s="111"/>
      <c r="N514" s="112"/>
      <c r="O514" s="111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</row>
    <row r="515">
      <c r="A515" s="108"/>
      <c r="B515" s="108"/>
      <c r="C515" s="108"/>
      <c r="D515" s="115"/>
      <c r="E515" s="108"/>
      <c r="F515" s="108"/>
      <c r="G515" s="108"/>
      <c r="H515" s="108"/>
      <c r="I515" s="108"/>
      <c r="J515" s="108"/>
      <c r="K515" s="108"/>
      <c r="L515" s="108"/>
      <c r="M515" s="111"/>
      <c r="N515" s="112"/>
      <c r="O515" s="111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  <c r="AF515" s="108"/>
      <c r="AG515" s="108"/>
      <c r="AH515" s="108"/>
    </row>
    <row r="516">
      <c r="A516" s="108"/>
      <c r="B516" s="108"/>
      <c r="C516" s="108"/>
      <c r="D516" s="115"/>
      <c r="E516" s="108"/>
      <c r="F516" s="108"/>
      <c r="G516" s="108"/>
      <c r="H516" s="108"/>
      <c r="I516" s="108"/>
      <c r="J516" s="108"/>
      <c r="K516" s="108"/>
      <c r="L516" s="108"/>
      <c r="M516" s="111"/>
      <c r="N516" s="112"/>
      <c r="O516" s="111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  <c r="AF516" s="108"/>
      <c r="AG516" s="108"/>
      <c r="AH516" s="108"/>
    </row>
    <row r="517">
      <c r="A517" s="108"/>
      <c r="B517" s="108"/>
      <c r="C517" s="108"/>
      <c r="D517" s="115"/>
      <c r="E517" s="108"/>
      <c r="F517" s="108"/>
      <c r="G517" s="108"/>
      <c r="H517" s="108"/>
      <c r="I517" s="108"/>
      <c r="J517" s="108"/>
      <c r="K517" s="108"/>
      <c r="L517" s="108"/>
      <c r="M517" s="111"/>
      <c r="N517" s="112"/>
      <c r="O517" s="111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  <c r="AF517" s="108"/>
      <c r="AG517" s="108"/>
      <c r="AH517" s="108"/>
    </row>
    <row r="518">
      <c r="A518" s="108"/>
      <c r="B518" s="108"/>
      <c r="C518" s="108"/>
      <c r="D518" s="115"/>
      <c r="E518" s="108"/>
      <c r="F518" s="108"/>
      <c r="G518" s="108"/>
      <c r="H518" s="108"/>
      <c r="I518" s="108"/>
      <c r="J518" s="108"/>
      <c r="K518" s="108"/>
      <c r="L518" s="108"/>
      <c r="M518" s="111"/>
      <c r="N518" s="112"/>
      <c r="O518" s="111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  <c r="AF518" s="108"/>
      <c r="AG518" s="108"/>
      <c r="AH518" s="108"/>
    </row>
    <row r="519">
      <c r="A519" s="108"/>
      <c r="B519" s="108"/>
      <c r="C519" s="108"/>
      <c r="D519" s="115"/>
      <c r="E519" s="108"/>
      <c r="F519" s="108"/>
      <c r="G519" s="108"/>
      <c r="H519" s="108"/>
      <c r="I519" s="108"/>
      <c r="J519" s="108"/>
      <c r="K519" s="108"/>
      <c r="L519" s="108"/>
      <c r="M519" s="111"/>
      <c r="N519" s="112"/>
      <c r="O519" s="111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  <c r="AF519" s="108"/>
      <c r="AG519" s="108"/>
      <c r="AH519" s="108"/>
    </row>
    <row r="520">
      <c r="A520" s="108"/>
      <c r="B520" s="108"/>
      <c r="C520" s="108"/>
      <c r="D520" s="115"/>
      <c r="E520" s="108"/>
      <c r="F520" s="108"/>
      <c r="G520" s="108"/>
      <c r="H520" s="108"/>
      <c r="I520" s="108"/>
      <c r="J520" s="108"/>
      <c r="K520" s="108"/>
      <c r="L520" s="108"/>
      <c r="M520" s="111"/>
      <c r="N520" s="112"/>
      <c r="O520" s="111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  <c r="AF520" s="108"/>
      <c r="AG520" s="108"/>
      <c r="AH520" s="108"/>
    </row>
    <row r="521">
      <c r="A521" s="108"/>
      <c r="B521" s="108"/>
      <c r="C521" s="108"/>
      <c r="D521" s="115"/>
      <c r="E521" s="108"/>
      <c r="F521" s="108"/>
      <c r="G521" s="108"/>
      <c r="H521" s="108"/>
      <c r="I521" s="108"/>
      <c r="J521" s="108"/>
      <c r="K521" s="108"/>
      <c r="L521" s="108"/>
      <c r="M521" s="111"/>
      <c r="N521" s="112"/>
      <c r="O521" s="111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  <c r="AF521" s="108"/>
      <c r="AG521" s="108"/>
      <c r="AH521" s="108"/>
    </row>
    <row r="522">
      <c r="A522" s="108"/>
      <c r="B522" s="108"/>
      <c r="C522" s="108"/>
      <c r="D522" s="115"/>
      <c r="E522" s="108"/>
      <c r="F522" s="108"/>
      <c r="G522" s="108"/>
      <c r="H522" s="108"/>
      <c r="I522" s="108"/>
      <c r="J522" s="108"/>
      <c r="K522" s="108"/>
      <c r="L522" s="108"/>
      <c r="M522" s="111"/>
      <c r="N522" s="112"/>
      <c r="O522" s="111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  <c r="AF522" s="108"/>
      <c r="AG522" s="108"/>
      <c r="AH522" s="108"/>
    </row>
    <row r="523">
      <c r="A523" s="108"/>
      <c r="B523" s="108"/>
      <c r="C523" s="108"/>
      <c r="D523" s="115"/>
      <c r="E523" s="108"/>
      <c r="F523" s="108"/>
      <c r="G523" s="108"/>
      <c r="H523" s="108"/>
      <c r="I523" s="108"/>
      <c r="J523" s="108"/>
      <c r="K523" s="108"/>
      <c r="L523" s="108"/>
      <c r="M523" s="111"/>
      <c r="N523" s="112"/>
      <c r="O523" s="111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  <c r="AF523" s="108"/>
      <c r="AG523" s="108"/>
      <c r="AH523" s="108"/>
    </row>
    <row r="524">
      <c r="A524" s="108"/>
      <c r="B524" s="108"/>
      <c r="C524" s="108"/>
      <c r="D524" s="115"/>
      <c r="E524" s="108"/>
      <c r="F524" s="108"/>
      <c r="G524" s="108"/>
      <c r="H524" s="108"/>
      <c r="I524" s="108"/>
      <c r="J524" s="108"/>
      <c r="K524" s="108"/>
      <c r="L524" s="108"/>
      <c r="M524" s="111"/>
      <c r="N524" s="112"/>
      <c r="O524" s="111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  <c r="AF524" s="108"/>
      <c r="AG524" s="108"/>
      <c r="AH524" s="108"/>
    </row>
    <row r="525">
      <c r="A525" s="108"/>
      <c r="B525" s="108"/>
      <c r="C525" s="108"/>
      <c r="D525" s="115"/>
      <c r="E525" s="108"/>
      <c r="F525" s="108"/>
      <c r="G525" s="108"/>
      <c r="H525" s="108"/>
      <c r="I525" s="108"/>
      <c r="J525" s="108"/>
      <c r="K525" s="108"/>
      <c r="L525" s="108"/>
      <c r="M525" s="111"/>
      <c r="N525" s="112"/>
      <c r="O525" s="111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  <c r="AF525" s="108"/>
      <c r="AG525" s="108"/>
      <c r="AH525" s="108"/>
    </row>
    <row r="526">
      <c r="A526" s="108"/>
      <c r="B526" s="108"/>
      <c r="C526" s="108"/>
      <c r="D526" s="115"/>
      <c r="E526" s="108"/>
      <c r="F526" s="108"/>
      <c r="G526" s="108"/>
      <c r="H526" s="108"/>
      <c r="I526" s="108"/>
      <c r="J526" s="108"/>
      <c r="K526" s="108"/>
      <c r="L526" s="108"/>
      <c r="M526" s="111"/>
      <c r="N526" s="112"/>
      <c r="O526" s="111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  <c r="AF526" s="108"/>
      <c r="AG526" s="108"/>
      <c r="AH526" s="108"/>
    </row>
    <row r="527">
      <c r="A527" s="108"/>
      <c r="B527" s="108"/>
      <c r="C527" s="108"/>
      <c r="D527" s="115"/>
      <c r="E527" s="108"/>
      <c r="F527" s="108"/>
      <c r="G527" s="108"/>
      <c r="H527" s="108"/>
      <c r="I527" s="108"/>
      <c r="J527" s="108"/>
      <c r="K527" s="108"/>
      <c r="L527" s="108"/>
      <c r="M527" s="111"/>
      <c r="N527" s="112"/>
      <c r="O527" s="111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  <c r="AF527" s="108"/>
      <c r="AG527" s="108"/>
      <c r="AH527" s="108"/>
    </row>
    <row r="528">
      <c r="A528" s="108"/>
      <c r="B528" s="108"/>
      <c r="C528" s="108"/>
      <c r="D528" s="115"/>
      <c r="E528" s="108"/>
      <c r="F528" s="108"/>
      <c r="G528" s="108"/>
      <c r="H528" s="108"/>
      <c r="I528" s="108"/>
      <c r="J528" s="108"/>
      <c r="K528" s="108"/>
      <c r="L528" s="108"/>
      <c r="M528" s="111"/>
      <c r="N528" s="112"/>
      <c r="O528" s="111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  <c r="AF528" s="108"/>
      <c r="AG528" s="108"/>
      <c r="AH528" s="108"/>
    </row>
    <row r="529">
      <c r="A529" s="108"/>
      <c r="B529" s="108"/>
      <c r="C529" s="108"/>
      <c r="D529" s="115"/>
      <c r="E529" s="108"/>
      <c r="F529" s="108"/>
      <c r="G529" s="108"/>
      <c r="H529" s="108"/>
      <c r="I529" s="108"/>
      <c r="J529" s="108"/>
      <c r="K529" s="108"/>
      <c r="L529" s="108"/>
      <c r="M529" s="111"/>
      <c r="N529" s="112"/>
      <c r="O529" s="111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  <c r="AF529" s="108"/>
      <c r="AG529" s="108"/>
      <c r="AH529" s="108"/>
    </row>
    <row r="530">
      <c r="A530" s="108"/>
      <c r="B530" s="108"/>
      <c r="C530" s="108"/>
      <c r="D530" s="115"/>
      <c r="E530" s="108"/>
      <c r="F530" s="108"/>
      <c r="G530" s="108"/>
      <c r="H530" s="108"/>
      <c r="I530" s="108"/>
      <c r="J530" s="108"/>
      <c r="K530" s="108"/>
      <c r="L530" s="108"/>
      <c r="M530" s="111"/>
      <c r="N530" s="112"/>
      <c r="O530" s="111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  <c r="AF530" s="108"/>
      <c r="AG530" s="108"/>
      <c r="AH530" s="108"/>
    </row>
    <row r="531">
      <c r="A531" s="108"/>
      <c r="B531" s="108"/>
      <c r="C531" s="108"/>
      <c r="D531" s="115"/>
      <c r="E531" s="108"/>
      <c r="F531" s="108"/>
      <c r="G531" s="108"/>
      <c r="H531" s="108"/>
      <c r="I531" s="108"/>
      <c r="J531" s="108"/>
      <c r="K531" s="108"/>
      <c r="L531" s="108"/>
      <c r="M531" s="111"/>
      <c r="N531" s="112"/>
      <c r="O531" s="111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  <c r="AF531" s="108"/>
      <c r="AG531" s="108"/>
      <c r="AH531" s="108"/>
    </row>
    <row r="532">
      <c r="A532" s="108"/>
      <c r="B532" s="108"/>
      <c r="C532" s="108"/>
      <c r="D532" s="115"/>
      <c r="E532" s="108"/>
      <c r="F532" s="108"/>
      <c r="G532" s="108"/>
      <c r="H532" s="108"/>
      <c r="I532" s="108"/>
      <c r="J532" s="108"/>
      <c r="K532" s="108"/>
      <c r="L532" s="108"/>
      <c r="M532" s="111"/>
      <c r="N532" s="112"/>
      <c r="O532" s="111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  <c r="AF532" s="108"/>
      <c r="AG532" s="108"/>
      <c r="AH532" s="108"/>
    </row>
    <row r="533">
      <c r="A533" s="108"/>
      <c r="B533" s="108"/>
      <c r="C533" s="108"/>
      <c r="D533" s="115"/>
      <c r="E533" s="108"/>
      <c r="F533" s="108"/>
      <c r="G533" s="108"/>
      <c r="H533" s="108"/>
      <c r="I533" s="108"/>
      <c r="J533" s="108"/>
      <c r="K533" s="108"/>
      <c r="L533" s="108"/>
      <c r="M533" s="111"/>
      <c r="N533" s="112"/>
      <c r="O533" s="111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  <c r="AF533" s="108"/>
      <c r="AG533" s="108"/>
      <c r="AH533" s="108"/>
    </row>
    <row r="534">
      <c r="A534" s="108"/>
      <c r="B534" s="108"/>
      <c r="C534" s="108"/>
      <c r="D534" s="115"/>
      <c r="E534" s="108"/>
      <c r="F534" s="108"/>
      <c r="G534" s="108"/>
      <c r="H534" s="108"/>
      <c r="I534" s="108"/>
      <c r="J534" s="108"/>
      <c r="K534" s="108"/>
      <c r="L534" s="108"/>
      <c r="M534" s="111"/>
      <c r="N534" s="112"/>
      <c r="O534" s="111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108"/>
      <c r="AG534" s="108"/>
      <c r="AH534" s="108"/>
    </row>
    <row r="535">
      <c r="A535" s="108"/>
      <c r="B535" s="108"/>
      <c r="C535" s="108"/>
      <c r="D535" s="115"/>
      <c r="E535" s="108"/>
      <c r="F535" s="108"/>
      <c r="G535" s="108"/>
      <c r="H535" s="108"/>
      <c r="I535" s="108"/>
      <c r="J535" s="108"/>
      <c r="K535" s="108"/>
      <c r="L535" s="108"/>
      <c r="M535" s="111"/>
      <c r="N535" s="112"/>
      <c r="O535" s="111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  <c r="AF535" s="108"/>
      <c r="AG535" s="108"/>
      <c r="AH535" s="108"/>
    </row>
    <row r="536">
      <c r="A536" s="108"/>
      <c r="B536" s="108"/>
      <c r="C536" s="108"/>
      <c r="D536" s="115"/>
      <c r="E536" s="108"/>
      <c r="F536" s="108"/>
      <c r="G536" s="108"/>
      <c r="H536" s="108"/>
      <c r="I536" s="108"/>
      <c r="J536" s="108"/>
      <c r="K536" s="108"/>
      <c r="L536" s="108"/>
      <c r="M536" s="111"/>
      <c r="N536" s="112"/>
      <c r="O536" s="111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  <c r="AF536" s="108"/>
      <c r="AG536" s="108"/>
      <c r="AH536" s="108"/>
    </row>
    <row r="537">
      <c r="A537" s="108"/>
      <c r="B537" s="108"/>
      <c r="C537" s="108"/>
      <c r="D537" s="115"/>
      <c r="E537" s="108"/>
      <c r="F537" s="108"/>
      <c r="G537" s="108"/>
      <c r="H537" s="108"/>
      <c r="I537" s="108"/>
      <c r="J537" s="108"/>
      <c r="K537" s="108"/>
      <c r="L537" s="108"/>
      <c r="M537" s="111"/>
      <c r="N537" s="112"/>
      <c r="O537" s="111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  <c r="AF537" s="108"/>
      <c r="AG537" s="108"/>
      <c r="AH537" s="108"/>
    </row>
    <row r="538">
      <c r="A538" s="108"/>
      <c r="B538" s="108"/>
      <c r="C538" s="108"/>
      <c r="D538" s="115"/>
      <c r="E538" s="108"/>
      <c r="F538" s="108"/>
      <c r="G538" s="108"/>
      <c r="H538" s="108"/>
      <c r="I538" s="108"/>
      <c r="J538" s="108"/>
      <c r="K538" s="108"/>
      <c r="L538" s="108"/>
      <c r="M538" s="111"/>
      <c r="N538" s="112"/>
      <c r="O538" s="111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  <c r="AF538" s="108"/>
      <c r="AG538" s="108"/>
      <c r="AH538" s="108"/>
    </row>
    <row r="539">
      <c r="A539" s="108"/>
      <c r="B539" s="108"/>
      <c r="C539" s="108"/>
      <c r="D539" s="115"/>
      <c r="E539" s="108"/>
      <c r="F539" s="108"/>
      <c r="G539" s="108"/>
      <c r="H539" s="108"/>
      <c r="I539" s="108"/>
      <c r="J539" s="108"/>
      <c r="K539" s="108"/>
      <c r="L539" s="108"/>
      <c r="M539" s="111"/>
      <c r="N539" s="112"/>
      <c r="O539" s="111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  <c r="AF539" s="108"/>
      <c r="AG539" s="108"/>
      <c r="AH539" s="108"/>
    </row>
    <row r="540">
      <c r="A540" s="108"/>
      <c r="B540" s="108"/>
      <c r="C540" s="108"/>
      <c r="D540" s="115"/>
      <c r="E540" s="108"/>
      <c r="F540" s="108"/>
      <c r="G540" s="108"/>
      <c r="H540" s="108"/>
      <c r="I540" s="108"/>
      <c r="J540" s="108"/>
      <c r="K540" s="108"/>
      <c r="L540" s="108"/>
      <c r="M540" s="111"/>
      <c r="N540" s="112"/>
      <c r="O540" s="111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  <c r="AF540" s="108"/>
      <c r="AG540" s="108"/>
      <c r="AH540" s="108"/>
    </row>
    <row r="541">
      <c r="A541" s="108"/>
      <c r="B541" s="108"/>
      <c r="C541" s="108"/>
      <c r="D541" s="115"/>
      <c r="E541" s="108"/>
      <c r="F541" s="108"/>
      <c r="G541" s="108"/>
      <c r="H541" s="108"/>
      <c r="I541" s="108"/>
      <c r="J541" s="108"/>
      <c r="K541" s="108"/>
      <c r="L541" s="108"/>
      <c r="M541" s="111"/>
      <c r="N541" s="112"/>
      <c r="O541" s="111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  <c r="AF541" s="108"/>
      <c r="AG541" s="108"/>
      <c r="AH541" s="108"/>
    </row>
    <row r="542">
      <c r="A542" s="108"/>
      <c r="B542" s="108"/>
      <c r="C542" s="108"/>
      <c r="D542" s="115"/>
      <c r="E542" s="108"/>
      <c r="F542" s="108"/>
      <c r="G542" s="108"/>
      <c r="H542" s="108"/>
      <c r="I542" s="108"/>
      <c r="J542" s="108"/>
      <c r="K542" s="108"/>
      <c r="L542" s="108"/>
      <c r="M542" s="111"/>
      <c r="N542" s="112"/>
      <c r="O542" s="111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  <c r="AF542" s="108"/>
      <c r="AG542" s="108"/>
      <c r="AH542" s="108"/>
    </row>
    <row r="543">
      <c r="A543" s="108"/>
      <c r="B543" s="108"/>
      <c r="C543" s="108"/>
      <c r="D543" s="115"/>
      <c r="E543" s="108"/>
      <c r="F543" s="108"/>
      <c r="G543" s="108"/>
      <c r="H543" s="108"/>
      <c r="I543" s="108"/>
      <c r="J543" s="108"/>
      <c r="K543" s="108"/>
      <c r="L543" s="108"/>
      <c r="M543" s="111"/>
      <c r="N543" s="112"/>
      <c r="O543" s="111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  <c r="AF543" s="108"/>
      <c r="AG543" s="108"/>
      <c r="AH543" s="108"/>
    </row>
    <row r="544">
      <c r="A544" s="108"/>
      <c r="B544" s="108"/>
      <c r="C544" s="108"/>
      <c r="D544" s="115"/>
      <c r="E544" s="108"/>
      <c r="F544" s="108"/>
      <c r="G544" s="108"/>
      <c r="H544" s="108"/>
      <c r="I544" s="108"/>
      <c r="J544" s="108"/>
      <c r="K544" s="108"/>
      <c r="L544" s="108"/>
      <c r="M544" s="111"/>
      <c r="N544" s="112"/>
      <c r="O544" s="111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  <c r="AF544" s="108"/>
      <c r="AG544" s="108"/>
      <c r="AH544" s="108"/>
    </row>
    <row r="545">
      <c r="A545" s="108"/>
      <c r="B545" s="108"/>
      <c r="C545" s="108"/>
      <c r="D545" s="115"/>
      <c r="E545" s="108"/>
      <c r="F545" s="108"/>
      <c r="G545" s="108"/>
      <c r="H545" s="108"/>
      <c r="I545" s="108"/>
      <c r="J545" s="108"/>
      <c r="K545" s="108"/>
      <c r="L545" s="108"/>
      <c r="M545" s="111"/>
      <c r="N545" s="112"/>
      <c r="O545" s="111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  <c r="AF545" s="108"/>
      <c r="AG545" s="108"/>
      <c r="AH545" s="108"/>
    </row>
    <row r="546">
      <c r="A546" s="108"/>
      <c r="B546" s="108"/>
      <c r="C546" s="108"/>
      <c r="D546" s="115"/>
      <c r="E546" s="108"/>
      <c r="F546" s="108"/>
      <c r="G546" s="108"/>
      <c r="H546" s="108"/>
      <c r="I546" s="108"/>
      <c r="J546" s="108"/>
      <c r="K546" s="108"/>
      <c r="L546" s="108"/>
      <c r="M546" s="111"/>
      <c r="N546" s="112"/>
      <c r="O546" s="111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  <c r="AF546" s="108"/>
      <c r="AG546" s="108"/>
      <c r="AH546" s="108"/>
    </row>
    <row r="547">
      <c r="A547" s="108"/>
      <c r="B547" s="108"/>
      <c r="C547" s="108"/>
      <c r="D547" s="115"/>
      <c r="E547" s="108"/>
      <c r="F547" s="108"/>
      <c r="G547" s="108"/>
      <c r="H547" s="108"/>
      <c r="I547" s="108"/>
      <c r="J547" s="108"/>
      <c r="K547" s="108"/>
      <c r="L547" s="108"/>
      <c r="M547" s="111"/>
      <c r="N547" s="112"/>
      <c r="O547" s="111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  <c r="AF547" s="108"/>
      <c r="AG547" s="108"/>
      <c r="AH547" s="108"/>
    </row>
    <row r="548">
      <c r="A548" s="108"/>
      <c r="B548" s="108"/>
      <c r="C548" s="108"/>
      <c r="D548" s="115"/>
      <c r="E548" s="108"/>
      <c r="F548" s="108"/>
      <c r="G548" s="108"/>
      <c r="H548" s="108"/>
      <c r="I548" s="108"/>
      <c r="J548" s="108"/>
      <c r="K548" s="108"/>
      <c r="L548" s="108"/>
      <c r="M548" s="111"/>
      <c r="N548" s="112"/>
      <c r="O548" s="111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  <c r="AF548" s="108"/>
      <c r="AG548" s="108"/>
      <c r="AH548" s="108"/>
    </row>
    <row r="549">
      <c r="A549" s="108"/>
      <c r="B549" s="108"/>
      <c r="C549" s="108"/>
      <c r="D549" s="115"/>
      <c r="E549" s="108"/>
      <c r="F549" s="108"/>
      <c r="G549" s="108"/>
      <c r="H549" s="108"/>
      <c r="I549" s="108"/>
      <c r="J549" s="108"/>
      <c r="K549" s="108"/>
      <c r="L549" s="108"/>
      <c r="M549" s="111"/>
      <c r="N549" s="112"/>
      <c r="O549" s="111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  <c r="AF549" s="108"/>
      <c r="AG549" s="108"/>
      <c r="AH549" s="108"/>
    </row>
    <row r="550">
      <c r="A550" s="108"/>
      <c r="B550" s="108"/>
      <c r="C550" s="108"/>
      <c r="D550" s="115"/>
      <c r="E550" s="108"/>
      <c r="F550" s="108"/>
      <c r="G550" s="108"/>
      <c r="H550" s="108"/>
      <c r="I550" s="108"/>
      <c r="J550" s="108"/>
      <c r="K550" s="108"/>
      <c r="L550" s="108"/>
      <c r="M550" s="111"/>
      <c r="N550" s="112"/>
      <c r="O550" s="111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  <c r="AF550" s="108"/>
      <c r="AG550" s="108"/>
      <c r="AH550" s="108"/>
    </row>
    <row r="551">
      <c r="A551" s="108"/>
      <c r="B551" s="108"/>
      <c r="C551" s="108"/>
      <c r="D551" s="115"/>
      <c r="E551" s="108"/>
      <c r="F551" s="108"/>
      <c r="G551" s="108"/>
      <c r="H551" s="108"/>
      <c r="I551" s="108"/>
      <c r="J551" s="108"/>
      <c r="K551" s="108"/>
      <c r="L551" s="108"/>
      <c r="M551" s="111"/>
      <c r="N551" s="112"/>
      <c r="O551" s="111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  <c r="AF551" s="108"/>
      <c r="AG551" s="108"/>
      <c r="AH551" s="108"/>
    </row>
    <row r="552">
      <c r="A552" s="108"/>
      <c r="B552" s="108"/>
      <c r="C552" s="108"/>
      <c r="D552" s="115"/>
      <c r="E552" s="108"/>
      <c r="F552" s="108"/>
      <c r="G552" s="108"/>
      <c r="H552" s="108"/>
      <c r="I552" s="108"/>
      <c r="J552" s="108"/>
      <c r="K552" s="108"/>
      <c r="L552" s="108"/>
      <c r="M552" s="111"/>
      <c r="N552" s="112"/>
      <c r="O552" s="111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  <c r="AF552" s="108"/>
      <c r="AG552" s="108"/>
      <c r="AH552" s="108"/>
    </row>
    <row r="553">
      <c r="A553" s="108"/>
      <c r="B553" s="108"/>
      <c r="C553" s="108"/>
      <c r="D553" s="115"/>
      <c r="E553" s="108"/>
      <c r="F553" s="108"/>
      <c r="G553" s="108"/>
      <c r="H553" s="108"/>
      <c r="I553" s="108"/>
      <c r="J553" s="108"/>
      <c r="K553" s="108"/>
      <c r="L553" s="108"/>
      <c r="M553" s="111"/>
      <c r="N553" s="112"/>
      <c r="O553" s="111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08"/>
      <c r="AG553" s="108"/>
      <c r="AH553" s="108"/>
    </row>
    <row r="554">
      <c r="A554" s="108"/>
      <c r="B554" s="108"/>
      <c r="C554" s="108"/>
      <c r="D554" s="115"/>
      <c r="E554" s="108"/>
      <c r="F554" s="108"/>
      <c r="G554" s="108"/>
      <c r="H554" s="108"/>
      <c r="I554" s="108"/>
      <c r="J554" s="108"/>
      <c r="K554" s="108"/>
      <c r="L554" s="108"/>
      <c r="M554" s="111"/>
      <c r="N554" s="112"/>
      <c r="O554" s="111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  <c r="AF554" s="108"/>
      <c r="AG554" s="108"/>
      <c r="AH554" s="108"/>
    </row>
    <row r="555">
      <c r="A555" s="108"/>
      <c r="B555" s="108"/>
      <c r="C555" s="108"/>
      <c r="D555" s="115"/>
      <c r="E555" s="108"/>
      <c r="F555" s="108"/>
      <c r="G555" s="108"/>
      <c r="H555" s="108"/>
      <c r="I555" s="108"/>
      <c r="J555" s="108"/>
      <c r="K555" s="108"/>
      <c r="L555" s="108"/>
      <c r="M555" s="111"/>
      <c r="N555" s="112"/>
      <c r="O555" s="111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  <c r="AF555" s="108"/>
      <c r="AG555" s="108"/>
      <c r="AH555" s="108"/>
    </row>
    <row r="556">
      <c r="A556" s="108"/>
      <c r="B556" s="108"/>
      <c r="C556" s="108"/>
      <c r="D556" s="115"/>
      <c r="E556" s="108"/>
      <c r="F556" s="108"/>
      <c r="G556" s="108"/>
      <c r="H556" s="108"/>
      <c r="I556" s="108"/>
      <c r="J556" s="108"/>
      <c r="K556" s="108"/>
      <c r="L556" s="108"/>
      <c r="M556" s="111"/>
      <c r="N556" s="112"/>
      <c r="O556" s="111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  <c r="AF556" s="108"/>
      <c r="AG556" s="108"/>
      <c r="AH556" s="108"/>
    </row>
    <row r="557">
      <c r="A557" s="108"/>
      <c r="B557" s="108"/>
      <c r="C557" s="108"/>
      <c r="D557" s="115"/>
      <c r="E557" s="108"/>
      <c r="F557" s="108"/>
      <c r="G557" s="108"/>
      <c r="H557" s="108"/>
      <c r="I557" s="108"/>
      <c r="J557" s="108"/>
      <c r="K557" s="108"/>
      <c r="L557" s="108"/>
      <c r="M557" s="111"/>
      <c r="N557" s="112"/>
      <c r="O557" s="111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  <c r="AF557" s="108"/>
      <c r="AG557" s="108"/>
      <c r="AH557" s="108"/>
    </row>
    <row r="558">
      <c r="A558" s="108"/>
      <c r="B558" s="108"/>
      <c r="C558" s="108"/>
      <c r="D558" s="115"/>
      <c r="E558" s="108"/>
      <c r="F558" s="108"/>
      <c r="G558" s="108"/>
      <c r="H558" s="108"/>
      <c r="I558" s="108"/>
      <c r="J558" s="108"/>
      <c r="K558" s="108"/>
      <c r="L558" s="108"/>
      <c r="M558" s="111"/>
      <c r="N558" s="112"/>
      <c r="O558" s="111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  <c r="AF558" s="108"/>
      <c r="AG558" s="108"/>
      <c r="AH558" s="108"/>
    </row>
    <row r="559">
      <c r="A559" s="108"/>
      <c r="B559" s="108"/>
      <c r="C559" s="108"/>
      <c r="D559" s="115"/>
      <c r="E559" s="108"/>
      <c r="F559" s="108"/>
      <c r="G559" s="108"/>
      <c r="H559" s="108"/>
      <c r="I559" s="108"/>
      <c r="J559" s="108"/>
      <c r="K559" s="108"/>
      <c r="L559" s="108"/>
      <c r="M559" s="111"/>
      <c r="N559" s="112"/>
      <c r="O559" s="111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  <c r="AF559" s="108"/>
      <c r="AG559" s="108"/>
      <c r="AH559" s="108"/>
    </row>
    <row r="560">
      <c r="A560" s="108"/>
      <c r="B560" s="108"/>
      <c r="C560" s="108"/>
      <c r="D560" s="115"/>
      <c r="E560" s="108"/>
      <c r="F560" s="108"/>
      <c r="G560" s="108"/>
      <c r="H560" s="108"/>
      <c r="I560" s="108"/>
      <c r="J560" s="108"/>
      <c r="K560" s="108"/>
      <c r="L560" s="108"/>
      <c r="M560" s="111"/>
      <c r="N560" s="112"/>
      <c r="O560" s="111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  <c r="AF560" s="108"/>
      <c r="AG560" s="108"/>
      <c r="AH560" s="108"/>
    </row>
    <row r="561">
      <c r="A561" s="108"/>
      <c r="B561" s="108"/>
      <c r="C561" s="108"/>
      <c r="D561" s="115"/>
      <c r="E561" s="108"/>
      <c r="F561" s="108"/>
      <c r="G561" s="108"/>
      <c r="H561" s="108"/>
      <c r="I561" s="108"/>
      <c r="J561" s="108"/>
      <c r="K561" s="108"/>
      <c r="L561" s="108"/>
      <c r="M561" s="111"/>
      <c r="N561" s="112"/>
      <c r="O561" s="111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  <c r="AF561" s="108"/>
      <c r="AG561" s="108"/>
      <c r="AH561" s="108"/>
    </row>
    <row r="562">
      <c r="A562" s="108"/>
      <c r="B562" s="108"/>
      <c r="C562" s="108"/>
      <c r="D562" s="115"/>
      <c r="E562" s="108"/>
      <c r="F562" s="108"/>
      <c r="G562" s="108"/>
      <c r="H562" s="108"/>
      <c r="I562" s="108"/>
      <c r="J562" s="108"/>
      <c r="K562" s="108"/>
      <c r="L562" s="108"/>
      <c r="M562" s="111"/>
      <c r="N562" s="112"/>
      <c r="O562" s="111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  <c r="AF562" s="108"/>
      <c r="AG562" s="108"/>
      <c r="AH562" s="108"/>
    </row>
    <row r="563">
      <c r="A563" s="108"/>
      <c r="B563" s="108"/>
      <c r="C563" s="108"/>
      <c r="D563" s="115"/>
      <c r="E563" s="108"/>
      <c r="F563" s="108"/>
      <c r="G563" s="108"/>
      <c r="H563" s="108"/>
      <c r="I563" s="108"/>
      <c r="J563" s="108"/>
      <c r="K563" s="108"/>
      <c r="L563" s="108"/>
      <c r="M563" s="111"/>
      <c r="N563" s="112"/>
      <c r="O563" s="111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  <c r="AF563" s="108"/>
      <c r="AG563" s="108"/>
      <c r="AH563" s="108"/>
    </row>
    <row r="564">
      <c r="A564" s="108"/>
      <c r="B564" s="108"/>
      <c r="C564" s="108"/>
      <c r="D564" s="115"/>
      <c r="E564" s="108"/>
      <c r="F564" s="108"/>
      <c r="G564" s="108"/>
      <c r="H564" s="108"/>
      <c r="I564" s="108"/>
      <c r="J564" s="108"/>
      <c r="K564" s="108"/>
      <c r="L564" s="108"/>
      <c r="M564" s="111"/>
      <c r="N564" s="112"/>
      <c r="O564" s="111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  <c r="AG564" s="108"/>
      <c r="AH564" s="108"/>
    </row>
    <row r="565">
      <c r="A565" s="108"/>
      <c r="B565" s="108"/>
      <c r="C565" s="108"/>
      <c r="D565" s="115"/>
      <c r="E565" s="108"/>
      <c r="F565" s="108"/>
      <c r="G565" s="108"/>
      <c r="H565" s="108"/>
      <c r="I565" s="108"/>
      <c r="J565" s="108"/>
      <c r="K565" s="108"/>
      <c r="L565" s="108"/>
      <c r="M565" s="111"/>
      <c r="N565" s="112"/>
      <c r="O565" s="111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08"/>
      <c r="AG565" s="108"/>
      <c r="AH565" s="108"/>
    </row>
    <row r="566">
      <c r="A566" s="108"/>
      <c r="B566" s="108"/>
      <c r="C566" s="108"/>
      <c r="D566" s="115"/>
      <c r="E566" s="108"/>
      <c r="F566" s="108"/>
      <c r="G566" s="108"/>
      <c r="H566" s="108"/>
      <c r="I566" s="108"/>
      <c r="J566" s="108"/>
      <c r="K566" s="108"/>
      <c r="L566" s="108"/>
      <c r="M566" s="111"/>
      <c r="N566" s="112"/>
      <c r="O566" s="111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  <c r="AF566" s="108"/>
      <c r="AG566" s="108"/>
      <c r="AH566" s="108"/>
    </row>
    <row r="567">
      <c r="A567" s="108"/>
      <c r="B567" s="108"/>
      <c r="C567" s="108"/>
      <c r="D567" s="115"/>
      <c r="E567" s="108"/>
      <c r="F567" s="108"/>
      <c r="G567" s="108"/>
      <c r="H567" s="108"/>
      <c r="I567" s="108"/>
      <c r="J567" s="108"/>
      <c r="K567" s="108"/>
      <c r="L567" s="108"/>
      <c r="M567" s="111"/>
      <c r="N567" s="112"/>
      <c r="O567" s="111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  <c r="AF567" s="108"/>
      <c r="AG567" s="108"/>
      <c r="AH567" s="108"/>
    </row>
    <row r="568">
      <c r="A568" s="108"/>
      <c r="B568" s="108"/>
      <c r="C568" s="108"/>
      <c r="D568" s="115"/>
      <c r="E568" s="108"/>
      <c r="F568" s="108"/>
      <c r="G568" s="108"/>
      <c r="H568" s="108"/>
      <c r="I568" s="108"/>
      <c r="J568" s="108"/>
      <c r="K568" s="108"/>
      <c r="L568" s="108"/>
      <c r="M568" s="111"/>
      <c r="N568" s="112"/>
      <c r="O568" s="111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  <c r="AF568" s="108"/>
      <c r="AG568" s="108"/>
      <c r="AH568" s="108"/>
    </row>
    <row r="569">
      <c r="A569" s="108"/>
      <c r="B569" s="108"/>
      <c r="C569" s="108"/>
      <c r="D569" s="115"/>
      <c r="E569" s="108"/>
      <c r="F569" s="108"/>
      <c r="G569" s="108"/>
      <c r="H569" s="108"/>
      <c r="I569" s="108"/>
      <c r="J569" s="108"/>
      <c r="K569" s="108"/>
      <c r="L569" s="108"/>
      <c r="M569" s="111"/>
      <c r="N569" s="112"/>
      <c r="O569" s="111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  <c r="AF569" s="108"/>
      <c r="AG569" s="108"/>
      <c r="AH569" s="108"/>
    </row>
    <row r="570">
      <c r="A570" s="108"/>
      <c r="B570" s="108"/>
      <c r="C570" s="108"/>
      <c r="D570" s="115"/>
      <c r="E570" s="108"/>
      <c r="F570" s="108"/>
      <c r="G570" s="108"/>
      <c r="H570" s="108"/>
      <c r="I570" s="108"/>
      <c r="J570" s="108"/>
      <c r="K570" s="108"/>
      <c r="L570" s="108"/>
      <c r="M570" s="111"/>
      <c r="N570" s="112"/>
      <c r="O570" s="111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  <c r="AF570" s="108"/>
      <c r="AG570" s="108"/>
      <c r="AH570" s="108"/>
    </row>
    <row r="571">
      <c r="A571" s="108"/>
      <c r="B571" s="108"/>
      <c r="C571" s="108"/>
      <c r="D571" s="115"/>
      <c r="E571" s="108"/>
      <c r="F571" s="108"/>
      <c r="G571" s="108"/>
      <c r="H571" s="108"/>
      <c r="I571" s="108"/>
      <c r="J571" s="108"/>
      <c r="K571" s="108"/>
      <c r="L571" s="108"/>
      <c r="M571" s="111"/>
      <c r="N571" s="112"/>
      <c r="O571" s="111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  <c r="AG571" s="108"/>
      <c r="AH571" s="108"/>
    </row>
    <row r="572">
      <c r="A572" s="108"/>
      <c r="B572" s="108"/>
      <c r="C572" s="108"/>
      <c r="D572" s="115"/>
      <c r="E572" s="108"/>
      <c r="F572" s="108"/>
      <c r="G572" s="108"/>
      <c r="H572" s="108"/>
      <c r="I572" s="108"/>
      <c r="J572" s="108"/>
      <c r="K572" s="108"/>
      <c r="L572" s="108"/>
      <c r="M572" s="111"/>
      <c r="N572" s="112"/>
      <c r="O572" s="111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  <c r="AG572" s="108"/>
      <c r="AH572" s="108"/>
    </row>
    <row r="573">
      <c r="A573" s="108"/>
      <c r="B573" s="108"/>
      <c r="C573" s="108"/>
      <c r="D573" s="115"/>
      <c r="E573" s="108"/>
      <c r="F573" s="108"/>
      <c r="G573" s="108"/>
      <c r="H573" s="108"/>
      <c r="I573" s="108"/>
      <c r="J573" s="108"/>
      <c r="K573" s="108"/>
      <c r="L573" s="108"/>
      <c r="M573" s="111"/>
      <c r="N573" s="112"/>
      <c r="O573" s="111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  <c r="AG573" s="108"/>
      <c r="AH573" s="108"/>
    </row>
    <row r="574">
      <c r="A574" s="108"/>
      <c r="B574" s="108"/>
      <c r="C574" s="108"/>
      <c r="D574" s="115"/>
      <c r="E574" s="108"/>
      <c r="F574" s="108"/>
      <c r="G574" s="108"/>
      <c r="H574" s="108"/>
      <c r="I574" s="108"/>
      <c r="J574" s="108"/>
      <c r="K574" s="108"/>
      <c r="L574" s="108"/>
      <c r="M574" s="111"/>
      <c r="N574" s="112"/>
      <c r="O574" s="111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  <c r="AG574" s="108"/>
      <c r="AH574" s="108"/>
    </row>
    <row r="575">
      <c r="A575" s="108"/>
      <c r="B575" s="108"/>
      <c r="C575" s="108"/>
      <c r="D575" s="115"/>
      <c r="E575" s="108"/>
      <c r="F575" s="108"/>
      <c r="G575" s="108"/>
      <c r="H575" s="108"/>
      <c r="I575" s="108"/>
      <c r="J575" s="108"/>
      <c r="K575" s="108"/>
      <c r="L575" s="108"/>
      <c r="M575" s="111"/>
      <c r="N575" s="112"/>
      <c r="O575" s="111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  <c r="AG575" s="108"/>
      <c r="AH575" s="108"/>
    </row>
    <row r="576">
      <c r="A576" s="108"/>
      <c r="B576" s="108"/>
      <c r="C576" s="108"/>
      <c r="D576" s="115"/>
      <c r="E576" s="108"/>
      <c r="F576" s="108"/>
      <c r="G576" s="108"/>
      <c r="H576" s="108"/>
      <c r="I576" s="108"/>
      <c r="J576" s="108"/>
      <c r="K576" s="108"/>
      <c r="L576" s="108"/>
      <c r="M576" s="111"/>
      <c r="N576" s="112"/>
      <c r="O576" s="111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  <c r="AG576" s="108"/>
      <c r="AH576" s="108"/>
    </row>
    <row r="577">
      <c r="A577" s="108"/>
      <c r="B577" s="108"/>
      <c r="C577" s="108"/>
      <c r="D577" s="115"/>
      <c r="E577" s="108"/>
      <c r="F577" s="108"/>
      <c r="G577" s="108"/>
      <c r="H577" s="108"/>
      <c r="I577" s="108"/>
      <c r="J577" s="108"/>
      <c r="K577" s="108"/>
      <c r="L577" s="108"/>
      <c r="M577" s="111"/>
      <c r="N577" s="112"/>
      <c r="O577" s="111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  <c r="AF577" s="108"/>
      <c r="AG577" s="108"/>
      <c r="AH577" s="108"/>
    </row>
    <row r="578">
      <c r="A578" s="108"/>
      <c r="B578" s="108"/>
      <c r="C578" s="108"/>
      <c r="D578" s="115"/>
      <c r="E578" s="108"/>
      <c r="F578" s="108"/>
      <c r="G578" s="108"/>
      <c r="H578" s="108"/>
      <c r="I578" s="108"/>
      <c r="J578" s="108"/>
      <c r="K578" s="108"/>
      <c r="L578" s="108"/>
      <c r="M578" s="111"/>
      <c r="N578" s="112"/>
      <c r="O578" s="111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  <c r="AF578" s="108"/>
      <c r="AG578" s="108"/>
      <c r="AH578" s="108"/>
    </row>
    <row r="579">
      <c r="A579" s="108"/>
      <c r="B579" s="108"/>
      <c r="C579" s="108"/>
      <c r="D579" s="115"/>
      <c r="E579" s="108"/>
      <c r="F579" s="108"/>
      <c r="G579" s="108"/>
      <c r="H579" s="108"/>
      <c r="I579" s="108"/>
      <c r="J579" s="108"/>
      <c r="K579" s="108"/>
      <c r="L579" s="108"/>
      <c r="M579" s="111"/>
      <c r="N579" s="112"/>
      <c r="O579" s="111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  <c r="AF579" s="108"/>
      <c r="AG579" s="108"/>
      <c r="AH579" s="108"/>
    </row>
    <row r="580">
      <c r="A580" s="108"/>
      <c r="B580" s="108"/>
      <c r="C580" s="108"/>
      <c r="D580" s="115"/>
      <c r="E580" s="108"/>
      <c r="F580" s="108"/>
      <c r="G580" s="108"/>
      <c r="H580" s="108"/>
      <c r="I580" s="108"/>
      <c r="J580" s="108"/>
      <c r="K580" s="108"/>
      <c r="L580" s="108"/>
      <c r="M580" s="111"/>
      <c r="N580" s="112"/>
      <c r="O580" s="111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  <c r="AF580" s="108"/>
      <c r="AG580" s="108"/>
      <c r="AH580" s="108"/>
    </row>
    <row r="581">
      <c r="A581" s="108"/>
      <c r="B581" s="108"/>
      <c r="C581" s="108"/>
      <c r="D581" s="115"/>
      <c r="E581" s="108"/>
      <c r="F581" s="108"/>
      <c r="G581" s="108"/>
      <c r="H581" s="108"/>
      <c r="I581" s="108"/>
      <c r="J581" s="108"/>
      <c r="K581" s="108"/>
      <c r="L581" s="108"/>
      <c r="M581" s="111"/>
      <c r="N581" s="112"/>
      <c r="O581" s="111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  <c r="AF581" s="108"/>
      <c r="AG581" s="108"/>
      <c r="AH581" s="108"/>
    </row>
    <row r="582">
      <c r="A582" s="108"/>
      <c r="B582" s="108"/>
      <c r="C582" s="108"/>
      <c r="D582" s="115"/>
      <c r="E582" s="108"/>
      <c r="F582" s="108"/>
      <c r="G582" s="108"/>
      <c r="H582" s="108"/>
      <c r="I582" s="108"/>
      <c r="J582" s="108"/>
      <c r="K582" s="108"/>
      <c r="L582" s="108"/>
      <c r="M582" s="111"/>
      <c r="N582" s="112"/>
      <c r="O582" s="111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  <c r="AF582" s="108"/>
      <c r="AG582" s="108"/>
      <c r="AH582" s="108"/>
    </row>
    <row r="583">
      <c r="A583" s="108"/>
      <c r="B583" s="108"/>
      <c r="C583" s="108"/>
      <c r="D583" s="115"/>
      <c r="E583" s="108"/>
      <c r="F583" s="108"/>
      <c r="G583" s="108"/>
      <c r="H583" s="108"/>
      <c r="I583" s="108"/>
      <c r="J583" s="108"/>
      <c r="K583" s="108"/>
      <c r="L583" s="108"/>
      <c r="M583" s="111"/>
      <c r="N583" s="112"/>
      <c r="O583" s="111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  <c r="AF583" s="108"/>
      <c r="AG583" s="108"/>
      <c r="AH583" s="108"/>
    </row>
    <row r="584">
      <c r="A584" s="108"/>
      <c r="B584" s="108"/>
      <c r="C584" s="108"/>
      <c r="D584" s="115"/>
      <c r="E584" s="108"/>
      <c r="F584" s="108"/>
      <c r="G584" s="108"/>
      <c r="H584" s="108"/>
      <c r="I584" s="108"/>
      <c r="J584" s="108"/>
      <c r="K584" s="108"/>
      <c r="L584" s="108"/>
      <c r="M584" s="111"/>
      <c r="N584" s="112"/>
      <c r="O584" s="111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  <c r="AF584" s="108"/>
      <c r="AG584" s="108"/>
      <c r="AH584" s="108"/>
    </row>
    <row r="585">
      <c r="A585" s="108"/>
      <c r="B585" s="108"/>
      <c r="C585" s="108"/>
      <c r="D585" s="115"/>
      <c r="E585" s="108"/>
      <c r="F585" s="108"/>
      <c r="G585" s="108"/>
      <c r="H585" s="108"/>
      <c r="I585" s="108"/>
      <c r="J585" s="108"/>
      <c r="K585" s="108"/>
      <c r="L585" s="108"/>
      <c r="M585" s="111"/>
      <c r="N585" s="112"/>
      <c r="O585" s="111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  <c r="AF585" s="108"/>
      <c r="AG585" s="108"/>
      <c r="AH585" s="108"/>
    </row>
    <row r="586">
      <c r="A586" s="108"/>
      <c r="B586" s="108"/>
      <c r="C586" s="108"/>
      <c r="D586" s="115"/>
      <c r="E586" s="108"/>
      <c r="F586" s="108"/>
      <c r="G586" s="108"/>
      <c r="H586" s="108"/>
      <c r="I586" s="108"/>
      <c r="J586" s="108"/>
      <c r="K586" s="108"/>
      <c r="L586" s="108"/>
      <c r="M586" s="111"/>
      <c r="N586" s="112"/>
      <c r="O586" s="111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08"/>
      <c r="AG586" s="108"/>
      <c r="AH586" s="108"/>
    </row>
    <row r="587">
      <c r="A587" s="108"/>
      <c r="B587" s="108"/>
      <c r="C587" s="108"/>
      <c r="D587" s="115"/>
      <c r="E587" s="108"/>
      <c r="F587" s="108"/>
      <c r="G587" s="108"/>
      <c r="H587" s="108"/>
      <c r="I587" s="108"/>
      <c r="J587" s="108"/>
      <c r="K587" s="108"/>
      <c r="L587" s="108"/>
      <c r="M587" s="111"/>
      <c r="N587" s="112"/>
      <c r="O587" s="111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  <c r="AF587" s="108"/>
      <c r="AG587" s="108"/>
      <c r="AH587" s="108"/>
    </row>
    <row r="588">
      <c r="A588" s="108"/>
      <c r="B588" s="108"/>
      <c r="C588" s="108"/>
      <c r="D588" s="115"/>
      <c r="E588" s="108"/>
      <c r="F588" s="108"/>
      <c r="G588" s="108"/>
      <c r="H588" s="108"/>
      <c r="I588" s="108"/>
      <c r="J588" s="108"/>
      <c r="K588" s="108"/>
      <c r="L588" s="108"/>
      <c r="M588" s="111"/>
      <c r="N588" s="112"/>
      <c r="O588" s="111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  <c r="AF588" s="108"/>
      <c r="AG588" s="108"/>
      <c r="AH588" s="108"/>
    </row>
    <row r="589">
      <c r="A589" s="108"/>
      <c r="B589" s="108"/>
      <c r="C589" s="108"/>
      <c r="D589" s="115"/>
      <c r="E589" s="108"/>
      <c r="F589" s="108"/>
      <c r="G589" s="108"/>
      <c r="H589" s="108"/>
      <c r="I589" s="108"/>
      <c r="J589" s="108"/>
      <c r="K589" s="108"/>
      <c r="L589" s="108"/>
      <c r="M589" s="111"/>
      <c r="N589" s="112"/>
      <c r="O589" s="111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  <c r="AF589" s="108"/>
      <c r="AG589" s="108"/>
      <c r="AH589" s="108"/>
    </row>
    <row r="590">
      <c r="A590" s="108"/>
      <c r="B590" s="108"/>
      <c r="C590" s="108"/>
      <c r="D590" s="115"/>
      <c r="E590" s="108"/>
      <c r="F590" s="108"/>
      <c r="G590" s="108"/>
      <c r="H590" s="108"/>
      <c r="I590" s="108"/>
      <c r="J590" s="108"/>
      <c r="K590" s="108"/>
      <c r="L590" s="108"/>
      <c r="M590" s="111"/>
      <c r="N590" s="112"/>
      <c r="O590" s="111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  <c r="AF590" s="108"/>
      <c r="AG590" s="108"/>
      <c r="AH590" s="108"/>
    </row>
    <row r="591">
      <c r="A591" s="108"/>
      <c r="B591" s="108"/>
      <c r="C591" s="108"/>
      <c r="D591" s="115"/>
      <c r="E591" s="108"/>
      <c r="F591" s="108"/>
      <c r="G591" s="108"/>
      <c r="H591" s="108"/>
      <c r="I591" s="108"/>
      <c r="J591" s="108"/>
      <c r="K591" s="108"/>
      <c r="L591" s="108"/>
      <c r="M591" s="111"/>
      <c r="N591" s="112"/>
      <c r="O591" s="111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  <c r="AF591" s="108"/>
      <c r="AG591" s="108"/>
      <c r="AH591" s="108"/>
    </row>
    <row r="592">
      <c r="A592" s="108"/>
      <c r="B592" s="108"/>
      <c r="C592" s="108"/>
      <c r="D592" s="115"/>
      <c r="E592" s="108"/>
      <c r="F592" s="108"/>
      <c r="G592" s="108"/>
      <c r="H592" s="108"/>
      <c r="I592" s="108"/>
      <c r="J592" s="108"/>
      <c r="K592" s="108"/>
      <c r="L592" s="108"/>
      <c r="M592" s="111"/>
      <c r="N592" s="112"/>
      <c r="O592" s="111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  <c r="AF592" s="108"/>
      <c r="AG592" s="108"/>
      <c r="AH592" s="108"/>
    </row>
    <row r="593">
      <c r="A593" s="108"/>
      <c r="B593" s="108"/>
      <c r="C593" s="108"/>
      <c r="D593" s="115"/>
      <c r="E593" s="108"/>
      <c r="F593" s="108"/>
      <c r="G593" s="108"/>
      <c r="H593" s="108"/>
      <c r="I593" s="108"/>
      <c r="J593" s="108"/>
      <c r="K593" s="108"/>
      <c r="L593" s="108"/>
      <c r="M593" s="111"/>
      <c r="N593" s="112"/>
      <c r="O593" s="111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  <c r="AF593" s="108"/>
      <c r="AG593" s="108"/>
      <c r="AH593" s="108"/>
    </row>
    <row r="594">
      <c r="A594" s="108"/>
      <c r="B594" s="108"/>
      <c r="C594" s="108"/>
      <c r="D594" s="115"/>
      <c r="E594" s="108"/>
      <c r="F594" s="108"/>
      <c r="G594" s="108"/>
      <c r="H594" s="108"/>
      <c r="I594" s="108"/>
      <c r="J594" s="108"/>
      <c r="K594" s="108"/>
      <c r="L594" s="108"/>
      <c r="M594" s="111"/>
      <c r="N594" s="112"/>
      <c r="O594" s="111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  <c r="AF594" s="108"/>
      <c r="AG594" s="108"/>
      <c r="AH594" s="108"/>
    </row>
    <row r="595">
      <c r="A595" s="108"/>
      <c r="B595" s="108"/>
      <c r="C595" s="108"/>
      <c r="D595" s="115"/>
      <c r="E595" s="108"/>
      <c r="F595" s="108"/>
      <c r="G595" s="108"/>
      <c r="H595" s="108"/>
      <c r="I595" s="108"/>
      <c r="J595" s="108"/>
      <c r="K595" s="108"/>
      <c r="L595" s="108"/>
      <c r="M595" s="111"/>
      <c r="N595" s="112"/>
      <c r="O595" s="111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  <c r="AF595" s="108"/>
      <c r="AG595" s="108"/>
      <c r="AH595" s="108"/>
    </row>
    <row r="596">
      <c r="A596" s="108"/>
      <c r="B596" s="108"/>
      <c r="C596" s="108"/>
      <c r="D596" s="115"/>
      <c r="E596" s="108"/>
      <c r="F596" s="108"/>
      <c r="G596" s="108"/>
      <c r="H596" s="108"/>
      <c r="I596" s="108"/>
      <c r="J596" s="108"/>
      <c r="K596" s="108"/>
      <c r="L596" s="108"/>
      <c r="M596" s="111"/>
      <c r="N596" s="112"/>
      <c r="O596" s="111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  <c r="AF596" s="108"/>
      <c r="AG596" s="108"/>
      <c r="AH596" s="108"/>
    </row>
    <row r="597">
      <c r="A597" s="108"/>
      <c r="B597" s="108"/>
      <c r="C597" s="108"/>
      <c r="D597" s="115"/>
      <c r="E597" s="108"/>
      <c r="F597" s="108"/>
      <c r="G597" s="108"/>
      <c r="H597" s="108"/>
      <c r="I597" s="108"/>
      <c r="J597" s="108"/>
      <c r="K597" s="108"/>
      <c r="L597" s="108"/>
      <c r="M597" s="111"/>
      <c r="N597" s="112"/>
      <c r="O597" s="111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  <c r="AF597" s="108"/>
      <c r="AG597" s="108"/>
      <c r="AH597" s="108"/>
    </row>
    <row r="598">
      <c r="A598" s="108"/>
      <c r="B598" s="108"/>
      <c r="C598" s="108"/>
      <c r="D598" s="115"/>
      <c r="E598" s="108"/>
      <c r="F598" s="108"/>
      <c r="G598" s="108"/>
      <c r="H598" s="108"/>
      <c r="I598" s="108"/>
      <c r="J598" s="108"/>
      <c r="K598" s="108"/>
      <c r="L598" s="108"/>
      <c r="M598" s="111"/>
      <c r="N598" s="112"/>
      <c r="O598" s="111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  <c r="AF598" s="108"/>
      <c r="AG598" s="108"/>
      <c r="AH598" s="108"/>
    </row>
    <row r="599">
      <c r="A599" s="108"/>
      <c r="B599" s="108"/>
      <c r="C599" s="108"/>
      <c r="D599" s="115"/>
      <c r="E599" s="108"/>
      <c r="F599" s="108"/>
      <c r="G599" s="108"/>
      <c r="H599" s="108"/>
      <c r="I599" s="108"/>
      <c r="J599" s="108"/>
      <c r="K599" s="108"/>
      <c r="L599" s="108"/>
      <c r="M599" s="111"/>
      <c r="N599" s="112"/>
      <c r="O599" s="111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  <c r="AF599" s="108"/>
      <c r="AG599" s="108"/>
      <c r="AH599" s="108"/>
    </row>
    <row r="600">
      <c r="A600" s="108"/>
      <c r="B600" s="108"/>
      <c r="C600" s="108"/>
      <c r="D600" s="115"/>
      <c r="E600" s="108"/>
      <c r="F600" s="108"/>
      <c r="G600" s="108"/>
      <c r="H600" s="108"/>
      <c r="I600" s="108"/>
      <c r="J600" s="108"/>
      <c r="K600" s="108"/>
      <c r="L600" s="108"/>
      <c r="M600" s="111"/>
      <c r="N600" s="112"/>
      <c r="O600" s="111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  <c r="AF600" s="108"/>
      <c r="AG600" s="108"/>
      <c r="AH600" s="108"/>
    </row>
    <row r="601">
      <c r="A601" s="108"/>
      <c r="B601" s="108"/>
      <c r="C601" s="108"/>
      <c r="D601" s="115"/>
      <c r="E601" s="108"/>
      <c r="F601" s="108"/>
      <c r="G601" s="108"/>
      <c r="H601" s="108"/>
      <c r="I601" s="108"/>
      <c r="J601" s="108"/>
      <c r="K601" s="108"/>
      <c r="L601" s="108"/>
      <c r="M601" s="111"/>
      <c r="N601" s="112"/>
      <c r="O601" s="111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  <c r="AF601" s="108"/>
      <c r="AG601" s="108"/>
      <c r="AH601" s="108"/>
    </row>
    <row r="602">
      <c r="A602" s="108"/>
      <c r="B602" s="108"/>
      <c r="C602" s="108"/>
      <c r="D602" s="115"/>
      <c r="E602" s="108"/>
      <c r="F602" s="108"/>
      <c r="G602" s="108"/>
      <c r="H602" s="108"/>
      <c r="I602" s="108"/>
      <c r="J602" s="108"/>
      <c r="K602" s="108"/>
      <c r="L602" s="108"/>
      <c r="M602" s="111"/>
      <c r="N602" s="112"/>
      <c r="O602" s="111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  <c r="AF602" s="108"/>
      <c r="AG602" s="108"/>
      <c r="AH602" s="108"/>
    </row>
    <row r="603">
      <c r="A603" s="108"/>
      <c r="B603" s="108"/>
      <c r="C603" s="108"/>
      <c r="D603" s="115"/>
      <c r="E603" s="108"/>
      <c r="F603" s="108"/>
      <c r="G603" s="108"/>
      <c r="H603" s="108"/>
      <c r="I603" s="108"/>
      <c r="J603" s="108"/>
      <c r="K603" s="108"/>
      <c r="L603" s="108"/>
      <c r="M603" s="111"/>
      <c r="N603" s="112"/>
      <c r="O603" s="111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  <c r="AF603" s="108"/>
      <c r="AG603" s="108"/>
      <c r="AH603" s="108"/>
    </row>
    <row r="604">
      <c r="A604" s="108"/>
      <c r="B604" s="108"/>
      <c r="C604" s="108"/>
      <c r="D604" s="115"/>
      <c r="E604" s="108"/>
      <c r="F604" s="108"/>
      <c r="G604" s="108"/>
      <c r="H604" s="108"/>
      <c r="I604" s="108"/>
      <c r="J604" s="108"/>
      <c r="K604" s="108"/>
      <c r="L604" s="108"/>
      <c r="M604" s="111"/>
      <c r="N604" s="112"/>
      <c r="O604" s="111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  <c r="AF604" s="108"/>
      <c r="AG604" s="108"/>
      <c r="AH604" s="108"/>
    </row>
    <row r="605">
      <c r="A605" s="108"/>
      <c r="B605" s="108"/>
      <c r="C605" s="108"/>
      <c r="D605" s="115"/>
      <c r="E605" s="108"/>
      <c r="F605" s="108"/>
      <c r="G605" s="108"/>
      <c r="H605" s="108"/>
      <c r="I605" s="108"/>
      <c r="J605" s="108"/>
      <c r="K605" s="108"/>
      <c r="L605" s="108"/>
      <c r="M605" s="111"/>
      <c r="N605" s="112"/>
      <c r="O605" s="111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  <c r="AF605" s="108"/>
      <c r="AG605" s="108"/>
      <c r="AH605" s="108"/>
    </row>
    <row r="606">
      <c r="A606" s="108"/>
      <c r="B606" s="108"/>
      <c r="C606" s="108"/>
      <c r="D606" s="115"/>
      <c r="E606" s="108"/>
      <c r="F606" s="108"/>
      <c r="G606" s="108"/>
      <c r="H606" s="108"/>
      <c r="I606" s="108"/>
      <c r="J606" s="108"/>
      <c r="K606" s="108"/>
      <c r="L606" s="108"/>
      <c r="M606" s="111"/>
      <c r="N606" s="112"/>
      <c r="O606" s="111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  <c r="AF606" s="108"/>
      <c r="AG606" s="108"/>
      <c r="AH606" s="108"/>
    </row>
    <row r="607">
      <c r="A607" s="108"/>
      <c r="B607" s="108"/>
      <c r="C607" s="108"/>
      <c r="D607" s="115"/>
      <c r="E607" s="108"/>
      <c r="F607" s="108"/>
      <c r="G607" s="108"/>
      <c r="H607" s="108"/>
      <c r="I607" s="108"/>
      <c r="J607" s="108"/>
      <c r="K607" s="108"/>
      <c r="L607" s="108"/>
      <c r="M607" s="111"/>
      <c r="N607" s="112"/>
      <c r="O607" s="111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  <c r="AF607" s="108"/>
      <c r="AG607" s="108"/>
      <c r="AH607" s="108"/>
    </row>
    <row r="608">
      <c r="A608" s="108"/>
      <c r="B608" s="108"/>
      <c r="C608" s="108"/>
      <c r="D608" s="115"/>
      <c r="E608" s="108"/>
      <c r="F608" s="108"/>
      <c r="G608" s="108"/>
      <c r="H608" s="108"/>
      <c r="I608" s="108"/>
      <c r="J608" s="108"/>
      <c r="K608" s="108"/>
      <c r="L608" s="108"/>
      <c r="M608" s="111"/>
      <c r="N608" s="112"/>
      <c r="O608" s="111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  <c r="AF608" s="108"/>
      <c r="AG608" s="108"/>
      <c r="AH608" s="108"/>
    </row>
    <row r="609">
      <c r="A609" s="108"/>
      <c r="B609" s="108"/>
      <c r="C609" s="108"/>
      <c r="D609" s="115"/>
      <c r="E609" s="108"/>
      <c r="F609" s="108"/>
      <c r="G609" s="108"/>
      <c r="H609" s="108"/>
      <c r="I609" s="108"/>
      <c r="J609" s="108"/>
      <c r="K609" s="108"/>
      <c r="L609" s="108"/>
      <c r="M609" s="111"/>
      <c r="N609" s="112"/>
      <c r="O609" s="111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  <c r="AF609" s="108"/>
      <c r="AG609" s="108"/>
      <c r="AH609" s="108"/>
    </row>
    <row r="610">
      <c r="A610" s="108"/>
      <c r="B610" s="108"/>
      <c r="C610" s="108"/>
      <c r="D610" s="115"/>
      <c r="E610" s="108"/>
      <c r="F610" s="108"/>
      <c r="G610" s="108"/>
      <c r="H610" s="108"/>
      <c r="I610" s="108"/>
      <c r="J610" s="108"/>
      <c r="K610" s="108"/>
      <c r="L610" s="108"/>
      <c r="M610" s="111"/>
      <c r="N610" s="112"/>
      <c r="O610" s="111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  <c r="AF610" s="108"/>
      <c r="AG610" s="108"/>
      <c r="AH610" s="108"/>
    </row>
    <row r="611">
      <c r="A611" s="108"/>
      <c r="B611" s="108"/>
      <c r="C611" s="108"/>
      <c r="D611" s="115"/>
      <c r="E611" s="108"/>
      <c r="F611" s="108"/>
      <c r="G611" s="108"/>
      <c r="H611" s="108"/>
      <c r="I611" s="108"/>
      <c r="J611" s="108"/>
      <c r="K611" s="108"/>
      <c r="L611" s="108"/>
      <c r="M611" s="111"/>
      <c r="N611" s="112"/>
      <c r="O611" s="111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  <c r="AF611" s="108"/>
      <c r="AG611" s="108"/>
      <c r="AH611" s="108"/>
    </row>
    <row r="612">
      <c r="A612" s="108"/>
      <c r="B612" s="108"/>
      <c r="C612" s="108"/>
      <c r="D612" s="115"/>
      <c r="E612" s="108"/>
      <c r="F612" s="108"/>
      <c r="G612" s="108"/>
      <c r="H612" s="108"/>
      <c r="I612" s="108"/>
      <c r="J612" s="108"/>
      <c r="K612" s="108"/>
      <c r="L612" s="108"/>
      <c r="M612" s="111"/>
      <c r="N612" s="112"/>
      <c r="O612" s="111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  <c r="AF612" s="108"/>
      <c r="AG612" s="108"/>
      <c r="AH612" s="108"/>
    </row>
    <row r="613">
      <c r="A613" s="108"/>
      <c r="B613" s="108"/>
      <c r="C613" s="108"/>
      <c r="D613" s="115"/>
      <c r="E613" s="108"/>
      <c r="F613" s="108"/>
      <c r="G613" s="108"/>
      <c r="H613" s="108"/>
      <c r="I613" s="108"/>
      <c r="J613" s="108"/>
      <c r="K613" s="108"/>
      <c r="L613" s="108"/>
      <c r="M613" s="111"/>
      <c r="N613" s="112"/>
      <c r="O613" s="111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  <c r="AF613" s="108"/>
      <c r="AG613" s="108"/>
      <c r="AH613" s="108"/>
    </row>
    <row r="614">
      <c r="A614" s="108"/>
      <c r="B614" s="108"/>
      <c r="C614" s="108"/>
      <c r="D614" s="115"/>
      <c r="E614" s="108"/>
      <c r="F614" s="108"/>
      <c r="G614" s="108"/>
      <c r="H614" s="108"/>
      <c r="I614" s="108"/>
      <c r="J614" s="108"/>
      <c r="K614" s="108"/>
      <c r="L614" s="108"/>
      <c r="M614" s="111"/>
      <c r="N614" s="112"/>
      <c r="O614" s="111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  <c r="AF614" s="108"/>
      <c r="AG614" s="108"/>
      <c r="AH614" s="108"/>
    </row>
    <row r="615">
      <c r="A615" s="108"/>
      <c r="B615" s="108"/>
      <c r="C615" s="108"/>
      <c r="D615" s="115"/>
      <c r="E615" s="108"/>
      <c r="F615" s="108"/>
      <c r="G615" s="108"/>
      <c r="H615" s="108"/>
      <c r="I615" s="108"/>
      <c r="J615" s="108"/>
      <c r="K615" s="108"/>
      <c r="L615" s="108"/>
      <c r="M615" s="111"/>
      <c r="N615" s="112"/>
      <c r="O615" s="111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  <c r="AF615" s="108"/>
      <c r="AG615" s="108"/>
      <c r="AH615" s="108"/>
    </row>
    <row r="616">
      <c r="A616" s="108"/>
      <c r="B616" s="108"/>
      <c r="C616" s="108"/>
      <c r="D616" s="115"/>
      <c r="E616" s="108"/>
      <c r="F616" s="108"/>
      <c r="G616" s="108"/>
      <c r="H616" s="108"/>
      <c r="I616" s="108"/>
      <c r="J616" s="108"/>
      <c r="K616" s="108"/>
      <c r="L616" s="108"/>
      <c r="M616" s="111"/>
      <c r="N616" s="112"/>
      <c r="O616" s="111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  <c r="AF616" s="108"/>
      <c r="AG616" s="108"/>
      <c r="AH616" s="108"/>
    </row>
    <row r="617">
      <c r="A617" s="108"/>
      <c r="B617" s="108"/>
      <c r="C617" s="108"/>
      <c r="D617" s="115"/>
      <c r="E617" s="108"/>
      <c r="F617" s="108"/>
      <c r="G617" s="108"/>
      <c r="H617" s="108"/>
      <c r="I617" s="108"/>
      <c r="J617" s="108"/>
      <c r="K617" s="108"/>
      <c r="L617" s="108"/>
      <c r="M617" s="111"/>
      <c r="N617" s="112"/>
      <c r="O617" s="111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  <c r="AF617" s="108"/>
      <c r="AG617" s="108"/>
      <c r="AH617" s="108"/>
    </row>
    <row r="618">
      <c r="A618" s="108"/>
      <c r="B618" s="108"/>
      <c r="C618" s="108"/>
      <c r="D618" s="115"/>
      <c r="E618" s="108"/>
      <c r="F618" s="108"/>
      <c r="G618" s="108"/>
      <c r="H618" s="108"/>
      <c r="I618" s="108"/>
      <c r="J618" s="108"/>
      <c r="K618" s="108"/>
      <c r="L618" s="108"/>
      <c r="M618" s="111"/>
      <c r="N618" s="112"/>
      <c r="O618" s="111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  <c r="AF618" s="108"/>
      <c r="AG618" s="108"/>
      <c r="AH618" s="108"/>
    </row>
    <row r="619">
      <c r="A619" s="108"/>
      <c r="B619" s="108"/>
      <c r="C619" s="108"/>
      <c r="D619" s="115"/>
      <c r="E619" s="108"/>
      <c r="F619" s="108"/>
      <c r="G619" s="108"/>
      <c r="H619" s="108"/>
      <c r="I619" s="108"/>
      <c r="J619" s="108"/>
      <c r="K619" s="108"/>
      <c r="L619" s="108"/>
      <c r="M619" s="111"/>
      <c r="N619" s="112"/>
      <c r="O619" s="111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</row>
    <row r="620">
      <c r="A620" s="108"/>
      <c r="B620" s="108"/>
      <c r="C620" s="108"/>
      <c r="D620" s="115"/>
      <c r="E620" s="108"/>
      <c r="F620" s="108"/>
      <c r="G620" s="108"/>
      <c r="H620" s="108"/>
      <c r="I620" s="108"/>
      <c r="J620" s="108"/>
      <c r="K620" s="108"/>
      <c r="L620" s="108"/>
      <c r="M620" s="111"/>
      <c r="N620" s="112"/>
      <c r="O620" s="111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  <c r="AF620" s="108"/>
      <c r="AG620" s="108"/>
      <c r="AH620" s="108"/>
    </row>
    <row r="621">
      <c r="A621" s="108"/>
      <c r="B621" s="108"/>
      <c r="C621" s="108"/>
      <c r="D621" s="115"/>
      <c r="E621" s="108"/>
      <c r="F621" s="108"/>
      <c r="G621" s="108"/>
      <c r="H621" s="108"/>
      <c r="I621" s="108"/>
      <c r="J621" s="108"/>
      <c r="K621" s="108"/>
      <c r="L621" s="108"/>
      <c r="M621" s="111"/>
      <c r="N621" s="112"/>
      <c r="O621" s="111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  <c r="AF621" s="108"/>
      <c r="AG621" s="108"/>
      <c r="AH621" s="108"/>
    </row>
    <row r="622">
      <c r="A622" s="108"/>
      <c r="B622" s="108"/>
      <c r="C622" s="108"/>
      <c r="D622" s="115"/>
      <c r="E622" s="108"/>
      <c r="F622" s="108"/>
      <c r="G622" s="108"/>
      <c r="H622" s="108"/>
      <c r="I622" s="108"/>
      <c r="J622" s="108"/>
      <c r="K622" s="108"/>
      <c r="L622" s="108"/>
      <c r="M622" s="111"/>
      <c r="N622" s="112"/>
      <c r="O622" s="111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  <c r="AF622" s="108"/>
      <c r="AG622" s="108"/>
      <c r="AH622" s="108"/>
    </row>
    <row r="623">
      <c r="A623" s="108"/>
      <c r="B623" s="108"/>
      <c r="C623" s="108"/>
      <c r="D623" s="115"/>
      <c r="E623" s="108"/>
      <c r="F623" s="108"/>
      <c r="G623" s="108"/>
      <c r="H623" s="108"/>
      <c r="I623" s="108"/>
      <c r="J623" s="108"/>
      <c r="K623" s="108"/>
      <c r="L623" s="108"/>
      <c r="M623" s="111"/>
      <c r="N623" s="112"/>
      <c r="O623" s="111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  <c r="AF623" s="108"/>
      <c r="AG623" s="108"/>
      <c r="AH623" s="108"/>
    </row>
    <row r="624">
      <c r="A624" s="108"/>
      <c r="B624" s="108"/>
      <c r="C624" s="108"/>
      <c r="D624" s="115"/>
      <c r="E624" s="108"/>
      <c r="F624" s="108"/>
      <c r="G624" s="108"/>
      <c r="H624" s="108"/>
      <c r="I624" s="108"/>
      <c r="J624" s="108"/>
      <c r="K624" s="108"/>
      <c r="L624" s="108"/>
      <c r="M624" s="111"/>
      <c r="N624" s="112"/>
      <c r="O624" s="111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  <c r="AF624" s="108"/>
      <c r="AG624" s="108"/>
      <c r="AH624" s="108"/>
    </row>
    <row r="625">
      <c r="A625" s="108"/>
      <c r="B625" s="108"/>
      <c r="C625" s="108"/>
      <c r="D625" s="115"/>
      <c r="E625" s="108"/>
      <c r="F625" s="108"/>
      <c r="G625" s="108"/>
      <c r="H625" s="108"/>
      <c r="I625" s="108"/>
      <c r="J625" s="108"/>
      <c r="K625" s="108"/>
      <c r="L625" s="108"/>
      <c r="M625" s="111"/>
      <c r="N625" s="112"/>
      <c r="O625" s="111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  <c r="AF625" s="108"/>
      <c r="AG625" s="108"/>
      <c r="AH625" s="108"/>
    </row>
    <row r="626">
      <c r="A626" s="108"/>
      <c r="B626" s="108"/>
      <c r="C626" s="108"/>
      <c r="D626" s="115"/>
      <c r="E626" s="108"/>
      <c r="F626" s="108"/>
      <c r="G626" s="108"/>
      <c r="H626" s="108"/>
      <c r="I626" s="108"/>
      <c r="J626" s="108"/>
      <c r="K626" s="108"/>
      <c r="L626" s="108"/>
      <c r="M626" s="111"/>
      <c r="N626" s="112"/>
      <c r="O626" s="111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  <c r="AF626" s="108"/>
      <c r="AG626" s="108"/>
      <c r="AH626" s="108"/>
    </row>
    <row r="627">
      <c r="A627" s="108"/>
      <c r="B627" s="108"/>
      <c r="C627" s="108"/>
      <c r="D627" s="115"/>
      <c r="E627" s="108"/>
      <c r="F627" s="108"/>
      <c r="G627" s="108"/>
      <c r="H627" s="108"/>
      <c r="I627" s="108"/>
      <c r="J627" s="108"/>
      <c r="K627" s="108"/>
      <c r="L627" s="108"/>
      <c r="M627" s="111"/>
      <c r="N627" s="112"/>
      <c r="O627" s="111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  <c r="AF627" s="108"/>
      <c r="AG627" s="108"/>
      <c r="AH627" s="108"/>
    </row>
    <row r="628">
      <c r="A628" s="108"/>
      <c r="B628" s="108"/>
      <c r="C628" s="108"/>
      <c r="D628" s="115"/>
      <c r="E628" s="108"/>
      <c r="F628" s="108"/>
      <c r="G628" s="108"/>
      <c r="H628" s="108"/>
      <c r="I628" s="108"/>
      <c r="J628" s="108"/>
      <c r="K628" s="108"/>
      <c r="L628" s="108"/>
      <c r="M628" s="111"/>
      <c r="N628" s="112"/>
      <c r="O628" s="111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  <c r="AF628" s="108"/>
      <c r="AG628" s="108"/>
      <c r="AH628" s="108"/>
    </row>
    <row r="629">
      <c r="A629" s="108"/>
      <c r="B629" s="108"/>
      <c r="C629" s="108"/>
      <c r="D629" s="115"/>
      <c r="E629" s="108"/>
      <c r="F629" s="108"/>
      <c r="G629" s="108"/>
      <c r="H629" s="108"/>
      <c r="I629" s="108"/>
      <c r="J629" s="108"/>
      <c r="K629" s="108"/>
      <c r="L629" s="108"/>
      <c r="M629" s="111"/>
      <c r="N629" s="112"/>
      <c r="O629" s="111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108"/>
      <c r="AG629" s="108"/>
      <c r="AH629" s="108"/>
    </row>
    <row r="630">
      <c r="A630" s="108"/>
      <c r="B630" s="108"/>
      <c r="C630" s="108"/>
      <c r="D630" s="115"/>
      <c r="E630" s="108"/>
      <c r="F630" s="108"/>
      <c r="G630" s="108"/>
      <c r="H630" s="108"/>
      <c r="I630" s="108"/>
      <c r="J630" s="108"/>
      <c r="K630" s="108"/>
      <c r="L630" s="108"/>
      <c r="M630" s="111"/>
      <c r="N630" s="112"/>
      <c r="O630" s="111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  <c r="AF630" s="108"/>
      <c r="AG630" s="108"/>
      <c r="AH630" s="108"/>
    </row>
    <row r="631">
      <c r="A631" s="108"/>
      <c r="B631" s="108"/>
      <c r="C631" s="108"/>
      <c r="D631" s="115"/>
      <c r="E631" s="108"/>
      <c r="F631" s="108"/>
      <c r="G631" s="108"/>
      <c r="H631" s="108"/>
      <c r="I631" s="108"/>
      <c r="J631" s="108"/>
      <c r="K631" s="108"/>
      <c r="L631" s="108"/>
      <c r="M631" s="111"/>
      <c r="N631" s="112"/>
      <c r="O631" s="111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  <c r="AF631" s="108"/>
      <c r="AG631" s="108"/>
      <c r="AH631" s="108"/>
    </row>
    <row r="632">
      <c r="A632" s="108"/>
      <c r="B632" s="108"/>
      <c r="C632" s="108"/>
      <c r="D632" s="115"/>
      <c r="E632" s="108"/>
      <c r="F632" s="108"/>
      <c r="G632" s="108"/>
      <c r="H632" s="108"/>
      <c r="I632" s="108"/>
      <c r="J632" s="108"/>
      <c r="K632" s="108"/>
      <c r="L632" s="108"/>
      <c r="M632" s="111"/>
      <c r="N632" s="112"/>
      <c r="O632" s="111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  <c r="AF632" s="108"/>
      <c r="AG632" s="108"/>
      <c r="AH632" s="108"/>
    </row>
    <row r="633">
      <c r="A633" s="108"/>
      <c r="B633" s="108"/>
      <c r="C633" s="108"/>
      <c r="D633" s="115"/>
      <c r="E633" s="108"/>
      <c r="F633" s="108"/>
      <c r="G633" s="108"/>
      <c r="H633" s="108"/>
      <c r="I633" s="108"/>
      <c r="J633" s="108"/>
      <c r="K633" s="108"/>
      <c r="L633" s="108"/>
      <c r="M633" s="111"/>
      <c r="N633" s="112"/>
      <c r="O633" s="111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108"/>
      <c r="AG633" s="108"/>
      <c r="AH633" s="108"/>
    </row>
    <row r="634">
      <c r="A634" s="108"/>
      <c r="B634" s="108"/>
      <c r="C634" s="108"/>
      <c r="D634" s="115"/>
      <c r="E634" s="108"/>
      <c r="F634" s="108"/>
      <c r="G634" s="108"/>
      <c r="H634" s="108"/>
      <c r="I634" s="108"/>
      <c r="J634" s="108"/>
      <c r="K634" s="108"/>
      <c r="L634" s="108"/>
      <c r="M634" s="111"/>
      <c r="N634" s="112"/>
      <c r="O634" s="111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  <c r="AF634" s="108"/>
      <c r="AG634" s="108"/>
      <c r="AH634" s="108"/>
    </row>
    <row r="635">
      <c r="A635" s="108"/>
      <c r="B635" s="108"/>
      <c r="C635" s="108"/>
      <c r="D635" s="115"/>
      <c r="E635" s="108"/>
      <c r="F635" s="108"/>
      <c r="G635" s="108"/>
      <c r="H635" s="108"/>
      <c r="I635" s="108"/>
      <c r="J635" s="108"/>
      <c r="K635" s="108"/>
      <c r="L635" s="108"/>
      <c r="M635" s="111"/>
      <c r="N635" s="112"/>
      <c r="O635" s="111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  <c r="AF635" s="108"/>
      <c r="AG635" s="108"/>
      <c r="AH635" s="108"/>
    </row>
    <row r="636">
      <c r="A636" s="108"/>
      <c r="B636" s="108"/>
      <c r="C636" s="108"/>
      <c r="D636" s="115"/>
      <c r="E636" s="108"/>
      <c r="F636" s="108"/>
      <c r="G636" s="108"/>
      <c r="H636" s="108"/>
      <c r="I636" s="108"/>
      <c r="J636" s="108"/>
      <c r="K636" s="108"/>
      <c r="L636" s="108"/>
      <c r="M636" s="111"/>
      <c r="N636" s="112"/>
      <c r="O636" s="111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  <c r="AF636" s="108"/>
      <c r="AG636" s="108"/>
      <c r="AH636" s="108"/>
    </row>
    <row r="637">
      <c r="A637" s="108"/>
      <c r="B637" s="108"/>
      <c r="C637" s="108"/>
      <c r="D637" s="115"/>
      <c r="E637" s="108"/>
      <c r="F637" s="108"/>
      <c r="G637" s="108"/>
      <c r="H637" s="108"/>
      <c r="I637" s="108"/>
      <c r="J637" s="108"/>
      <c r="K637" s="108"/>
      <c r="L637" s="108"/>
      <c r="M637" s="111"/>
      <c r="N637" s="112"/>
      <c r="O637" s="111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108"/>
      <c r="AG637" s="108"/>
      <c r="AH637" s="108"/>
    </row>
    <row r="638">
      <c r="A638" s="108"/>
      <c r="B638" s="108"/>
      <c r="C638" s="108"/>
      <c r="D638" s="115"/>
      <c r="E638" s="108"/>
      <c r="F638" s="108"/>
      <c r="G638" s="108"/>
      <c r="H638" s="108"/>
      <c r="I638" s="108"/>
      <c r="J638" s="108"/>
      <c r="K638" s="108"/>
      <c r="L638" s="108"/>
      <c r="M638" s="111"/>
      <c r="N638" s="112"/>
      <c r="O638" s="111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  <c r="AF638" s="108"/>
      <c r="AG638" s="108"/>
      <c r="AH638" s="108"/>
    </row>
    <row r="639">
      <c r="A639" s="108"/>
      <c r="B639" s="108"/>
      <c r="C639" s="108"/>
      <c r="D639" s="115"/>
      <c r="E639" s="108"/>
      <c r="F639" s="108"/>
      <c r="G639" s="108"/>
      <c r="H639" s="108"/>
      <c r="I639" s="108"/>
      <c r="J639" s="108"/>
      <c r="K639" s="108"/>
      <c r="L639" s="108"/>
      <c r="M639" s="111"/>
      <c r="N639" s="112"/>
      <c r="O639" s="111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  <c r="AF639" s="108"/>
      <c r="AG639" s="108"/>
      <c r="AH639" s="108"/>
    </row>
    <row r="640">
      <c r="A640" s="108"/>
      <c r="B640" s="108"/>
      <c r="C640" s="108"/>
      <c r="D640" s="115"/>
      <c r="E640" s="108"/>
      <c r="F640" s="108"/>
      <c r="G640" s="108"/>
      <c r="H640" s="108"/>
      <c r="I640" s="108"/>
      <c r="J640" s="108"/>
      <c r="K640" s="108"/>
      <c r="L640" s="108"/>
      <c r="M640" s="111"/>
      <c r="N640" s="112"/>
      <c r="O640" s="111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  <c r="AF640" s="108"/>
      <c r="AG640" s="108"/>
      <c r="AH640" s="108"/>
    </row>
    <row r="641">
      <c r="A641" s="108"/>
      <c r="B641" s="108"/>
      <c r="C641" s="108"/>
      <c r="D641" s="115"/>
      <c r="E641" s="108"/>
      <c r="F641" s="108"/>
      <c r="G641" s="108"/>
      <c r="H641" s="108"/>
      <c r="I641" s="108"/>
      <c r="J641" s="108"/>
      <c r="K641" s="108"/>
      <c r="L641" s="108"/>
      <c r="M641" s="111"/>
      <c r="N641" s="112"/>
      <c r="O641" s="111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  <c r="AF641" s="108"/>
      <c r="AG641" s="108"/>
      <c r="AH641" s="108"/>
    </row>
    <row r="642">
      <c r="A642" s="108"/>
      <c r="B642" s="108"/>
      <c r="C642" s="108"/>
      <c r="D642" s="115"/>
      <c r="E642" s="108"/>
      <c r="F642" s="108"/>
      <c r="G642" s="108"/>
      <c r="H642" s="108"/>
      <c r="I642" s="108"/>
      <c r="J642" s="108"/>
      <c r="K642" s="108"/>
      <c r="L642" s="108"/>
      <c r="M642" s="111"/>
      <c r="N642" s="112"/>
      <c r="O642" s="111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  <c r="AF642" s="108"/>
      <c r="AG642" s="108"/>
      <c r="AH642" s="108"/>
    </row>
    <row r="643">
      <c r="A643" s="108"/>
      <c r="B643" s="108"/>
      <c r="C643" s="108"/>
      <c r="D643" s="115"/>
      <c r="E643" s="108"/>
      <c r="F643" s="108"/>
      <c r="G643" s="108"/>
      <c r="H643" s="108"/>
      <c r="I643" s="108"/>
      <c r="J643" s="108"/>
      <c r="K643" s="108"/>
      <c r="L643" s="108"/>
      <c r="M643" s="111"/>
      <c r="N643" s="112"/>
      <c r="O643" s="111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  <c r="AF643" s="108"/>
      <c r="AG643" s="108"/>
      <c r="AH643" s="108"/>
    </row>
    <row r="644">
      <c r="A644" s="108"/>
      <c r="B644" s="108"/>
      <c r="C644" s="108"/>
      <c r="D644" s="115"/>
      <c r="E644" s="108"/>
      <c r="F644" s="108"/>
      <c r="G644" s="108"/>
      <c r="H644" s="108"/>
      <c r="I644" s="108"/>
      <c r="J644" s="108"/>
      <c r="K644" s="108"/>
      <c r="L644" s="108"/>
      <c r="M644" s="111"/>
      <c r="N644" s="112"/>
      <c r="O644" s="111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  <c r="AF644" s="108"/>
      <c r="AG644" s="108"/>
      <c r="AH644" s="108"/>
    </row>
    <row r="645">
      <c r="A645" s="108"/>
      <c r="B645" s="108"/>
      <c r="C645" s="108"/>
      <c r="D645" s="115"/>
      <c r="E645" s="108"/>
      <c r="F645" s="108"/>
      <c r="G645" s="108"/>
      <c r="H645" s="108"/>
      <c r="I645" s="108"/>
      <c r="J645" s="108"/>
      <c r="K645" s="108"/>
      <c r="L645" s="108"/>
      <c r="M645" s="111"/>
      <c r="N645" s="112"/>
      <c r="O645" s="111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  <c r="AF645" s="108"/>
      <c r="AG645" s="108"/>
      <c r="AH645" s="108"/>
    </row>
    <row r="646">
      <c r="A646" s="108"/>
      <c r="B646" s="108"/>
      <c r="C646" s="108"/>
      <c r="D646" s="115"/>
      <c r="E646" s="108"/>
      <c r="F646" s="108"/>
      <c r="G646" s="108"/>
      <c r="H646" s="108"/>
      <c r="I646" s="108"/>
      <c r="J646" s="108"/>
      <c r="K646" s="108"/>
      <c r="L646" s="108"/>
      <c r="M646" s="111"/>
      <c r="N646" s="112"/>
      <c r="O646" s="111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  <c r="AF646" s="108"/>
      <c r="AG646" s="108"/>
      <c r="AH646" s="108"/>
    </row>
    <row r="647">
      <c r="A647" s="108"/>
      <c r="B647" s="108"/>
      <c r="C647" s="108"/>
      <c r="D647" s="115"/>
      <c r="E647" s="108"/>
      <c r="F647" s="108"/>
      <c r="G647" s="108"/>
      <c r="H647" s="108"/>
      <c r="I647" s="108"/>
      <c r="J647" s="108"/>
      <c r="K647" s="108"/>
      <c r="L647" s="108"/>
      <c r="M647" s="111"/>
      <c r="N647" s="112"/>
      <c r="O647" s="111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  <c r="AF647" s="108"/>
      <c r="AG647" s="108"/>
      <c r="AH647" s="108"/>
    </row>
    <row r="648">
      <c r="A648" s="108"/>
      <c r="B648" s="108"/>
      <c r="C648" s="108"/>
      <c r="D648" s="115"/>
      <c r="E648" s="108"/>
      <c r="F648" s="108"/>
      <c r="G648" s="108"/>
      <c r="H648" s="108"/>
      <c r="I648" s="108"/>
      <c r="J648" s="108"/>
      <c r="K648" s="108"/>
      <c r="L648" s="108"/>
      <c r="M648" s="111"/>
      <c r="N648" s="112"/>
      <c r="O648" s="111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  <c r="AF648" s="108"/>
      <c r="AG648" s="108"/>
      <c r="AH648" s="108"/>
    </row>
    <row r="649">
      <c r="A649" s="108"/>
      <c r="B649" s="108"/>
      <c r="C649" s="108"/>
      <c r="D649" s="115"/>
      <c r="E649" s="108"/>
      <c r="F649" s="108"/>
      <c r="G649" s="108"/>
      <c r="H649" s="108"/>
      <c r="I649" s="108"/>
      <c r="J649" s="108"/>
      <c r="K649" s="108"/>
      <c r="L649" s="108"/>
      <c r="M649" s="111"/>
      <c r="N649" s="112"/>
      <c r="O649" s="111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  <c r="AF649" s="108"/>
      <c r="AG649" s="108"/>
      <c r="AH649" s="108"/>
    </row>
    <row r="650">
      <c r="A650" s="108"/>
      <c r="B650" s="108"/>
      <c r="C650" s="108"/>
      <c r="D650" s="115"/>
      <c r="E650" s="108"/>
      <c r="F650" s="108"/>
      <c r="G650" s="108"/>
      <c r="H650" s="108"/>
      <c r="I650" s="108"/>
      <c r="J650" s="108"/>
      <c r="K650" s="108"/>
      <c r="L650" s="108"/>
      <c r="M650" s="111"/>
      <c r="N650" s="112"/>
      <c r="O650" s="111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  <c r="AF650" s="108"/>
      <c r="AG650" s="108"/>
      <c r="AH650" s="108"/>
    </row>
    <row r="651">
      <c r="A651" s="108"/>
      <c r="B651" s="108"/>
      <c r="C651" s="108"/>
      <c r="D651" s="115"/>
      <c r="E651" s="108"/>
      <c r="F651" s="108"/>
      <c r="G651" s="108"/>
      <c r="H651" s="108"/>
      <c r="I651" s="108"/>
      <c r="J651" s="108"/>
      <c r="K651" s="108"/>
      <c r="L651" s="108"/>
      <c r="M651" s="111"/>
      <c r="N651" s="112"/>
      <c r="O651" s="111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  <c r="AF651" s="108"/>
      <c r="AG651" s="108"/>
      <c r="AH651" s="108"/>
    </row>
    <row r="652">
      <c r="A652" s="108"/>
      <c r="B652" s="108"/>
      <c r="C652" s="108"/>
      <c r="D652" s="115"/>
      <c r="E652" s="108"/>
      <c r="F652" s="108"/>
      <c r="G652" s="108"/>
      <c r="H652" s="108"/>
      <c r="I652" s="108"/>
      <c r="J652" s="108"/>
      <c r="K652" s="108"/>
      <c r="L652" s="108"/>
      <c r="M652" s="111"/>
      <c r="N652" s="112"/>
      <c r="O652" s="111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  <c r="AF652" s="108"/>
      <c r="AG652" s="108"/>
      <c r="AH652" s="108"/>
    </row>
    <row r="653">
      <c r="A653" s="108"/>
      <c r="B653" s="108"/>
      <c r="C653" s="108"/>
      <c r="D653" s="115"/>
      <c r="E653" s="108"/>
      <c r="F653" s="108"/>
      <c r="G653" s="108"/>
      <c r="H653" s="108"/>
      <c r="I653" s="108"/>
      <c r="J653" s="108"/>
      <c r="K653" s="108"/>
      <c r="L653" s="108"/>
      <c r="M653" s="111"/>
      <c r="N653" s="112"/>
      <c r="O653" s="111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  <c r="AF653" s="108"/>
      <c r="AG653" s="108"/>
      <c r="AH653" s="108"/>
    </row>
    <row r="654">
      <c r="A654" s="108"/>
      <c r="B654" s="108"/>
      <c r="C654" s="108"/>
      <c r="D654" s="115"/>
      <c r="E654" s="108"/>
      <c r="F654" s="108"/>
      <c r="G654" s="108"/>
      <c r="H654" s="108"/>
      <c r="I654" s="108"/>
      <c r="J654" s="108"/>
      <c r="K654" s="108"/>
      <c r="L654" s="108"/>
      <c r="M654" s="111"/>
      <c r="N654" s="112"/>
      <c r="O654" s="111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  <c r="AF654" s="108"/>
      <c r="AG654" s="108"/>
      <c r="AH654" s="108"/>
    </row>
    <row r="655">
      <c r="A655" s="108"/>
      <c r="B655" s="108"/>
      <c r="C655" s="108"/>
      <c r="D655" s="115"/>
      <c r="E655" s="108"/>
      <c r="F655" s="108"/>
      <c r="G655" s="108"/>
      <c r="H655" s="108"/>
      <c r="I655" s="108"/>
      <c r="J655" s="108"/>
      <c r="K655" s="108"/>
      <c r="L655" s="108"/>
      <c r="M655" s="111"/>
      <c r="N655" s="112"/>
      <c r="O655" s="111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  <c r="AF655" s="108"/>
      <c r="AG655" s="108"/>
      <c r="AH655" s="108"/>
    </row>
    <row r="656">
      <c r="A656" s="108"/>
      <c r="B656" s="108"/>
      <c r="C656" s="108"/>
      <c r="D656" s="115"/>
      <c r="E656" s="108"/>
      <c r="F656" s="108"/>
      <c r="G656" s="108"/>
      <c r="H656" s="108"/>
      <c r="I656" s="108"/>
      <c r="J656" s="108"/>
      <c r="K656" s="108"/>
      <c r="L656" s="108"/>
      <c r="M656" s="111"/>
      <c r="N656" s="112"/>
      <c r="O656" s="111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08"/>
      <c r="AG656" s="108"/>
      <c r="AH656" s="108"/>
    </row>
    <row r="657">
      <c r="A657" s="108"/>
      <c r="B657" s="108"/>
      <c r="C657" s="108"/>
      <c r="D657" s="115"/>
      <c r="E657" s="108"/>
      <c r="F657" s="108"/>
      <c r="G657" s="108"/>
      <c r="H657" s="108"/>
      <c r="I657" s="108"/>
      <c r="J657" s="108"/>
      <c r="K657" s="108"/>
      <c r="L657" s="108"/>
      <c r="M657" s="111"/>
      <c r="N657" s="112"/>
      <c r="O657" s="111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  <c r="AG657" s="108"/>
      <c r="AH657" s="108"/>
    </row>
    <row r="658">
      <c r="A658" s="108"/>
      <c r="B658" s="108"/>
      <c r="C658" s="108"/>
      <c r="D658" s="115"/>
      <c r="E658" s="108"/>
      <c r="F658" s="108"/>
      <c r="G658" s="108"/>
      <c r="H658" s="108"/>
      <c r="I658" s="108"/>
      <c r="J658" s="108"/>
      <c r="K658" s="108"/>
      <c r="L658" s="108"/>
      <c r="M658" s="111"/>
      <c r="N658" s="112"/>
      <c r="O658" s="111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  <c r="AG658" s="108"/>
      <c r="AH658" s="108"/>
    </row>
    <row r="659">
      <c r="A659" s="108"/>
      <c r="B659" s="108"/>
      <c r="C659" s="108"/>
      <c r="D659" s="115"/>
      <c r="E659" s="108"/>
      <c r="F659" s="108"/>
      <c r="G659" s="108"/>
      <c r="H659" s="108"/>
      <c r="I659" s="108"/>
      <c r="J659" s="108"/>
      <c r="K659" s="108"/>
      <c r="L659" s="108"/>
      <c r="M659" s="111"/>
      <c r="N659" s="112"/>
      <c r="O659" s="111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  <c r="AF659" s="108"/>
      <c r="AG659" s="108"/>
      <c r="AH659" s="108"/>
    </row>
    <row r="660">
      <c r="A660" s="108"/>
      <c r="B660" s="108"/>
      <c r="C660" s="108"/>
      <c r="D660" s="115"/>
      <c r="E660" s="108"/>
      <c r="F660" s="108"/>
      <c r="G660" s="108"/>
      <c r="H660" s="108"/>
      <c r="I660" s="108"/>
      <c r="J660" s="108"/>
      <c r="K660" s="108"/>
      <c r="L660" s="108"/>
      <c r="M660" s="111"/>
      <c r="N660" s="112"/>
      <c r="O660" s="111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  <c r="AG660" s="108"/>
      <c r="AH660" s="108"/>
    </row>
    <row r="661">
      <c r="A661" s="108"/>
      <c r="B661" s="108"/>
      <c r="C661" s="108"/>
      <c r="D661" s="115"/>
      <c r="E661" s="108"/>
      <c r="F661" s="108"/>
      <c r="G661" s="108"/>
      <c r="H661" s="108"/>
      <c r="I661" s="108"/>
      <c r="J661" s="108"/>
      <c r="K661" s="108"/>
      <c r="L661" s="108"/>
      <c r="M661" s="111"/>
      <c r="N661" s="112"/>
      <c r="O661" s="111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  <c r="AF661" s="108"/>
      <c r="AG661" s="108"/>
      <c r="AH661" s="108"/>
    </row>
    <row r="662">
      <c r="A662" s="108"/>
      <c r="B662" s="108"/>
      <c r="C662" s="108"/>
      <c r="D662" s="115"/>
      <c r="E662" s="108"/>
      <c r="F662" s="108"/>
      <c r="G662" s="108"/>
      <c r="H662" s="108"/>
      <c r="I662" s="108"/>
      <c r="J662" s="108"/>
      <c r="K662" s="108"/>
      <c r="L662" s="108"/>
      <c r="M662" s="111"/>
      <c r="N662" s="112"/>
      <c r="O662" s="111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  <c r="AG662" s="108"/>
      <c r="AH662" s="108"/>
    </row>
    <row r="663">
      <c r="A663" s="108"/>
      <c r="B663" s="108"/>
      <c r="C663" s="108"/>
      <c r="D663" s="115"/>
      <c r="E663" s="108"/>
      <c r="F663" s="108"/>
      <c r="G663" s="108"/>
      <c r="H663" s="108"/>
      <c r="I663" s="108"/>
      <c r="J663" s="108"/>
      <c r="K663" s="108"/>
      <c r="L663" s="108"/>
      <c r="M663" s="111"/>
      <c r="N663" s="112"/>
      <c r="O663" s="111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  <c r="AF663" s="108"/>
      <c r="AG663" s="108"/>
      <c r="AH663" s="108"/>
    </row>
    <row r="664">
      <c r="A664" s="108"/>
      <c r="B664" s="108"/>
      <c r="C664" s="108"/>
      <c r="D664" s="115"/>
      <c r="E664" s="108"/>
      <c r="F664" s="108"/>
      <c r="G664" s="108"/>
      <c r="H664" s="108"/>
      <c r="I664" s="108"/>
      <c r="J664" s="108"/>
      <c r="K664" s="108"/>
      <c r="L664" s="108"/>
      <c r="M664" s="111"/>
      <c r="N664" s="112"/>
      <c r="O664" s="111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  <c r="AF664" s="108"/>
      <c r="AG664" s="108"/>
      <c r="AH664" s="108"/>
    </row>
    <row r="665">
      <c r="A665" s="108"/>
      <c r="B665" s="108"/>
      <c r="C665" s="108"/>
      <c r="D665" s="115"/>
      <c r="E665" s="108"/>
      <c r="F665" s="108"/>
      <c r="G665" s="108"/>
      <c r="H665" s="108"/>
      <c r="I665" s="108"/>
      <c r="J665" s="108"/>
      <c r="K665" s="108"/>
      <c r="L665" s="108"/>
      <c r="M665" s="111"/>
      <c r="N665" s="112"/>
      <c r="O665" s="111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  <c r="AF665" s="108"/>
      <c r="AG665" s="108"/>
      <c r="AH665" s="108"/>
    </row>
    <row r="666">
      <c r="A666" s="108"/>
      <c r="B666" s="108"/>
      <c r="C666" s="108"/>
      <c r="D666" s="115"/>
      <c r="E666" s="108"/>
      <c r="F666" s="108"/>
      <c r="G666" s="108"/>
      <c r="H666" s="108"/>
      <c r="I666" s="108"/>
      <c r="J666" s="108"/>
      <c r="K666" s="108"/>
      <c r="L666" s="108"/>
      <c r="M666" s="111"/>
      <c r="N666" s="112"/>
      <c r="O666" s="111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  <c r="AF666" s="108"/>
      <c r="AG666" s="108"/>
      <c r="AH666" s="108"/>
    </row>
    <row r="667">
      <c r="A667" s="108"/>
      <c r="B667" s="108"/>
      <c r="C667" s="108"/>
      <c r="D667" s="115"/>
      <c r="E667" s="108"/>
      <c r="F667" s="108"/>
      <c r="G667" s="108"/>
      <c r="H667" s="108"/>
      <c r="I667" s="108"/>
      <c r="J667" s="108"/>
      <c r="K667" s="108"/>
      <c r="L667" s="108"/>
      <c r="M667" s="111"/>
      <c r="N667" s="112"/>
      <c r="O667" s="111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  <c r="AF667" s="108"/>
      <c r="AG667" s="108"/>
      <c r="AH667" s="108"/>
    </row>
    <row r="668">
      <c r="A668" s="108"/>
      <c r="B668" s="108"/>
      <c r="C668" s="108"/>
      <c r="D668" s="115"/>
      <c r="E668" s="108"/>
      <c r="F668" s="108"/>
      <c r="G668" s="108"/>
      <c r="H668" s="108"/>
      <c r="I668" s="108"/>
      <c r="J668" s="108"/>
      <c r="K668" s="108"/>
      <c r="L668" s="108"/>
      <c r="M668" s="111"/>
      <c r="N668" s="112"/>
      <c r="O668" s="111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08"/>
      <c r="AG668" s="108"/>
      <c r="AH668" s="108"/>
    </row>
    <row r="669">
      <c r="A669" s="108"/>
      <c r="B669" s="108"/>
      <c r="C669" s="108"/>
      <c r="D669" s="115"/>
      <c r="E669" s="108"/>
      <c r="F669" s="108"/>
      <c r="G669" s="108"/>
      <c r="H669" s="108"/>
      <c r="I669" s="108"/>
      <c r="J669" s="108"/>
      <c r="K669" s="108"/>
      <c r="L669" s="108"/>
      <c r="M669" s="111"/>
      <c r="N669" s="112"/>
      <c r="O669" s="111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</row>
    <row r="670">
      <c r="A670" s="108"/>
      <c r="B670" s="108"/>
      <c r="C670" s="108"/>
      <c r="D670" s="115"/>
      <c r="E670" s="108"/>
      <c r="F670" s="108"/>
      <c r="G670" s="108"/>
      <c r="H670" s="108"/>
      <c r="I670" s="108"/>
      <c r="J670" s="108"/>
      <c r="K670" s="108"/>
      <c r="L670" s="108"/>
      <c r="M670" s="111"/>
      <c r="N670" s="112"/>
      <c r="O670" s="111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  <c r="AG670" s="108"/>
      <c r="AH670" s="108"/>
    </row>
    <row r="671">
      <c r="A671" s="108"/>
      <c r="B671" s="108"/>
      <c r="C671" s="108"/>
      <c r="D671" s="115"/>
      <c r="E671" s="108"/>
      <c r="F671" s="108"/>
      <c r="G671" s="108"/>
      <c r="H671" s="108"/>
      <c r="I671" s="108"/>
      <c r="J671" s="108"/>
      <c r="K671" s="108"/>
      <c r="L671" s="108"/>
      <c r="M671" s="111"/>
      <c r="N671" s="112"/>
      <c r="O671" s="111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  <c r="AG671" s="108"/>
      <c r="AH671" s="108"/>
    </row>
    <row r="672">
      <c r="A672" s="108"/>
      <c r="B672" s="108"/>
      <c r="C672" s="108"/>
      <c r="D672" s="115"/>
      <c r="E672" s="108"/>
      <c r="F672" s="108"/>
      <c r="G672" s="108"/>
      <c r="H672" s="108"/>
      <c r="I672" s="108"/>
      <c r="J672" s="108"/>
      <c r="K672" s="108"/>
      <c r="L672" s="108"/>
      <c r="M672" s="111"/>
      <c r="N672" s="112"/>
      <c r="O672" s="111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  <c r="AG672" s="108"/>
      <c r="AH672" s="108"/>
    </row>
    <row r="673">
      <c r="A673" s="108"/>
      <c r="B673" s="108"/>
      <c r="C673" s="108"/>
      <c r="D673" s="115"/>
      <c r="E673" s="108"/>
      <c r="F673" s="108"/>
      <c r="G673" s="108"/>
      <c r="H673" s="108"/>
      <c r="I673" s="108"/>
      <c r="J673" s="108"/>
      <c r="K673" s="108"/>
      <c r="L673" s="108"/>
      <c r="M673" s="111"/>
      <c r="N673" s="112"/>
      <c r="O673" s="111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  <c r="AF673" s="108"/>
      <c r="AG673" s="108"/>
      <c r="AH673" s="108"/>
    </row>
    <row r="674">
      <c r="A674" s="108"/>
      <c r="B674" s="108"/>
      <c r="C674" s="108"/>
      <c r="D674" s="115"/>
      <c r="E674" s="108"/>
      <c r="F674" s="108"/>
      <c r="G674" s="108"/>
      <c r="H674" s="108"/>
      <c r="I674" s="108"/>
      <c r="J674" s="108"/>
      <c r="K674" s="108"/>
      <c r="L674" s="108"/>
      <c r="M674" s="111"/>
      <c r="N674" s="112"/>
      <c r="O674" s="111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  <c r="AF674" s="108"/>
      <c r="AG674" s="108"/>
      <c r="AH674" s="108"/>
    </row>
    <row r="675">
      <c r="A675" s="108"/>
      <c r="B675" s="108"/>
      <c r="C675" s="108"/>
      <c r="D675" s="115"/>
      <c r="E675" s="108"/>
      <c r="F675" s="108"/>
      <c r="G675" s="108"/>
      <c r="H675" s="108"/>
      <c r="I675" s="108"/>
      <c r="J675" s="108"/>
      <c r="K675" s="108"/>
      <c r="L675" s="108"/>
      <c r="M675" s="111"/>
      <c r="N675" s="112"/>
      <c r="O675" s="111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  <c r="AF675" s="108"/>
      <c r="AG675" s="108"/>
      <c r="AH675" s="108"/>
    </row>
    <row r="676">
      <c r="A676" s="108"/>
      <c r="B676" s="108"/>
      <c r="C676" s="108"/>
      <c r="D676" s="115"/>
      <c r="E676" s="108"/>
      <c r="F676" s="108"/>
      <c r="G676" s="108"/>
      <c r="H676" s="108"/>
      <c r="I676" s="108"/>
      <c r="J676" s="108"/>
      <c r="K676" s="108"/>
      <c r="L676" s="108"/>
      <c r="M676" s="111"/>
      <c r="N676" s="112"/>
      <c r="O676" s="111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  <c r="AF676" s="108"/>
      <c r="AG676" s="108"/>
      <c r="AH676" s="108"/>
    </row>
    <row r="677">
      <c r="A677" s="108"/>
      <c r="B677" s="108"/>
      <c r="C677" s="108"/>
      <c r="D677" s="115"/>
      <c r="E677" s="108"/>
      <c r="F677" s="108"/>
      <c r="G677" s="108"/>
      <c r="H677" s="108"/>
      <c r="I677" s="108"/>
      <c r="J677" s="108"/>
      <c r="K677" s="108"/>
      <c r="L677" s="108"/>
      <c r="M677" s="111"/>
      <c r="N677" s="112"/>
      <c r="O677" s="111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  <c r="AF677" s="108"/>
      <c r="AG677" s="108"/>
      <c r="AH677" s="108"/>
    </row>
    <row r="678">
      <c r="A678" s="108"/>
      <c r="B678" s="108"/>
      <c r="C678" s="108"/>
      <c r="D678" s="115"/>
      <c r="E678" s="108"/>
      <c r="F678" s="108"/>
      <c r="G678" s="108"/>
      <c r="H678" s="108"/>
      <c r="I678" s="108"/>
      <c r="J678" s="108"/>
      <c r="K678" s="108"/>
      <c r="L678" s="108"/>
      <c r="M678" s="111"/>
      <c r="N678" s="112"/>
      <c r="O678" s="111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  <c r="AF678" s="108"/>
      <c r="AG678" s="108"/>
      <c r="AH678" s="108"/>
    </row>
    <row r="679">
      <c r="A679" s="108"/>
      <c r="B679" s="108"/>
      <c r="C679" s="108"/>
      <c r="D679" s="115"/>
      <c r="E679" s="108"/>
      <c r="F679" s="108"/>
      <c r="G679" s="108"/>
      <c r="H679" s="108"/>
      <c r="I679" s="108"/>
      <c r="J679" s="108"/>
      <c r="K679" s="108"/>
      <c r="L679" s="108"/>
      <c r="M679" s="111"/>
      <c r="N679" s="112"/>
      <c r="O679" s="111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  <c r="AF679" s="108"/>
      <c r="AG679" s="108"/>
      <c r="AH679" s="108"/>
    </row>
    <row r="680">
      <c r="A680" s="108"/>
      <c r="B680" s="108"/>
      <c r="C680" s="108"/>
      <c r="D680" s="115"/>
      <c r="E680" s="108"/>
      <c r="F680" s="108"/>
      <c r="G680" s="108"/>
      <c r="H680" s="108"/>
      <c r="I680" s="108"/>
      <c r="J680" s="108"/>
      <c r="K680" s="108"/>
      <c r="L680" s="108"/>
      <c r="M680" s="111"/>
      <c r="N680" s="112"/>
      <c r="O680" s="111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  <c r="AF680" s="108"/>
      <c r="AG680" s="108"/>
      <c r="AH680" s="108"/>
    </row>
    <row r="681">
      <c r="A681" s="108"/>
      <c r="B681" s="108"/>
      <c r="C681" s="108"/>
      <c r="D681" s="115"/>
      <c r="E681" s="108"/>
      <c r="F681" s="108"/>
      <c r="G681" s="108"/>
      <c r="H681" s="108"/>
      <c r="I681" s="108"/>
      <c r="J681" s="108"/>
      <c r="K681" s="108"/>
      <c r="L681" s="108"/>
      <c r="M681" s="111"/>
      <c r="N681" s="112"/>
      <c r="O681" s="111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  <c r="AF681" s="108"/>
      <c r="AG681" s="108"/>
      <c r="AH681" s="108"/>
    </row>
    <row r="682">
      <c r="A682" s="108"/>
      <c r="B682" s="108"/>
      <c r="C682" s="108"/>
      <c r="D682" s="115"/>
      <c r="E682" s="108"/>
      <c r="F682" s="108"/>
      <c r="G682" s="108"/>
      <c r="H682" s="108"/>
      <c r="I682" s="108"/>
      <c r="J682" s="108"/>
      <c r="K682" s="108"/>
      <c r="L682" s="108"/>
      <c r="M682" s="111"/>
      <c r="N682" s="112"/>
      <c r="O682" s="111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  <c r="AF682" s="108"/>
      <c r="AG682" s="108"/>
      <c r="AH682" s="108"/>
    </row>
    <row r="683">
      <c r="A683" s="108"/>
      <c r="B683" s="108"/>
      <c r="C683" s="108"/>
      <c r="D683" s="115"/>
      <c r="E683" s="108"/>
      <c r="F683" s="108"/>
      <c r="G683" s="108"/>
      <c r="H683" s="108"/>
      <c r="I683" s="108"/>
      <c r="J683" s="108"/>
      <c r="K683" s="108"/>
      <c r="L683" s="108"/>
      <c r="M683" s="111"/>
      <c r="N683" s="112"/>
      <c r="O683" s="111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  <c r="AF683" s="108"/>
      <c r="AG683" s="108"/>
      <c r="AH683" s="108"/>
    </row>
    <row r="684">
      <c r="A684" s="108"/>
      <c r="B684" s="108"/>
      <c r="C684" s="108"/>
      <c r="D684" s="115"/>
      <c r="E684" s="108"/>
      <c r="F684" s="108"/>
      <c r="G684" s="108"/>
      <c r="H684" s="108"/>
      <c r="I684" s="108"/>
      <c r="J684" s="108"/>
      <c r="K684" s="108"/>
      <c r="L684" s="108"/>
      <c r="M684" s="111"/>
      <c r="N684" s="112"/>
      <c r="O684" s="111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  <c r="AF684" s="108"/>
      <c r="AG684" s="108"/>
      <c r="AH684" s="108"/>
    </row>
    <row r="685">
      <c r="A685" s="108"/>
      <c r="B685" s="108"/>
      <c r="C685" s="108"/>
      <c r="D685" s="115"/>
      <c r="E685" s="108"/>
      <c r="F685" s="108"/>
      <c r="G685" s="108"/>
      <c r="H685" s="108"/>
      <c r="I685" s="108"/>
      <c r="J685" s="108"/>
      <c r="K685" s="108"/>
      <c r="L685" s="108"/>
      <c r="M685" s="111"/>
      <c r="N685" s="112"/>
      <c r="O685" s="111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  <c r="AF685" s="108"/>
      <c r="AG685" s="108"/>
      <c r="AH685" s="108"/>
    </row>
    <row r="686">
      <c r="A686" s="108"/>
      <c r="B686" s="108"/>
      <c r="C686" s="108"/>
      <c r="D686" s="115"/>
      <c r="E686" s="108"/>
      <c r="F686" s="108"/>
      <c r="G686" s="108"/>
      <c r="H686" s="108"/>
      <c r="I686" s="108"/>
      <c r="J686" s="108"/>
      <c r="K686" s="108"/>
      <c r="L686" s="108"/>
      <c r="M686" s="111"/>
      <c r="N686" s="112"/>
      <c r="O686" s="111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  <c r="AF686" s="108"/>
      <c r="AG686" s="108"/>
      <c r="AH686" s="108"/>
    </row>
    <row r="687">
      <c r="A687" s="108"/>
      <c r="B687" s="108"/>
      <c r="C687" s="108"/>
      <c r="D687" s="115"/>
      <c r="E687" s="108"/>
      <c r="F687" s="108"/>
      <c r="G687" s="108"/>
      <c r="H687" s="108"/>
      <c r="I687" s="108"/>
      <c r="J687" s="108"/>
      <c r="K687" s="108"/>
      <c r="L687" s="108"/>
      <c r="M687" s="111"/>
      <c r="N687" s="112"/>
      <c r="O687" s="111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  <c r="AF687" s="108"/>
      <c r="AG687" s="108"/>
      <c r="AH687" s="108"/>
    </row>
    <row r="688">
      <c r="A688" s="108"/>
      <c r="B688" s="108"/>
      <c r="C688" s="108"/>
      <c r="D688" s="115"/>
      <c r="E688" s="108"/>
      <c r="F688" s="108"/>
      <c r="G688" s="108"/>
      <c r="H688" s="108"/>
      <c r="I688" s="108"/>
      <c r="J688" s="108"/>
      <c r="K688" s="108"/>
      <c r="L688" s="108"/>
      <c r="M688" s="111"/>
      <c r="N688" s="112"/>
      <c r="O688" s="111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  <c r="AF688" s="108"/>
      <c r="AG688" s="108"/>
      <c r="AH688" s="108"/>
    </row>
    <row r="689">
      <c r="A689" s="108"/>
      <c r="B689" s="108"/>
      <c r="C689" s="108"/>
      <c r="D689" s="115"/>
      <c r="E689" s="108"/>
      <c r="F689" s="108"/>
      <c r="G689" s="108"/>
      <c r="H689" s="108"/>
      <c r="I689" s="108"/>
      <c r="J689" s="108"/>
      <c r="K689" s="108"/>
      <c r="L689" s="108"/>
      <c r="M689" s="111"/>
      <c r="N689" s="112"/>
      <c r="O689" s="111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08"/>
      <c r="AG689" s="108"/>
      <c r="AH689" s="108"/>
    </row>
    <row r="690">
      <c r="A690" s="108"/>
      <c r="B690" s="108"/>
      <c r="C690" s="108"/>
      <c r="D690" s="115"/>
      <c r="E690" s="108"/>
      <c r="F690" s="108"/>
      <c r="G690" s="108"/>
      <c r="H690" s="108"/>
      <c r="I690" s="108"/>
      <c r="J690" s="108"/>
      <c r="K690" s="108"/>
      <c r="L690" s="108"/>
      <c r="M690" s="111"/>
      <c r="N690" s="112"/>
      <c r="O690" s="111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  <c r="AF690" s="108"/>
      <c r="AG690" s="108"/>
      <c r="AH690" s="108"/>
    </row>
    <row r="691">
      <c r="A691" s="108"/>
      <c r="B691" s="108"/>
      <c r="C691" s="108"/>
      <c r="D691" s="115"/>
      <c r="E691" s="108"/>
      <c r="F691" s="108"/>
      <c r="G691" s="108"/>
      <c r="H691" s="108"/>
      <c r="I691" s="108"/>
      <c r="J691" s="108"/>
      <c r="K691" s="108"/>
      <c r="L691" s="108"/>
      <c r="M691" s="111"/>
      <c r="N691" s="112"/>
      <c r="O691" s="111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  <c r="AF691" s="108"/>
      <c r="AG691" s="108"/>
      <c r="AH691" s="108"/>
    </row>
    <row r="692">
      <c r="A692" s="108"/>
      <c r="B692" s="108"/>
      <c r="C692" s="108"/>
      <c r="D692" s="115"/>
      <c r="E692" s="108"/>
      <c r="F692" s="108"/>
      <c r="G692" s="108"/>
      <c r="H692" s="108"/>
      <c r="I692" s="108"/>
      <c r="J692" s="108"/>
      <c r="K692" s="108"/>
      <c r="L692" s="108"/>
      <c r="M692" s="111"/>
      <c r="N692" s="112"/>
      <c r="O692" s="111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  <c r="AF692" s="108"/>
      <c r="AG692" s="108"/>
      <c r="AH692" s="108"/>
    </row>
    <row r="693">
      <c r="A693" s="108"/>
      <c r="B693" s="108"/>
      <c r="C693" s="108"/>
      <c r="D693" s="115"/>
      <c r="E693" s="108"/>
      <c r="F693" s="108"/>
      <c r="G693" s="108"/>
      <c r="H693" s="108"/>
      <c r="I693" s="108"/>
      <c r="J693" s="108"/>
      <c r="K693" s="108"/>
      <c r="L693" s="108"/>
      <c r="M693" s="111"/>
      <c r="N693" s="112"/>
      <c r="O693" s="111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  <c r="AF693" s="108"/>
      <c r="AG693" s="108"/>
      <c r="AH693" s="108"/>
    </row>
    <row r="694">
      <c r="A694" s="108"/>
      <c r="B694" s="108"/>
      <c r="C694" s="108"/>
      <c r="D694" s="115"/>
      <c r="E694" s="108"/>
      <c r="F694" s="108"/>
      <c r="G694" s="108"/>
      <c r="H694" s="108"/>
      <c r="I694" s="108"/>
      <c r="J694" s="108"/>
      <c r="K694" s="108"/>
      <c r="L694" s="108"/>
      <c r="M694" s="111"/>
      <c r="N694" s="112"/>
      <c r="O694" s="111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  <c r="AF694" s="108"/>
      <c r="AG694" s="108"/>
      <c r="AH694" s="108"/>
    </row>
    <row r="695">
      <c r="A695" s="108"/>
      <c r="B695" s="108"/>
      <c r="C695" s="108"/>
      <c r="D695" s="115"/>
      <c r="E695" s="108"/>
      <c r="F695" s="108"/>
      <c r="G695" s="108"/>
      <c r="H695" s="108"/>
      <c r="I695" s="108"/>
      <c r="J695" s="108"/>
      <c r="K695" s="108"/>
      <c r="L695" s="108"/>
      <c r="M695" s="111"/>
      <c r="N695" s="112"/>
      <c r="O695" s="111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  <c r="AF695" s="108"/>
      <c r="AG695" s="108"/>
      <c r="AH695" s="108"/>
    </row>
    <row r="696">
      <c r="A696" s="108"/>
      <c r="B696" s="108"/>
      <c r="C696" s="108"/>
      <c r="D696" s="115"/>
      <c r="E696" s="108"/>
      <c r="F696" s="108"/>
      <c r="G696" s="108"/>
      <c r="H696" s="108"/>
      <c r="I696" s="108"/>
      <c r="J696" s="108"/>
      <c r="K696" s="108"/>
      <c r="L696" s="108"/>
      <c r="M696" s="111"/>
      <c r="N696" s="112"/>
      <c r="O696" s="111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  <c r="AF696" s="108"/>
      <c r="AG696" s="108"/>
      <c r="AH696" s="108"/>
    </row>
    <row r="697">
      <c r="A697" s="108"/>
      <c r="B697" s="108"/>
      <c r="C697" s="108"/>
      <c r="D697" s="115"/>
      <c r="E697" s="108"/>
      <c r="F697" s="108"/>
      <c r="G697" s="108"/>
      <c r="H697" s="108"/>
      <c r="I697" s="108"/>
      <c r="J697" s="108"/>
      <c r="K697" s="108"/>
      <c r="L697" s="108"/>
      <c r="M697" s="111"/>
      <c r="N697" s="112"/>
      <c r="O697" s="111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  <c r="AF697" s="108"/>
      <c r="AG697" s="108"/>
      <c r="AH697" s="108"/>
    </row>
    <row r="698">
      <c r="A698" s="108"/>
      <c r="B698" s="108"/>
      <c r="C698" s="108"/>
      <c r="D698" s="115"/>
      <c r="E698" s="108"/>
      <c r="F698" s="108"/>
      <c r="G698" s="108"/>
      <c r="H698" s="108"/>
      <c r="I698" s="108"/>
      <c r="J698" s="108"/>
      <c r="K698" s="108"/>
      <c r="L698" s="108"/>
      <c r="M698" s="111"/>
      <c r="N698" s="112"/>
      <c r="O698" s="111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  <c r="AF698" s="108"/>
      <c r="AG698" s="108"/>
      <c r="AH698" s="108"/>
    </row>
    <row r="699">
      <c r="A699" s="108"/>
      <c r="B699" s="108"/>
      <c r="C699" s="108"/>
      <c r="D699" s="115"/>
      <c r="E699" s="108"/>
      <c r="F699" s="108"/>
      <c r="G699" s="108"/>
      <c r="H699" s="108"/>
      <c r="I699" s="108"/>
      <c r="J699" s="108"/>
      <c r="K699" s="108"/>
      <c r="L699" s="108"/>
      <c r="M699" s="111"/>
      <c r="N699" s="112"/>
      <c r="O699" s="111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  <c r="AF699" s="108"/>
      <c r="AG699" s="108"/>
      <c r="AH699" s="108"/>
    </row>
    <row r="700">
      <c r="A700" s="108"/>
      <c r="B700" s="108"/>
      <c r="C700" s="108"/>
      <c r="D700" s="115"/>
      <c r="E700" s="108"/>
      <c r="F700" s="108"/>
      <c r="G700" s="108"/>
      <c r="H700" s="108"/>
      <c r="I700" s="108"/>
      <c r="J700" s="108"/>
      <c r="K700" s="108"/>
      <c r="L700" s="108"/>
      <c r="M700" s="111"/>
      <c r="N700" s="112"/>
      <c r="O700" s="111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  <c r="AF700" s="108"/>
      <c r="AG700" s="108"/>
      <c r="AH700" s="108"/>
    </row>
    <row r="701">
      <c r="A701" s="108"/>
      <c r="B701" s="108"/>
      <c r="C701" s="108"/>
      <c r="D701" s="115"/>
      <c r="E701" s="108"/>
      <c r="F701" s="108"/>
      <c r="G701" s="108"/>
      <c r="H701" s="108"/>
      <c r="I701" s="108"/>
      <c r="J701" s="108"/>
      <c r="K701" s="108"/>
      <c r="L701" s="108"/>
      <c r="M701" s="111"/>
      <c r="N701" s="112"/>
      <c r="O701" s="111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  <c r="AF701" s="108"/>
      <c r="AG701" s="108"/>
      <c r="AH701" s="108"/>
    </row>
    <row r="702">
      <c r="A702" s="108"/>
      <c r="B702" s="108"/>
      <c r="C702" s="108"/>
      <c r="D702" s="115"/>
      <c r="E702" s="108"/>
      <c r="F702" s="108"/>
      <c r="G702" s="108"/>
      <c r="H702" s="108"/>
      <c r="I702" s="108"/>
      <c r="J702" s="108"/>
      <c r="K702" s="108"/>
      <c r="L702" s="108"/>
      <c r="M702" s="111"/>
      <c r="N702" s="112"/>
      <c r="O702" s="111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  <c r="AF702" s="108"/>
      <c r="AG702" s="108"/>
      <c r="AH702" s="108"/>
    </row>
    <row r="703">
      <c r="A703" s="108"/>
      <c r="B703" s="108"/>
      <c r="C703" s="108"/>
      <c r="D703" s="115"/>
      <c r="E703" s="108"/>
      <c r="F703" s="108"/>
      <c r="G703" s="108"/>
      <c r="H703" s="108"/>
      <c r="I703" s="108"/>
      <c r="J703" s="108"/>
      <c r="K703" s="108"/>
      <c r="L703" s="108"/>
      <c r="M703" s="111"/>
      <c r="N703" s="112"/>
      <c r="O703" s="111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  <c r="AF703" s="108"/>
      <c r="AG703" s="108"/>
      <c r="AH703" s="108"/>
    </row>
    <row r="704">
      <c r="A704" s="108"/>
      <c r="B704" s="108"/>
      <c r="C704" s="108"/>
      <c r="D704" s="115"/>
      <c r="E704" s="108"/>
      <c r="F704" s="108"/>
      <c r="G704" s="108"/>
      <c r="H704" s="108"/>
      <c r="I704" s="108"/>
      <c r="J704" s="108"/>
      <c r="K704" s="108"/>
      <c r="L704" s="108"/>
      <c r="M704" s="111"/>
      <c r="N704" s="112"/>
      <c r="O704" s="111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  <c r="AF704" s="108"/>
      <c r="AG704" s="108"/>
      <c r="AH704" s="108"/>
    </row>
    <row r="705">
      <c r="A705" s="108"/>
      <c r="B705" s="108"/>
      <c r="C705" s="108"/>
      <c r="D705" s="115"/>
      <c r="E705" s="108"/>
      <c r="F705" s="108"/>
      <c r="G705" s="108"/>
      <c r="H705" s="108"/>
      <c r="I705" s="108"/>
      <c r="J705" s="108"/>
      <c r="K705" s="108"/>
      <c r="L705" s="108"/>
      <c r="M705" s="111"/>
      <c r="N705" s="112"/>
      <c r="O705" s="111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  <c r="AF705" s="108"/>
      <c r="AG705" s="108"/>
      <c r="AH705" s="108"/>
    </row>
    <row r="706">
      <c r="A706" s="108"/>
      <c r="B706" s="108"/>
      <c r="C706" s="108"/>
      <c r="D706" s="115"/>
      <c r="E706" s="108"/>
      <c r="F706" s="108"/>
      <c r="G706" s="108"/>
      <c r="H706" s="108"/>
      <c r="I706" s="108"/>
      <c r="J706" s="108"/>
      <c r="K706" s="108"/>
      <c r="L706" s="108"/>
      <c r="M706" s="111"/>
      <c r="N706" s="112"/>
      <c r="O706" s="111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  <c r="AF706" s="108"/>
      <c r="AG706" s="108"/>
      <c r="AH706" s="108"/>
    </row>
    <row r="707">
      <c r="A707" s="108"/>
      <c r="B707" s="108"/>
      <c r="C707" s="108"/>
      <c r="D707" s="115"/>
      <c r="E707" s="108"/>
      <c r="F707" s="108"/>
      <c r="G707" s="108"/>
      <c r="H707" s="108"/>
      <c r="I707" s="108"/>
      <c r="J707" s="108"/>
      <c r="K707" s="108"/>
      <c r="L707" s="108"/>
      <c r="M707" s="111"/>
      <c r="N707" s="112"/>
      <c r="O707" s="111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  <c r="AF707" s="108"/>
      <c r="AG707" s="108"/>
      <c r="AH707" s="108"/>
    </row>
    <row r="708">
      <c r="A708" s="108"/>
      <c r="B708" s="108"/>
      <c r="C708" s="108"/>
      <c r="D708" s="115"/>
      <c r="E708" s="108"/>
      <c r="F708" s="108"/>
      <c r="G708" s="108"/>
      <c r="H708" s="108"/>
      <c r="I708" s="108"/>
      <c r="J708" s="108"/>
      <c r="K708" s="108"/>
      <c r="L708" s="108"/>
      <c r="M708" s="111"/>
      <c r="N708" s="112"/>
      <c r="O708" s="111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  <c r="AF708" s="108"/>
      <c r="AG708" s="108"/>
      <c r="AH708" s="108"/>
    </row>
    <row r="709">
      <c r="A709" s="108"/>
      <c r="B709" s="108"/>
      <c r="C709" s="108"/>
      <c r="D709" s="115"/>
      <c r="E709" s="108"/>
      <c r="F709" s="108"/>
      <c r="G709" s="108"/>
      <c r="H709" s="108"/>
      <c r="I709" s="108"/>
      <c r="J709" s="108"/>
      <c r="K709" s="108"/>
      <c r="L709" s="108"/>
      <c r="M709" s="111"/>
      <c r="N709" s="112"/>
      <c r="O709" s="111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  <c r="AF709" s="108"/>
      <c r="AG709" s="108"/>
      <c r="AH709" s="108"/>
    </row>
    <row r="710">
      <c r="A710" s="108"/>
      <c r="B710" s="108"/>
      <c r="C710" s="108"/>
      <c r="D710" s="115"/>
      <c r="E710" s="108"/>
      <c r="F710" s="108"/>
      <c r="G710" s="108"/>
      <c r="H710" s="108"/>
      <c r="I710" s="108"/>
      <c r="J710" s="108"/>
      <c r="K710" s="108"/>
      <c r="L710" s="108"/>
      <c r="M710" s="111"/>
      <c r="N710" s="112"/>
      <c r="O710" s="111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  <c r="AF710" s="108"/>
      <c r="AG710" s="108"/>
      <c r="AH710" s="108"/>
    </row>
    <row r="711">
      <c r="A711" s="108"/>
      <c r="B711" s="108"/>
      <c r="C711" s="108"/>
      <c r="D711" s="115"/>
      <c r="E711" s="108"/>
      <c r="F711" s="108"/>
      <c r="G711" s="108"/>
      <c r="H711" s="108"/>
      <c r="I711" s="108"/>
      <c r="J711" s="108"/>
      <c r="K711" s="108"/>
      <c r="L711" s="108"/>
      <c r="M711" s="111"/>
      <c r="N711" s="112"/>
      <c r="O711" s="111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  <c r="AF711" s="108"/>
      <c r="AG711" s="108"/>
      <c r="AH711" s="108"/>
    </row>
    <row r="712">
      <c r="A712" s="108"/>
      <c r="B712" s="108"/>
      <c r="C712" s="108"/>
      <c r="D712" s="115"/>
      <c r="E712" s="108"/>
      <c r="F712" s="108"/>
      <c r="G712" s="108"/>
      <c r="H712" s="108"/>
      <c r="I712" s="108"/>
      <c r="J712" s="108"/>
      <c r="K712" s="108"/>
      <c r="L712" s="108"/>
      <c r="M712" s="111"/>
      <c r="N712" s="112"/>
      <c r="O712" s="111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  <c r="AF712" s="108"/>
      <c r="AG712" s="108"/>
      <c r="AH712" s="108"/>
    </row>
    <row r="713">
      <c r="A713" s="108"/>
      <c r="B713" s="108"/>
      <c r="C713" s="108"/>
      <c r="D713" s="115"/>
      <c r="E713" s="108"/>
      <c r="F713" s="108"/>
      <c r="G713" s="108"/>
      <c r="H713" s="108"/>
      <c r="I713" s="108"/>
      <c r="J713" s="108"/>
      <c r="K713" s="108"/>
      <c r="L713" s="108"/>
      <c r="M713" s="111"/>
      <c r="N713" s="112"/>
      <c r="O713" s="111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  <c r="AF713" s="108"/>
      <c r="AG713" s="108"/>
      <c r="AH713" s="108"/>
    </row>
    <row r="714">
      <c r="A714" s="108"/>
      <c r="B714" s="108"/>
      <c r="C714" s="108"/>
      <c r="D714" s="115"/>
      <c r="E714" s="108"/>
      <c r="F714" s="108"/>
      <c r="G714" s="108"/>
      <c r="H714" s="108"/>
      <c r="I714" s="108"/>
      <c r="J714" s="108"/>
      <c r="K714" s="108"/>
      <c r="L714" s="108"/>
      <c r="M714" s="111"/>
      <c r="N714" s="112"/>
      <c r="O714" s="111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  <c r="AF714" s="108"/>
      <c r="AG714" s="108"/>
      <c r="AH714" s="108"/>
    </row>
    <row r="715">
      <c r="A715" s="108"/>
      <c r="B715" s="108"/>
      <c r="C715" s="108"/>
      <c r="D715" s="115"/>
      <c r="E715" s="108"/>
      <c r="F715" s="108"/>
      <c r="G715" s="108"/>
      <c r="H715" s="108"/>
      <c r="I715" s="108"/>
      <c r="J715" s="108"/>
      <c r="K715" s="108"/>
      <c r="L715" s="108"/>
      <c r="M715" s="111"/>
      <c r="N715" s="112"/>
      <c r="O715" s="111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  <c r="AF715" s="108"/>
      <c r="AG715" s="108"/>
      <c r="AH715" s="108"/>
    </row>
    <row r="716">
      <c r="A716" s="108"/>
      <c r="B716" s="108"/>
      <c r="C716" s="108"/>
      <c r="D716" s="115"/>
      <c r="E716" s="108"/>
      <c r="F716" s="108"/>
      <c r="G716" s="108"/>
      <c r="H716" s="108"/>
      <c r="I716" s="108"/>
      <c r="J716" s="108"/>
      <c r="K716" s="108"/>
      <c r="L716" s="108"/>
      <c r="M716" s="111"/>
      <c r="N716" s="112"/>
      <c r="O716" s="111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  <c r="AF716" s="108"/>
      <c r="AG716" s="108"/>
      <c r="AH716" s="108"/>
    </row>
    <row r="717">
      <c r="A717" s="108"/>
      <c r="B717" s="108"/>
      <c r="C717" s="108"/>
      <c r="D717" s="115"/>
      <c r="E717" s="108"/>
      <c r="F717" s="108"/>
      <c r="G717" s="108"/>
      <c r="H717" s="108"/>
      <c r="I717" s="108"/>
      <c r="J717" s="108"/>
      <c r="K717" s="108"/>
      <c r="L717" s="108"/>
      <c r="M717" s="111"/>
      <c r="N717" s="112"/>
      <c r="O717" s="111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  <c r="AF717" s="108"/>
      <c r="AG717" s="108"/>
      <c r="AH717" s="108"/>
    </row>
    <row r="718">
      <c r="A718" s="108"/>
      <c r="B718" s="108"/>
      <c r="C718" s="108"/>
      <c r="D718" s="115"/>
      <c r="E718" s="108"/>
      <c r="F718" s="108"/>
      <c r="G718" s="108"/>
      <c r="H718" s="108"/>
      <c r="I718" s="108"/>
      <c r="J718" s="108"/>
      <c r="K718" s="108"/>
      <c r="L718" s="108"/>
      <c r="M718" s="111"/>
      <c r="N718" s="112"/>
      <c r="O718" s="111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  <c r="AF718" s="108"/>
      <c r="AG718" s="108"/>
      <c r="AH718" s="108"/>
    </row>
    <row r="719">
      <c r="A719" s="108"/>
      <c r="B719" s="108"/>
      <c r="C719" s="108"/>
      <c r="D719" s="115"/>
      <c r="E719" s="108"/>
      <c r="F719" s="108"/>
      <c r="G719" s="108"/>
      <c r="H719" s="108"/>
      <c r="I719" s="108"/>
      <c r="J719" s="108"/>
      <c r="K719" s="108"/>
      <c r="L719" s="108"/>
      <c r="M719" s="111"/>
      <c r="N719" s="112"/>
      <c r="O719" s="111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  <c r="AF719" s="108"/>
      <c r="AG719" s="108"/>
      <c r="AH719" s="108"/>
    </row>
    <row r="720">
      <c r="A720" s="108"/>
      <c r="B720" s="108"/>
      <c r="C720" s="108"/>
      <c r="D720" s="115"/>
      <c r="E720" s="108"/>
      <c r="F720" s="108"/>
      <c r="G720" s="108"/>
      <c r="H720" s="108"/>
      <c r="I720" s="108"/>
      <c r="J720" s="108"/>
      <c r="K720" s="108"/>
      <c r="L720" s="108"/>
      <c r="M720" s="111"/>
      <c r="N720" s="112"/>
      <c r="O720" s="111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  <c r="AF720" s="108"/>
      <c r="AG720" s="108"/>
      <c r="AH720" s="108"/>
    </row>
    <row r="721">
      <c r="A721" s="108"/>
      <c r="B721" s="108"/>
      <c r="C721" s="108"/>
      <c r="D721" s="115"/>
      <c r="E721" s="108"/>
      <c r="F721" s="108"/>
      <c r="G721" s="108"/>
      <c r="H721" s="108"/>
      <c r="I721" s="108"/>
      <c r="J721" s="108"/>
      <c r="K721" s="108"/>
      <c r="L721" s="108"/>
      <c r="M721" s="111"/>
      <c r="N721" s="112"/>
      <c r="O721" s="111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  <c r="AF721" s="108"/>
      <c r="AG721" s="108"/>
      <c r="AH721" s="108"/>
    </row>
    <row r="722">
      <c r="A722" s="108"/>
      <c r="B722" s="108"/>
      <c r="C722" s="108"/>
      <c r="D722" s="115"/>
      <c r="E722" s="108"/>
      <c r="F722" s="108"/>
      <c r="G722" s="108"/>
      <c r="H722" s="108"/>
      <c r="I722" s="108"/>
      <c r="J722" s="108"/>
      <c r="K722" s="108"/>
      <c r="L722" s="108"/>
      <c r="M722" s="111"/>
      <c r="N722" s="112"/>
      <c r="O722" s="111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  <c r="AF722" s="108"/>
      <c r="AG722" s="108"/>
      <c r="AH722" s="108"/>
    </row>
    <row r="723">
      <c r="A723" s="108"/>
      <c r="B723" s="108"/>
      <c r="C723" s="108"/>
      <c r="D723" s="115"/>
      <c r="E723" s="108"/>
      <c r="F723" s="108"/>
      <c r="G723" s="108"/>
      <c r="H723" s="108"/>
      <c r="I723" s="108"/>
      <c r="J723" s="108"/>
      <c r="K723" s="108"/>
      <c r="L723" s="108"/>
      <c r="M723" s="111"/>
      <c r="N723" s="112"/>
      <c r="O723" s="111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  <c r="AG723" s="108"/>
      <c r="AH723" s="108"/>
    </row>
    <row r="724">
      <c r="A724" s="108"/>
      <c r="B724" s="108"/>
      <c r="C724" s="108"/>
      <c r="D724" s="115"/>
      <c r="E724" s="108"/>
      <c r="F724" s="108"/>
      <c r="G724" s="108"/>
      <c r="H724" s="108"/>
      <c r="I724" s="108"/>
      <c r="J724" s="108"/>
      <c r="K724" s="108"/>
      <c r="L724" s="108"/>
      <c r="M724" s="111"/>
      <c r="N724" s="112"/>
      <c r="O724" s="111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  <c r="AF724" s="108"/>
      <c r="AG724" s="108"/>
      <c r="AH724" s="108"/>
    </row>
    <row r="725">
      <c r="A725" s="108"/>
      <c r="B725" s="108"/>
      <c r="C725" s="108"/>
      <c r="D725" s="115"/>
      <c r="E725" s="108"/>
      <c r="F725" s="108"/>
      <c r="G725" s="108"/>
      <c r="H725" s="108"/>
      <c r="I725" s="108"/>
      <c r="J725" s="108"/>
      <c r="K725" s="108"/>
      <c r="L725" s="108"/>
      <c r="M725" s="111"/>
      <c r="N725" s="112"/>
      <c r="O725" s="111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  <c r="AF725" s="108"/>
      <c r="AG725" s="108"/>
      <c r="AH725" s="108"/>
    </row>
    <row r="726">
      <c r="A726" s="108"/>
      <c r="B726" s="108"/>
      <c r="C726" s="108"/>
      <c r="D726" s="115"/>
      <c r="E726" s="108"/>
      <c r="F726" s="108"/>
      <c r="G726" s="108"/>
      <c r="H726" s="108"/>
      <c r="I726" s="108"/>
      <c r="J726" s="108"/>
      <c r="K726" s="108"/>
      <c r="L726" s="108"/>
      <c r="M726" s="111"/>
      <c r="N726" s="112"/>
      <c r="O726" s="111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  <c r="AF726" s="108"/>
      <c r="AG726" s="108"/>
      <c r="AH726" s="108"/>
    </row>
    <row r="727">
      <c r="A727" s="108"/>
      <c r="B727" s="108"/>
      <c r="C727" s="108"/>
      <c r="D727" s="115"/>
      <c r="E727" s="108"/>
      <c r="F727" s="108"/>
      <c r="G727" s="108"/>
      <c r="H727" s="108"/>
      <c r="I727" s="108"/>
      <c r="J727" s="108"/>
      <c r="K727" s="108"/>
      <c r="L727" s="108"/>
      <c r="M727" s="111"/>
      <c r="N727" s="112"/>
      <c r="O727" s="111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  <c r="AF727" s="108"/>
      <c r="AG727" s="108"/>
      <c r="AH727" s="108"/>
    </row>
    <row r="728">
      <c r="A728" s="108"/>
      <c r="B728" s="108"/>
      <c r="C728" s="108"/>
      <c r="D728" s="115"/>
      <c r="E728" s="108"/>
      <c r="F728" s="108"/>
      <c r="G728" s="108"/>
      <c r="H728" s="108"/>
      <c r="I728" s="108"/>
      <c r="J728" s="108"/>
      <c r="K728" s="108"/>
      <c r="L728" s="108"/>
      <c r="M728" s="111"/>
      <c r="N728" s="112"/>
      <c r="O728" s="111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  <c r="AG728" s="108"/>
      <c r="AH728" s="108"/>
    </row>
    <row r="729">
      <c r="A729" s="108"/>
      <c r="B729" s="108"/>
      <c r="C729" s="108"/>
      <c r="D729" s="115"/>
      <c r="E729" s="108"/>
      <c r="F729" s="108"/>
      <c r="G729" s="108"/>
      <c r="H729" s="108"/>
      <c r="I729" s="108"/>
      <c r="J729" s="108"/>
      <c r="K729" s="108"/>
      <c r="L729" s="108"/>
      <c r="M729" s="111"/>
      <c r="N729" s="112"/>
      <c r="O729" s="111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  <c r="AF729" s="108"/>
      <c r="AG729" s="108"/>
      <c r="AH729" s="108"/>
    </row>
    <row r="730">
      <c r="A730" s="108"/>
      <c r="B730" s="108"/>
      <c r="C730" s="108"/>
      <c r="D730" s="115"/>
      <c r="E730" s="108"/>
      <c r="F730" s="108"/>
      <c r="G730" s="108"/>
      <c r="H730" s="108"/>
      <c r="I730" s="108"/>
      <c r="J730" s="108"/>
      <c r="K730" s="108"/>
      <c r="L730" s="108"/>
      <c r="M730" s="111"/>
      <c r="N730" s="112"/>
      <c r="O730" s="111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  <c r="AF730" s="108"/>
      <c r="AG730" s="108"/>
      <c r="AH730" s="108"/>
    </row>
    <row r="731">
      <c r="A731" s="108"/>
      <c r="B731" s="108"/>
      <c r="C731" s="108"/>
      <c r="D731" s="115"/>
      <c r="E731" s="108"/>
      <c r="F731" s="108"/>
      <c r="G731" s="108"/>
      <c r="H731" s="108"/>
      <c r="I731" s="108"/>
      <c r="J731" s="108"/>
      <c r="K731" s="108"/>
      <c r="L731" s="108"/>
      <c r="M731" s="111"/>
      <c r="N731" s="112"/>
      <c r="O731" s="111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  <c r="AF731" s="108"/>
      <c r="AG731" s="108"/>
      <c r="AH731" s="108"/>
    </row>
    <row r="732">
      <c r="A732" s="108"/>
      <c r="B732" s="108"/>
      <c r="C732" s="108"/>
      <c r="D732" s="115"/>
      <c r="E732" s="108"/>
      <c r="F732" s="108"/>
      <c r="G732" s="108"/>
      <c r="H732" s="108"/>
      <c r="I732" s="108"/>
      <c r="J732" s="108"/>
      <c r="K732" s="108"/>
      <c r="L732" s="108"/>
      <c r="M732" s="111"/>
      <c r="N732" s="112"/>
      <c r="O732" s="111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  <c r="AF732" s="108"/>
      <c r="AG732" s="108"/>
      <c r="AH732" s="108"/>
    </row>
    <row r="733">
      <c r="A733" s="108"/>
      <c r="B733" s="108"/>
      <c r="C733" s="108"/>
      <c r="D733" s="115"/>
      <c r="E733" s="108"/>
      <c r="F733" s="108"/>
      <c r="G733" s="108"/>
      <c r="H733" s="108"/>
      <c r="I733" s="108"/>
      <c r="J733" s="108"/>
      <c r="K733" s="108"/>
      <c r="L733" s="108"/>
      <c r="M733" s="111"/>
      <c r="N733" s="112"/>
      <c r="O733" s="111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  <c r="AF733" s="108"/>
      <c r="AG733" s="108"/>
      <c r="AH733" s="108"/>
    </row>
    <row r="734">
      <c r="A734" s="108"/>
      <c r="B734" s="108"/>
      <c r="C734" s="108"/>
      <c r="D734" s="115"/>
      <c r="E734" s="108"/>
      <c r="F734" s="108"/>
      <c r="G734" s="108"/>
      <c r="H734" s="108"/>
      <c r="I734" s="108"/>
      <c r="J734" s="108"/>
      <c r="K734" s="108"/>
      <c r="L734" s="108"/>
      <c r="M734" s="111"/>
      <c r="N734" s="112"/>
      <c r="O734" s="111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  <c r="AG734" s="108"/>
      <c r="AH734" s="108"/>
    </row>
    <row r="735">
      <c r="A735" s="108"/>
      <c r="B735" s="108"/>
      <c r="C735" s="108"/>
      <c r="D735" s="115"/>
      <c r="E735" s="108"/>
      <c r="F735" s="108"/>
      <c r="G735" s="108"/>
      <c r="H735" s="108"/>
      <c r="I735" s="108"/>
      <c r="J735" s="108"/>
      <c r="K735" s="108"/>
      <c r="L735" s="108"/>
      <c r="M735" s="111"/>
      <c r="N735" s="112"/>
      <c r="O735" s="111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  <c r="AF735" s="108"/>
      <c r="AG735" s="108"/>
      <c r="AH735" s="108"/>
    </row>
    <row r="736">
      <c r="A736" s="108"/>
      <c r="B736" s="108"/>
      <c r="C736" s="108"/>
      <c r="D736" s="115"/>
      <c r="E736" s="108"/>
      <c r="F736" s="108"/>
      <c r="G736" s="108"/>
      <c r="H736" s="108"/>
      <c r="I736" s="108"/>
      <c r="J736" s="108"/>
      <c r="K736" s="108"/>
      <c r="L736" s="108"/>
      <c r="M736" s="111"/>
      <c r="N736" s="112"/>
      <c r="O736" s="111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  <c r="AF736" s="108"/>
      <c r="AG736" s="108"/>
      <c r="AH736" s="108"/>
    </row>
    <row r="737">
      <c r="A737" s="108"/>
      <c r="B737" s="108"/>
      <c r="C737" s="108"/>
      <c r="D737" s="115"/>
      <c r="E737" s="108"/>
      <c r="F737" s="108"/>
      <c r="G737" s="108"/>
      <c r="H737" s="108"/>
      <c r="I737" s="108"/>
      <c r="J737" s="108"/>
      <c r="K737" s="108"/>
      <c r="L737" s="108"/>
      <c r="M737" s="111"/>
      <c r="N737" s="112"/>
      <c r="O737" s="111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  <c r="AF737" s="108"/>
      <c r="AG737" s="108"/>
      <c r="AH737" s="108"/>
    </row>
    <row r="738">
      <c r="A738" s="108"/>
      <c r="B738" s="108"/>
      <c r="C738" s="108"/>
      <c r="D738" s="115"/>
      <c r="E738" s="108"/>
      <c r="F738" s="108"/>
      <c r="G738" s="108"/>
      <c r="H738" s="108"/>
      <c r="I738" s="108"/>
      <c r="J738" s="108"/>
      <c r="K738" s="108"/>
      <c r="L738" s="108"/>
      <c r="M738" s="111"/>
      <c r="N738" s="112"/>
      <c r="O738" s="111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  <c r="AF738" s="108"/>
      <c r="AG738" s="108"/>
      <c r="AH738" s="108"/>
    </row>
    <row r="739">
      <c r="A739" s="108"/>
      <c r="B739" s="108"/>
      <c r="C739" s="108"/>
      <c r="D739" s="115"/>
      <c r="E739" s="108"/>
      <c r="F739" s="108"/>
      <c r="G739" s="108"/>
      <c r="H739" s="108"/>
      <c r="I739" s="108"/>
      <c r="J739" s="108"/>
      <c r="K739" s="108"/>
      <c r="L739" s="108"/>
      <c r="M739" s="111"/>
      <c r="N739" s="112"/>
      <c r="O739" s="111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08"/>
      <c r="AG739" s="108"/>
      <c r="AH739" s="108"/>
    </row>
    <row r="740">
      <c r="A740" s="108"/>
      <c r="B740" s="108"/>
      <c r="C740" s="108"/>
      <c r="D740" s="115"/>
      <c r="E740" s="108"/>
      <c r="F740" s="108"/>
      <c r="G740" s="108"/>
      <c r="H740" s="108"/>
      <c r="I740" s="108"/>
      <c r="J740" s="108"/>
      <c r="K740" s="108"/>
      <c r="L740" s="108"/>
      <c r="M740" s="111"/>
      <c r="N740" s="112"/>
      <c r="O740" s="111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  <c r="AF740" s="108"/>
      <c r="AG740" s="108"/>
      <c r="AH740" s="108"/>
    </row>
    <row r="741">
      <c r="A741" s="108"/>
      <c r="B741" s="108"/>
      <c r="C741" s="108"/>
      <c r="D741" s="115"/>
      <c r="E741" s="108"/>
      <c r="F741" s="108"/>
      <c r="G741" s="108"/>
      <c r="H741" s="108"/>
      <c r="I741" s="108"/>
      <c r="J741" s="108"/>
      <c r="K741" s="108"/>
      <c r="L741" s="108"/>
      <c r="M741" s="111"/>
      <c r="N741" s="112"/>
      <c r="O741" s="111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  <c r="AF741" s="108"/>
      <c r="AG741" s="108"/>
      <c r="AH741" s="108"/>
    </row>
    <row r="742">
      <c r="A742" s="108"/>
      <c r="B742" s="108"/>
      <c r="C742" s="108"/>
      <c r="D742" s="115"/>
      <c r="E742" s="108"/>
      <c r="F742" s="108"/>
      <c r="G742" s="108"/>
      <c r="H742" s="108"/>
      <c r="I742" s="108"/>
      <c r="J742" s="108"/>
      <c r="K742" s="108"/>
      <c r="L742" s="108"/>
      <c r="M742" s="111"/>
      <c r="N742" s="112"/>
      <c r="O742" s="111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  <c r="AF742" s="108"/>
      <c r="AG742" s="108"/>
      <c r="AH742" s="108"/>
    </row>
    <row r="743">
      <c r="A743" s="108"/>
      <c r="B743" s="108"/>
      <c r="C743" s="108"/>
      <c r="D743" s="115"/>
      <c r="E743" s="108"/>
      <c r="F743" s="108"/>
      <c r="G743" s="108"/>
      <c r="H743" s="108"/>
      <c r="I743" s="108"/>
      <c r="J743" s="108"/>
      <c r="K743" s="108"/>
      <c r="L743" s="108"/>
      <c r="M743" s="111"/>
      <c r="N743" s="112"/>
      <c r="O743" s="111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  <c r="AF743" s="108"/>
      <c r="AG743" s="108"/>
      <c r="AH743" s="108"/>
    </row>
    <row r="744">
      <c r="A744" s="108"/>
      <c r="B744" s="108"/>
      <c r="C744" s="108"/>
      <c r="D744" s="115"/>
      <c r="E744" s="108"/>
      <c r="F744" s="108"/>
      <c r="G744" s="108"/>
      <c r="H744" s="108"/>
      <c r="I744" s="108"/>
      <c r="J744" s="108"/>
      <c r="K744" s="108"/>
      <c r="L744" s="108"/>
      <c r="M744" s="111"/>
      <c r="N744" s="112"/>
      <c r="O744" s="111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  <c r="AF744" s="108"/>
      <c r="AG744" s="108"/>
      <c r="AH744" s="108"/>
    </row>
    <row r="745">
      <c r="A745" s="108"/>
      <c r="B745" s="108"/>
      <c r="C745" s="108"/>
      <c r="D745" s="115"/>
      <c r="E745" s="108"/>
      <c r="F745" s="108"/>
      <c r="G745" s="108"/>
      <c r="H745" s="108"/>
      <c r="I745" s="108"/>
      <c r="J745" s="108"/>
      <c r="K745" s="108"/>
      <c r="L745" s="108"/>
      <c r="M745" s="111"/>
      <c r="N745" s="112"/>
      <c r="O745" s="111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  <c r="AF745" s="108"/>
      <c r="AG745" s="108"/>
      <c r="AH745" s="108"/>
    </row>
    <row r="746">
      <c r="A746" s="108"/>
      <c r="B746" s="108"/>
      <c r="C746" s="108"/>
      <c r="D746" s="115"/>
      <c r="E746" s="108"/>
      <c r="F746" s="108"/>
      <c r="G746" s="108"/>
      <c r="H746" s="108"/>
      <c r="I746" s="108"/>
      <c r="J746" s="108"/>
      <c r="K746" s="108"/>
      <c r="L746" s="108"/>
      <c r="M746" s="111"/>
      <c r="N746" s="112"/>
      <c r="O746" s="111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  <c r="AF746" s="108"/>
      <c r="AG746" s="108"/>
      <c r="AH746" s="108"/>
    </row>
    <row r="747">
      <c r="A747" s="108"/>
      <c r="B747" s="108"/>
      <c r="C747" s="108"/>
      <c r="D747" s="115"/>
      <c r="E747" s="108"/>
      <c r="F747" s="108"/>
      <c r="G747" s="108"/>
      <c r="H747" s="108"/>
      <c r="I747" s="108"/>
      <c r="J747" s="108"/>
      <c r="K747" s="108"/>
      <c r="L747" s="108"/>
      <c r="M747" s="111"/>
      <c r="N747" s="112"/>
      <c r="O747" s="111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  <c r="AF747" s="108"/>
      <c r="AG747" s="108"/>
      <c r="AH747" s="108"/>
    </row>
    <row r="748">
      <c r="A748" s="108"/>
      <c r="B748" s="108"/>
      <c r="C748" s="108"/>
      <c r="D748" s="115"/>
      <c r="E748" s="108"/>
      <c r="F748" s="108"/>
      <c r="G748" s="108"/>
      <c r="H748" s="108"/>
      <c r="I748" s="108"/>
      <c r="J748" s="108"/>
      <c r="K748" s="108"/>
      <c r="L748" s="108"/>
      <c r="M748" s="111"/>
      <c r="N748" s="112"/>
      <c r="O748" s="111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  <c r="AF748" s="108"/>
      <c r="AG748" s="108"/>
      <c r="AH748" s="108"/>
    </row>
    <row r="749">
      <c r="A749" s="108"/>
      <c r="B749" s="108"/>
      <c r="C749" s="108"/>
      <c r="D749" s="115"/>
      <c r="E749" s="108"/>
      <c r="F749" s="108"/>
      <c r="G749" s="108"/>
      <c r="H749" s="108"/>
      <c r="I749" s="108"/>
      <c r="J749" s="108"/>
      <c r="K749" s="108"/>
      <c r="L749" s="108"/>
      <c r="M749" s="111"/>
      <c r="N749" s="112"/>
      <c r="O749" s="111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  <c r="AF749" s="108"/>
      <c r="AG749" s="108"/>
      <c r="AH749" s="108"/>
    </row>
    <row r="750">
      <c r="A750" s="108"/>
      <c r="B750" s="108"/>
      <c r="C750" s="108"/>
      <c r="D750" s="115"/>
      <c r="E750" s="108"/>
      <c r="F750" s="108"/>
      <c r="G750" s="108"/>
      <c r="H750" s="108"/>
      <c r="I750" s="108"/>
      <c r="J750" s="108"/>
      <c r="K750" s="108"/>
      <c r="L750" s="108"/>
      <c r="M750" s="111"/>
      <c r="N750" s="112"/>
      <c r="O750" s="111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  <c r="AF750" s="108"/>
      <c r="AG750" s="108"/>
      <c r="AH750" s="108"/>
    </row>
    <row r="751">
      <c r="A751" s="108"/>
      <c r="B751" s="108"/>
      <c r="C751" s="108"/>
      <c r="D751" s="115"/>
      <c r="E751" s="108"/>
      <c r="F751" s="108"/>
      <c r="G751" s="108"/>
      <c r="H751" s="108"/>
      <c r="I751" s="108"/>
      <c r="J751" s="108"/>
      <c r="K751" s="108"/>
      <c r="L751" s="108"/>
      <c r="M751" s="111"/>
      <c r="N751" s="112"/>
      <c r="O751" s="111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  <c r="AF751" s="108"/>
      <c r="AG751" s="108"/>
      <c r="AH751" s="108"/>
    </row>
    <row r="752">
      <c r="A752" s="108"/>
      <c r="B752" s="108"/>
      <c r="C752" s="108"/>
      <c r="D752" s="115"/>
      <c r="E752" s="108"/>
      <c r="F752" s="108"/>
      <c r="G752" s="108"/>
      <c r="H752" s="108"/>
      <c r="I752" s="108"/>
      <c r="J752" s="108"/>
      <c r="K752" s="108"/>
      <c r="L752" s="108"/>
      <c r="M752" s="111"/>
      <c r="N752" s="112"/>
      <c r="O752" s="111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  <c r="AF752" s="108"/>
      <c r="AG752" s="108"/>
      <c r="AH752" s="108"/>
    </row>
    <row r="753">
      <c r="A753" s="108"/>
      <c r="B753" s="108"/>
      <c r="C753" s="108"/>
      <c r="D753" s="115"/>
      <c r="E753" s="108"/>
      <c r="F753" s="108"/>
      <c r="G753" s="108"/>
      <c r="H753" s="108"/>
      <c r="I753" s="108"/>
      <c r="J753" s="108"/>
      <c r="K753" s="108"/>
      <c r="L753" s="108"/>
      <c r="M753" s="111"/>
      <c r="N753" s="112"/>
      <c r="O753" s="111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08"/>
      <c r="AG753" s="108"/>
      <c r="AH753" s="108"/>
    </row>
    <row r="754">
      <c r="A754" s="108"/>
      <c r="B754" s="108"/>
      <c r="C754" s="108"/>
      <c r="D754" s="115"/>
      <c r="E754" s="108"/>
      <c r="F754" s="108"/>
      <c r="G754" s="108"/>
      <c r="H754" s="108"/>
      <c r="I754" s="108"/>
      <c r="J754" s="108"/>
      <c r="K754" s="108"/>
      <c r="L754" s="108"/>
      <c r="M754" s="111"/>
      <c r="N754" s="112"/>
      <c r="O754" s="111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  <c r="AF754" s="108"/>
      <c r="AG754" s="108"/>
      <c r="AH754" s="108"/>
    </row>
    <row r="755">
      <c r="A755" s="108"/>
      <c r="B755" s="108"/>
      <c r="C755" s="108"/>
      <c r="D755" s="115"/>
      <c r="E755" s="108"/>
      <c r="F755" s="108"/>
      <c r="G755" s="108"/>
      <c r="H755" s="108"/>
      <c r="I755" s="108"/>
      <c r="J755" s="108"/>
      <c r="K755" s="108"/>
      <c r="L755" s="108"/>
      <c r="M755" s="111"/>
      <c r="N755" s="112"/>
      <c r="O755" s="111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  <c r="AF755" s="108"/>
      <c r="AG755" s="108"/>
      <c r="AH755" s="108"/>
    </row>
    <row r="756">
      <c r="A756" s="108"/>
      <c r="B756" s="108"/>
      <c r="C756" s="108"/>
      <c r="D756" s="115"/>
      <c r="E756" s="108"/>
      <c r="F756" s="108"/>
      <c r="G756" s="108"/>
      <c r="H756" s="108"/>
      <c r="I756" s="108"/>
      <c r="J756" s="108"/>
      <c r="K756" s="108"/>
      <c r="L756" s="108"/>
      <c r="M756" s="111"/>
      <c r="N756" s="112"/>
      <c r="O756" s="111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  <c r="AF756" s="108"/>
      <c r="AG756" s="108"/>
      <c r="AH756" s="108"/>
    </row>
    <row r="757">
      <c r="A757" s="108"/>
      <c r="B757" s="108"/>
      <c r="C757" s="108"/>
      <c r="D757" s="115"/>
      <c r="E757" s="108"/>
      <c r="F757" s="108"/>
      <c r="G757" s="108"/>
      <c r="H757" s="108"/>
      <c r="I757" s="108"/>
      <c r="J757" s="108"/>
      <c r="K757" s="108"/>
      <c r="L757" s="108"/>
      <c r="M757" s="111"/>
      <c r="N757" s="112"/>
      <c r="O757" s="111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  <c r="AF757" s="108"/>
      <c r="AG757" s="108"/>
      <c r="AH757" s="108"/>
    </row>
    <row r="758">
      <c r="A758" s="108"/>
      <c r="B758" s="108"/>
      <c r="C758" s="108"/>
      <c r="D758" s="115"/>
      <c r="E758" s="108"/>
      <c r="F758" s="108"/>
      <c r="G758" s="108"/>
      <c r="H758" s="108"/>
      <c r="I758" s="108"/>
      <c r="J758" s="108"/>
      <c r="K758" s="108"/>
      <c r="L758" s="108"/>
      <c r="M758" s="111"/>
      <c r="N758" s="112"/>
      <c r="O758" s="111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  <c r="AF758" s="108"/>
      <c r="AG758" s="108"/>
      <c r="AH758" s="108"/>
    </row>
    <row r="759">
      <c r="A759" s="108"/>
      <c r="B759" s="108"/>
      <c r="C759" s="108"/>
      <c r="D759" s="115"/>
      <c r="E759" s="108"/>
      <c r="F759" s="108"/>
      <c r="G759" s="108"/>
      <c r="H759" s="108"/>
      <c r="I759" s="108"/>
      <c r="J759" s="108"/>
      <c r="K759" s="108"/>
      <c r="L759" s="108"/>
      <c r="M759" s="111"/>
      <c r="N759" s="112"/>
      <c r="O759" s="111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  <c r="AF759" s="108"/>
      <c r="AG759" s="108"/>
      <c r="AH759" s="108"/>
    </row>
    <row r="760">
      <c r="A760" s="108"/>
      <c r="B760" s="108"/>
      <c r="C760" s="108"/>
      <c r="D760" s="115"/>
      <c r="E760" s="108"/>
      <c r="F760" s="108"/>
      <c r="G760" s="108"/>
      <c r="H760" s="108"/>
      <c r="I760" s="108"/>
      <c r="J760" s="108"/>
      <c r="K760" s="108"/>
      <c r="L760" s="108"/>
      <c r="M760" s="111"/>
      <c r="N760" s="112"/>
      <c r="O760" s="111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  <c r="AF760" s="108"/>
      <c r="AG760" s="108"/>
      <c r="AH760" s="108"/>
    </row>
    <row r="761">
      <c r="A761" s="108"/>
      <c r="B761" s="108"/>
      <c r="C761" s="108"/>
      <c r="D761" s="115"/>
      <c r="E761" s="108"/>
      <c r="F761" s="108"/>
      <c r="G761" s="108"/>
      <c r="H761" s="108"/>
      <c r="I761" s="108"/>
      <c r="J761" s="108"/>
      <c r="K761" s="108"/>
      <c r="L761" s="108"/>
      <c r="M761" s="111"/>
      <c r="N761" s="112"/>
      <c r="O761" s="111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  <c r="AF761" s="108"/>
      <c r="AG761" s="108"/>
      <c r="AH761" s="108"/>
    </row>
    <row r="762">
      <c r="A762" s="108"/>
      <c r="B762" s="108"/>
      <c r="C762" s="108"/>
      <c r="D762" s="115"/>
      <c r="E762" s="108"/>
      <c r="F762" s="108"/>
      <c r="G762" s="108"/>
      <c r="H762" s="108"/>
      <c r="I762" s="108"/>
      <c r="J762" s="108"/>
      <c r="K762" s="108"/>
      <c r="L762" s="108"/>
      <c r="M762" s="111"/>
      <c r="N762" s="112"/>
      <c r="O762" s="111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  <c r="AF762" s="108"/>
      <c r="AG762" s="108"/>
      <c r="AH762" s="108"/>
    </row>
    <row r="763">
      <c r="A763" s="108"/>
      <c r="B763" s="108"/>
      <c r="C763" s="108"/>
      <c r="D763" s="115"/>
      <c r="E763" s="108"/>
      <c r="F763" s="108"/>
      <c r="G763" s="108"/>
      <c r="H763" s="108"/>
      <c r="I763" s="108"/>
      <c r="J763" s="108"/>
      <c r="K763" s="108"/>
      <c r="L763" s="108"/>
      <c r="M763" s="111"/>
      <c r="N763" s="112"/>
      <c r="O763" s="111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  <c r="AF763" s="108"/>
      <c r="AG763" s="108"/>
      <c r="AH763" s="108"/>
    </row>
    <row r="764">
      <c r="A764" s="108"/>
      <c r="B764" s="108"/>
      <c r="C764" s="108"/>
      <c r="D764" s="115"/>
      <c r="E764" s="108"/>
      <c r="F764" s="108"/>
      <c r="G764" s="108"/>
      <c r="H764" s="108"/>
      <c r="I764" s="108"/>
      <c r="J764" s="108"/>
      <c r="K764" s="108"/>
      <c r="L764" s="108"/>
      <c r="M764" s="111"/>
      <c r="N764" s="112"/>
      <c r="O764" s="111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  <c r="AF764" s="108"/>
      <c r="AG764" s="108"/>
      <c r="AH764" s="108"/>
    </row>
    <row r="765">
      <c r="A765" s="108"/>
      <c r="B765" s="108"/>
      <c r="C765" s="108"/>
      <c r="D765" s="115"/>
      <c r="E765" s="108"/>
      <c r="F765" s="108"/>
      <c r="G765" s="108"/>
      <c r="H765" s="108"/>
      <c r="I765" s="108"/>
      <c r="J765" s="108"/>
      <c r="K765" s="108"/>
      <c r="L765" s="108"/>
      <c r="M765" s="111"/>
      <c r="N765" s="112"/>
      <c r="O765" s="111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08"/>
      <c r="AG765" s="108"/>
      <c r="AH765" s="108"/>
    </row>
    <row r="766">
      <c r="A766" s="108"/>
      <c r="B766" s="108"/>
      <c r="C766" s="108"/>
      <c r="D766" s="115"/>
      <c r="E766" s="108"/>
      <c r="F766" s="108"/>
      <c r="G766" s="108"/>
      <c r="H766" s="108"/>
      <c r="I766" s="108"/>
      <c r="J766" s="108"/>
      <c r="K766" s="108"/>
      <c r="L766" s="108"/>
      <c r="M766" s="111"/>
      <c r="N766" s="112"/>
      <c r="O766" s="111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  <c r="AF766" s="108"/>
      <c r="AG766" s="108"/>
      <c r="AH766" s="108"/>
    </row>
    <row r="767">
      <c r="A767" s="108"/>
      <c r="B767" s="108"/>
      <c r="C767" s="108"/>
      <c r="D767" s="115"/>
      <c r="E767" s="108"/>
      <c r="F767" s="108"/>
      <c r="G767" s="108"/>
      <c r="H767" s="108"/>
      <c r="I767" s="108"/>
      <c r="J767" s="108"/>
      <c r="K767" s="108"/>
      <c r="L767" s="108"/>
      <c r="M767" s="111"/>
      <c r="N767" s="112"/>
      <c r="O767" s="111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  <c r="AF767" s="108"/>
      <c r="AG767" s="108"/>
      <c r="AH767" s="108"/>
    </row>
    <row r="768">
      <c r="A768" s="108"/>
      <c r="B768" s="108"/>
      <c r="C768" s="108"/>
      <c r="D768" s="115"/>
      <c r="E768" s="108"/>
      <c r="F768" s="108"/>
      <c r="G768" s="108"/>
      <c r="H768" s="108"/>
      <c r="I768" s="108"/>
      <c r="J768" s="108"/>
      <c r="K768" s="108"/>
      <c r="L768" s="108"/>
      <c r="M768" s="111"/>
      <c r="N768" s="112"/>
      <c r="O768" s="111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  <c r="AF768" s="108"/>
      <c r="AG768" s="108"/>
      <c r="AH768" s="108"/>
    </row>
    <row r="769">
      <c r="A769" s="108"/>
      <c r="B769" s="108"/>
      <c r="C769" s="108"/>
      <c r="D769" s="115"/>
      <c r="E769" s="108"/>
      <c r="F769" s="108"/>
      <c r="G769" s="108"/>
      <c r="H769" s="108"/>
      <c r="I769" s="108"/>
      <c r="J769" s="108"/>
      <c r="K769" s="108"/>
      <c r="L769" s="108"/>
      <c r="M769" s="111"/>
      <c r="N769" s="112"/>
      <c r="O769" s="111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  <c r="AF769" s="108"/>
      <c r="AG769" s="108"/>
      <c r="AH769" s="108"/>
    </row>
    <row r="770">
      <c r="A770" s="108"/>
      <c r="B770" s="108"/>
      <c r="C770" s="108"/>
      <c r="D770" s="115"/>
      <c r="E770" s="108"/>
      <c r="F770" s="108"/>
      <c r="G770" s="108"/>
      <c r="H770" s="108"/>
      <c r="I770" s="108"/>
      <c r="J770" s="108"/>
      <c r="K770" s="108"/>
      <c r="L770" s="108"/>
      <c r="M770" s="111"/>
      <c r="N770" s="112"/>
      <c r="O770" s="111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  <c r="AF770" s="108"/>
      <c r="AG770" s="108"/>
      <c r="AH770" s="108"/>
    </row>
    <row r="771">
      <c r="A771" s="108"/>
      <c r="B771" s="108"/>
      <c r="C771" s="108"/>
      <c r="D771" s="115"/>
      <c r="E771" s="108"/>
      <c r="F771" s="108"/>
      <c r="G771" s="108"/>
      <c r="H771" s="108"/>
      <c r="I771" s="108"/>
      <c r="J771" s="108"/>
      <c r="K771" s="108"/>
      <c r="L771" s="108"/>
      <c r="M771" s="111"/>
      <c r="N771" s="112"/>
      <c r="O771" s="111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  <c r="AF771" s="108"/>
      <c r="AG771" s="108"/>
      <c r="AH771" s="108"/>
    </row>
    <row r="772">
      <c r="A772" s="108"/>
      <c r="B772" s="108"/>
      <c r="C772" s="108"/>
      <c r="D772" s="115"/>
      <c r="E772" s="108"/>
      <c r="F772" s="108"/>
      <c r="G772" s="108"/>
      <c r="H772" s="108"/>
      <c r="I772" s="108"/>
      <c r="J772" s="108"/>
      <c r="K772" s="108"/>
      <c r="L772" s="108"/>
      <c r="M772" s="111"/>
      <c r="N772" s="112"/>
      <c r="O772" s="111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  <c r="AF772" s="108"/>
      <c r="AG772" s="108"/>
      <c r="AH772" s="108"/>
    </row>
    <row r="773">
      <c r="A773" s="108"/>
      <c r="B773" s="108"/>
      <c r="C773" s="108"/>
      <c r="D773" s="115"/>
      <c r="E773" s="108"/>
      <c r="F773" s="108"/>
      <c r="G773" s="108"/>
      <c r="H773" s="108"/>
      <c r="I773" s="108"/>
      <c r="J773" s="108"/>
      <c r="K773" s="108"/>
      <c r="L773" s="108"/>
      <c r="M773" s="111"/>
      <c r="N773" s="112"/>
      <c r="O773" s="111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  <c r="AF773" s="108"/>
      <c r="AG773" s="108"/>
      <c r="AH773" s="108"/>
    </row>
    <row r="774">
      <c r="A774" s="108"/>
      <c r="B774" s="108"/>
      <c r="C774" s="108"/>
      <c r="D774" s="115"/>
      <c r="E774" s="108"/>
      <c r="F774" s="108"/>
      <c r="G774" s="108"/>
      <c r="H774" s="108"/>
      <c r="I774" s="108"/>
      <c r="J774" s="108"/>
      <c r="K774" s="108"/>
      <c r="L774" s="108"/>
      <c r="M774" s="111"/>
      <c r="N774" s="112"/>
      <c r="O774" s="111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  <c r="AF774" s="108"/>
      <c r="AG774" s="108"/>
      <c r="AH774" s="108"/>
    </row>
    <row r="775">
      <c r="A775" s="108"/>
      <c r="B775" s="108"/>
      <c r="C775" s="108"/>
      <c r="D775" s="115"/>
      <c r="E775" s="108"/>
      <c r="F775" s="108"/>
      <c r="G775" s="108"/>
      <c r="H775" s="108"/>
      <c r="I775" s="108"/>
      <c r="J775" s="108"/>
      <c r="K775" s="108"/>
      <c r="L775" s="108"/>
      <c r="M775" s="111"/>
      <c r="N775" s="112"/>
      <c r="O775" s="111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  <c r="AF775" s="108"/>
      <c r="AG775" s="108"/>
      <c r="AH775" s="108"/>
    </row>
    <row r="776">
      <c r="A776" s="108"/>
      <c r="B776" s="108"/>
      <c r="C776" s="108"/>
      <c r="D776" s="115"/>
      <c r="E776" s="108"/>
      <c r="F776" s="108"/>
      <c r="G776" s="108"/>
      <c r="H776" s="108"/>
      <c r="I776" s="108"/>
      <c r="J776" s="108"/>
      <c r="K776" s="108"/>
      <c r="L776" s="108"/>
      <c r="M776" s="111"/>
      <c r="N776" s="112"/>
      <c r="O776" s="111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  <c r="AF776" s="108"/>
      <c r="AG776" s="108"/>
      <c r="AH776" s="108"/>
    </row>
    <row r="777">
      <c r="A777" s="108"/>
      <c r="B777" s="108"/>
      <c r="C777" s="108"/>
      <c r="D777" s="115"/>
      <c r="E777" s="108"/>
      <c r="F777" s="108"/>
      <c r="G777" s="108"/>
      <c r="H777" s="108"/>
      <c r="I777" s="108"/>
      <c r="J777" s="108"/>
      <c r="K777" s="108"/>
      <c r="L777" s="108"/>
      <c r="M777" s="111"/>
      <c r="N777" s="112"/>
      <c r="O777" s="111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  <c r="AF777" s="108"/>
      <c r="AG777" s="108"/>
      <c r="AH777" s="108"/>
    </row>
    <row r="778">
      <c r="A778" s="108"/>
      <c r="B778" s="108"/>
      <c r="C778" s="108"/>
      <c r="D778" s="115"/>
      <c r="E778" s="108"/>
      <c r="F778" s="108"/>
      <c r="G778" s="108"/>
      <c r="H778" s="108"/>
      <c r="I778" s="108"/>
      <c r="J778" s="108"/>
      <c r="K778" s="108"/>
      <c r="L778" s="108"/>
      <c r="M778" s="111"/>
      <c r="N778" s="112"/>
      <c r="O778" s="111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  <c r="AF778" s="108"/>
      <c r="AG778" s="108"/>
      <c r="AH778" s="108"/>
    </row>
    <row r="779">
      <c r="A779" s="108"/>
      <c r="B779" s="108"/>
      <c r="C779" s="108"/>
      <c r="D779" s="115"/>
      <c r="E779" s="108"/>
      <c r="F779" s="108"/>
      <c r="G779" s="108"/>
      <c r="H779" s="108"/>
      <c r="I779" s="108"/>
      <c r="J779" s="108"/>
      <c r="K779" s="108"/>
      <c r="L779" s="108"/>
      <c r="M779" s="111"/>
      <c r="N779" s="112"/>
      <c r="O779" s="111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  <c r="AF779" s="108"/>
      <c r="AG779" s="108"/>
      <c r="AH779" s="108"/>
    </row>
    <row r="780">
      <c r="A780" s="108"/>
      <c r="B780" s="108"/>
      <c r="C780" s="108"/>
      <c r="D780" s="115"/>
      <c r="E780" s="108"/>
      <c r="F780" s="108"/>
      <c r="G780" s="108"/>
      <c r="H780" s="108"/>
      <c r="I780" s="108"/>
      <c r="J780" s="108"/>
      <c r="K780" s="108"/>
      <c r="L780" s="108"/>
      <c r="M780" s="111"/>
      <c r="N780" s="112"/>
      <c r="O780" s="111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  <c r="AF780" s="108"/>
      <c r="AG780" s="108"/>
      <c r="AH780" s="108"/>
    </row>
    <row r="781">
      <c r="A781" s="108"/>
      <c r="B781" s="108"/>
      <c r="C781" s="108"/>
      <c r="D781" s="115"/>
      <c r="E781" s="108"/>
      <c r="F781" s="108"/>
      <c r="G781" s="108"/>
      <c r="H781" s="108"/>
      <c r="I781" s="108"/>
      <c r="J781" s="108"/>
      <c r="K781" s="108"/>
      <c r="L781" s="108"/>
      <c r="M781" s="111"/>
      <c r="N781" s="112"/>
      <c r="O781" s="111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  <c r="AF781" s="108"/>
      <c r="AG781" s="108"/>
      <c r="AH781" s="108"/>
    </row>
    <row r="782">
      <c r="A782" s="108"/>
      <c r="B782" s="108"/>
      <c r="C782" s="108"/>
      <c r="D782" s="115"/>
      <c r="E782" s="108"/>
      <c r="F782" s="108"/>
      <c r="G782" s="108"/>
      <c r="H782" s="108"/>
      <c r="I782" s="108"/>
      <c r="J782" s="108"/>
      <c r="K782" s="108"/>
      <c r="L782" s="108"/>
      <c r="M782" s="111"/>
      <c r="N782" s="112"/>
      <c r="O782" s="111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  <c r="AF782" s="108"/>
      <c r="AG782" s="108"/>
      <c r="AH782" s="108"/>
    </row>
    <row r="783">
      <c r="A783" s="108"/>
      <c r="B783" s="108"/>
      <c r="C783" s="108"/>
      <c r="D783" s="115"/>
      <c r="E783" s="108"/>
      <c r="F783" s="108"/>
      <c r="G783" s="108"/>
      <c r="H783" s="108"/>
      <c r="I783" s="108"/>
      <c r="J783" s="108"/>
      <c r="K783" s="108"/>
      <c r="L783" s="108"/>
      <c r="M783" s="111"/>
      <c r="N783" s="112"/>
      <c r="O783" s="111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  <c r="AF783" s="108"/>
      <c r="AG783" s="108"/>
      <c r="AH783" s="108"/>
    </row>
    <row r="784">
      <c r="A784" s="108"/>
      <c r="B784" s="108"/>
      <c r="C784" s="108"/>
      <c r="D784" s="115"/>
      <c r="E784" s="108"/>
      <c r="F784" s="108"/>
      <c r="G784" s="108"/>
      <c r="H784" s="108"/>
      <c r="I784" s="108"/>
      <c r="J784" s="108"/>
      <c r="K784" s="108"/>
      <c r="L784" s="108"/>
      <c r="M784" s="111"/>
      <c r="N784" s="112"/>
      <c r="O784" s="111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  <c r="AF784" s="108"/>
      <c r="AG784" s="108"/>
      <c r="AH784" s="108"/>
    </row>
    <row r="785">
      <c r="A785" s="108"/>
      <c r="B785" s="108"/>
      <c r="C785" s="108"/>
      <c r="D785" s="115"/>
      <c r="E785" s="108"/>
      <c r="F785" s="108"/>
      <c r="G785" s="108"/>
      <c r="H785" s="108"/>
      <c r="I785" s="108"/>
      <c r="J785" s="108"/>
      <c r="K785" s="108"/>
      <c r="L785" s="108"/>
      <c r="M785" s="111"/>
      <c r="N785" s="112"/>
      <c r="O785" s="111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  <c r="AF785" s="108"/>
      <c r="AG785" s="108"/>
      <c r="AH785" s="108"/>
    </row>
    <row r="786">
      <c r="A786" s="108"/>
      <c r="B786" s="108"/>
      <c r="C786" s="108"/>
      <c r="D786" s="115"/>
      <c r="E786" s="108"/>
      <c r="F786" s="108"/>
      <c r="G786" s="108"/>
      <c r="H786" s="108"/>
      <c r="I786" s="108"/>
      <c r="J786" s="108"/>
      <c r="K786" s="108"/>
      <c r="L786" s="108"/>
      <c r="M786" s="111"/>
      <c r="N786" s="112"/>
      <c r="O786" s="111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08"/>
      <c r="AG786" s="108"/>
      <c r="AH786" s="108"/>
    </row>
    <row r="787">
      <c r="A787" s="108"/>
      <c r="B787" s="108"/>
      <c r="C787" s="108"/>
      <c r="D787" s="115"/>
      <c r="E787" s="108"/>
      <c r="F787" s="108"/>
      <c r="G787" s="108"/>
      <c r="H787" s="108"/>
      <c r="I787" s="108"/>
      <c r="J787" s="108"/>
      <c r="K787" s="108"/>
      <c r="L787" s="108"/>
      <c r="M787" s="111"/>
      <c r="N787" s="112"/>
      <c r="O787" s="111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  <c r="AF787" s="108"/>
      <c r="AG787" s="108"/>
      <c r="AH787" s="108"/>
    </row>
    <row r="788">
      <c r="A788" s="108"/>
      <c r="B788" s="108"/>
      <c r="C788" s="108"/>
      <c r="D788" s="115"/>
      <c r="E788" s="108"/>
      <c r="F788" s="108"/>
      <c r="G788" s="108"/>
      <c r="H788" s="108"/>
      <c r="I788" s="108"/>
      <c r="J788" s="108"/>
      <c r="K788" s="108"/>
      <c r="L788" s="108"/>
      <c r="M788" s="111"/>
      <c r="N788" s="112"/>
      <c r="O788" s="111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  <c r="AF788" s="108"/>
      <c r="AG788" s="108"/>
      <c r="AH788" s="108"/>
    </row>
    <row r="789">
      <c r="A789" s="108"/>
      <c r="B789" s="108"/>
      <c r="C789" s="108"/>
      <c r="D789" s="115"/>
      <c r="E789" s="108"/>
      <c r="F789" s="108"/>
      <c r="G789" s="108"/>
      <c r="H789" s="108"/>
      <c r="I789" s="108"/>
      <c r="J789" s="108"/>
      <c r="K789" s="108"/>
      <c r="L789" s="108"/>
      <c r="M789" s="111"/>
      <c r="N789" s="112"/>
      <c r="O789" s="111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  <c r="AF789" s="108"/>
      <c r="AG789" s="108"/>
      <c r="AH789" s="108"/>
    </row>
    <row r="790">
      <c r="A790" s="108"/>
      <c r="B790" s="108"/>
      <c r="C790" s="108"/>
      <c r="D790" s="115"/>
      <c r="E790" s="108"/>
      <c r="F790" s="108"/>
      <c r="G790" s="108"/>
      <c r="H790" s="108"/>
      <c r="I790" s="108"/>
      <c r="J790" s="108"/>
      <c r="K790" s="108"/>
      <c r="L790" s="108"/>
      <c r="M790" s="111"/>
      <c r="N790" s="112"/>
      <c r="O790" s="111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  <c r="AF790" s="108"/>
      <c r="AG790" s="108"/>
      <c r="AH790" s="108"/>
    </row>
    <row r="791">
      <c r="A791" s="108"/>
      <c r="B791" s="108"/>
      <c r="C791" s="108"/>
      <c r="D791" s="115"/>
      <c r="E791" s="108"/>
      <c r="F791" s="108"/>
      <c r="G791" s="108"/>
      <c r="H791" s="108"/>
      <c r="I791" s="108"/>
      <c r="J791" s="108"/>
      <c r="K791" s="108"/>
      <c r="L791" s="108"/>
      <c r="M791" s="111"/>
      <c r="N791" s="112"/>
      <c r="O791" s="111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  <c r="AF791" s="108"/>
      <c r="AG791" s="108"/>
      <c r="AH791" s="108"/>
    </row>
    <row r="792">
      <c r="A792" s="108"/>
      <c r="B792" s="108"/>
      <c r="C792" s="108"/>
      <c r="D792" s="115"/>
      <c r="E792" s="108"/>
      <c r="F792" s="108"/>
      <c r="G792" s="108"/>
      <c r="H792" s="108"/>
      <c r="I792" s="108"/>
      <c r="J792" s="108"/>
      <c r="K792" s="108"/>
      <c r="L792" s="108"/>
      <c r="M792" s="111"/>
      <c r="N792" s="112"/>
      <c r="O792" s="111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  <c r="AF792" s="108"/>
      <c r="AG792" s="108"/>
      <c r="AH792" s="108"/>
    </row>
    <row r="793">
      <c r="A793" s="108"/>
      <c r="B793" s="108"/>
      <c r="C793" s="108"/>
      <c r="D793" s="115"/>
      <c r="E793" s="108"/>
      <c r="F793" s="108"/>
      <c r="G793" s="108"/>
      <c r="H793" s="108"/>
      <c r="I793" s="108"/>
      <c r="J793" s="108"/>
      <c r="K793" s="108"/>
      <c r="L793" s="108"/>
      <c r="M793" s="111"/>
      <c r="N793" s="112"/>
      <c r="O793" s="111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  <c r="AF793" s="108"/>
      <c r="AG793" s="108"/>
      <c r="AH793" s="108"/>
    </row>
    <row r="794">
      <c r="A794" s="108"/>
      <c r="B794" s="108"/>
      <c r="C794" s="108"/>
      <c r="D794" s="115"/>
      <c r="E794" s="108"/>
      <c r="F794" s="108"/>
      <c r="G794" s="108"/>
      <c r="H794" s="108"/>
      <c r="I794" s="108"/>
      <c r="J794" s="108"/>
      <c r="K794" s="108"/>
      <c r="L794" s="108"/>
      <c r="M794" s="111"/>
      <c r="N794" s="112"/>
      <c r="O794" s="111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  <c r="AF794" s="108"/>
      <c r="AG794" s="108"/>
      <c r="AH794" s="108"/>
    </row>
    <row r="795">
      <c r="A795" s="108"/>
      <c r="B795" s="108"/>
      <c r="C795" s="108"/>
      <c r="D795" s="115"/>
      <c r="E795" s="108"/>
      <c r="F795" s="108"/>
      <c r="G795" s="108"/>
      <c r="H795" s="108"/>
      <c r="I795" s="108"/>
      <c r="J795" s="108"/>
      <c r="K795" s="108"/>
      <c r="L795" s="108"/>
      <c r="M795" s="111"/>
      <c r="N795" s="112"/>
      <c r="O795" s="111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  <c r="AF795" s="108"/>
      <c r="AG795" s="108"/>
      <c r="AH795" s="108"/>
    </row>
    <row r="796">
      <c r="A796" s="108"/>
      <c r="B796" s="108"/>
      <c r="C796" s="108"/>
      <c r="D796" s="115"/>
      <c r="E796" s="108"/>
      <c r="F796" s="108"/>
      <c r="G796" s="108"/>
      <c r="H796" s="108"/>
      <c r="I796" s="108"/>
      <c r="J796" s="108"/>
      <c r="K796" s="108"/>
      <c r="L796" s="108"/>
      <c r="M796" s="111"/>
      <c r="N796" s="112"/>
      <c r="O796" s="111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  <c r="AF796" s="108"/>
      <c r="AG796" s="108"/>
      <c r="AH796" s="108"/>
    </row>
    <row r="797">
      <c r="A797" s="108"/>
      <c r="B797" s="108"/>
      <c r="C797" s="108"/>
      <c r="D797" s="115"/>
      <c r="E797" s="108"/>
      <c r="F797" s="108"/>
      <c r="G797" s="108"/>
      <c r="H797" s="108"/>
      <c r="I797" s="108"/>
      <c r="J797" s="108"/>
      <c r="K797" s="108"/>
      <c r="L797" s="108"/>
      <c r="M797" s="111"/>
      <c r="N797" s="112"/>
      <c r="O797" s="111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  <c r="AF797" s="108"/>
      <c r="AG797" s="108"/>
      <c r="AH797" s="108"/>
    </row>
    <row r="798">
      <c r="A798" s="108"/>
      <c r="B798" s="108"/>
      <c r="C798" s="108"/>
      <c r="D798" s="115"/>
      <c r="E798" s="108"/>
      <c r="F798" s="108"/>
      <c r="G798" s="108"/>
      <c r="H798" s="108"/>
      <c r="I798" s="108"/>
      <c r="J798" s="108"/>
      <c r="K798" s="108"/>
      <c r="L798" s="108"/>
      <c r="M798" s="111"/>
      <c r="N798" s="112"/>
      <c r="O798" s="111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  <c r="AF798" s="108"/>
      <c r="AG798" s="108"/>
      <c r="AH798" s="108"/>
    </row>
    <row r="799">
      <c r="A799" s="108"/>
      <c r="B799" s="108"/>
      <c r="C799" s="108"/>
      <c r="D799" s="115"/>
      <c r="E799" s="108"/>
      <c r="F799" s="108"/>
      <c r="G799" s="108"/>
      <c r="H799" s="108"/>
      <c r="I799" s="108"/>
      <c r="J799" s="108"/>
      <c r="K799" s="108"/>
      <c r="L799" s="108"/>
      <c r="M799" s="111"/>
      <c r="N799" s="112"/>
      <c r="O799" s="111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  <c r="AF799" s="108"/>
      <c r="AG799" s="108"/>
      <c r="AH799" s="108"/>
    </row>
    <row r="800">
      <c r="A800" s="108"/>
      <c r="B800" s="108"/>
      <c r="C800" s="108"/>
      <c r="D800" s="115"/>
      <c r="E800" s="108"/>
      <c r="F800" s="108"/>
      <c r="G800" s="108"/>
      <c r="H800" s="108"/>
      <c r="I800" s="108"/>
      <c r="J800" s="108"/>
      <c r="K800" s="108"/>
      <c r="L800" s="108"/>
      <c r="M800" s="111"/>
      <c r="N800" s="112"/>
      <c r="O800" s="111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  <c r="AF800" s="108"/>
      <c r="AG800" s="108"/>
      <c r="AH800" s="108"/>
    </row>
    <row r="801">
      <c r="A801" s="108"/>
      <c r="B801" s="108"/>
      <c r="C801" s="108"/>
      <c r="D801" s="115"/>
      <c r="E801" s="108"/>
      <c r="F801" s="108"/>
      <c r="G801" s="108"/>
      <c r="H801" s="108"/>
      <c r="I801" s="108"/>
      <c r="J801" s="108"/>
      <c r="K801" s="108"/>
      <c r="L801" s="108"/>
      <c r="M801" s="111"/>
      <c r="N801" s="112"/>
      <c r="O801" s="111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  <c r="AF801" s="108"/>
      <c r="AG801" s="108"/>
      <c r="AH801" s="108"/>
    </row>
    <row r="802">
      <c r="A802" s="108"/>
      <c r="B802" s="108"/>
      <c r="C802" s="108"/>
      <c r="D802" s="115"/>
      <c r="E802" s="108"/>
      <c r="F802" s="108"/>
      <c r="G802" s="108"/>
      <c r="H802" s="108"/>
      <c r="I802" s="108"/>
      <c r="J802" s="108"/>
      <c r="K802" s="108"/>
      <c r="L802" s="108"/>
      <c r="M802" s="111"/>
      <c r="N802" s="112"/>
      <c r="O802" s="111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  <c r="AF802" s="108"/>
      <c r="AG802" s="108"/>
      <c r="AH802" s="108"/>
    </row>
    <row r="803">
      <c r="A803" s="108"/>
      <c r="B803" s="108"/>
      <c r="C803" s="108"/>
      <c r="D803" s="115"/>
      <c r="E803" s="108"/>
      <c r="F803" s="108"/>
      <c r="G803" s="108"/>
      <c r="H803" s="108"/>
      <c r="I803" s="108"/>
      <c r="J803" s="108"/>
      <c r="K803" s="108"/>
      <c r="L803" s="108"/>
      <c r="M803" s="111"/>
      <c r="N803" s="112"/>
      <c r="O803" s="111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  <c r="AF803" s="108"/>
      <c r="AG803" s="108"/>
      <c r="AH803" s="108"/>
    </row>
    <row r="804">
      <c r="A804" s="108"/>
      <c r="B804" s="108"/>
      <c r="C804" s="108"/>
      <c r="D804" s="115"/>
      <c r="E804" s="108"/>
      <c r="F804" s="108"/>
      <c r="G804" s="108"/>
      <c r="H804" s="108"/>
      <c r="I804" s="108"/>
      <c r="J804" s="108"/>
      <c r="K804" s="108"/>
      <c r="L804" s="108"/>
      <c r="M804" s="111"/>
      <c r="N804" s="112"/>
      <c r="O804" s="111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  <c r="AF804" s="108"/>
      <c r="AG804" s="108"/>
      <c r="AH804" s="108"/>
    </row>
    <row r="805">
      <c r="A805" s="108"/>
      <c r="B805" s="108"/>
      <c r="C805" s="108"/>
      <c r="D805" s="115"/>
      <c r="E805" s="108"/>
      <c r="F805" s="108"/>
      <c r="G805" s="108"/>
      <c r="H805" s="108"/>
      <c r="I805" s="108"/>
      <c r="J805" s="108"/>
      <c r="K805" s="108"/>
      <c r="L805" s="108"/>
      <c r="M805" s="111"/>
      <c r="N805" s="112"/>
      <c r="O805" s="111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  <c r="AF805" s="108"/>
      <c r="AG805" s="108"/>
      <c r="AH805" s="108"/>
    </row>
    <row r="806">
      <c r="A806" s="108"/>
      <c r="B806" s="108"/>
      <c r="C806" s="108"/>
      <c r="D806" s="115"/>
      <c r="E806" s="108"/>
      <c r="F806" s="108"/>
      <c r="G806" s="108"/>
      <c r="H806" s="108"/>
      <c r="I806" s="108"/>
      <c r="J806" s="108"/>
      <c r="K806" s="108"/>
      <c r="L806" s="108"/>
      <c r="M806" s="111"/>
      <c r="N806" s="112"/>
      <c r="O806" s="111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  <c r="AF806" s="108"/>
      <c r="AG806" s="108"/>
      <c r="AH806" s="108"/>
    </row>
    <row r="807">
      <c r="A807" s="108"/>
      <c r="B807" s="108"/>
      <c r="C807" s="108"/>
      <c r="D807" s="115"/>
      <c r="E807" s="108"/>
      <c r="F807" s="108"/>
      <c r="G807" s="108"/>
      <c r="H807" s="108"/>
      <c r="I807" s="108"/>
      <c r="J807" s="108"/>
      <c r="K807" s="108"/>
      <c r="L807" s="108"/>
      <c r="M807" s="111"/>
      <c r="N807" s="112"/>
      <c r="O807" s="111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  <c r="AF807" s="108"/>
      <c r="AG807" s="108"/>
      <c r="AH807" s="108"/>
    </row>
    <row r="808">
      <c r="A808" s="108"/>
      <c r="B808" s="108"/>
      <c r="C808" s="108"/>
      <c r="D808" s="115"/>
      <c r="E808" s="108"/>
      <c r="F808" s="108"/>
      <c r="G808" s="108"/>
      <c r="H808" s="108"/>
      <c r="I808" s="108"/>
      <c r="J808" s="108"/>
      <c r="K808" s="108"/>
      <c r="L808" s="108"/>
      <c r="M808" s="111"/>
      <c r="N808" s="112"/>
      <c r="O808" s="111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  <c r="AF808" s="108"/>
      <c r="AG808" s="108"/>
      <c r="AH808" s="108"/>
    </row>
    <row r="809">
      <c r="A809" s="108"/>
      <c r="B809" s="108"/>
      <c r="C809" s="108"/>
      <c r="D809" s="115"/>
      <c r="E809" s="108"/>
      <c r="F809" s="108"/>
      <c r="G809" s="108"/>
      <c r="H809" s="108"/>
      <c r="I809" s="108"/>
      <c r="J809" s="108"/>
      <c r="K809" s="108"/>
      <c r="L809" s="108"/>
      <c r="M809" s="111"/>
      <c r="N809" s="112"/>
      <c r="O809" s="111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  <c r="AF809" s="108"/>
      <c r="AG809" s="108"/>
      <c r="AH809" s="108"/>
    </row>
    <row r="810">
      <c r="A810" s="108"/>
      <c r="B810" s="108"/>
      <c r="C810" s="108"/>
      <c r="D810" s="115"/>
      <c r="E810" s="108"/>
      <c r="F810" s="108"/>
      <c r="G810" s="108"/>
      <c r="H810" s="108"/>
      <c r="I810" s="108"/>
      <c r="J810" s="108"/>
      <c r="K810" s="108"/>
      <c r="L810" s="108"/>
      <c r="M810" s="111"/>
      <c r="N810" s="112"/>
      <c r="O810" s="111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  <c r="AF810" s="108"/>
      <c r="AG810" s="108"/>
      <c r="AH810" s="108"/>
    </row>
    <row r="811">
      <c r="A811" s="108"/>
      <c r="B811" s="108"/>
      <c r="C811" s="108"/>
      <c r="D811" s="115"/>
      <c r="E811" s="108"/>
      <c r="F811" s="108"/>
      <c r="G811" s="108"/>
      <c r="H811" s="108"/>
      <c r="I811" s="108"/>
      <c r="J811" s="108"/>
      <c r="K811" s="108"/>
      <c r="L811" s="108"/>
      <c r="M811" s="111"/>
      <c r="N811" s="112"/>
      <c r="O811" s="111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  <c r="AF811" s="108"/>
      <c r="AG811" s="108"/>
      <c r="AH811" s="108"/>
    </row>
    <row r="812">
      <c r="A812" s="108"/>
      <c r="B812" s="108"/>
      <c r="C812" s="108"/>
      <c r="D812" s="115"/>
      <c r="E812" s="108"/>
      <c r="F812" s="108"/>
      <c r="G812" s="108"/>
      <c r="H812" s="108"/>
      <c r="I812" s="108"/>
      <c r="J812" s="108"/>
      <c r="K812" s="108"/>
      <c r="L812" s="108"/>
      <c r="M812" s="111"/>
      <c r="N812" s="112"/>
      <c r="O812" s="111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  <c r="AF812" s="108"/>
      <c r="AG812" s="108"/>
      <c r="AH812" s="108"/>
    </row>
    <row r="813">
      <c r="A813" s="108"/>
      <c r="B813" s="108"/>
      <c r="C813" s="108"/>
      <c r="D813" s="115"/>
      <c r="E813" s="108"/>
      <c r="F813" s="108"/>
      <c r="G813" s="108"/>
      <c r="H813" s="108"/>
      <c r="I813" s="108"/>
      <c r="J813" s="108"/>
      <c r="K813" s="108"/>
      <c r="L813" s="108"/>
      <c r="M813" s="111"/>
      <c r="N813" s="112"/>
      <c r="O813" s="111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  <c r="AF813" s="108"/>
      <c r="AG813" s="108"/>
      <c r="AH813" s="108"/>
    </row>
    <row r="814">
      <c r="A814" s="108"/>
      <c r="B814" s="108"/>
      <c r="C814" s="108"/>
      <c r="D814" s="115"/>
      <c r="E814" s="108"/>
      <c r="F814" s="108"/>
      <c r="G814" s="108"/>
      <c r="H814" s="108"/>
      <c r="I814" s="108"/>
      <c r="J814" s="108"/>
      <c r="K814" s="108"/>
      <c r="L814" s="108"/>
      <c r="M814" s="111"/>
      <c r="N814" s="112"/>
      <c r="O814" s="111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  <c r="AF814" s="108"/>
      <c r="AG814" s="108"/>
      <c r="AH814" s="108"/>
    </row>
    <row r="815">
      <c r="A815" s="108"/>
      <c r="B815" s="108"/>
      <c r="C815" s="108"/>
      <c r="D815" s="115"/>
      <c r="E815" s="108"/>
      <c r="F815" s="108"/>
      <c r="G815" s="108"/>
      <c r="H815" s="108"/>
      <c r="I815" s="108"/>
      <c r="J815" s="108"/>
      <c r="K815" s="108"/>
      <c r="L815" s="108"/>
      <c r="M815" s="111"/>
      <c r="N815" s="112"/>
      <c r="O815" s="111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  <c r="AF815" s="108"/>
      <c r="AG815" s="108"/>
      <c r="AH815" s="108"/>
    </row>
    <row r="816">
      <c r="A816" s="108"/>
      <c r="B816" s="108"/>
      <c r="C816" s="108"/>
      <c r="D816" s="115"/>
      <c r="E816" s="108"/>
      <c r="F816" s="108"/>
      <c r="G816" s="108"/>
      <c r="H816" s="108"/>
      <c r="I816" s="108"/>
      <c r="J816" s="108"/>
      <c r="K816" s="108"/>
      <c r="L816" s="108"/>
      <c r="M816" s="111"/>
      <c r="N816" s="112"/>
      <c r="O816" s="111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  <c r="AF816" s="108"/>
      <c r="AG816" s="108"/>
      <c r="AH816" s="108"/>
    </row>
    <row r="817">
      <c r="A817" s="108"/>
      <c r="B817" s="108"/>
      <c r="C817" s="108"/>
      <c r="D817" s="115"/>
      <c r="E817" s="108"/>
      <c r="F817" s="108"/>
      <c r="G817" s="108"/>
      <c r="H817" s="108"/>
      <c r="I817" s="108"/>
      <c r="J817" s="108"/>
      <c r="K817" s="108"/>
      <c r="L817" s="108"/>
      <c r="M817" s="111"/>
      <c r="N817" s="112"/>
      <c r="O817" s="111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  <c r="AF817" s="108"/>
      <c r="AG817" s="108"/>
      <c r="AH817" s="108"/>
    </row>
    <row r="818">
      <c r="A818" s="108"/>
      <c r="B818" s="108"/>
      <c r="C818" s="108"/>
      <c r="D818" s="115"/>
      <c r="E818" s="108"/>
      <c r="F818" s="108"/>
      <c r="G818" s="108"/>
      <c r="H818" s="108"/>
      <c r="I818" s="108"/>
      <c r="J818" s="108"/>
      <c r="K818" s="108"/>
      <c r="L818" s="108"/>
      <c r="M818" s="111"/>
      <c r="N818" s="112"/>
      <c r="O818" s="111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  <c r="AF818" s="108"/>
      <c r="AG818" s="108"/>
      <c r="AH818" s="108"/>
    </row>
    <row r="819">
      <c r="A819" s="108"/>
      <c r="B819" s="108"/>
      <c r="C819" s="108"/>
      <c r="D819" s="115"/>
      <c r="E819" s="108"/>
      <c r="F819" s="108"/>
      <c r="G819" s="108"/>
      <c r="H819" s="108"/>
      <c r="I819" s="108"/>
      <c r="J819" s="108"/>
      <c r="K819" s="108"/>
      <c r="L819" s="108"/>
      <c r="M819" s="111"/>
      <c r="N819" s="112"/>
      <c r="O819" s="111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  <c r="AF819" s="108"/>
      <c r="AG819" s="108"/>
      <c r="AH819" s="108"/>
    </row>
    <row r="820">
      <c r="A820" s="108"/>
      <c r="B820" s="108"/>
      <c r="C820" s="108"/>
      <c r="D820" s="115"/>
      <c r="E820" s="108"/>
      <c r="F820" s="108"/>
      <c r="G820" s="108"/>
      <c r="H820" s="108"/>
      <c r="I820" s="108"/>
      <c r="J820" s="108"/>
      <c r="K820" s="108"/>
      <c r="L820" s="108"/>
      <c r="M820" s="111"/>
      <c r="N820" s="112"/>
      <c r="O820" s="111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  <c r="AF820" s="108"/>
      <c r="AG820" s="108"/>
      <c r="AH820" s="108"/>
    </row>
    <row r="821">
      <c r="A821" s="108"/>
      <c r="B821" s="108"/>
      <c r="C821" s="108"/>
      <c r="D821" s="115"/>
      <c r="E821" s="108"/>
      <c r="F821" s="108"/>
      <c r="G821" s="108"/>
      <c r="H821" s="108"/>
      <c r="I821" s="108"/>
      <c r="J821" s="108"/>
      <c r="K821" s="108"/>
      <c r="L821" s="108"/>
      <c r="M821" s="111"/>
      <c r="N821" s="112"/>
      <c r="O821" s="111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  <c r="AF821" s="108"/>
      <c r="AG821" s="108"/>
      <c r="AH821" s="108"/>
    </row>
    <row r="822">
      <c r="A822" s="108"/>
      <c r="B822" s="108"/>
      <c r="C822" s="108"/>
      <c r="D822" s="115"/>
      <c r="E822" s="108"/>
      <c r="F822" s="108"/>
      <c r="G822" s="108"/>
      <c r="H822" s="108"/>
      <c r="I822" s="108"/>
      <c r="J822" s="108"/>
      <c r="K822" s="108"/>
      <c r="L822" s="108"/>
      <c r="M822" s="111"/>
      <c r="N822" s="112"/>
      <c r="O822" s="111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  <c r="AF822" s="108"/>
      <c r="AG822" s="108"/>
      <c r="AH822" s="108"/>
    </row>
    <row r="823">
      <c r="A823" s="108"/>
      <c r="B823" s="108"/>
      <c r="C823" s="108"/>
      <c r="D823" s="115"/>
      <c r="E823" s="108"/>
      <c r="F823" s="108"/>
      <c r="G823" s="108"/>
      <c r="H823" s="108"/>
      <c r="I823" s="108"/>
      <c r="J823" s="108"/>
      <c r="K823" s="108"/>
      <c r="L823" s="108"/>
      <c r="M823" s="111"/>
      <c r="N823" s="112"/>
      <c r="O823" s="111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  <c r="AF823" s="108"/>
      <c r="AG823" s="108"/>
      <c r="AH823" s="108"/>
    </row>
    <row r="824">
      <c r="A824" s="108"/>
      <c r="B824" s="108"/>
      <c r="C824" s="108"/>
      <c r="D824" s="115"/>
      <c r="E824" s="108"/>
      <c r="F824" s="108"/>
      <c r="G824" s="108"/>
      <c r="H824" s="108"/>
      <c r="I824" s="108"/>
      <c r="J824" s="108"/>
      <c r="K824" s="108"/>
      <c r="L824" s="108"/>
      <c r="M824" s="111"/>
      <c r="N824" s="112"/>
      <c r="O824" s="111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  <c r="AF824" s="108"/>
      <c r="AG824" s="108"/>
      <c r="AH824" s="108"/>
    </row>
    <row r="825">
      <c r="A825" s="108"/>
      <c r="B825" s="108"/>
      <c r="C825" s="108"/>
      <c r="D825" s="115"/>
      <c r="E825" s="108"/>
      <c r="F825" s="108"/>
      <c r="G825" s="108"/>
      <c r="H825" s="108"/>
      <c r="I825" s="108"/>
      <c r="J825" s="108"/>
      <c r="K825" s="108"/>
      <c r="L825" s="108"/>
      <c r="M825" s="111"/>
      <c r="N825" s="112"/>
      <c r="O825" s="111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  <c r="AF825" s="108"/>
      <c r="AG825" s="108"/>
      <c r="AH825" s="108"/>
    </row>
    <row r="826">
      <c r="A826" s="108"/>
      <c r="B826" s="108"/>
      <c r="C826" s="108"/>
      <c r="D826" s="115"/>
      <c r="E826" s="108"/>
      <c r="F826" s="108"/>
      <c r="G826" s="108"/>
      <c r="H826" s="108"/>
      <c r="I826" s="108"/>
      <c r="J826" s="108"/>
      <c r="K826" s="108"/>
      <c r="L826" s="108"/>
      <c r="M826" s="111"/>
      <c r="N826" s="112"/>
      <c r="O826" s="111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  <c r="AF826" s="108"/>
      <c r="AG826" s="108"/>
      <c r="AH826" s="108"/>
    </row>
    <row r="827">
      <c r="A827" s="108"/>
      <c r="B827" s="108"/>
      <c r="C827" s="108"/>
      <c r="D827" s="115"/>
      <c r="E827" s="108"/>
      <c r="F827" s="108"/>
      <c r="G827" s="108"/>
      <c r="H827" s="108"/>
      <c r="I827" s="108"/>
      <c r="J827" s="108"/>
      <c r="K827" s="108"/>
      <c r="L827" s="108"/>
      <c r="M827" s="111"/>
      <c r="N827" s="112"/>
      <c r="O827" s="111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  <c r="AF827" s="108"/>
      <c r="AG827" s="108"/>
      <c r="AH827" s="108"/>
    </row>
    <row r="828">
      <c r="A828" s="108"/>
      <c r="B828" s="108"/>
      <c r="C828" s="108"/>
      <c r="D828" s="115"/>
      <c r="E828" s="108"/>
      <c r="F828" s="108"/>
      <c r="G828" s="108"/>
      <c r="H828" s="108"/>
      <c r="I828" s="108"/>
      <c r="J828" s="108"/>
      <c r="K828" s="108"/>
      <c r="L828" s="108"/>
      <c r="M828" s="111"/>
      <c r="N828" s="112"/>
      <c r="O828" s="111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  <c r="AF828" s="108"/>
      <c r="AG828" s="108"/>
      <c r="AH828" s="108"/>
    </row>
    <row r="829">
      <c r="A829" s="108"/>
      <c r="B829" s="108"/>
      <c r="C829" s="108"/>
      <c r="D829" s="115"/>
      <c r="E829" s="108"/>
      <c r="F829" s="108"/>
      <c r="G829" s="108"/>
      <c r="H829" s="108"/>
      <c r="I829" s="108"/>
      <c r="J829" s="108"/>
      <c r="K829" s="108"/>
      <c r="L829" s="108"/>
      <c r="M829" s="111"/>
      <c r="N829" s="112"/>
      <c r="O829" s="111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  <c r="AF829" s="108"/>
      <c r="AG829" s="108"/>
      <c r="AH829" s="108"/>
    </row>
    <row r="830">
      <c r="A830" s="108"/>
      <c r="B830" s="108"/>
      <c r="C830" s="108"/>
      <c r="D830" s="115"/>
      <c r="E830" s="108"/>
      <c r="F830" s="108"/>
      <c r="G830" s="108"/>
      <c r="H830" s="108"/>
      <c r="I830" s="108"/>
      <c r="J830" s="108"/>
      <c r="K830" s="108"/>
      <c r="L830" s="108"/>
      <c r="M830" s="111"/>
      <c r="N830" s="112"/>
      <c r="O830" s="111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  <c r="AF830" s="108"/>
      <c r="AG830" s="108"/>
      <c r="AH830" s="108"/>
    </row>
    <row r="831">
      <c r="A831" s="108"/>
      <c r="B831" s="108"/>
      <c r="C831" s="108"/>
      <c r="D831" s="115"/>
      <c r="E831" s="108"/>
      <c r="F831" s="108"/>
      <c r="G831" s="108"/>
      <c r="H831" s="108"/>
      <c r="I831" s="108"/>
      <c r="J831" s="108"/>
      <c r="K831" s="108"/>
      <c r="L831" s="108"/>
      <c r="M831" s="111"/>
      <c r="N831" s="112"/>
      <c r="O831" s="111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  <c r="AF831" s="108"/>
      <c r="AG831" s="108"/>
      <c r="AH831" s="108"/>
    </row>
    <row r="832">
      <c r="A832" s="108"/>
      <c r="B832" s="108"/>
      <c r="C832" s="108"/>
      <c r="D832" s="115"/>
      <c r="E832" s="108"/>
      <c r="F832" s="108"/>
      <c r="G832" s="108"/>
      <c r="H832" s="108"/>
      <c r="I832" s="108"/>
      <c r="J832" s="108"/>
      <c r="K832" s="108"/>
      <c r="L832" s="108"/>
      <c r="M832" s="111"/>
      <c r="N832" s="112"/>
      <c r="O832" s="111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  <c r="AF832" s="108"/>
      <c r="AG832" s="108"/>
      <c r="AH832" s="108"/>
    </row>
    <row r="833">
      <c r="A833" s="108"/>
      <c r="B833" s="108"/>
      <c r="C833" s="108"/>
      <c r="D833" s="115"/>
      <c r="E833" s="108"/>
      <c r="F833" s="108"/>
      <c r="G833" s="108"/>
      <c r="H833" s="108"/>
      <c r="I833" s="108"/>
      <c r="J833" s="108"/>
      <c r="K833" s="108"/>
      <c r="L833" s="108"/>
      <c r="M833" s="111"/>
      <c r="N833" s="112"/>
      <c r="O833" s="111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  <c r="AF833" s="108"/>
      <c r="AG833" s="108"/>
      <c r="AH833" s="108"/>
    </row>
    <row r="834">
      <c r="A834" s="108"/>
      <c r="B834" s="108"/>
      <c r="C834" s="108"/>
      <c r="D834" s="115"/>
      <c r="E834" s="108"/>
      <c r="F834" s="108"/>
      <c r="G834" s="108"/>
      <c r="H834" s="108"/>
      <c r="I834" s="108"/>
      <c r="J834" s="108"/>
      <c r="K834" s="108"/>
      <c r="L834" s="108"/>
      <c r="M834" s="111"/>
      <c r="N834" s="112"/>
      <c r="O834" s="111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  <c r="AF834" s="108"/>
      <c r="AG834" s="108"/>
      <c r="AH834" s="108"/>
    </row>
    <row r="835">
      <c r="A835" s="108"/>
      <c r="B835" s="108"/>
      <c r="C835" s="108"/>
      <c r="D835" s="115"/>
      <c r="E835" s="108"/>
      <c r="F835" s="108"/>
      <c r="G835" s="108"/>
      <c r="H835" s="108"/>
      <c r="I835" s="108"/>
      <c r="J835" s="108"/>
      <c r="K835" s="108"/>
      <c r="L835" s="108"/>
      <c r="M835" s="111"/>
      <c r="N835" s="112"/>
      <c r="O835" s="111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  <c r="AF835" s="108"/>
      <c r="AG835" s="108"/>
      <c r="AH835" s="108"/>
    </row>
    <row r="836">
      <c r="A836" s="108"/>
      <c r="B836" s="108"/>
      <c r="C836" s="108"/>
      <c r="D836" s="115"/>
      <c r="E836" s="108"/>
      <c r="F836" s="108"/>
      <c r="G836" s="108"/>
      <c r="H836" s="108"/>
      <c r="I836" s="108"/>
      <c r="J836" s="108"/>
      <c r="K836" s="108"/>
      <c r="L836" s="108"/>
      <c r="M836" s="111"/>
      <c r="N836" s="112"/>
      <c r="O836" s="111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  <c r="AF836" s="108"/>
      <c r="AG836" s="108"/>
      <c r="AH836" s="108"/>
    </row>
    <row r="837">
      <c r="A837" s="108"/>
      <c r="B837" s="108"/>
      <c r="C837" s="108"/>
      <c r="D837" s="115"/>
      <c r="E837" s="108"/>
      <c r="F837" s="108"/>
      <c r="G837" s="108"/>
      <c r="H837" s="108"/>
      <c r="I837" s="108"/>
      <c r="J837" s="108"/>
      <c r="K837" s="108"/>
      <c r="L837" s="108"/>
      <c r="M837" s="111"/>
      <c r="N837" s="112"/>
      <c r="O837" s="111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  <c r="AF837" s="108"/>
      <c r="AG837" s="108"/>
      <c r="AH837" s="108"/>
    </row>
    <row r="838">
      <c r="A838" s="108"/>
      <c r="B838" s="108"/>
      <c r="C838" s="108"/>
      <c r="D838" s="115"/>
      <c r="E838" s="108"/>
      <c r="F838" s="108"/>
      <c r="G838" s="108"/>
      <c r="H838" s="108"/>
      <c r="I838" s="108"/>
      <c r="J838" s="108"/>
      <c r="K838" s="108"/>
      <c r="L838" s="108"/>
      <c r="M838" s="111"/>
      <c r="N838" s="112"/>
      <c r="O838" s="111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  <c r="AF838" s="108"/>
      <c r="AG838" s="108"/>
      <c r="AH838" s="108"/>
    </row>
    <row r="839">
      <c r="A839" s="108"/>
      <c r="B839" s="108"/>
      <c r="C839" s="108"/>
      <c r="D839" s="115"/>
      <c r="E839" s="108"/>
      <c r="F839" s="108"/>
      <c r="G839" s="108"/>
      <c r="H839" s="108"/>
      <c r="I839" s="108"/>
      <c r="J839" s="108"/>
      <c r="K839" s="108"/>
      <c r="L839" s="108"/>
      <c r="M839" s="111"/>
      <c r="N839" s="112"/>
      <c r="O839" s="111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  <c r="AF839" s="108"/>
      <c r="AG839" s="108"/>
      <c r="AH839" s="108"/>
    </row>
    <row r="840">
      <c r="A840" s="108"/>
      <c r="B840" s="108"/>
      <c r="C840" s="108"/>
      <c r="D840" s="115"/>
      <c r="E840" s="108"/>
      <c r="F840" s="108"/>
      <c r="G840" s="108"/>
      <c r="H840" s="108"/>
      <c r="I840" s="108"/>
      <c r="J840" s="108"/>
      <c r="K840" s="108"/>
      <c r="L840" s="108"/>
      <c r="M840" s="111"/>
      <c r="N840" s="112"/>
      <c r="O840" s="111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  <c r="AF840" s="108"/>
      <c r="AG840" s="108"/>
      <c r="AH840" s="108"/>
    </row>
    <row r="841">
      <c r="A841" s="108"/>
      <c r="B841" s="108"/>
      <c r="C841" s="108"/>
      <c r="D841" s="115"/>
      <c r="E841" s="108"/>
      <c r="F841" s="108"/>
      <c r="G841" s="108"/>
      <c r="H841" s="108"/>
      <c r="I841" s="108"/>
      <c r="J841" s="108"/>
      <c r="K841" s="108"/>
      <c r="L841" s="108"/>
      <c r="M841" s="111"/>
      <c r="N841" s="112"/>
      <c r="O841" s="111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  <c r="AF841" s="108"/>
      <c r="AG841" s="108"/>
      <c r="AH841" s="108"/>
    </row>
    <row r="842">
      <c r="A842" s="108"/>
      <c r="B842" s="108"/>
      <c r="C842" s="108"/>
      <c r="D842" s="115"/>
      <c r="E842" s="108"/>
      <c r="F842" s="108"/>
      <c r="G842" s="108"/>
      <c r="H842" s="108"/>
      <c r="I842" s="108"/>
      <c r="J842" s="108"/>
      <c r="K842" s="108"/>
      <c r="L842" s="108"/>
      <c r="M842" s="111"/>
      <c r="N842" s="112"/>
      <c r="O842" s="111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  <c r="AF842" s="108"/>
      <c r="AG842" s="108"/>
      <c r="AH842" s="108"/>
    </row>
    <row r="843">
      <c r="A843" s="108"/>
      <c r="B843" s="108"/>
      <c r="C843" s="108"/>
      <c r="D843" s="115"/>
      <c r="E843" s="108"/>
      <c r="F843" s="108"/>
      <c r="G843" s="108"/>
      <c r="H843" s="108"/>
      <c r="I843" s="108"/>
      <c r="J843" s="108"/>
      <c r="K843" s="108"/>
      <c r="L843" s="108"/>
      <c r="M843" s="111"/>
      <c r="N843" s="112"/>
      <c r="O843" s="111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  <c r="AF843" s="108"/>
      <c r="AG843" s="108"/>
      <c r="AH843" s="108"/>
    </row>
    <row r="844">
      <c r="A844" s="108"/>
      <c r="B844" s="108"/>
      <c r="C844" s="108"/>
      <c r="D844" s="115"/>
      <c r="E844" s="108"/>
      <c r="F844" s="108"/>
      <c r="G844" s="108"/>
      <c r="H844" s="108"/>
      <c r="I844" s="108"/>
      <c r="J844" s="108"/>
      <c r="K844" s="108"/>
      <c r="L844" s="108"/>
      <c r="M844" s="111"/>
      <c r="N844" s="112"/>
      <c r="O844" s="111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  <c r="AF844" s="108"/>
      <c r="AG844" s="108"/>
      <c r="AH844" s="108"/>
    </row>
    <row r="845">
      <c r="A845" s="108"/>
      <c r="B845" s="108"/>
      <c r="C845" s="108"/>
      <c r="D845" s="115"/>
      <c r="E845" s="108"/>
      <c r="F845" s="108"/>
      <c r="G845" s="108"/>
      <c r="H845" s="108"/>
      <c r="I845" s="108"/>
      <c r="J845" s="108"/>
      <c r="K845" s="108"/>
      <c r="L845" s="108"/>
      <c r="M845" s="111"/>
      <c r="N845" s="112"/>
      <c r="O845" s="111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  <c r="AF845" s="108"/>
      <c r="AG845" s="108"/>
      <c r="AH845" s="108"/>
    </row>
    <row r="846">
      <c r="A846" s="108"/>
      <c r="B846" s="108"/>
      <c r="C846" s="108"/>
      <c r="D846" s="115"/>
      <c r="E846" s="108"/>
      <c r="F846" s="108"/>
      <c r="G846" s="108"/>
      <c r="H846" s="108"/>
      <c r="I846" s="108"/>
      <c r="J846" s="108"/>
      <c r="K846" s="108"/>
      <c r="L846" s="108"/>
      <c r="M846" s="111"/>
      <c r="N846" s="112"/>
      <c r="O846" s="111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  <c r="AF846" s="108"/>
      <c r="AG846" s="108"/>
      <c r="AH846" s="108"/>
    </row>
    <row r="847">
      <c r="A847" s="108"/>
      <c r="B847" s="108"/>
      <c r="C847" s="108"/>
      <c r="D847" s="115"/>
      <c r="E847" s="108"/>
      <c r="F847" s="108"/>
      <c r="G847" s="108"/>
      <c r="H847" s="108"/>
      <c r="I847" s="108"/>
      <c r="J847" s="108"/>
      <c r="K847" s="108"/>
      <c r="L847" s="108"/>
      <c r="M847" s="111"/>
      <c r="N847" s="112"/>
      <c r="O847" s="111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  <c r="AF847" s="108"/>
      <c r="AG847" s="108"/>
      <c r="AH847" s="108"/>
    </row>
    <row r="848">
      <c r="A848" s="108"/>
      <c r="B848" s="108"/>
      <c r="C848" s="108"/>
      <c r="D848" s="115"/>
      <c r="E848" s="108"/>
      <c r="F848" s="108"/>
      <c r="G848" s="108"/>
      <c r="H848" s="108"/>
      <c r="I848" s="108"/>
      <c r="J848" s="108"/>
      <c r="K848" s="108"/>
      <c r="L848" s="108"/>
      <c r="M848" s="111"/>
      <c r="N848" s="112"/>
      <c r="O848" s="111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  <c r="AF848" s="108"/>
      <c r="AG848" s="108"/>
      <c r="AH848" s="108"/>
    </row>
    <row r="849">
      <c r="A849" s="108"/>
      <c r="B849" s="108"/>
      <c r="C849" s="108"/>
      <c r="D849" s="115"/>
      <c r="E849" s="108"/>
      <c r="F849" s="108"/>
      <c r="G849" s="108"/>
      <c r="H849" s="108"/>
      <c r="I849" s="108"/>
      <c r="J849" s="108"/>
      <c r="K849" s="108"/>
      <c r="L849" s="108"/>
      <c r="M849" s="111"/>
      <c r="N849" s="112"/>
      <c r="O849" s="111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  <c r="AF849" s="108"/>
      <c r="AG849" s="108"/>
      <c r="AH849" s="108"/>
    </row>
    <row r="850">
      <c r="A850" s="108"/>
      <c r="B850" s="108"/>
      <c r="C850" s="108"/>
      <c r="D850" s="115"/>
      <c r="E850" s="108"/>
      <c r="F850" s="108"/>
      <c r="G850" s="108"/>
      <c r="H850" s="108"/>
      <c r="I850" s="108"/>
      <c r="J850" s="108"/>
      <c r="K850" s="108"/>
      <c r="L850" s="108"/>
      <c r="M850" s="111"/>
      <c r="N850" s="112"/>
      <c r="O850" s="111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  <c r="AF850" s="108"/>
      <c r="AG850" s="108"/>
      <c r="AH850" s="108"/>
    </row>
    <row r="851">
      <c r="A851" s="108"/>
      <c r="B851" s="108"/>
      <c r="C851" s="108"/>
      <c r="D851" s="115"/>
      <c r="E851" s="108"/>
      <c r="F851" s="108"/>
      <c r="G851" s="108"/>
      <c r="H851" s="108"/>
      <c r="I851" s="108"/>
      <c r="J851" s="108"/>
      <c r="K851" s="108"/>
      <c r="L851" s="108"/>
      <c r="M851" s="111"/>
      <c r="N851" s="112"/>
      <c r="O851" s="111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  <c r="AF851" s="108"/>
      <c r="AG851" s="108"/>
      <c r="AH851" s="108"/>
    </row>
    <row r="852">
      <c r="A852" s="108"/>
      <c r="B852" s="108"/>
      <c r="C852" s="108"/>
      <c r="D852" s="115"/>
      <c r="E852" s="108"/>
      <c r="F852" s="108"/>
      <c r="G852" s="108"/>
      <c r="H852" s="108"/>
      <c r="I852" s="108"/>
      <c r="J852" s="108"/>
      <c r="K852" s="108"/>
      <c r="L852" s="108"/>
      <c r="M852" s="111"/>
      <c r="N852" s="112"/>
      <c r="O852" s="111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  <c r="AF852" s="108"/>
      <c r="AG852" s="108"/>
      <c r="AH852" s="108"/>
    </row>
    <row r="853">
      <c r="A853" s="108"/>
      <c r="B853" s="108"/>
      <c r="C853" s="108"/>
      <c r="D853" s="115"/>
      <c r="E853" s="108"/>
      <c r="F853" s="108"/>
      <c r="G853" s="108"/>
      <c r="H853" s="108"/>
      <c r="I853" s="108"/>
      <c r="J853" s="108"/>
      <c r="K853" s="108"/>
      <c r="L853" s="108"/>
      <c r="M853" s="111"/>
      <c r="N853" s="112"/>
      <c r="O853" s="111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  <c r="AF853" s="108"/>
      <c r="AG853" s="108"/>
      <c r="AH853" s="108"/>
    </row>
    <row r="854">
      <c r="A854" s="108"/>
      <c r="B854" s="108"/>
      <c r="C854" s="108"/>
      <c r="D854" s="115"/>
      <c r="E854" s="108"/>
      <c r="F854" s="108"/>
      <c r="G854" s="108"/>
      <c r="H854" s="108"/>
      <c r="I854" s="108"/>
      <c r="J854" s="108"/>
      <c r="K854" s="108"/>
      <c r="L854" s="108"/>
      <c r="M854" s="111"/>
      <c r="N854" s="112"/>
      <c r="O854" s="111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  <c r="AF854" s="108"/>
      <c r="AG854" s="108"/>
      <c r="AH854" s="108"/>
    </row>
    <row r="855">
      <c r="A855" s="108"/>
      <c r="B855" s="108"/>
      <c r="C855" s="108"/>
      <c r="D855" s="115"/>
      <c r="E855" s="108"/>
      <c r="F855" s="108"/>
      <c r="G855" s="108"/>
      <c r="H855" s="108"/>
      <c r="I855" s="108"/>
      <c r="J855" s="108"/>
      <c r="K855" s="108"/>
      <c r="L855" s="108"/>
      <c r="M855" s="111"/>
      <c r="N855" s="112"/>
      <c r="O855" s="111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  <c r="AF855" s="108"/>
      <c r="AG855" s="108"/>
      <c r="AH855" s="108"/>
    </row>
    <row r="856">
      <c r="A856" s="108"/>
      <c r="B856" s="108"/>
      <c r="C856" s="108"/>
      <c r="D856" s="115"/>
      <c r="E856" s="108"/>
      <c r="F856" s="108"/>
      <c r="G856" s="108"/>
      <c r="H856" s="108"/>
      <c r="I856" s="108"/>
      <c r="J856" s="108"/>
      <c r="K856" s="108"/>
      <c r="L856" s="108"/>
      <c r="M856" s="111"/>
      <c r="N856" s="112"/>
      <c r="O856" s="111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  <c r="AF856" s="108"/>
      <c r="AG856" s="108"/>
      <c r="AH856" s="108"/>
    </row>
    <row r="857">
      <c r="A857" s="108"/>
      <c r="B857" s="108"/>
      <c r="C857" s="108"/>
      <c r="D857" s="115"/>
      <c r="E857" s="108"/>
      <c r="F857" s="108"/>
      <c r="G857" s="108"/>
      <c r="H857" s="108"/>
      <c r="I857" s="108"/>
      <c r="J857" s="108"/>
      <c r="K857" s="108"/>
      <c r="L857" s="108"/>
      <c r="M857" s="111"/>
      <c r="N857" s="112"/>
      <c r="O857" s="111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  <c r="AF857" s="108"/>
      <c r="AG857" s="108"/>
      <c r="AH857" s="108"/>
    </row>
    <row r="858">
      <c r="A858" s="108"/>
      <c r="B858" s="108"/>
      <c r="C858" s="108"/>
      <c r="D858" s="115"/>
      <c r="E858" s="108"/>
      <c r="F858" s="108"/>
      <c r="G858" s="108"/>
      <c r="H858" s="108"/>
      <c r="I858" s="108"/>
      <c r="J858" s="108"/>
      <c r="K858" s="108"/>
      <c r="L858" s="108"/>
      <c r="M858" s="111"/>
      <c r="N858" s="112"/>
      <c r="O858" s="111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  <c r="AF858" s="108"/>
      <c r="AG858" s="108"/>
      <c r="AH858" s="108"/>
    </row>
    <row r="859">
      <c r="A859" s="108"/>
      <c r="B859" s="108"/>
      <c r="C859" s="108"/>
      <c r="D859" s="115"/>
      <c r="E859" s="108"/>
      <c r="F859" s="108"/>
      <c r="G859" s="108"/>
      <c r="H859" s="108"/>
      <c r="I859" s="108"/>
      <c r="J859" s="108"/>
      <c r="K859" s="108"/>
      <c r="L859" s="108"/>
      <c r="M859" s="111"/>
      <c r="N859" s="112"/>
      <c r="O859" s="111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  <c r="AF859" s="108"/>
      <c r="AG859" s="108"/>
      <c r="AH859" s="108"/>
    </row>
    <row r="860">
      <c r="A860" s="108"/>
      <c r="B860" s="108"/>
      <c r="C860" s="108"/>
      <c r="D860" s="115"/>
      <c r="E860" s="108"/>
      <c r="F860" s="108"/>
      <c r="G860" s="108"/>
      <c r="H860" s="108"/>
      <c r="I860" s="108"/>
      <c r="J860" s="108"/>
      <c r="K860" s="108"/>
      <c r="L860" s="108"/>
      <c r="M860" s="111"/>
      <c r="N860" s="112"/>
      <c r="O860" s="111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  <c r="AF860" s="108"/>
      <c r="AG860" s="108"/>
      <c r="AH860" s="108"/>
    </row>
    <row r="861">
      <c r="A861" s="108"/>
      <c r="B861" s="108"/>
      <c r="C861" s="108"/>
      <c r="D861" s="115"/>
      <c r="E861" s="108"/>
      <c r="F861" s="108"/>
      <c r="G861" s="108"/>
      <c r="H861" s="108"/>
      <c r="I861" s="108"/>
      <c r="J861" s="108"/>
      <c r="K861" s="108"/>
      <c r="L861" s="108"/>
      <c r="M861" s="111"/>
      <c r="N861" s="112"/>
      <c r="O861" s="111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  <c r="AF861" s="108"/>
      <c r="AG861" s="108"/>
      <c r="AH861" s="108"/>
    </row>
    <row r="862">
      <c r="A862" s="108"/>
      <c r="B862" s="108"/>
      <c r="C862" s="108"/>
      <c r="D862" s="115"/>
      <c r="E862" s="108"/>
      <c r="F862" s="108"/>
      <c r="G862" s="108"/>
      <c r="H862" s="108"/>
      <c r="I862" s="108"/>
      <c r="J862" s="108"/>
      <c r="K862" s="108"/>
      <c r="L862" s="108"/>
      <c r="M862" s="111"/>
      <c r="N862" s="112"/>
      <c r="O862" s="111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  <c r="AF862" s="108"/>
      <c r="AG862" s="108"/>
      <c r="AH862" s="108"/>
    </row>
    <row r="863">
      <c r="A863" s="108"/>
      <c r="B863" s="108"/>
      <c r="C863" s="108"/>
      <c r="D863" s="115"/>
      <c r="E863" s="108"/>
      <c r="F863" s="108"/>
      <c r="G863" s="108"/>
      <c r="H863" s="108"/>
      <c r="I863" s="108"/>
      <c r="J863" s="108"/>
      <c r="K863" s="108"/>
      <c r="L863" s="108"/>
      <c r="M863" s="111"/>
      <c r="N863" s="112"/>
      <c r="O863" s="111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  <c r="AF863" s="108"/>
      <c r="AG863" s="108"/>
      <c r="AH863" s="108"/>
    </row>
    <row r="864">
      <c r="A864" s="108"/>
      <c r="B864" s="108"/>
      <c r="C864" s="108"/>
      <c r="D864" s="115"/>
      <c r="E864" s="108"/>
      <c r="F864" s="108"/>
      <c r="G864" s="108"/>
      <c r="H864" s="108"/>
      <c r="I864" s="108"/>
      <c r="J864" s="108"/>
      <c r="K864" s="108"/>
      <c r="L864" s="108"/>
      <c r="M864" s="111"/>
      <c r="N864" s="112"/>
      <c r="O864" s="111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  <c r="AF864" s="108"/>
      <c r="AG864" s="108"/>
      <c r="AH864" s="108"/>
    </row>
    <row r="865">
      <c r="A865" s="108"/>
      <c r="B865" s="108"/>
      <c r="C865" s="108"/>
      <c r="D865" s="115"/>
      <c r="E865" s="108"/>
      <c r="F865" s="108"/>
      <c r="G865" s="108"/>
      <c r="H865" s="108"/>
      <c r="I865" s="108"/>
      <c r="J865" s="108"/>
      <c r="K865" s="108"/>
      <c r="L865" s="108"/>
      <c r="M865" s="111"/>
      <c r="N865" s="112"/>
      <c r="O865" s="111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  <c r="AF865" s="108"/>
      <c r="AG865" s="108"/>
      <c r="AH865" s="108"/>
    </row>
    <row r="866">
      <c r="A866" s="108"/>
      <c r="B866" s="108"/>
      <c r="C866" s="108"/>
      <c r="D866" s="115"/>
      <c r="E866" s="108"/>
      <c r="F866" s="108"/>
      <c r="G866" s="108"/>
      <c r="H866" s="108"/>
      <c r="I866" s="108"/>
      <c r="J866" s="108"/>
      <c r="K866" s="108"/>
      <c r="L866" s="108"/>
      <c r="M866" s="111"/>
      <c r="N866" s="112"/>
      <c r="O866" s="111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  <c r="AF866" s="108"/>
      <c r="AG866" s="108"/>
      <c r="AH866" s="108"/>
    </row>
    <row r="867">
      <c r="A867" s="108"/>
      <c r="B867" s="108"/>
      <c r="C867" s="108"/>
      <c r="D867" s="115"/>
      <c r="E867" s="108"/>
      <c r="F867" s="108"/>
      <c r="G867" s="108"/>
      <c r="H867" s="108"/>
      <c r="I867" s="108"/>
      <c r="J867" s="108"/>
      <c r="K867" s="108"/>
      <c r="L867" s="108"/>
      <c r="M867" s="111"/>
      <c r="N867" s="112"/>
      <c r="O867" s="111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  <c r="AF867" s="108"/>
      <c r="AG867" s="108"/>
      <c r="AH867" s="108"/>
    </row>
    <row r="868">
      <c r="A868" s="108"/>
      <c r="B868" s="108"/>
      <c r="C868" s="108"/>
      <c r="D868" s="115"/>
      <c r="E868" s="108"/>
      <c r="F868" s="108"/>
      <c r="G868" s="108"/>
      <c r="H868" s="108"/>
      <c r="I868" s="108"/>
      <c r="J868" s="108"/>
      <c r="K868" s="108"/>
      <c r="L868" s="108"/>
      <c r="M868" s="111"/>
      <c r="N868" s="112"/>
      <c r="O868" s="111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  <c r="AF868" s="108"/>
      <c r="AG868" s="108"/>
      <c r="AH868" s="108"/>
    </row>
    <row r="869">
      <c r="A869" s="108"/>
      <c r="B869" s="108"/>
      <c r="C869" s="108"/>
      <c r="D869" s="115"/>
      <c r="E869" s="108"/>
      <c r="F869" s="108"/>
      <c r="G869" s="108"/>
      <c r="H869" s="108"/>
      <c r="I869" s="108"/>
      <c r="J869" s="108"/>
      <c r="K869" s="108"/>
      <c r="L869" s="108"/>
      <c r="M869" s="111"/>
      <c r="N869" s="112"/>
      <c r="O869" s="111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  <c r="AF869" s="108"/>
      <c r="AG869" s="108"/>
      <c r="AH869" s="108"/>
    </row>
    <row r="870">
      <c r="A870" s="108"/>
      <c r="B870" s="108"/>
      <c r="C870" s="108"/>
      <c r="D870" s="115"/>
      <c r="E870" s="108"/>
      <c r="F870" s="108"/>
      <c r="G870" s="108"/>
      <c r="H870" s="108"/>
      <c r="I870" s="108"/>
      <c r="J870" s="108"/>
      <c r="K870" s="108"/>
      <c r="L870" s="108"/>
      <c r="M870" s="111"/>
      <c r="N870" s="112"/>
      <c r="O870" s="111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  <c r="AF870" s="108"/>
      <c r="AG870" s="108"/>
      <c r="AH870" s="108"/>
    </row>
    <row r="871">
      <c r="A871" s="108"/>
      <c r="B871" s="108"/>
      <c r="C871" s="108"/>
      <c r="D871" s="115"/>
      <c r="E871" s="108"/>
      <c r="F871" s="108"/>
      <c r="G871" s="108"/>
      <c r="H871" s="108"/>
      <c r="I871" s="108"/>
      <c r="J871" s="108"/>
      <c r="K871" s="108"/>
      <c r="L871" s="108"/>
      <c r="M871" s="111"/>
      <c r="N871" s="112"/>
      <c r="O871" s="111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  <c r="AF871" s="108"/>
      <c r="AG871" s="108"/>
      <c r="AH871" s="108"/>
    </row>
    <row r="872">
      <c r="A872" s="108"/>
      <c r="B872" s="108"/>
      <c r="C872" s="108"/>
      <c r="D872" s="115"/>
      <c r="E872" s="108"/>
      <c r="F872" s="108"/>
      <c r="G872" s="108"/>
      <c r="H872" s="108"/>
      <c r="I872" s="108"/>
      <c r="J872" s="108"/>
      <c r="K872" s="108"/>
      <c r="L872" s="108"/>
      <c r="M872" s="111"/>
      <c r="N872" s="112"/>
      <c r="O872" s="111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  <c r="AF872" s="108"/>
      <c r="AG872" s="108"/>
      <c r="AH872" s="108"/>
    </row>
    <row r="873">
      <c r="A873" s="108"/>
      <c r="B873" s="108"/>
      <c r="C873" s="108"/>
      <c r="D873" s="115"/>
      <c r="E873" s="108"/>
      <c r="F873" s="108"/>
      <c r="G873" s="108"/>
      <c r="H873" s="108"/>
      <c r="I873" s="108"/>
      <c r="J873" s="108"/>
      <c r="K873" s="108"/>
      <c r="L873" s="108"/>
      <c r="M873" s="111"/>
      <c r="N873" s="112"/>
      <c r="O873" s="111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  <c r="AF873" s="108"/>
      <c r="AG873" s="108"/>
      <c r="AH873" s="108"/>
    </row>
    <row r="874">
      <c r="A874" s="108"/>
      <c r="B874" s="108"/>
      <c r="C874" s="108"/>
      <c r="D874" s="115"/>
      <c r="E874" s="108"/>
      <c r="F874" s="108"/>
      <c r="G874" s="108"/>
      <c r="H874" s="108"/>
      <c r="I874" s="108"/>
      <c r="J874" s="108"/>
      <c r="K874" s="108"/>
      <c r="L874" s="108"/>
      <c r="M874" s="111"/>
      <c r="N874" s="112"/>
      <c r="O874" s="111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  <c r="AF874" s="108"/>
      <c r="AG874" s="108"/>
      <c r="AH874" s="108"/>
    </row>
    <row r="875">
      <c r="A875" s="108"/>
      <c r="B875" s="108"/>
      <c r="C875" s="108"/>
      <c r="D875" s="115"/>
      <c r="E875" s="108"/>
      <c r="F875" s="108"/>
      <c r="G875" s="108"/>
      <c r="H875" s="108"/>
      <c r="I875" s="108"/>
      <c r="J875" s="108"/>
      <c r="K875" s="108"/>
      <c r="L875" s="108"/>
      <c r="M875" s="111"/>
      <c r="N875" s="112"/>
      <c r="O875" s="111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  <c r="AF875" s="108"/>
      <c r="AG875" s="108"/>
      <c r="AH875" s="108"/>
    </row>
    <row r="876">
      <c r="A876" s="108"/>
      <c r="B876" s="108"/>
      <c r="C876" s="108"/>
      <c r="D876" s="115"/>
      <c r="E876" s="108"/>
      <c r="F876" s="108"/>
      <c r="G876" s="108"/>
      <c r="H876" s="108"/>
      <c r="I876" s="108"/>
      <c r="J876" s="108"/>
      <c r="K876" s="108"/>
      <c r="L876" s="108"/>
      <c r="M876" s="111"/>
      <c r="N876" s="112"/>
      <c r="O876" s="111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  <c r="AF876" s="108"/>
      <c r="AG876" s="108"/>
      <c r="AH876" s="108"/>
    </row>
    <row r="877">
      <c r="A877" s="108"/>
      <c r="B877" s="108"/>
      <c r="C877" s="108"/>
      <c r="D877" s="115"/>
      <c r="E877" s="108"/>
      <c r="F877" s="108"/>
      <c r="G877" s="108"/>
      <c r="H877" s="108"/>
      <c r="I877" s="108"/>
      <c r="J877" s="108"/>
      <c r="K877" s="108"/>
      <c r="L877" s="108"/>
      <c r="M877" s="111"/>
      <c r="N877" s="112"/>
      <c r="O877" s="111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  <c r="AF877" s="108"/>
      <c r="AG877" s="108"/>
      <c r="AH877" s="108"/>
    </row>
    <row r="878">
      <c r="A878" s="108"/>
      <c r="B878" s="108"/>
      <c r="C878" s="108"/>
      <c r="D878" s="115"/>
      <c r="E878" s="108"/>
      <c r="F878" s="108"/>
      <c r="G878" s="108"/>
      <c r="H878" s="108"/>
      <c r="I878" s="108"/>
      <c r="J878" s="108"/>
      <c r="K878" s="108"/>
      <c r="L878" s="108"/>
      <c r="M878" s="111"/>
      <c r="N878" s="112"/>
      <c r="O878" s="111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  <c r="AF878" s="108"/>
      <c r="AG878" s="108"/>
      <c r="AH878" s="108"/>
    </row>
    <row r="879">
      <c r="A879" s="108"/>
      <c r="B879" s="108"/>
      <c r="C879" s="108"/>
      <c r="D879" s="115"/>
      <c r="E879" s="108"/>
      <c r="F879" s="108"/>
      <c r="G879" s="108"/>
      <c r="H879" s="108"/>
      <c r="I879" s="108"/>
      <c r="J879" s="108"/>
      <c r="K879" s="108"/>
      <c r="L879" s="108"/>
      <c r="M879" s="111"/>
      <c r="N879" s="112"/>
      <c r="O879" s="111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  <c r="AF879" s="108"/>
      <c r="AG879" s="108"/>
      <c r="AH879" s="108"/>
    </row>
    <row r="880">
      <c r="A880" s="108"/>
      <c r="B880" s="108"/>
      <c r="C880" s="108"/>
      <c r="D880" s="115"/>
      <c r="E880" s="108"/>
      <c r="F880" s="108"/>
      <c r="G880" s="108"/>
      <c r="H880" s="108"/>
      <c r="I880" s="108"/>
      <c r="J880" s="108"/>
      <c r="K880" s="108"/>
      <c r="L880" s="108"/>
      <c r="M880" s="111"/>
      <c r="N880" s="112"/>
      <c r="O880" s="111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  <c r="AF880" s="108"/>
      <c r="AG880" s="108"/>
      <c r="AH880" s="108"/>
    </row>
    <row r="881">
      <c r="A881" s="108"/>
      <c r="B881" s="108"/>
      <c r="C881" s="108"/>
      <c r="D881" s="115"/>
      <c r="E881" s="108"/>
      <c r="F881" s="108"/>
      <c r="G881" s="108"/>
      <c r="H881" s="108"/>
      <c r="I881" s="108"/>
      <c r="J881" s="108"/>
      <c r="K881" s="108"/>
      <c r="L881" s="108"/>
      <c r="M881" s="111"/>
      <c r="N881" s="112"/>
      <c r="O881" s="111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  <c r="AF881" s="108"/>
      <c r="AG881" s="108"/>
      <c r="AH881" s="108"/>
    </row>
    <row r="882">
      <c r="A882" s="108"/>
      <c r="B882" s="108"/>
      <c r="C882" s="108"/>
      <c r="D882" s="115"/>
      <c r="E882" s="108"/>
      <c r="F882" s="108"/>
      <c r="G882" s="108"/>
      <c r="H882" s="108"/>
      <c r="I882" s="108"/>
      <c r="J882" s="108"/>
      <c r="K882" s="108"/>
      <c r="L882" s="108"/>
      <c r="M882" s="111"/>
      <c r="N882" s="112"/>
      <c r="O882" s="111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  <c r="AF882" s="108"/>
      <c r="AG882" s="108"/>
      <c r="AH882" s="108"/>
    </row>
    <row r="883">
      <c r="A883" s="108"/>
      <c r="B883" s="108"/>
      <c r="C883" s="108"/>
      <c r="D883" s="115"/>
      <c r="E883" s="108"/>
      <c r="F883" s="108"/>
      <c r="G883" s="108"/>
      <c r="H883" s="108"/>
      <c r="I883" s="108"/>
      <c r="J883" s="108"/>
      <c r="K883" s="108"/>
      <c r="L883" s="108"/>
      <c r="M883" s="111"/>
      <c r="N883" s="112"/>
      <c r="O883" s="111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  <c r="AF883" s="108"/>
      <c r="AG883" s="108"/>
      <c r="AH883" s="108"/>
    </row>
    <row r="884">
      <c r="A884" s="108"/>
      <c r="B884" s="108"/>
      <c r="C884" s="108"/>
      <c r="D884" s="115"/>
      <c r="E884" s="108"/>
      <c r="F884" s="108"/>
      <c r="G884" s="108"/>
      <c r="H884" s="108"/>
      <c r="I884" s="108"/>
      <c r="J884" s="108"/>
      <c r="K884" s="108"/>
      <c r="L884" s="108"/>
      <c r="M884" s="111"/>
      <c r="N884" s="112"/>
      <c r="O884" s="111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  <c r="AF884" s="108"/>
      <c r="AG884" s="108"/>
      <c r="AH884" s="108"/>
    </row>
    <row r="885">
      <c r="A885" s="108"/>
      <c r="B885" s="108"/>
      <c r="C885" s="108"/>
      <c r="D885" s="115"/>
      <c r="E885" s="108"/>
      <c r="F885" s="108"/>
      <c r="G885" s="108"/>
      <c r="H885" s="108"/>
      <c r="I885" s="108"/>
      <c r="J885" s="108"/>
      <c r="K885" s="108"/>
      <c r="L885" s="108"/>
      <c r="M885" s="111"/>
      <c r="N885" s="112"/>
      <c r="O885" s="111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  <c r="AF885" s="108"/>
      <c r="AG885" s="108"/>
      <c r="AH885" s="108"/>
    </row>
    <row r="886">
      <c r="A886" s="108"/>
      <c r="B886" s="108"/>
      <c r="C886" s="108"/>
      <c r="D886" s="115"/>
      <c r="E886" s="108"/>
      <c r="F886" s="108"/>
      <c r="G886" s="108"/>
      <c r="H886" s="108"/>
      <c r="I886" s="108"/>
      <c r="J886" s="108"/>
      <c r="K886" s="108"/>
      <c r="L886" s="108"/>
      <c r="M886" s="111"/>
      <c r="N886" s="112"/>
      <c r="O886" s="111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  <c r="AF886" s="108"/>
      <c r="AG886" s="108"/>
      <c r="AH886" s="108"/>
    </row>
    <row r="887">
      <c r="A887" s="108"/>
      <c r="B887" s="108"/>
      <c r="C887" s="108"/>
      <c r="D887" s="115"/>
      <c r="E887" s="108"/>
      <c r="F887" s="108"/>
      <c r="G887" s="108"/>
      <c r="H887" s="108"/>
      <c r="I887" s="108"/>
      <c r="J887" s="108"/>
      <c r="K887" s="108"/>
      <c r="L887" s="108"/>
      <c r="M887" s="111"/>
      <c r="N887" s="112"/>
      <c r="O887" s="111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  <c r="AF887" s="108"/>
      <c r="AG887" s="108"/>
      <c r="AH887" s="108"/>
    </row>
    <row r="888">
      <c r="A888" s="108"/>
      <c r="B888" s="108"/>
      <c r="C888" s="108"/>
      <c r="D888" s="115"/>
      <c r="E888" s="108"/>
      <c r="F888" s="108"/>
      <c r="G888" s="108"/>
      <c r="H888" s="108"/>
      <c r="I888" s="108"/>
      <c r="J888" s="108"/>
      <c r="K888" s="108"/>
      <c r="L888" s="108"/>
      <c r="M888" s="111"/>
      <c r="N888" s="112"/>
      <c r="O888" s="111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  <c r="AF888" s="108"/>
      <c r="AG888" s="108"/>
      <c r="AH888" s="108"/>
    </row>
    <row r="889">
      <c r="A889" s="108"/>
      <c r="B889" s="108"/>
      <c r="C889" s="108"/>
      <c r="D889" s="115"/>
      <c r="E889" s="108"/>
      <c r="F889" s="108"/>
      <c r="G889" s="108"/>
      <c r="H889" s="108"/>
      <c r="I889" s="108"/>
      <c r="J889" s="108"/>
      <c r="K889" s="108"/>
      <c r="L889" s="108"/>
      <c r="M889" s="111"/>
      <c r="N889" s="112"/>
      <c r="O889" s="111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  <c r="AF889" s="108"/>
      <c r="AG889" s="108"/>
      <c r="AH889" s="108"/>
    </row>
    <row r="890">
      <c r="A890" s="108"/>
      <c r="B890" s="108"/>
      <c r="C890" s="108"/>
      <c r="D890" s="115"/>
      <c r="E890" s="108"/>
      <c r="F890" s="108"/>
      <c r="G890" s="108"/>
      <c r="H890" s="108"/>
      <c r="I890" s="108"/>
      <c r="J890" s="108"/>
      <c r="K890" s="108"/>
      <c r="L890" s="108"/>
      <c r="M890" s="111"/>
      <c r="N890" s="112"/>
      <c r="O890" s="111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  <c r="AF890" s="108"/>
      <c r="AG890" s="108"/>
      <c r="AH890" s="108"/>
    </row>
    <row r="891">
      <c r="A891" s="108"/>
      <c r="B891" s="108"/>
      <c r="C891" s="108"/>
      <c r="D891" s="115"/>
      <c r="E891" s="108"/>
      <c r="F891" s="108"/>
      <c r="G891" s="108"/>
      <c r="H891" s="108"/>
      <c r="I891" s="108"/>
      <c r="J891" s="108"/>
      <c r="K891" s="108"/>
      <c r="L891" s="108"/>
      <c r="M891" s="111"/>
      <c r="N891" s="112"/>
      <c r="O891" s="111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  <c r="AF891" s="108"/>
      <c r="AG891" s="108"/>
      <c r="AH891" s="108"/>
    </row>
    <row r="892">
      <c r="A892" s="108"/>
      <c r="B892" s="108"/>
      <c r="C892" s="108"/>
      <c r="D892" s="115"/>
      <c r="E892" s="108"/>
      <c r="F892" s="108"/>
      <c r="G892" s="108"/>
      <c r="H892" s="108"/>
      <c r="I892" s="108"/>
      <c r="J892" s="108"/>
      <c r="K892" s="108"/>
      <c r="L892" s="108"/>
      <c r="M892" s="111"/>
      <c r="N892" s="112"/>
      <c r="O892" s="111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  <c r="AF892" s="108"/>
      <c r="AG892" s="108"/>
      <c r="AH892" s="108"/>
    </row>
    <row r="893">
      <c r="A893" s="108"/>
      <c r="B893" s="108"/>
      <c r="C893" s="108"/>
      <c r="D893" s="115"/>
      <c r="E893" s="108"/>
      <c r="F893" s="108"/>
      <c r="G893" s="108"/>
      <c r="H893" s="108"/>
      <c r="I893" s="108"/>
      <c r="J893" s="108"/>
      <c r="K893" s="108"/>
      <c r="L893" s="108"/>
      <c r="M893" s="111"/>
      <c r="N893" s="112"/>
      <c r="O893" s="111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  <c r="AF893" s="108"/>
      <c r="AG893" s="108"/>
      <c r="AH893" s="108"/>
    </row>
    <row r="894">
      <c r="A894" s="108"/>
      <c r="B894" s="108"/>
      <c r="C894" s="108"/>
      <c r="D894" s="115"/>
      <c r="E894" s="108"/>
      <c r="F894" s="108"/>
      <c r="G894" s="108"/>
      <c r="H894" s="108"/>
      <c r="I894" s="108"/>
      <c r="J894" s="108"/>
      <c r="K894" s="108"/>
      <c r="L894" s="108"/>
      <c r="M894" s="111"/>
      <c r="N894" s="112"/>
      <c r="O894" s="111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  <c r="AF894" s="108"/>
      <c r="AG894" s="108"/>
      <c r="AH894" s="108"/>
    </row>
    <row r="895">
      <c r="A895" s="108"/>
      <c r="B895" s="108"/>
      <c r="C895" s="108"/>
      <c r="D895" s="115"/>
      <c r="E895" s="108"/>
      <c r="F895" s="108"/>
      <c r="G895" s="108"/>
      <c r="H895" s="108"/>
      <c r="I895" s="108"/>
      <c r="J895" s="108"/>
      <c r="K895" s="108"/>
      <c r="L895" s="108"/>
      <c r="M895" s="111"/>
      <c r="N895" s="112"/>
      <c r="O895" s="111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  <c r="AF895" s="108"/>
      <c r="AG895" s="108"/>
      <c r="AH895" s="108"/>
    </row>
    <row r="896">
      <c r="A896" s="108"/>
      <c r="B896" s="108"/>
      <c r="C896" s="108"/>
      <c r="D896" s="115"/>
      <c r="E896" s="108"/>
      <c r="F896" s="108"/>
      <c r="G896" s="108"/>
      <c r="H896" s="108"/>
      <c r="I896" s="108"/>
      <c r="J896" s="108"/>
      <c r="K896" s="108"/>
      <c r="L896" s="108"/>
      <c r="M896" s="111"/>
      <c r="N896" s="112"/>
      <c r="O896" s="111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  <c r="AF896" s="108"/>
      <c r="AG896" s="108"/>
      <c r="AH896" s="108"/>
    </row>
    <row r="897">
      <c r="A897" s="108"/>
      <c r="B897" s="108"/>
      <c r="C897" s="108"/>
      <c r="D897" s="115"/>
      <c r="E897" s="108"/>
      <c r="F897" s="108"/>
      <c r="G897" s="108"/>
      <c r="H897" s="108"/>
      <c r="I897" s="108"/>
      <c r="J897" s="108"/>
      <c r="K897" s="108"/>
      <c r="L897" s="108"/>
      <c r="M897" s="111"/>
      <c r="N897" s="112"/>
      <c r="O897" s="111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  <c r="AF897" s="108"/>
      <c r="AG897" s="108"/>
      <c r="AH897" s="108"/>
    </row>
    <row r="898">
      <c r="A898" s="108"/>
      <c r="B898" s="108"/>
      <c r="C898" s="108"/>
      <c r="D898" s="115"/>
      <c r="E898" s="108"/>
      <c r="F898" s="108"/>
      <c r="G898" s="108"/>
      <c r="H898" s="108"/>
      <c r="I898" s="108"/>
      <c r="J898" s="108"/>
      <c r="K898" s="108"/>
      <c r="L898" s="108"/>
      <c r="M898" s="111"/>
      <c r="N898" s="112"/>
      <c r="O898" s="111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  <c r="AF898" s="108"/>
      <c r="AG898" s="108"/>
      <c r="AH898" s="108"/>
    </row>
    <row r="899">
      <c r="A899" s="108"/>
      <c r="B899" s="108"/>
      <c r="C899" s="108"/>
      <c r="D899" s="115"/>
      <c r="E899" s="108"/>
      <c r="F899" s="108"/>
      <c r="G899" s="108"/>
      <c r="H899" s="108"/>
      <c r="I899" s="108"/>
      <c r="J899" s="108"/>
      <c r="K899" s="108"/>
      <c r="L899" s="108"/>
      <c r="M899" s="111"/>
      <c r="N899" s="112"/>
      <c r="O899" s="111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  <c r="AF899" s="108"/>
      <c r="AG899" s="108"/>
      <c r="AH899" s="108"/>
    </row>
    <row r="900">
      <c r="A900" s="108"/>
      <c r="B900" s="108"/>
      <c r="C900" s="108"/>
      <c r="D900" s="115"/>
      <c r="E900" s="108"/>
      <c r="F900" s="108"/>
      <c r="G900" s="108"/>
      <c r="H900" s="108"/>
      <c r="I900" s="108"/>
      <c r="J900" s="108"/>
      <c r="K900" s="108"/>
      <c r="L900" s="108"/>
      <c r="M900" s="111"/>
      <c r="N900" s="112"/>
      <c r="O900" s="111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  <c r="AF900" s="108"/>
      <c r="AG900" s="108"/>
      <c r="AH900" s="108"/>
    </row>
    <row r="901">
      <c r="A901" s="108"/>
      <c r="B901" s="108"/>
      <c r="C901" s="108"/>
      <c r="D901" s="115"/>
      <c r="E901" s="108"/>
      <c r="F901" s="108"/>
      <c r="G901" s="108"/>
      <c r="H901" s="108"/>
      <c r="I901" s="108"/>
      <c r="J901" s="108"/>
      <c r="K901" s="108"/>
      <c r="L901" s="108"/>
      <c r="M901" s="111"/>
      <c r="N901" s="112"/>
      <c r="O901" s="111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  <c r="AF901" s="108"/>
      <c r="AG901" s="108"/>
      <c r="AH901" s="108"/>
    </row>
    <row r="902">
      <c r="A902" s="108"/>
      <c r="B902" s="108"/>
      <c r="C902" s="108"/>
      <c r="D902" s="115"/>
      <c r="E902" s="108"/>
      <c r="F902" s="108"/>
      <c r="G902" s="108"/>
      <c r="H902" s="108"/>
      <c r="I902" s="108"/>
      <c r="J902" s="108"/>
      <c r="K902" s="108"/>
      <c r="L902" s="108"/>
      <c r="M902" s="111"/>
      <c r="N902" s="112"/>
      <c r="O902" s="111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  <c r="AF902" s="108"/>
      <c r="AG902" s="108"/>
      <c r="AH902" s="108"/>
    </row>
    <row r="903">
      <c r="A903" s="108"/>
      <c r="B903" s="108"/>
      <c r="C903" s="108"/>
      <c r="D903" s="115"/>
      <c r="E903" s="108"/>
      <c r="F903" s="108"/>
      <c r="G903" s="108"/>
      <c r="H903" s="108"/>
      <c r="I903" s="108"/>
      <c r="J903" s="108"/>
      <c r="K903" s="108"/>
      <c r="L903" s="108"/>
      <c r="M903" s="111"/>
      <c r="N903" s="112"/>
      <c r="O903" s="111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  <c r="AF903" s="108"/>
      <c r="AG903" s="108"/>
      <c r="AH903" s="108"/>
    </row>
    <row r="904">
      <c r="A904" s="108"/>
      <c r="B904" s="108"/>
      <c r="C904" s="108"/>
      <c r="D904" s="115"/>
      <c r="E904" s="108"/>
      <c r="F904" s="108"/>
      <c r="G904" s="108"/>
      <c r="H904" s="108"/>
      <c r="I904" s="108"/>
      <c r="J904" s="108"/>
      <c r="K904" s="108"/>
      <c r="L904" s="108"/>
      <c r="M904" s="111"/>
      <c r="N904" s="112"/>
      <c r="O904" s="111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  <c r="AF904" s="108"/>
      <c r="AG904" s="108"/>
      <c r="AH904" s="108"/>
    </row>
    <row r="905">
      <c r="A905" s="108"/>
      <c r="B905" s="108"/>
      <c r="C905" s="108"/>
      <c r="D905" s="115"/>
      <c r="E905" s="108"/>
      <c r="F905" s="108"/>
      <c r="G905" s="108"/>
      <c r="H905" s="108"/>
      <c r="I905" s="108"/>
      <c r="J905" s="108"/>
      <c r="K905" s="108"/>
      <c r="L905" s="108"/>
      <c r="M905" s="111"/>
      <c r="N905" s="112"/>
      <c r="O905" s="111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  <c r="AF905" s="108"/>
      <c r="AG905" s="108"/>
      <c r="AH905" s="108"/>
    </row>
    <row r="906">
      <c r="A906" s="108"/>
      <c r="B906" s="108"/>
      <c r="C906" s="108"/>
      <c r="D906" s="115"/>
      <c r="E906" s="108"/>
      <c r="F906" s="108"/>
      <c r="G906" s="108"/>
      <c r="H906" s="108"/>
      <c r="I906" s="108"/>
      <c r="J906" s="108"/>
      <c r="K906" s="108"/>
      <c r="L906" s="108"/>
      <c r="M906" s="111"/>
      <c r="N906" s="112"/>
      <c r="O906" s="111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  <c r="AG906" s="108"/>
      <c r="AH906" s="108"/>
    </row>
    <row r="907">
      <c r="A907" s="108"/>
      <c r="B907" s="108"/>
      <c r="C907" s="108"/>
      <c r="D907" s="115"/>
      <c r="E907" s="108"/>
      <c r="F907" s="108"/>
      <c r="G907" s="108"/>
      <c r="H907" s="108"/>
      <c r="I907" s="108"/>
      <c r="J907" s="108"/>
      <c r="K907" s="108"/>
      <c r="L907" s="108"/>
      <c r="M907" s="111"/>
      <c r="N907" s="112"/>
      <c r="O907" s="111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  <c r="AF907" s="108"/>
      <c r="AG907" s="108"/>
      <c r="AH907" s="108"/>
    </row>
    <row r="908">
      <c r="A908" s="108"/>
      <c r="B908" s="108"/>
      <c r="C908" s="108"/>
      <c r="D908" s="115"/>
      <c r="E908" s="108"/>
      <c r="F908" s="108"/>
      <c r="G908" s="108"/>
      <c r="H908" s="108"/>
      <c r="I908" s="108"/>
      <c r="J908" s="108"/>
      <c r="K908" s="108"/>
      <c r="L908" s="108"/>
      <c r="M908" s="111"/>
      <c r="N908" s="112"/>
      <c r="O908" s="111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  <c r="AF908" s="108"/>
      <c r="AG908" s="108"/>
      <c r="AH908" s="108"/>
    </row>
    <row r="909">
      <c r="A909" s="108"/>
      <c r="B909" s="108"/>
      <c r="C909" s="108"/>
      <c r="D909" s="115"/>
      <c r="E909" s="108"/>
      <c r="F909" s="108"/>
      <c r="G909" s="108"/>
      <c r="H909" s="108"/>
      <c r="I909" s="108"/>
      <c r="J909" s="108"/>
      <c r="K909" s="108"/>
      <c r="L909" s="108"/>
      <c r="M909" s="111"/>
      <c r="N909" s="112"/>
      <c r="O909" s="111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  <c r="AF909" s="108"/>
      <c r="AG909" s="108"/>
      <c r="AH909" s="108"/>
    </row>
    <row r="910">
      <c r="A910" s="108"/>
      <c r="B910" s="108"/>
      <c r="C910" s="108"/>
      <c r="D910" s="115"/>
      <c r="E910" s="108"/>
      <c r="F910" s="108"/>
      <c r="G910" s="108"/>
      <c r="H910" s="108"/>
      <c r="I910" s="108"/>
      <c r="J910" s="108"/>
      <c r="K910" s="108"/>
      <c r="L910" s="108"/>
      <c r="M910" s="111"/>
      <c r="N910" s="112"/>
      <c r="O910" s="111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  <c r="AG910" s="108"/>
      <c r="AH910" s="108"/>
    </row>
    <row r="911">
      <c r="A911" s="108"/>
      <c r="B911" s="108"/>
      <c r="C911" s="108"/>
      <c r="D911" s="115"/>
      <c r="E911" s="108"/>
      <c r="F911" s="108"/>
      <c r="G911" s="108"/>
      <c r="H911" s="108"/>
      <c r="I911" s="108"/>
      <c r="J911" s="108"/>
      <c r="K911" s="108"/>
      <c r="L911" s="108"/>
      <c r="M911" s="111"/>
      <c r="N911" s="112"/>
      <c r="O911" s="111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  <c r="AF911" s="108"/>
      <c r="AG911" s="108"/>
      <c r="AH911" s="108"/>
    </row>
    <row r="912">
      <c r="A912" s="108"/>
      <c r="B912" s="108"/>
      <c r="C912" s="108"/>
      <c r="D912" s="115"/>
      <c r="E912" s="108"/>
      <c r="F912" s="108"/>
      <c r="G912" s="108"/>
      <c r="H912" s="108"/>
      <c r="I912" s="108"/>
      <c r="J912" s="108"/>
      <c r="K912" s="108"/>
      <c r="L912" s="108"/>
      <c r="M912" s="111"/>
      <c r="N912" s="112"/>
      <c r="O912" s="111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  <c r="AF912" s="108"/>
      <c r="AG912" s="108"/>
      <c r="AH912" s="108"/>
    </row>
    <row r="913">
      <c r="A913" s="108"/>
      <c r="B913" s="108"/>
      <c r="C913" s="108"/>
      <c r="D913" s="115"/>
      <c r="E913" s="108"/>
      <c r="F913" s="108"/>
      <c r="G913" s="108"/>
      <c r="H913" s="108"/>
      <c r="I913" s="108"/>
      <c r="J913" s="108"/>
      <c r="K913" s="108"/>
      <c r="L913" s="108"/>
      <c r="M913" s="111"/>
      <c r="N913" s="112"/>
      <c r="O913" s="111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  <c r="AF913" s="108"/>
      <c r="AG913" s="108"/>
      <c r="AH913" s="108"/>
    </row>
    <row r="914">
      <c r="A914" s="108"/>
      <c r="B914" s="108"/>
      <c r="C914" s="108"/>
      <c r="D914" s="115"/>
      <c r="E914" s="108"/>
      <c r="F914" s="108"/>
      <c r="G914" s="108"/>
      <c r="H914" s="108"/>
      <c r="I914" s="108"/>
      <c r="J914" s="108"/>
      <c r="K914" s="108"/>
      <c r="L914" s="108"/>
      <c r="M914" s="111"/>
      <c r="N914" s="112"/>
      <c r="O914" s="111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  <c r="AF914" s="108"/>
      <c r="AG914" s="108"/>
      <c r="AH914" s="108"/>
    </row>
    <row r="915">
      <c r="A915" s="108"/>
      <c r="B915" s="108"/>
      <c r="C915" s="108"/>
      <c r="D915" s="115"/>
      <c r="E915" s="108"/>
      <c r="F915" s="108"/>
      <c r="G915" s="108"/>
      <c r="H915" s="108"/>
      <c r="I915" s="108"/>
      <c r="J915" s="108"/>
      <c r="K915" s="108"/>
      <c r="L915" s="108"/>
      <c r="M915" s="111"/>
      <c r="N915" s="112"/>
      <c r="O915" s="111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  <c r="AF915" s="108"/>
      <c r="AG915" s="108"/>
      <c r="AH915" s="108"/>
    </row>
    <row r="916">
      <c r="A916" s="108"/>
      <c r="B916" s="108"/>
      <c r="C916" s="108"/>
      <c r="D916" s="115"/>
      <c r="E916" s="108"/>
      <c r="F916" s="108"/>
      <c r="G916" s="108"/>
      <c r="H916" s="108"/>
      <c r="I916" s="108"/>
      <c r="J916" s="108"/>
      <c r="K916" s="108"/>
      <c r="L916" s="108"/>
      <c r="M916" s="111"/>
      <c r="N916" s="112"/>
      <c r="O916" s="111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  <c r="AF916" s="108"/>
      <c r="AG916" s="108"/>
      <c r="AH916" s="108"/>
    </row>
    <row r="917">
      <c r="A917" s="108"/>
      <c r="B917" s="108"/>
      <c r="C917" s="108"/>
      <c r="D917" s="115"/>
      <c r="E917" s="108"/>
      <c r="F917" s="108"/>
      <c r="G917" s="108"/>
      <c r="H917" s="108"/>
      <c r="I917" s="108"/>
      <c r="J917" s="108"/>
      <c r="K917" s="108"/>
      <c r="L917" s="108"/>
      <c r="M917" s="111"/>
      <c r="N917" s="112"/>
      <c r="O917" s="111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  <c r="AF917" s="108"/>
      <c r="AG917" s="108"/>
      <c r="AH917" s="108"/>
    </row>
    <row r="918">
      <c r="A918" s="108"/>
      <c r="B918" s="108"/>
      <c r="C918" s="108"/>
      <c r="D918" s="115"/>
      <c r="E918" s="108"/>
      <c r="F918" s="108"/>
      <c r="G918" s="108"/>
      <c r="H918" s="108"/>
      <c r="I918" s="108"/>
      <c r="J918" s="108"/>
      <c r="K918" s="108"/>
      <c r="L918" s="108"/>
      <c r="M918" s="111"/>
      <c r="N918" s="112"/>
      <c r="O918" s="111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  <c r="AF918" s="108"/>
      <c r="AG918" s="108"/>
      <c r="AH918" s="108"/>
    </row>
    <row r="919">
      <c r="A919" s="108"/>
      <c r="B919" s="108"/>
      <c r="C919" s="108"/>
      <c r="D919" s="115"/>
      <c r="E919" s="108"/>
      <c r="F919" s="108"/>
      <c r="G919" s="108"/>
      <c r="H919" s="108"/>
      <c r="I919" s="108"/>
      <c r="J919" s="108"/>
      <c r="K919" s="108"/>
      <c r="L919" s="108"/>
      <c r="M919" s="111"/>
      <c r="N919" s="112"/>
      <c r="O919" s="111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  <c r="AF919" s="108"/>
      <c r="AG919" s="108"/>
      <c r="AH919" s="108"/>
    </row>
    <row r="920">
      <c r="A920" s="108"/>
      <c r="B920" s="108"/>
      <c r="C920" s="108"/>
      <c r="D920" s="115"/>
      <c r="E920" s="108"/>
      <c r="F920" s="108"/>
      <c r="G920" s="108"/>
      <c r="H920" s="108"/>
      <c r="I920" s="108"/>
      <c r="J920" s="108"/>
      <c r="K920" s="108"/>
      <c r="L920" s="108"/>
      <c r="M920" s="111"/>
      <c r="N920" s="112"/>
      <c r="O920" s="111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  <c r="AF920" s="108"/>
      <c r="AG920" s="108"/>
      <c r="AH920" s="108"/>
    </row>
    <row r="921">
      <c r="A921" s="108"/>
      <c r="B921" s="108"/>
      <c r="C921" s="108"/>
      <c r="D921" s="115"/>
      <c r="E921" s="108"/>
      <c r="F921" s="108"/>
      <c r="G921" s="108"/>
      <c r="H921" s="108"/>
      <c r="I921" s="108"/>
      <c r="J921" s="108"/>
      <c r="K921" s="108"/>
      <c r="L921" s="108"/>
      <c r="M921" s="111"/>
      <c r="N921" s="112"/>
      <c r="O921" s="111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  <c r="AF921" s="108"/>
      <c r="AG921" s="108"/>
      <c r="AH921" s="108"/>
    </row>
    <row r="922">
      <c r="A922" s="108"/>
      <c r="B922" s="108"/>
      <c r="C922" s="108"/>
      <c r="D922" s="115"/>
      <c r="E922" s="108"/>
      <c r="F922" s="108"/>
      <c r="G922" s="108"/>
      <c r="H922" s="108"/>
      <c r="I922" s="108"/>
      <c r="J922" s="108"/>
      <c r="K922" s="108"/>
      <c r="L922" s="108"/>
      <c r="M922" s="111"/>
      <c r="N922" s="112"/>
      <c r="O922" s="111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  <c r="AF922" s="108"/>
      <c r="AG922" s="108"/>
      <c r="AH922" s="108"/>
    </row>
    <row r="923">
      <c r="A923" s="108"/>
      <c r="B923" s="108"/>
      <c r="C923" s="108"/>
      <c r="D923" s="115"/>
      <c r="E923" s="108"/>
      <c r="F923" s="108"/>
      <c r="G923" s="108"/>
      <c r="H923" s="108"/>
      <c r="I923" s="108"/>
      <c r="J923" s="108"/>
      <c r="K923" s="108"/>
      <c r="L923" s="108"/>
      <c r="M923" s="111"/>
      <c r="N923" s="112"/>
      <c r="O923" s="111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  <c r="AF923" s="108"/>
      <c r="AG923" s="108"/>
      <c r="AH923" s="108"/>
    </row>
    <row r="924">
      <c r="A924" s="108"/>
      <c r="B924" s="108"/>
      <c r="C924" s="108"/>
      <c r="D924" s="115"/>
      <c r="E924" s="108"/>
      <c r="F924" s="108"/>
      <c r="G924" s="108"/>
      <c r="H924" s="108"/>
      <c r="I924" s="108"/>
      <c r="J924" s="108"/>
      <c r="K924" s="108"/>
      <c r="L924" s="108"/>
      <c r="M924" s="111"/>
      <c r="N924" s="112"/>
      <c r="O924" s="111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  <c r="AF924" s="108"/>
      <c r="AG924" s="108"/>
      <c r="AH924" s="108"/>
    </row>
    <row r="925">
      <c r="A925" s="108"/>
      <c r="B925" s="108"/>
      <c r="C925" s="108"/>
      <c r="D925" s="115"/>
      <c r="E925" s="108"/>
      <c r="F925" s="108"/>
      <c r="G925" s="108"/>
      <c r="H925" s="108"/>
      <c r="I925" s="108"/>
      <c r="J925" s="108"/>
      <c r="K925" s="108"/>
      <c r="L925" s="108"/>
      <c r="M925" s="111"/>
      <c r="N925" s="112"/>
      <c r="O925" s="111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  <c r="AF925" s="108"/>
      <c r="AG925" s="108"/>
      <c r="AH925" s="108"/>
    </row>
    <row r="926">
      <c r="A926" s="108"/>
      <c r="B926" s="108"/>
      <c r="C926" s="108"/>
      <c r="D926" s="115"/>
      <c r="E926" s="108"/>
      <c r="F926" s="108"/>
      <c r="G926" s="108"/>
      <c r="H926" s="108"/>
      <c r="I926" s="108"/>
      <c r="J926" s="108"/>
      <c r="K926" s="108"/>
      <c r="L926" s="108"/>
      <c r="M926" s="111"/>
      <c r="N926" s="112"/>
      <c r="O926" s="111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  <c r="AF926" s="108"/>
      <c r="AG926" s="108"/>
      <c r="AH926" s="108"/>
    </row>
    <row r="927">
      <c r="A927" s="108"/>
      <c r="B927" s="108"/>
      <c r="C927" s="108"/>
      <c r="D927" s="115"/>
      <c r="E927" s="108"/>
      <c r="F927" s="108"/>
      <c r="G927" s="108"/>
      <c r="H927" s="108"/>
      <c r="I927" s="108"/>
      <c r="J927" s="108"/>
      <c r="K927" s="108"/>
      <c r="L927" s="108"/>
      <c r="M927" s="111"/>
      <c r="N927" s="112"/>
      <c r="O927" s="111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  <c r="AF927" s="108"/>
      <c r="AG927" s="108"/>
      <c r="AH927" s="108"/>
    </row>
    <row r="928">
      <c r="A928" s="108"/>
      <c r="B928" s="108"/>
      <c r="C928" s="108"/>
      <c r="D928" s="115"/>
      <c r="E928" s="108"/>
      <c r="F928" s="108"/>
      <c r="G928" s="108"/>
      <c r="H928" s="108"/>
      <c r="I928" s="108"/>
      <c r="J928" s="108"/>
      <c r="K928" s="108"/>
      <c r="L928" s="108"/>
      <c r="M928" s="111"/>
      <c r="N928" s="112"/>
      <c r="O928" s="111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  <c r="AF928" s="108"/>
      <c r="AG928" s="108"/>
      <c r="AH928" s="108"/>
    </row>
    <row r="929">
      <c r="A929" s="108"/>
      <c r="B929" s="108"/>
      <c r="C929" s="108"/>
      <c r="D929" s="115"/>
      <c r="E929" s="108"/>
      <c r="F929" s="108"/>
      <c r="G929" s="108"/>
      <c r="H929" s="108"/>
      <c r="I929" s="108"/>
      <c r="J929" s="108"/>
      <c r="K929" s="108"/>
      <c r="L929" s="108"/>
      <c r="M929" s="111"/>
      <c r="N929" s="112"/>
      <c r="O929" s="111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  <c r="AF929" s="108"/>
      <c r="AG929" s="108"/>
      <c r="AH929" s="108"/>
    </row>
    <row r="930">
      <c r="A930" s="108"/>
      <c r="B930" s="108"/>
      <c r="C930" s="108"/>
      <c r="D930" s="115"/>
      <c r="E930" s="108"/>
      <c r="F930" s="108"/>
      <c r="G930" s="108"/>
      <c r="H930" s="108"/>
      <c r="I930" s="108"/>
      <c r="J930" s="108"/>
      <c r="K930" s="108"/>
      <c r="L930" s="108"/>
      <c r="M930" s="111"/>
      <c r="N930" s="112"/>
      <c r="O930" s="111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  <c r="AF930" s="108"/>
      <c r="AG930" s="108"/>
      <c r="AH930" s="108"/>
    </row>
    <row r="931">
      <c r="A931" s="108"/>
      <c r="B931" s="108"/>
      <c r="C931" s="108"/>
      <c r="D931" s="115"/>
      <c r="E931" s="108"/>
      <c r="F931" s="108"/>
      <c r="G931" s="108"/>
      <c r="H931" s="108"/>
      <c r="I931" s="108"/>
      <c r="J931" s="108"/>
      <c r="K931" s="108"/>
      <c r="L931" s="108"/>
      <c r="M931" s="111"/>
      <c r="N931" s="112"/>
      <c r="O931" s="111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  <c r="AF931" s="108"/>
      <c r="AG931" s="108"/>
      <c r="AH931" s="108"/>
    </row>
    <row r="932">
      <c r="A932" s="108"/>
      <c r="B932" s="108"/>
      <c r="C932" s="108"/>
      <c r="D932" s="115"/>
      <c r="E932" s="108"/>
      <c r="F932" s="108"/>
      <c r="G932" s="108"/>
      <c r="H932" s="108"/>
      <c r="I932" s="108"/>
      <c r="J932" s="108"/>
      <c r="K932" s="108"/>
      <c r="L932" s="108"/>
      <c r="M932" s="111"/>
      <c r="N932" s="112"/>
      <c r="O932" s="111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  <c r="AF932" s="108"/>
      <c r="AG932" s="108"/>
      <c r="AH932" s="108"/>
    </row>
    <row r="933">
      <c r="A933" s="108"/>
      <c r="B933" s="108"/>
      <c r="C933" s="108"/>
      <c r="D933" s="115"/>
      <c r="E933" s="108"/>
      <c r="F933" s="108"/>
      <c r="G933" s="108"/>
      <c r="H933" s="108"/>
      <c r="I933" s="108"/>
      <c r="J933" s="108"/>
      <c r="K933" s="108"/>
      <c r="L933" s="108"/>
      <c r="M933" s="111"/>
      <c r="N933" s="112"/>
      <c r="O933" s="111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  <c r="AF933" s="108"/>
      <c r="AG933" s="108"/>
      <c r="AH933" s="108"/>
    </row>
    <row r="934">
      <c r="A934" s="108"/>
      <c r="B934" s="108"/>
      <c r="C934" s="108"/>
      <c r="D934" s="115"/>
      <c r="E934" s="108"/>
      <c r="F934" s="108"/>
      <c r="G934" s="108"/>
      <c r="H934" s="108"/>
      <c r="I934" s="108"/>
      <c r="J934" s="108"/>
      <c r="K934" s="108"/>
      <c r="L934" s="108"/>
      <c r="M934" s="111"/>
      <c r="N934" s="112"/>
      <c r="O934" s="111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  <c r="AF934" s="108"/>
      <c r="AG934" s="108"/>
      <c r="AH934" s="108"/>
    </row>
    <row r="935">
      <c r="A935" s="108"/>
      <c r="B935" s="108"/>
      <c r="C935" s="108"/>
      <c r="D935" s="115"/>
      <c r="E935" s="108"/>
      <c r="F935" s="108"/>
      <c r="G935" s="108"/>
      <c r="H935" s="108"/>
      <c r="I935" s="108"/>
      <c r="J935" s="108"/>
      <c r="K935" s="108"/>
      <c r="L935" s="108"/>
      <c r="M935" s="111"/>
      <c r="N935" s="112"/>
      <c r="O935" s="111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  <c r="AF935" s="108"/>
      <c r="AG935" s="108"/>
      <c r="AH935" s="108"/>
    </row>
    <row r="936">
      <c r="A936" s="108"/>
      <c r="B936" s="108"/>
      <c r="C936" s="108"/>
      <c r="D936" s="115"/>
      <c r="E936" s="108"/>
      <c r="F936" s="108"/>
      <c r="G936" s="108"/>
      <c r="H936" s="108"/>
      <c r="I936" s="108"/>
      <c r="J936" s="108"/>
      <c r="K936" s="108"/>
      <c r="L936" s="108"/>
      <c r="M936" s="111"/>
      <c r="N936" s="112"/>
      <c r="O936" s="111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  <c r="AF936" s="108"/>
      <c r="AG936" s="108"/>
      <c r="AH936" s="108"/>
    </row>
    <row r="937">
      <c r="A937" s="108"/>
      <c r="B937" s="108"/>
      <c r="C937" s="108"/>
      <c r="D937" s="115"/>
      <c r="E937" s="108"/>
      <c r="F937" s="108"/>
      <c r="G937" s="108"/>
      <c r="H937" s="108"/>
      <c r="I937" s="108"/>
      <c r="J937" s="108"/>
      <c r="K937" s="108"/>
      <c r="L937" s="108"/>
      <c r="M937" s="111"/>
      <c r="N937" s="112"/>
      <c r="O937" s="111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  <c r="AF937" s="108"/>
      <c r="AG937" s="108"/>
      <c r="AH937" s="108"/>
    </row>
    <row r="938">
      <c r="A938" s="108"/>
      <c r="B938" s="108"/>
      <c r="C938" s="108"/>
      <c r="D938" s="115"/>
      <c r="E938" s="108"/>
      <c r="F938" s="108"/>
      <c r="G938" s="108"/>
      <c r="H938" s="108"/>
      <c r="I938" s="108"/>
      <c r="J938" s="108"/>
      <c r="K938" s="108"/>
      <c r="L938" s="108"/>
      <c r="M938" s="111"/>
      <c r="N938" s="112"/>
      <c r="O938" s="111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  <c r="AF938" s="108"/>
      <c r="AG938" s="108"/>
      <c r="AH938" s="108"/>
    </row>
    <row r="939">
      <c r="A939" s="108"/>
      <c r="B939" s="108"/>
      <c r="C939" s="108"/>
      <c r="D939" s="115"/>
      <c r="E939" s="108"/>
      <c r="F939" s="108"/>
      <c r="G939" s="108"/>
      <c r="H939" s="108"/>
      <c r="I939" s="108"/>
      <c r="J939" s="108"/>
      <c r="K939" s="108"/>
      <c r="L939" s="108"/>
      <c r="M939" s="111"/>
      <c r="N939" s="112"/>
      <c r="O939" s="111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  <c r="AF939" s="108"/>
      <c r="AG939" s="108"/>
      <c r="AH939" s="108"/>
    </row>
    <row r="940">
      <c r="A940" s="108"/>
      <c r="B940" s="108"/>
      <c r="C940" s="108"/>
      <c r="D940" s="115"/>
      <c r="E940" s="108"/>
      <c r="F940" s="108"/>
      <c r="G940" s="108"/>
      <c r="H940" s="108"/>
      <c r="I940" s="108"/>
      <c r="J940" s="108"/>
      <c r="K940" s="108"/>
      <c r="L940" s="108"/>
      <c r="M940" s="111"/>
      <c r="N940" s="112"/>
      <c r="O940" s="111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  <c r="AF940" s="108"/>
      <c r="AG940" s="108"/>
      <c r="AH940" s="108"/>
    </row>
    <row r="941">
      <c r="A941" s="108"/>
      <c r="B941" s="108"/>
      <c r="C941" s="108"/>
      <c r="D941" s="115"/>
      <c r="E941" s="108"/>
      <c r="F941" s="108"/>
      <c r="G941" s="108"/>
      <c r="H941" s="108"/>
      <c r="I941" s="108"/>
      <c r="J941" s="108"/>
      <c r="K941" s="108"/>
      <c r="L941" s="108"/>
      <c r="M941" s="111"/>
      <c r="N941" s="112"/>
      <c r="O941" s="111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  <c r="AF941" s="108"/>
      <c r="AG941" s="108"/>
      <c r="AH941" s="108"/>
    </row>
    <row r="942">
      <c r="A942" s="108"/>
      <c r="B942" s="108"/>
      <c r="C942" s="108"/>
      <c r="D942" s="115"/>
      <c r="E942" s="108"/>
      <c r="F942" s="108"/>
      <c r="G942" s="108"/>
      <c r="H942" s="108"/>
      <c r="I942" s="108"/>
      <c r="J942" s="108"/>
      <c r="K942" s="108"/>
      <c r="L942" s="108"/>
      <c r="M942" s="111"/>
      <c r="N942" s="112"/>
      <c r="O942" s="111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  <c r="AF942" s="108"/>
      <c r="AG942" s="108"/>
      <c r="AH942" s="108"/>
    </row>
    <row r="943">
      <c r="A943" s="108"/>
      <c r="B943" s="108"/>
      <c r="C943" s="108"/>
      <c r="D943" s="115"/>
      <c r="E943" s="108"/>
      <c r="F943" s="108"/>
      <c r="G943" s="108"/>
      <c r="H943" s="108"/>
      <c r="I943" s="108"/>
      <c r="J943" s="108"/>
      <c r="K943" s="108"/>
      <c r="L943" s="108"/>
      <c r="M943" s="111"/>
      <c r="N943" s="112"/>
      <c r="O943" s="111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  <c r="AF943" s="108"/>
      <c r="AG943" s="108"/>
      <c r="AH943" s="108"/>
    </row>
    <row r="944">
      <c r="A944" s="108"/>
      <c r="B944" s="108"/>
      <c r="C944" s="108"/>
      <c r="D944" s="115"/>
      <c r="E944" s="108"/>
      <c r="F944" s="108"/>
      <c r="G944" s="108"/>
      <c r="H944" s="108"/>
      <c r="I944" s="108"/>
      <c r="J944" s="108"/>
      <c r="K944" s="108"/>
      <c r="L944" s="108"/>
      <c r="M944" s="111"/>
      <c r="N944" s="112"/>
      <c r="O944" s="111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  <c r="AF944" s="108"/>
      <c r="AG944" s="108"/>
      <c r="AH944" s="108"/>
    </row>
    <row r="945">
      <c r="A945" s="108"/>
      <c r="B945" s="108"/>
      <c r="C945" s="108"/>
      <c r="D945" s="115"/>
      <c r="E945" s="108"/>
      <c r="F945" s="108"/>
      <c r="G945" s="108"/>
      <c r="H945" s="108"/>
      <c r="I945" s="108"/>
      <c r="J945" s="108"/>
      <c r="K945" s="108"/>
      <c r="L945" s="108"/>
      <c r="M945" s="111"/>
      <c r="N945" s="112"/>
      <c r="O945" s="111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  <c r="AF945" s="108"/>
      <c r="AG945" s="108"/>
      <c r="AH945" s="108"/>
    </row>
    <row r="946">
      <c r="A946" s="108"/>
      <c r="B946" s="108"/>
      <c r="C946" s="108"/>
      <c r="D946" s="115"/>
      <c r="E946" s="108"/>
      <c r="F946" s="108"/>
      <c r="G946" s="108"/>
      <c r="H946" s="108"/>
      <c r="I946" s="108"/>
      <c r="J946" s="108"/>
      <c r="K946" s="108"/>
      <c r="L946" s="108"/>
      <c r="M946" s="111"/>
      <c r="N946" s="112"/>
      <c r="O946" s="111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  <c r="AF946" s="108"/>
      <c r="AG946" s="108"/>
      <c r="AH946" s="108"/>
    </row>
    <row r="947">
      <c r="A947" s="108"/>
      <c r="B947" s="108"/>
      <c r="C947" s="108"/>
      <c r="D947" s="115"/>
      <c r="E947" s="108"/>
      <c r="F947" s="108"/>
      <c r="G947" s="108"/>
      <c r="H947" s="108"/>
      <c r="I947" s="108"/>
      <c r="J947" s="108"/>
      <c r="K947" s="108"/>
      <c r="L947" s="108"/>
      <c r="M947" s="111"/>
      <c r="N947" s="112"/>
      <c r="O947" s="111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  <c r="AF947" s="108"/>
      <c r="AG947" s="108"/>
      <c r="AH947" s="108"/>
    </row>
    <row r="948">
      <c r="A948" s="108"/>
      <c r="B948" s="108"/>
      <c r="C948" s="108"/>
      <c r="D948" s="115"/>
      <c r="E948" s="108"/>
      <c r="F948" s="108"/>
      <c r="G948" s="108"/>
      <c r="H948" s="108"/>
      <c r="I948" s="108"/>
      <c r="J948" s="108"/>
      <c r="K948" s="108"/>
      <c r="L948" s="108"/>
      <c r="M948" s="111"/>
      <c r="N948" s="112"/>
      <c r="O948" s="111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  <c r="AF948" s="108"/>
      <c r="AG948" s="108"/>
      <c r="AH948" s="108"/>
    </row>
    <row r="949">
      <c r="A949" s="108"/>
      <c r="B949" s="108"/>
      <c r="C949" s="108"/>
      <c r="D949" s="115"/>
      <c r="E949" s="108"/>
      <c r="F949" s="108"/>
      <c r="G949" s="108"/>
      <c r="H949" s="108"/>
      <c r="I949" s="108"/>
      <c r="J949" s="108"/>
      <c r="K949" s="108"/>
      <c r="L949" s="108"/>
      <c r="M949" s="111"/>
      <c r="N949" s="112"/>
      <c r="O949" s="111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  <c r="AF949" s="108"/>
      <c r="AG949" s="108"/>
      <c r="AH949" s="108"/>
    </row>
    <row r="950">
      <c r="A950" s="108"/>
      <c r="B950" s="108"/>
      <c r="C950" s="108"/>
      <c r="D950" s="115"/>
      <c r="E950" s="108"/>
      <c r="F950" s="108"/>
      <c r="G950" s="108"/>
      <c r="H950" s="108"/>
      <c r="I950" s="108"/>
      <c r="J950" s="108"/>
      <c r="K950" s="108"/>
      <c r="L950" s="108"/>
      <c r="M950" s="111"/>
      <c r="N950" s="112"/>
      <c r="O950" s="111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  <c r="AF950" s="108"/>
      <c r="AG950" s="108"/>
      <c r="AH950" s="108"/>
    </row>
    <row r="951">
      <c r="A951" s="108"/>
      <c r="B951" s="108"/>
      <c r="C951" s="108"/>
      <c r="D951" s="115"/>
      <c r="E951" s="108"/>
      <c r="F951" s="108"/>
      <c r="G951" s="108"/>
      <c r="H951" s="108"/>
      <c r="I951" s="108"/>
      <c r="J951" s="108"/>
      <c r="K951" s="108"/>
      <c r="L951" s="108"/>
      <c r="M951" s="111"/>
      <c r="N951" s="112"/>
      <c r="O951" s="111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  <c r="AF951" s="108"/>
      <c r="AG951" s="108"/>
      <c r="AH951" s="108"/>
    </row>
    <row r="952">
      <c r="A952" s="108"/>
      <c r="B952" s="108"/>
      <c r="C952" s="108"/>
      <c r="D952" s="115"/>
      <c r="E952" s="108"/>
      <c r="F952" s="108"/>
      <c r="G952" s="108"/>
      <c r="H952" s="108"/>
      <c r="I952" s="108"/>
      <c r="J952" s="108"/>
      <c r="K952" s="108"/>
      <c r="L952" s="108"/>
      <c r="M952" s="111"/>
      <c r="N952" s="112"/>
      <c r="O952" s="111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  <c r="AF952" s="108"/>
      <c r="AG952" s="108"/>
      <c r="AH952" s="108"/>
    </row>
    <row r="953">
      <c r="A953" s="108"/>
      <c r="B953" s="108"/>
      <c r="C953" s="108"/>
      <c r="D953" s="115"/>
      <c r="E953" s="108"/>
      <c r="F953" s="108"/>
      <c r="G953" s="108"/>
      <c r="H953" s="108"/>
      <c r="I953" s="108"/>
      <c r="J953" s="108"/>
      <c r="K953" s="108"/>
      <c r="L953" s="108"/>
      <c r="M953" s="111"/>
      <c r="N953" s="112"/>
      <c r="O953" s="111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  <c r="AF953" s="108"/>
      <c r="AG953" s="108"/>
      <c r="AH953" s="108"/>
    </row>
    <row r="954">
      <c r="A954" s="108"/>
      <c r="B954" s="108"/>
      <c r="C954" s="108"/>
      <c r="D954" s="115"/>
      <c r="E954" s="108"/>
      <c r="F954" s="108"/>
      <c r="G954" s="108"/>
      <c r="H954" s="108"/>
      <c r="I954" s="108"/>
      <c r="J954" s="108"/>
      <c r="K954" s="108"/>
      <c r="L954" s="108"/>
      <c r="M954" s="111"/>
      <c r="N954" s="112"/>
      <c r="O954" s="111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  <c r="AF954" s="108"/>
      <c r="AG954" s="108"/>
      <c r="AH954" s="108"/>
    </row>
    <row r="955">
      <c r="A955" s="108"/>
      <c r="B955" s="108"/>
      <c r="C955" s="108"/>
      <c r="D955" s="115"/>
      <c r="E955" s="108"/>
      <c r="F955" s="108"/>
      <c r="G955" s="108"/>
      <c r="H955" s="108"/>
      <c r="I955" s="108"/>
      <c r="J955" s="108"/>
      <c r="K955" s="108"/>
      <c r="L955" s="108"/>
      <c r="M955" s="111"/>
      <c r="N955" s="112"/>
      <c r="O955" s="111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  <c r="AF955" s="108"/>
      <c r="AG955" s="108"/>
      <c r="AH955" s="108"/>
    </row>
    <row r="956">
      <c r="A956" s="108"/>
      <c r="B956" s="108"/>
      <c r="C956" s="108"/>
      <c r="D956" s="115"/>
      <c r="E956" s="108"/>
      <c r="F956" s="108"/>
      <c r="G956" s="108"/>
      <c r="H956" s="108"/>
      <c r="I956" s="108"/>
      <c r="J956" s="108"/>
      <c r="K956" s="108"/>
      <c r="L956" s="108"/>
      <c r="M956" s="111"/>
      <c r="N956" s="112"/>
      <c r="O956" s="111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  <c r="AF956" s="108"/>
      <c r="AG956" s="108"/>
      <c r="AH956" s="108"/>
    </row>
    <row r="957">
      <c r="A957" s="108"/>
      <c r="B957" s="108"/>
      <c r="C957" s="108"/>
      <c r="D957" s="115"/>
      <c r="E957" s="108"/>
      <c r="F957" s="108"/>
      <c r="G957" s="108"/>
      <c r="H957" s="108"/>
      <c r="I957" s="108"/>
      <c r="J957" s="108"/>
      <c r="K957" s="108"/>
      <c r="L957" s="108"/>
      <c r="M957" s="111"/>
      <c r="N957" s="112"/>
      <c r="O957" s="111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  <c r="AF957" s="108"/>
      <c r="AG957" s="108"/>
      <c r="AH957" s="108"/>
    </row>
    <row r="958">
      <c r="A958" s="108"/>
      <c r="B958" s="108"/>
      <c r="C958" s="108"/>
      <c r="D958" s="115"/>
      <c r="E958" s="108"/>
      <c r="F958" s="108"/>
      <c r="G958" s="108"/>
      <c r="H958" s="108"/>
      <c r="I958" s="108"/>
      <c r="J958" s="108"/>
      <c r="K958" s="108"/>
      <c r="L958" s="108"/>
      <c r="M958" s="111"/>
      <c r="N958" s="112"/>
      <c r="O958" s="111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  <c r="AF958" s="108"/>
      <c r="AG958" s="108"/>
      <c r="AH958" s="108"/>
    </row>
    <row r="959">
      <c r="A959" s="108"/>
      <c r="B959" s="108"/>
      <c r="C959" s="108"/>
      <c r="D959" s="115"/>
      <c r="E959" s="108"/>
      <c r="F959" s="108"/>
      <c r="G959" s="108"/>
      <c r="H959" s="108"/>
      <c r="I959" s="108"/>
      <c r="J959" s="108"/>
      <c r="K959" s="108"/>
      <c r="L959" s="108"/>
      <c r="M959" s="111"/>
      <c r="N959" s="112"/>
      <c r="O959" s="111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  <c r="AF959" s="108"/>
      <c r="AG959" s="108"/>
      <c r="AH959" s="108"/>
    </row>
    <row r="960">
      <c r="A960" s="108"/>
      <c r="B960" s="108"/>
      <c r="C960" s="108"/>
      <c r="D960" s="115"/>
      <c r="E960" s="108"/>
      <c r="F960" s="108"/>
      <c r="G960" s="108"/>
      <c r="H960" s="108"/>
      <c r="I960" s="108"/>
      <c r="J960" s="108"/>
      <c r="K960" s="108"/>
      <c r="L960" s="108"/>
      <c r="M960" s="111"/>
      <c r="N960" s="112"/>
      <c r="O960" s="111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  <c r="AF960" s="108"/>
      <c r="AG960" s="108"/>
      <c r="AH960" s="108"/>
    </row>
    <row r="961">
      <c r="A961" s="108"/>
      <c r="B961" s="108"/>
      <c r="C961" s="108"/>
      <c r="D961" s="115"/>
      <c r="E961" s="108"/>
      <c r="F961" s="108"/>
      <c r="G961" s="108"/>
      <c r="H961" s="108"/>
      <c r="I961" s="108"/>
      <c r="J961" s="108"/>
      <c r="K961" s="108"/>
      <c r="L961" s="108"/>
      <c r="M961" s="111"/>
      <c r="N961" s="112"/>
      <c r="O961" s="111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  <c r="AF961" s="108"/>
      <c r="AG961" s="108"/>
      <c r="AH961" s="108"/>
    </row>
    <row r="962">
      <c r="A962" s="108"/>
      <c r="B962" s="108"/>
      <c r="C962" s="108"/>
      <c r="D962" s="115"/>
      <c r="E962" s="108"/>
      <c r="F962" s="108"/>
      <c r="G962" s="108"/>
      <c r="H962" s="108"/>
      <c r="I962" s="108"/>
      <c r="J962" s="108"/>
      <c r="K962" s="108"/>
      <c r="L962" s="108"/>
      <c r="M962" s="111"/>
      <c r="N962" s="112"/>
      <c r="O962" s="111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  <c r="AF962" s="108"/>
      <c r="AG962" s="108"/>
      <c r="AH962" s="108"/>
    </row>
    <row r="963">
      <c r="A963" s="108"/>
      <c r="B963" s="108"/>
      <c r="C963" s="108"/>
      <c r="D963" s="115"/>
      <c r="E963" s="108"/>
      <c r="F963" s="108"/>
      <c r="G963" s="108"/>
      <c r="H963" s="108"/>
      <c r="I963" s="108"/>
      <c r="J963" s="108"/>
      <c r="K963" s="108"/>
      <c r="L963" s="108"/>
      <c r="M963" s="111"/>
      <c r="N963" s="112"/>
      <c r="O963" s="111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  <c r="AF963" s="108"/>
      <c r="AG963" s="108"/>
      <c r="AH963" s="108"/>
    </row>
    <row r="964">
      <c r="A964" s="108"/>
      <c r="B964" s="108"/>
      <c r="C964" s="108"/>
      <c r="D964" s="115"/>
      <c r="E964" s="108"/>
      <c r="F964" s="108"/>
      <c r="G964" s="108"/>
      <c r="H964" s="108"/>
      <c r="I964" s="108"/>
      <c r="J964" s="108"/>
      <c r="K964" s="108"/>
      <c r="L964" s="108"/>
      <c r="M964" s="111"/>
      <c r="N964" s="112"/>
      <c r="O964" s="111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  <c r="AF964" s="108"/>
      <c r="AG964" s="108"/>
      <c r="AH964" s="108"/>
    </row>
    <row r="965">
      <c r="A965" s="108"/>
      <c r="B965" s="108"/>
      <c r="C965" s="108"/>
      <c r="D965" s="115"/>
      <c r="E965" s="108"/>
      <c r="F965" s="108"/>
      <c r="G965" s="108"/>
      <c r="H965" s="108"/>
      <c r="I965" s="108"/>
      <c r="J965" s="108"/>
      <c r="K965" s="108"/>
      <c r="L965" s="108"/>
      <c r="M965" s="111"/>
      <c r="N965" s="112"/>
      <c r="O965" s="111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  <c r="AF965" s="108"/>
      <c r="AG965" s="108"/>
      <c r="AH965" s="108"/>
    </row>
    <row r="966">
      <c r="A966" s="108"/>
      <c r="B966" s="108"/>
      <c r="C966" s="108"/>
      <c r="D966" s="115"/>
      <c r="E966" s="108"/>
      <c r="F966" s="108"/>
      <c r="G966" s="108"/>
      <c r="H966" s="108"/>
      <c r="I966" s="108"/>
      <c r="J966" s="108"/>
      <c r="K966" s="108"/>
      <c r="L966" s="108"/>
      <c r="M966" s="111"/>
      <c r="N966" s="112"/>
      <c r="O966" s="111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  <c r="AF966" s="108"/>
      <c r="AG966" s="108"/>
      <c r="AH966" s="108"/>
    </row>
    <row r="967">
      <c r="A967" s="108"/>
      <c r="B967" s="108"/>
      <c r="C967" s="108"/>
      <c r="D967" s="115"/>
      <c r="E967" s="108"/>
      <c r="F967" s="108"/>
      <c r="G967" s="108"/>
      <c r="H967" s="108"/>
      <c r="I967" s="108"/>
      <c r="J967" s="108"/>
      <c r="K967" s="108"/>
      <c r="L967" s="108"/>
      <c r="M967" s="111"/>
      <c r="N967" s="112"/>
      <c r="O967" s="111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  <c r="AF967" s="108"/>
      <c r="AG967" s="108"/>
      <c r="AH967" s="108"/>
    </row>
    <row r="968">
      <c r="A968" s="108"/>
      <c r="B968" s="108"/>
      <c r="C968" s="108"/>
      <c r="D968" s="115"/>
      <c r="E968" s="108"/>
      <c r="F968" s="108"/>
      <c r="G968" s="108"/>
      <c r="H968" s="108"/>
      <c r="I968" s="108"/>
      <c r="J968" s="108"/>
      <c r="K968" s="108"/>
      <c r="L968" s="108"/>
      <c r="M968" s="111"/>
      <c r="N968" s="112"/>
      <c r="O968" s="111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  <c r="AF968" s="108"/>
      <c r="AG968" s="108"/>
      <c r="AH968" s="108"/>
    </row>
    <row r="969">
      <c r="A969" s="108"/>
      <c r="B969" s="108"/>
      <c r="C969" s="108"/>
      <c r="D969" s="115"/>
      <c r="E969" s="108"/>
      <c r="F969" s="108"/>
      <c r="G969" s="108"/>
      <c r="H969" s="108"/>
      <c r="I969" s="108"/>
      <c r="J969" s="108"/>
      <c r="K969" s="108"/>
      <c r="L969" s="108"/>
      <c r="M969" s="111"/>
      <c r="N969" s="112"/>
      <c r="O969" s="111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  <c r="AF969" s="108"/>
      <c r="AG969" s="108"/>
      <c r="AH969" s="108"/>
    </row>
    <row r="970">
      <c r="A970" s="108"/>
      <c r="B970" s="108"/>
      <c r="C970" s="108"/>
      <c r="D970" s="115"/>
      <c r="E970" s="108"/>
      <c r="F970" s="108"/>
      <c r="G970" s="108"/>
      <c r="H970" s="108"/>
      <c r="I970" s="108"/>
      <c r="J970" s="108"/>
      <c r="K970" s="108"/>
      <c r="L970" s="108"/>
      <c r="M970" s="111"/>
      <c r="N970" s="112"/>
      <c r="O970" s="111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  <c r="AF970" s="108"/>
      <c r="AG970" s="108"/>
      <c r="AH970" s="108"/>
    </row>
    <row r="971">
      <c r="A971" s="108"/>
      <c r="B971" s="108"/>
      <c r="C971" s="108"/>
      <c r="D971" s="115"/>
      <c r="E971" s="108"/>
      <c r="F971" s="108"/>
      <c r="G971" s="108"/>
      <c r="H971" s="108"/>
      <c r="I971" s="108"/>
      <c r="J971" s="108"/>
      <c r="K971" s="108"/>
      <c r="L971" s="108"/>
      <c r="M971" s="111"/>
      <c r="N971" s="112"/>
      <c r="O971" s="111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  <c r="AF971" s="108"/>
      <c r="AG971" s="108"/>
      <c r="AH971" s="108"/>
    </row>
    <row r="972">
      <c r="A972" s="108"/>
      <c r="B972" s="108"/>
      <c r="C972" s="108"/>
      <c r="D972" s="115"/>
      <c r="E972" s="108"/>
      <c r="F972" s="108"/>
      <c r="G972" s="108"/>
      <c r="H972" s="108"/>
      <c r="I972" s="108"/>
      <c r="J972" s="108"/>
      <c r="K972" s="108"/>
      <c r="L972" s="108"/>
      <c r="M972" s="111"/>
      <c r="N972" s="112"/>
      <c r="O972" s="111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  <c r="AF972" s="108"/>
      <c r="AG972" s="108"/>
      <c r="AH972" s="108"/>
    </row>
    <row r="973">
      <c r="A973" s="108"/>
      <c r="B973" s="108"/>
      <c r="C973" s="108"/>
      <c r="D973" s="115"/>
      <c r="E973" s="108"/>
      <c r="F973" s="108"/>
      <c r="G973" s="108"/>
      <c r="H973" s="108"/>
      <c r="I973" s="108"/>
      <c r="J973" s="108"/>
      <c r="K973" s="108"/>
      <c r="L973" s="108"/>
      <c r="M973" s="111"/>
      <c r="N973" s="112"/>
      <c r="O973" s="111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  <c r="AF973" s="108"/>
      <c r="AG973" s="108"/>
      <c r="AH973" s="108"/>
    </row>
    <row r="974">
      <c r="A974" s="108"/>
      <c r="B974" s="108"/>
      <c r="C974" s="108"/>
      <c r="D974" s="115"/>
      <c r="E974" s="108"/>
      <c r="F974" s="108"/>
      <c r="G974" s="108"/>
      <c r="H974" s="108"/>
      <c r="I974" s="108"/>
      <c r="J974" s="108"/>
      <c r="K974" s="108"/>
      <c r="L974" s="108"/>
      <c r="M974" s="111"/>
      <c r="N974" s="112"/>
      <c r="O974" s="111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  <c r="AF974" s="108"/>
      <c r="AG974" s="108"/>
      <c r="AH974" s="108"/>
    </row>
    <row r="975">
      <c r="A975" s="108"/>
      <c r="B975" s="108"/>
      <c r="C975" s="108"/>
      <c r="D975" s="115"/>
      <c r="E975" s="108"/>
      <c r="F975" s="108"/>
      <c r="G975" s="108"/>
      <c r="H975" s="108"/>
      <c r="I975" s="108"/>
      <c r="J975" s="108"/>
      <c r="K975" s="108"/>
      <c r="L975" s="108"/>
      <c r="M975" s="111"/>
      <c r="N975" s="112"/>
      <c r="O975" s="111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  <c r="AF975" s="108"/>
      <c r="AG975" s="108"/>
      <c r="AH975" s="108"/>
    </row>
    <row r="976">
      <c r="A976" s="108"/>
      <c r="B976" s="108"/>
      <c r="C976" s="108"/>
      <c r="D976" s="115"/>
      <c r="E976" s="108"/>
      <c r="F976" s="108"/>
      <c r="G976" s="108"/>
      <c r="H976" s="108"/>
      <c r="I976" s="108"/>
      <c r="J976" s="108"/>
      <c r="K976" s="108"/>
      <c r="L976" s="108"/>
      <c r="M976" s="111"/>
      <c r="N976" s="112"/>
      <c r="O976" s="111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  <c r="AF976" s="108"/>
      <c r="AG976" s="108"/>
      <c r="AH976" s="108"/>
    </row>
    <row r="977">
      <c r="A977" s="108"/>
      <c r="B977" s="108"/>
      <c r="C977" s="108"/>
      <c r="D977" s="115"/>
      <c r="E977" s="108"/>
      <c r="F977" s="108"/>
      <c r="G977" s="108"/>
      <c r="H977" s="108"/>
      <c r="I977" s="108"/>
      <c r="J977" s="108"/>
      <c r="K977" s="108"/>
      <c r="L977" s="108"/>
      <c r="M977" s="111"/>
      <c r="N977" s="112"/>
      <c r="O977" s="111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  <c r="AF977" s="108"/>
      <c r="AG977" s="108"/>
      <c r="AH977" s="108"/>
    </row>
    <row r="978">
      <c r="A978" s="108"/>
      <c r="B978" s="108"/>
      <c r="C978" s="108"/>
      <c r="D978" s="115"/>
      <c r="E978" s="108"/>
      <c r="F978" s="108"/>
      <c r="G978" s="108"/>
      <c r="H978" s="108"/>
      <c r="I978" s="108"/>
      <c r="J978" s="108"/>
      <c r="K978" s="108"/>
      <c r="L978" s="108"/>
      <c r="M978" s="111"/>
      <c r="N978" s="112"/>
      <c r="O978" s="111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  <c r="AF978" s="108"/>
      <c r="AG978" s="108"/>
      <c r="AH978" s="108"/>
    </row>
    <row r="979">
      <c r="A979" s="108"/>
      <c r="B979" s="108"/>
      <c r="C979" s="108"/>
      <c r="D979" s="115"/>
      <c r="E979" s="108"/>
      <c r="F979" s="108"/>
      <c r="G979" s="108"/>
      <c r="H979" s="108"/>
      <c r="I979" s="108"/>
      <c r="J979" s="108"/>
      <c r="K979" s="108"/>
      <c r="L979" s="108"/>
      <c r="M979" s="111"/>
      <c r="N979" s="112"/>
      <c r="O979" s="111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  <c r="AF979" s="108"/>
      <c r="AG979" s="108"/>
      <c r="AH979" s="108"/>
    </row>
    <row r="980">
      <c r="A980" s="108"/>
      <c r="B980" s="108"/>
      <c r="C980" s="108"/>
      <c r="D980" s="115"/>
      <c r="E980" s="108"/>
      <c r="F980" s="108"/>
      <c r="G980" s="108"/>
      <c r="H980" s="108"/>
      <c r="I980" s="108"/>
      <c r="J980" s="108"/>
      <c r="K980" s="108"/>
      <c r="L980" s="108"/>
      <c r="M980" s="111"/>
      <c r="N980" s="112"/>
      <c r="O980" s="111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  <c r="AF980" s="108"/>
      <c r="AG980" s="108"/>
      <c r="AH980" s="108"/>
    </row>
    <row r="981">
      <c r="A981" s="108"/>
      <c r="B981" s="108"/>
      <c r="C981" s="108"/>
      <c r="D981" s="115"/>
      <c r="E981" s="108"/>
      <c r="F981" s="108"/>
      <c r="G981" s="108"/>
      <c r="H981" s="108"/>
      <c r="I981" s="108"/>
      <c r="J981" s="108"/>
      <c r="K981" s="108"/>
      <c r="L981" s="108"/>
      <c r="M981" s="111"/>
      <c r="N981" s="112"/>
      <c r="O981" s="111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</row>
    <row r="982">
      <c r="A982" s="108"/>
      <c r="B982" s="108"/>
      <c r="C982" s="108"/>
      <c r="D982" s="115"/>
      <c r="E982" s="108"/>
      <c r="F982" s="108"/>
      <c r="G982" s="108"/>
      <c r="H982" s="108"/>
      <c r="I982" s="108"/>
      <c r="J982" s="108"/>
      <c r="K982" s="108"/>
      <c r="L982" s="108"/>
      <c r="M982" s="111"/>
      <c r="N982" s="112"/>
      <c r="O982" s="111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  <c r="AF982" s="108"/>
      <c r="AG982" s="108"/>
      <c r="AH982" s="108"/>
    </row>
    <row r="983">
      <c r="A983" s="108"/>
      <c r="B983" s="108"/>
      <c r="C983" s="108"/>
      <c r="D983" s="115"/>
      <c r="E983" s="108"/>
      <c r="F983" s="108"/>
      <c r="G983" s="108"/>
      <c r="H983" s="108"/>
      <c r="I983" s="108"/>
      <c r="J983" s="108"/>
      <c r="K983" s="108"/>
      <c r="L983" s="108"/>
      <c r="M983" s="111"/>
      <c r="N983" s="112"/>
      <c r="O983" s="111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  <c r="AF983" s="108"/>
      <c r="AG983" s="108"/>
      <c r="AH983" s="108"/>
    </row>
    <row r="984">
      <c r="A984" s="108"/>
      <c r="B984" s="108"/>
      <c r="C984" s="108"/>
      <c r="D984" s="115"/>
      <c r="E984" s="108"/>
      <c r="F984" s="108"/>
      <c r="G984" s="108"/>
      <c r="H984" s="108"/>
      <c r="I984" s="108"/>
      <c r="J984" s="108"/>
      <c r="K984" s="108"/>
      <c r="L984" s="108"/>
      <c r="M984" s="111"/>
      <c r="N984" s="112"/>
      <c r="O984" s="111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  <c r="AF984" s="108"/>
      <c r="AG984" s="108"/>
      <c r="AH984" s="108"/>
    </row>
    <row r="985">
      <c r="A985" s="108"/>
      <c r="B985" s="108"/>
      <c r="C985" s="108"/>
      <c r="D985" s="115"/>
      <c r="E985" s="108"/>
      <c r="F985" s="108"/>
      <c r="G985" s="108"/>
      <c r="H985" s="108"/>
      <c r="I985" s="108"/>
      <c r="J985" s="108"/>
      <c r="K985" s="108"/>
      <c r="L985" s="108"/>
      <c r="M985" s="111"/>
      <c r="N985" s="112"/>
      <c r="O985" s="111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  <c r="AF985" s="108"/>
      <c r="AG985" s="108"/>
      <c r="AH985" s="108"/>
    </row>
    <row r="986">
      <c r="A986" s="108"/>
      <c r="B986" s="108"/>
      <c r="C986" s="108"/>
      <c r="D986" s="115"/>
      <c r="E986" s="108"/>
      <c r="F986" s="108"/>
      <c r="G986" s="108"/>
      <c r="H986" s="108"/>
      <c r="I986" s="108"/>
      <c r="J986" s="108"/>
      <c r="K986" s="108"/>
      <c r="L986" s="108"/>
      <c r="M986" s="111"/>
      <c r="N986" s="112"/>
      <c r="O986" s="111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  <c r="AF986" s="108"/>
      <c r="AG986" s="108"/>
      <c r="AH986" s="108"/>
    </row>
    <row r="987">
      <c r="A987" s="108"/>
      <c r="B987" s="108"/>
      <c r="C987" s="108"/>
      <c r="D987" s="115"/>
      <c r="E987" s="108"/>
      <c r="F987" s="108"/>
      <c r="G987" s="108"/>
      <c r="H987" s="108"/>
      <c r="I987" s="108"/>
      <c r="J987" s="108"/>
      <c r="K987" s="108"/>
      <c r="L987" s="108"/>
      <c r="M987" s="111"/>
      <c r="N987" s="112"/>
      <c r="O987" s="111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  <c r="AF987" s="108"/>
      <c r="AG987" s="108"/>
      <c r="AH987" s="108"/>
    </row>
    <row r="988">
      <c r="A988" s="108"/>
      <c r="B988" s="108"/>
      <c r="C988" s="108"/>
      <c r="D988" s="115"/>
      <c r="E988" s="108"/>
      <c r="F988" s="108"/>
      <c r="G988" s="108"/>
      <c r="H988" s="108"/>
      <c r="I988" s="108"/>
      <c r="J988" s="108"/>
      <c r="K988" s="108"/>
      <c r="L988" s="108"/>
      <c r="M988" s="111"/>
      <c r="N988" s="112"/>
      <c r="O988" s="111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  <c r="AF988" s="108"/>
      <c r="AG988" s="108"/>
      <c r="AH988" s="108"/>
    </row>
    <row r="989">
      <c r="A989" s="108"/>
      <c r="B989" s="108"/>
      <c r="C989" s="108"/>
      <c r="D989" s="115"/>
      <c r="E989" s="108"/>
      <c r="F989" s="108"/>
      <c r="G989" s="108"/>
      <c r="H989" s="108"/>
      <c r="I989" s="108"/>
      <c r="J989" s="108"/>
      <c r="K989" s="108"/>
      <c r="L989" s="108"/>
      <c r="M989" s="111"/>
      <c r="N989" s="112"/>
      <c r="O989" s="111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  <c r="AF989" s="108"/>
      <c r="AG989" s="108"/>
      <c r="AH989" s="108"/>
    </row>
    <row r="990">
      <c r="A990" s="108"/>
      <c r="B990" s="108"/>
      <c r="C990" s="108"/>
      <c r="D990" s="115"/>
      <c r="E990" s="108"/>
      <c r="F990" s="108"/>
      <c r="G990" s="108"/>
      <c r="H990" s="108"/>
      <c r="I990" s="108"/>
      <c r="J990" s="108"/>
      <c r="K990" s="108"/>
      <c r="L990" s="108"/>
      <c r="M990" s="111"/>
      <c r="N990" s="112"/>
      <c r="O990" s="111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  <c r="AF990" s="108"/>
      <c r="AG990" s="108"/>
      <c r="AH990" s="108"/>
    </row>
    <row r="991">
      <c r="A991" s="108"/>
      <c r="B991" s="108"/>
      <c r="C991" s="108"/>
      <c r="D991" s="115"/>
      <c r="E991" s="108"/>
      <c r="F991" s="108"/>
      <c r="G991" s="108"/>
      <c r="H991" s="108"/>
      <c r="I991" s="108"/>
      <c r="J991" s="108"/>
      <c r="K991" s="108"/>
      <c r="L991" s="108"/>
      <c r="M991" s="111"/>
      <c r="N991" s="112"/>
      <c r="O991" s="111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  <c r="AF991" s="108"/>
      <c r="AG991" s="108"/>
      <c r="AH991" s="108"/>
    </row>
    <row r="992">
      <c r="A992" s="108"/>
      <c r="B992" s="108"/>
      <c r="C992" s="108"/>
      <c r="D992" s="115"/>
      <c r="E992" s="108"/>
      <c r="F992" s="108"/>
      <c r="G992" s="108"/>
      <c r="H992" s="108"/>
      <c r="I992" s="108"/>
      <c r="J992" s="108"/>
      <c r="K992" s="108"/>
      <c r="L992" s="108"/>
      <c r="M992" s="111"/>
      <c r="N992" s="112"/>
      <c r="O992" s="111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  <c r="AF992" s="108"/>
      <c r="AG992" s="108"/>
      <c r="AH992" s="108"/>
    </row>
    <row r="993">
      <c r="A993" s="108"/>
      <c r="B993" s="108"/>
      <c r="C993" s="108"/>
      <c r="D993" s="115"/>
      <c r="E993" s="108"/>
      <c r="F993" s="108"/>
      <c r="G993" s="108"/>
      <c r="H993" s="108"/>
      <c r="I993" s="108"/>
      <c r="J993" s="108"/>
      <c r="K993" s="108"/>
      <c r="L993" s="108"/>
      <c r="M993" s="111"/>
      <c r="N993" s="112"/>
      <c r="O993" s="111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  <c r="AG993" s="108"/>
      <c r="AH993" s="108"/>
    </row>
    <row r="994">
      <c r="A994" s="108"/>
      <c r="B994" s="108"/>
      <c r="C994" s="108"/>
      <c r="D994" s="115"/>
      <c r="E994" s="108"/>
      <c r="F994" s="108"/>
      <c r="G994" s="108"/>
      <c r="H994" s="108"/>
      <c r="I994" s="108"/>
      <c r="J994" s="108"/>
      <c r="K994" s="108"/>
      <c r="L994" s="108"/>
      <c r="M994" s="111"/>
      <c r="N994" s="112"/>
      <c r="O994" s="111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  <c r="AF994" s="108"/>
      <c r="AG994" s="108"/>
      <c r="AH994" s="108"/>
    </row>
    <row r="995">
      <c r="A995" s="108"/>
      <c r="B995" s="108"/>
      <c r="C995" s="108"/>
      <c r="D995" s="115"/>
      <c r="E995" s="108"/>
      <c r="F995" s="108"/>
      <c r="G995" s="108"/>
      <c r="H995" s="108"/>
      <c r="I995" s="108"/>
      <c r="J995" s="108"/>
      <c r="K995" s="108"/>
      <c r="L995" s="108"/>
      <c r="M995" s="111"/>
      <c r="N995" s="112"/>
      <c r="O995" s="111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  <c r="AF995" s="108"/>
      <c r="AG995" s="108"/>
      <c r="AH995" s="108"/>
    </row>
    <row r="996">
      <c r="A996" s="108"/>
      <c r="B996" s="108"/>
      <c r="C996" s="108"/>
      <c r="D996" s="115"/>
      <c r="E996" s="108"/>
      <c r="F996" s="108"/>
      <c r="G996" s="108"/>
      <c r="H996" s="108"/>
      <c r="I996" s="108"/>
      <c r="J996" s="108"/>
      <c r="K996" s="108"/>
      <c r="L996" s="108"/>
      <c r="M996" s="111"/>
      <c r="N996" s="112"/>
      <c r="O996" s="111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  <c r="AF996" s="108"/>
      <c r="AG996" s="108"/>
      <c r="AH996" s="108"/>
    </row>
    <row r="997">
      <c r="A997" s="108"/>
      <c r="B997" s="108"/>
      <c r="C997" s="108"/>
      <c r="D997" s="115"/>
      <c r="E997" s="108"/>
      <c r="F997" s="108"/>
      <c r="G997" s="108"/>
      <c r="H997" s="108"/>
      <c r="I997" s="108"/>
      <c r="J997" s="108"/>
      <c r="K997" s="108"/>
      <c r="L997" s="108"/>
      <c r="M997" s="111"/>
      <c r="N997" s="112"/>
      <c r="O997" s="111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  <c r="AF997" s="108"/>
      <c r="AG997" s="108"/>
      <c r="AH997" s="108"/>
    </row>
    <row r="998">
      <c r="A998" s="108"/>
      <c r="B998" s="108"/>
      <c r="C998" s="108"/>
      <c r="D998" s="115"/>
      <c r="E998" s="108"/>
      <c r="F998" s="108"/>
      <c r="G998" s="108"/>
      <c r="H998" s="108"/>
      <c r="I998" s="108"/>
      <c r="J998" s="108"/>
      <c r="K998" s="108"/>
      <c r="L998" s="108"/>
      <c r="M998" s="111"/>
      <c r="N998" s="112"/>
      <c r="O998" s="111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  <c r="AF998" s="108"/>
      <c r="AG998" s="108"/>
      <c r="AH998" s="108"/>
    </row>
    <row r="999">
      <c r="A999" s="108"/>
      <c r="B999" s="108"/>
      <c r="C999" s="108"/>
      <c r="D999" s="115"/>
      <c r="E999" s="108"/>
      <c r="F999" s="108"/>
      <c r="G999" s="108"/>
      <c r="H999" s="108"/>
      <c r="I999" s="108"/>
      <c r="J999" s="108"/>
      <c r="K999" s="108"/>
      <c r="L999" s="108"/>
      <c r="M999" s="111"/>
      <c r="N999" s="112"/>
      <c r="O999" s="111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  <c r="AF999" s="108"/>
      <c r="AG999" s="108"/>
      <c r="AH999" s="108"/>
    </row>
    <row r="1000">
      <c r="A1000" s="108"/>
      <c r="B1000" s="108"/>
      <c r="C1000" s="108"/>
      <c r="D1000" s="115"/>
      <c r="E1000" s="108"/>
      <c r="F1000" s="108"/>
      <c r="G1000" s="108"/>
      <c r="H1000" s="108"/>
      <c r="I1000" s="108"/>
      <c r="J1000" s="108"/>
      <c r="K1000" s="108"/>
      <c r="L1000" s="108"/>
      <c r="M1000" s="111"/>
      <c r="N1000" s="112"/>
      <c r="O1000" s="111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  <c r="AF1000" s="108"/>
      <c r="AG1000" s="108"/>
      <c r="AH1000" s="108"/>
    </row>
    <row r="1001">
      <c r="A1001" s="108"/>
      <c r="B1001" s="108"/>
      <c r="C1001" s="108"/>
      <c r="D1001" s="115"/>
      <c r="E1001" s="108"/>
      <c r="F1001" s="108"/>
      <c r="G1001" s="108"/>
      <c r="H1001" s="108"/>
      <c r="I1001" s="108"/>
      <c r="J1001" s="108"/>
      <c r="K1001" s="108"/>
      <c r="L1001" s="108"/>
      <c r="M1001" s="111"/>
      <c r="N1001" s="112"/>
      <c r="O1001" s="111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  <c r="AG1001" s="108"/>
      <c r="AH1001" s="108"/>
    </row>
    <row r="1002">
      <c r="A1002" s="108"/>
      <c r="B1002" s="108"/>
      <c r="C1002" s="108"/>
      <c r="D1002" s="115"/>
      <c r="E1002" s="108"/>
      <c r="F1002" s="108"/>
      <c r="G1002" s="108"/>
      <c r="H1002" s="108"/>
      <c r="I1002" s="108"/>
      <c r="J1002" s="108"/>
      <c r="K1002" s="108"/>
      <c r="L1002" s="108"/>
      <c r="M1002" s="111"/>
      <c r="N1002" s="112"/>
      <c r="O1002" s="111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  <c r="AG1002" s="108"/>
      <c r="AH1002" s="108"/>
    </row>
    <row r="1003">
      <c r="A1003" s="108"/>
      <c r="B1003" s="108"/>
      <c r="C1003" s="108"/>
      <c r="D1003" s="115"/>
      <c r="E1003" s="108"/>
      <c r="F1003" s="108"/>
      <c r="G1003" s="108"/>
      <c r="H1003" s="108"/>
      <c r="I1003" s="108"/>
      <c r="J1003" s="108"/>
      <c r="K1003" s="108"/>
      <c r="L1003" s="108"/>
      <c r="M1003" s="111"/>
      <c r="N1003" s="112"/>
      <c r="O1003" s="111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  <c r="AG1003" s="108"/>
      <c r="AH1003" s="108"/>
    </row>
    <row r="1004">
      <c r="A1004" s="108"/>
      <c r="B1004" s="108"/>
      <c r="C1004" s="108"/>
      <c r="D1004" s="115"/>
      <c r="E1004" s="108"/>
      <c r="F1004" s="108"/>
      <c r="G1004" s="108"/>
      <c r="H1004" s="108"/>
      <c r="I1004" s="108"/>
      <c r="J1004" s="108"/>
      <c r="K1004" s="108"/>
      <c r="L1004" s="108"/>
      <c r="M1004" s="111"/>
      <c r="N1004" s="112"/>
      <c r="O1004" s="111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  <c r="AG1004" s="108"/>
      <c r="AH1004" s="108"/>
    </row>
    <row r="1005">
      <c r="A1005" s="108"/>
      <c r="B1005" s="108"/>
      <c r="C1005" s="108"/>
      <c r="D1005" s="115"/>
      <c r="E1005" s="108"/>
      <c r="F1005" s="108"/>
      <c r="G1005" s="108"/>
      <c r="H1005" s="108"/>
      <c r="I1005" s="108"/>
      <c r="J1005" s="108"/>
      <c r="K1005" s="108"/>
      <c r="L1005" s="108"/>
      <c r="M1005" s="111"/>
      <c r="N1005" s="112"/>
      <c r="O1005" s="111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  <c r="AG1005" s="108"/>
      <c r="AH1005" s="108"/>
    </row>
    <row r="1006">
      <c r="A1006" s="108"/>
      <c r="B1006" s="108"/>
      <c r="C1006" s="108"/>
      <c r="D1006" s="115"/>
      <c r="E1006" s="108"/>
      <c r="F1006" s="108"/>
      <c r="G1006" s="108"/>
      <c r="H1006" s="108"/>
      <c r="I1006" s="108"/>
      <c r="J1006" s="108"/>
      <c r="K1006" s="108"/>
      <c r="L1006" s="108"/>
      <c r="M1006" s="111"/>
      <c r="N1006" s="112"/>
      <c r="O1006" s="111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  <c r="AG1006" s="108"/>
      <c r="AH1006" s="108"/>
    </row>
    <row r="1007">
      <c r="A1007" s="108"/>
      <c r="B1007" s="108"/>
      <c r="C1007" s="108"/>
      <c r="D1007" s="115"/>
      <c r="E1007" s="108"/>
      <c r="F1007" s="108"/>
      <c r="G1007" s="108"/>
      <c r="H1007" s="108"/>
      <c r="I1007" s="108"/>
      <c r="J1007" s="108"/>
      <c r="K1007" s="108"/>
      <c r="L1007" s="108"/>
      <c r="M1007" s="111"/>
      <c r="N1007" s="112"/>
      <c r="O1007" s="111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  <c r="AG1007" s="108"/>
      <c r="AH1007" s="108"/>
    </row>
    <row r="1008">
      <c r="A1008" s="108"/>
      <c r="B1008" s="108"/>
      <c r="C1008" s="108"/>
      <c r="D1008" s="115"/>
      <c r="E1008" s="108"/>
      <c r="F1008" s="108"/>
      <c r="G1008" s="108"/>
      <c r="H1008" s="108"/>
      <c r="I1008" s="108"/>
      <c r="J1008" s="108"/>
      <c r="K1008" s="108"/>
      <c r="L1008" s="108"/>
      <c r="M1008" s="111"/>
      <c r="N1008" s="112"/>
      <c r="O1008" s="111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  <c r="AG1008" s="108"/>
      <c r="AH1008" s="108"/>
    </row>
    <row r="1009">
      <c r="A1009" s="108"/>
      <c r="B1009" s="108"/>
      <c r="C1009" s="108"/>
      <c r="D1009" s="115"/>
      <c r="E1009" s="108"/>
      <c r="F1009" s="108"/>
      <c r="G1009" s="108"/>
      <c r="H1009" s="108"/>
      <c r="I1009" s="108"/>
      <c r="J1009" s="108"/>
      <c r="K1009" s="108"/>
      <c r="L1009" s="108"/>
      <c r="M1009" s="111"/>
      <c r="N1009" s="112"/>
      <c r="O1009" s="111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108"/>
      <c r="AB1009" s="108"/>
      <c r="AC1009" s="108"/>
      <c r="AD1009" s="108"/>
      <c r="AE1009" s="108"/>
      <c r="AF1009" s="108"/>
      <c r="AG1009" s="108"/>
      <c r="AH1009" s="108"/>
    </row>
    <row r="1010">
      <c r="A1010" s="108"/>
      <c r="B1010" s="108"/>
      <c r="C1010" s="108"/>
      <c r="D1010" s="115"/>
      <c r="E1010" s="108"/>
      <c r="F1010" s="108"/>
      <c r="G1010" s="108"/>
      <c r="H1010" s="108"/>
      <c r="I1010" s="108"/>
      <c r="J1010" s="108"/>
      <c r="K1010" s="108"/>
      <c r="L1010" s="108"/>
      <c r="M1010" s="111"/>
      <c r="N1010" s="112"/>
      <c r="O1010" s="111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108"/>
      <c r="AB1010" s="108"/>
      <c r="AC1010" s="108"/>
      <c r="AD1010" s="108"/>
      <c r="AE1010" s="108"/>
      <c r="AF1010" s="108"/>
      <c r="AG1010" s="108"/>
      <c r="AH1010" s="108"/>
    </row>
    <row r="1011">
      <c r="A1011" s="108"/>
      <c r="B1011" s="108"/>
      <c r="C1011" s="108"/>
      <c r="D1011" s="115"/>
      <c r="E1011" s="108"/>
      <c r="F1011" s="108"/>
      <c r="G1011" s="108"/>
      <c r="H1011" s="108"/>
      <c r="I1011" s="108"/>
      <c r="J1011" s="108"/>
      <c r="K1011" s="108"/>
      <c r="L1011" s="108"/>
      <c r="M1011" s="111"/>
      <c r="N1011" s="112"/>
      <c r="O1011" s="111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/>
      <c r="AB1011" s="108"/>
      <c r="AC1011" s="108"/>
      <c r="AD1011" s="108"/>
      <c r="AE1011" s="108"/>
      <c r="AF1011" s="108"/>
      <c r="AG1011" s="108"/>
      <c r="AH1011" s="108"/>
    </row>
    <row r="1012">
      <c r="A1012" s="108"/>
      <c r="B1012" s="108"/>
      <c r="C1012" s="108"/>
      <c r="D1012" s="115"/>
      <c r="E1012" s="108"/>
      <c r="F1012" s="108"/>
      <c r="G1012" s="108"/>
      <c r="H1012" s="108"/>
      <c r="I1012" s="108"/>
      <c r="J1012" s="108"/>
      <c r="K1012" s="108"/>
      <c r="L1012" s="108"/>
      <c r="M1012" s="111"/>
      <c r="N1012" s="112"/>
      <c r="O1012" s="111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108"/>
      <c r="AB1012" s="108"/>
      <c r="AC1012" s="108"/>
      <c r="AD1012" s="108"/>
      <c r="AE1012" s="108"/>
      <c r="AF1012" s="108"/>
      <c r="AG1012" s="108"/>
      <c r="AH1012" s="108"/>
    </row>
    <row r="1013">
      <c r="A1013" s="108"/>
      <c r="B1013" s="108"/>
      <c r="C1013" s="108"/>
      <c r="D1013" s="115"/>
      <c r="E1013" s="108"/>
      <c r="F1013" s="108"/>
      <c r="G1013" s="108"/>
      <c r="H1013" s="108"/>
      <c r="I1013" s="108"/>
      <c r="J1013" s="108"/>
      <c r="K1013" s="108"/>
      <c r="L1013" s="108"/>
      <c r="M1013" s="111"/>
      <c r="N1013" s="112"/>
      <c r="O1013" s="111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108"/>
      <c r="AB1013" s="108"/>
      <c r="AC1013" s="108"/>
      <c r="AD1013" s="108"/>
      <c r="AE1013" s="108"/>
      <c r="AF1013" s="108"/>
      <c r="AG1013" s="108"/>
      <c r="AH1013" s="108"/>
    </row>
    <row r="1014">
      <c r="A1014" s="108"/>
      <c r="B1014" s="108"/>
      <c r="C1014" s="108"/>
      <c r="D1014" s="115"/>
      <c r="E1014" s="108"/>
      <c r="F1014" s="108"/>
      <c r="G1014" s="108"/>
      <c r="H1014" s="108"/>
      <c r="I1014" s="108"/>
      <c r="J1014" s="108"/>
      <c r="K1014" s="108"/>
      <c r="L1014" s="108"/>
      <c r="M1014" s="111"/>
      <c r="N1014" s="112"/>
      <c r="O1014" s="111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/>
      <c r="AB1014" s="108"/>
      <c r="AC1014" s="108"/>
      <c r="AD1014" s="108"/>
      <c r="AE1014" s="108"/>
      <c r="AF1014" s="108"/>
      <c r="AG1014" s="108"/>
      <c r="AH1014" s="108"/>
    </row>
    <row r="1015">
      <c r="A1015" s="108"/>
      <c r="B1015" s="108"/>
      <c r="C1015" s="108"/>
      <c r="D1015" s="115"/>
      <c r="E1015" s="108"/>
      <c r="F1015" s="108"/>
      <c r="G1015" s="108"/>
      <c r="H1015" s="108"/>
      <c r="I1015" s="108"/>
      <c r="J1015" s="108"/>
      <c r="K1015" s="108"/>
      <c r="L1015" s="108"/>
      <c r="M1015" s="111"/>
      <c r="N1015" s="112"/>
      <c r="O1015" s="111"/>
      <c r="P1015" s="108"/>
      <c r="Q1015" s="108"/>
      <c r="R1015" s="108"/>
      <c r="S1015" s="108"/>
      <c r="T1015" s="108"/>
      <c r="U1015" s="108"/>
      <c r="V1015" s="108"/>
      <c r="W1015" s="108"/>
      <c r="X1015" s="108"/>
      <c r="Y1015" s="108"/>
      <c r="Z1015" s="108"/>
      <c r="AA1015" s="108"/>
      <c r="AB1015" s="108"/>
      <c r="AC1015" s="108"/>
      <c r="AD1015" s="108"/>
      <c r="AE1015" s="108"/>
      <c r="AF1015" s="108"/>
      <c r="AG1015" s="108"/>
      <c r="AH1015" s="108"/>
    </row>
    <row r="1016">
      <c r="A1016" s="108"/>
      <c r="B1016" s="108"/>
      <c r="C1016" s="108"/>
      <c r="D1016" s="115"/>
      <c r="E1016" s="108"/>
      <c r="F1016" s="108"/>
      <c r="G1016" s="108"/>
      <c r="H1016" s="108"/>
      <c r="I1016" s="108"/>
      <c r="J1016" s="108"/>
      <c r="K1016" s="108"/>
      <c r="L1016" s="108"/>
      <c r="M1016" s="111"/>
      <c r="N1016" s="112"/>
      <c r="O1016" s="111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108"/>
      <c r="Z1016" s="108"/>
      <c r="AA1016" s="108"/>
      <c r="AB1016" s="108"/>
      <c r="AC1016" s="108"/>
      <c r="AD1016" s="108"/>
      <c r="AE1016" s="108"/>
      <c r="AF1016" s="108"/>
      <c r="AG1016" s="108"/>
      <c r="AH1016" s="108"/>
    </row>
    <row r="1017">
      <c r="A1017" s="108"/>
      <c r="B1017" s="108"/>
      <c r="C1017" s="108"/>
      <c r="D1017" s="115"/>
      <c r="E1017" s="108"/>
      <c r="F1017" s="108"/>
      <c r="G1017" s="108"/>
      <c r="H1017" s="108"/>
      <c r="I1017" s="108"/>
      <c r="J1017" s="108"/>
      <c r="K1017" s="108"/>
      <c r="L1017" s="108"/>
      <c r="M1017" s="111"/>
      <c r="N1017" s="112"/>
      <c r="O1017" s="111"/>
      <c r="P1017" s="108"/>
      <c r="Q1017" s="108"/>
      <c r="R1017" s="108"/>
      <c r="S1017" s="108"/>
      <c r="T1017" s="108"/>
      <c r="U1017" s="108"/>
      <c r="V1017" s="108"/>
      <c r="W1017" s="108"/>
      <c r="X1017" s="108"/>
      <c r="Y1017" s="108"/>
      <c r="Z1017" s="108"/>
      <c r="AA1017" s="108"/>
      <c r="AB1017" s="108"/>
      <c r="AC1017" s="108"/>
      <c r="AD1017" s="108"/>
      <c r="AE1017" s="108"/>
      <c r="AF1017" s="108"/>
      <c r="AG1017" s="108"/>
      <c r="AH1017" s="108"/>
    </row>
    <row r="1018">
      <c r="A1018" s="108"/>
      <c r="B1018" s="108"/>
      <c r="C1018" s="108"/>
      <c r="D1018" s="115"/>
      <c r="E1018" s="108"/>
      <c r="F1018" s="108"/>
      <c r="G1018" s="108"/>
      <c r="H1018" s="108"/>
      <c r="I1018" s="108"/>
      <c r="J1018" s="108"/>
      <c r="K1018" s="108"/>
      <c r="L1018" s="108"/>
      <c r="M1018" s="111"/>
      <c r="N1018" s="112"/>
      <c r="O1018" s="111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108"/>
      <c r="Z1018" s="108"/>
      <c r="AA1018" s="108"/>
      <c r="AB1018" s="108"/>
      <c r="AC1018" s="108"/>
      <c r="AD1018" s="108"/>
      <c r="AE1018" s="108"/>
      <c r="AF1018" s="108"/>
      <c r="AG1018" s="108"/>
      <c r="AH1018" s="108"/>
    </row>
    <row r="1019">
      <c r="A1019" s="108"/>
      <c r="B1019" s="108"/>
      <c r="C1019" s="108"/>
      <c r="D1019" s="115"/>
      <c r="E1019" s="108"/>
      <c r="F1019" s="108"/>
      <c r="G1019" s="108"/>
      <c r="H1019" s="108"/>
      <c r="I1019" s="108"/>
      <c r="J1019" s="108"/>
      <c r="K1019" s="108"/>
      <c r="L1019" s="108"/>
      <c r="M1019" s="111"/>
      <c r="N1019" s="112"/>
      <c r="O1019" s="111"/>
      <c r="P1019" s="108"/>
      <c r="Q1019" s="108"/>
      <c r="R1019" s="108"/>
      <c r="S1019" s="108"/>
      <c r="T1019" s="108"/>
      <c r="U1019" s="108"/>
      <c r="V1019" s="108"/>
      <c r="W1019" s="108"/>
      <c r="X1019" s="108"/>
      <c r="Y1019" s="108"/>
      <c r="Z1019" s="108"/>
      <c r="AA1019" s="108"/>
      <c r="AB1019" s="108"/>
      <c r="AC1019" s="108"/>
      <c r="AD1019" s="108"/>
      <c r="AE1019" s="108"/>
      <c r="AF1019" s="108"/>
      <c r="AG1019" s="108"/>
      <c r="AH1019" s="108"/>
    </row>
    <row r="1020">
      <c r="A1020" s="108"/>
      <c r="B1020" s="108"/>
      <c r="C1020" s="108"/>
      <c r="D1020" s="115"/>
      <c r="E1020" s="108"/>
      <c r="F1020" s="108"/>
      <c r="G1020" s="108"/>
      <c r="H1020" s="108"/>
      <c r="I1020" s="108"/>
      <c r="J1020" s="108"/>
      <c r="K1020" s="108"/>
      <c r="L1020" s="108"/>
      <c r="M1020" s="111"/>
      <c r="N1020" s="112"/>
      <c r="O1020" s="111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108"/>
      <c r="Z1020" s="108"/>
      <c r="AA1020" s="108"/>
      <c r="AB1020" s="108"/>
      <c r="AC1020" s="108"/>
      <c r="AD1020" s="108"/>
      <c r="AE1020" s="108"/>
      <c r="AF1020" s="108"/>
      <c r="AG1020" s="108"/>
      <c r="AH1020" s="108"/>
    </row>
    <row r="1021">
      <c r="A1021" s="108"/>
      <c r="B1021" s="108"/>
      <c r="C1021" s="108"/>
      <c r="D1021" s="115"/>
      <c r="E1021" s="108"/>
      <c r="F1021" s="108"/>
      <c r="G1021" s="108"/>
      <c r="H1021" s="108"/>
      <c r="I1021" s="108"/>
      <c r="J1021" s="108"/>
      <c r="K1021" s="108"/>
      <c r="L1021" s="108"/>
      <c r="M1021" s="111"/>
      <c r="N1021" s="112"/>
      <c r="O1021" s="111"/>
      <c r="P1021" s="108"/>
      <c r="Q1021" s="108"/>
      <c r="R1021" s="108"/>
      <c r="S1021" s="108"/>
      <c r="T1021" s="108"/>
      <c r="U1021" s="108"/>
      <c r="V1021" s="108"/>
      <c r="W1021" s="108"/>
      <c r="X1021" s="108"/>
      <c r="Y1021" s="108"/>
      <c r="Z1021" s="108"/>
      <c r="AA1021" s="108"/>
      <c r="AB1021" s="108"/>
      <c r="AC1021" s="108"/>
      <c r="AD1021" s="108"/>
      <c r="AE1021" s="108"/>
      <c r="AF1021" s="108"/>
      <c r="AG1021" s="108"/>
      <c r="AH1021" s="108"/>
    </row>
    <row r="1022">
      <c r="A1022" s="108"/>
      <c r="B1022" s="108"/>
      <c r="C1022" s="108"/>
      <c r="D1022" s="115"/>
      <c r="E1022" s="108"/>
      <c r="F1022" s="108"/>
      <c r="G1022" s="108"/>
      <c r="H1022" s="108"/>
      <c r="I1022" s="108"/>
      <c r="J1022" s="108"/>
      <c r="K1022" s="108"/>
      <c r="L1022" s="108"/>
      <c r="M1022" s="111"/>
      <c r="N1022" s="112"/>
      <c r="O1022" s="111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108"/>
      <c r="Z1022" s="108"/>
      <c r="AA1022" s="108"/>
      <c r="AB1022" s="108"/>
      <c r="AC1022" s="108"/>
      <c r="AD1022" s="108"/>
      <c r="AE1022" s="108"/>
      <c r="AF1022" s="108"/>
      <c r="AG1022" s="108"/>
      <c r="AH1022" s="108"/>
    </row>
    <row r="1023">
      <c r="A1023" s="108"/>
      <c r="B1023" s="108"/>
      <c r="C1023" s="108"/>
      <c r="D1023" s="115"/>
      <c r="E1023" s="108"/>
      <c r="F1023" s="108"/>
      <c r="G1023" s="108"/>
      <c r="H1023" s="108"/>
      <c r="I1023" s="108"/>
      <c r="J1023" s="108"/>
      <c r="K1023" s="108"/>
      <c r="L1023" s="108"/>
      <c r="M1023" s="111"/>
      <c r="N1023" s="112"/>
      <c r="O1023" s="111"/>
      <c r="P1023" s="108"/>
      <c r="Q1023" s="108"/>
      <c r="R1023" s="108"/>
      <c r="S1023" s="108"/>
      <c r="T1023" s="108"/>
      <c r="U1023" s="108"/>
      <c r="V1023" s="108"/>
      <c r="W1023" s="108"/>
      <c r="X1023" s="108"/>
      <c r="Y1023" s="108"/>
      <c r="Z1023" s="108"/>
      <c r="AA1023" s="108"/>
      <c r="AB1023" s="108"/>
      <c r="AC1023" s="108"/>
      <c r="AD1023" s="108"/>
      <c r="AE1023" s="108"/>
      <c r="AF1023" s="108"/>
      <c r="AG1023" s="108"/>
      <c r="AH1023" s="108"/>
    </row>
    <row r="1024">
      <c r="A1024" s="108"/>
      <c r="B1024" s="108"/>
      <c r="C1024" s="108"/>
      <c r="D1024" s="115"/>
      <c r="E1024" s="108"/>
      <c r="F1024" s="108"/>
      <c r="G1024" s="108"/>
      <c r="H1024" s="108"/>
      <c r="I1024" s="108"/>
      <c r="J1024" s="108"/>
      <c r="K1024" s="108"/>
      <c r="L1024" s="108"/>
      <c r="M1024" s="111"/>
      <c r="N1024" s="112"/>
      <c r="O1024" s="111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108"/>
      <c r="Z1024" s="108"/>
      <c r="AA1024" s="108"/>
      <c r="AB1024" s="108"/>
      <c r="AC1024" s="108"/>
      <c r="AD1024" s="108"/>
      <c r="AE1024" s="108"/>
      <c r="AF1024" s="108"/>
      <c r="AG1024" s="108"/>
      <c r="AH1024" s="108"/>
    </row>
    <row r="1025">
      <c r="A1025" s="108"/>
      <c r="B1025" s="108"/>
      <c r="C1025" s="108"/>
      <c r="D1025" s="115"/>
      <c r="E1025" s="108"/>
      <c r="F1025" s="108"/>
      <c r="G1025" s="108"/>
      <c r="H1025" s="108"/>
      <c r="I1025" s="108"/>
      <c r="J1025" s="108"/>
      <c r="K1025" s="108"/>
      <c r="L1025" s="108"/>
      <c r="M1025" s="111"/>
      <c r="N1025" s="112"/>
      <c r="O1025" s="111"/>
      <c r="P1025" s="108"/>
      <c r="Q1025" s="108"/>
      <c r="R1025" s="108"/>
      <c r="S1025" s="108"/>
      <c r="T1025" s="108"/>
      <c r="U1025" s="108"/>
      <c r="V1025" s="108"/>
      <c r="W1025" s="108"/>
      <c r="X1025" s="108"/>
      <c r="Y1025" s="108"/>
      <c r="Z1025" s="108"/>
      <c r="AA1025" s="108"/>
      <c r="AB1025" s="108"/>
      <c r="AC1025" s="108"/>
      <c r="AD1025" s="108"/>
      <c r="AE1025" s="108"/>
      <c r="AF1025" s="108"/>
      <c r="AG1025" s="108"/>
      <c r="AH1025" s="108"/>
    </row>
    <row r="1026">
      <c r="A1026" s="108"/>
      <c r="B1026" s="108"/>
      <c r="C1026" s="108"/>
      <c r="D1026" s="115"/>
      <c r="E1026" s="108"/>
      <c r="F1026" s="108"/>
      <c r="G1026" s="108"/>
      <c r="H1026" s="108"/>
      <c r="I1026" s="108"/>
      <c r="J1026" s="108"/>
      <c r="K1026" s="108"/>
      <c r="L1026" s="108"/>
      <c r="M1026" s="111"/>
      <c r="N1026" s="112"/>
      <c r="O1026" s="111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108"/>
      <c r="Z1026" s="108"/>
      <c r="AA1026" s="108"/>
      <c r="AB1026" s="108"/>
      <c r="AC1026" s="108"/>
      <c r="AD1026" s="108"/>
      <c r="AE1026" s="108"/>
      <c r="AF1026" s="108"/>
      <c r="AG1026" s="108"/>
      <c r="AH1026" s="108"/>
    </row>
    <row r="1027">
      <c r="A1027" s="108"/>
      <c r="B1027" s="108"/>
      <c r="C1027" s="108"/>
      <c r="D1027" s="115"/>
      <c r="E1027" s="108"/>
      <c r="F1027" s="108"/>
      <c r="G1027" s="108"/>
      <c r="H1027" s="108"/>
      <c r="I1027" s="108"/>
      <c r="J1027" s="108"/>
      <c r="K1027" s="108"/>
      <c r="L1027" s="108"/>
      <c r="M1027" s="111"/>
      <c r="N1027" s="112"/>
      <c r="O1027" s="111"/>
      <c r="P1027" s="108"/>
      <c r="Q1027" s="108"/>
      <c r="R1027" s="108"/>
      <c r="S1027" s="108"/>
      <c r="T1027" s="108"/>
      <c r="U1027" s="108"/>
      <c r="V1027" s="108"/>
      <c r="W1027" s="108"/>
      <c r="X1027" s="108"/>
      <c r="Y1027" s="108"/>
      <c r="Z1027" s="108"/>
      <c r="AA1027" s="108"/>
      <c r="AB1027" s="108"/>
      <c r="AC1027" s="108"/>
      <c r="AD1027" s="108"/>
      <c r="AE1027" s="108"/>
      <c r="AF1027" s="108"/>
      <c r="AG1027" s="108"/>
      <c r="AH1027" s="108"/>
    </row>
    <row r="1028">
      <c r="A1028" s="108"/>
      <c r="B1028" s="108"/>
      <c r="C1028" s="108"/>
      <c r="D1028" s="115"/>
      <c r="E1028" s="108"/>
      <c r="F1028" s="108"/>
      <c r="G1028" s="108"/>
      <c r="H1028" s="108"/>
      <c r="I1028" s="108"/>
      <c r="J1028" s="108"/>
      <c r="K1028" s="108"/>
      <c r="L1028" s="108"/>
      <c r="M1028" s="111"/>
      <c r="N1028" s="112"/>
      <c r="O1028" s="111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108"/>
      <c r="Z1028" s="108"/>
      <c r="AA1028" s="108"/>
      <c r="AB1028" s="108"/>
      <c r="AC1028" s="108"/>
      <c r="AD1028" s="108"/>
      <c r="AE1028" s="108"/>
      <c r="AF1028" s="108"/>
      <c r="AG1028" s="108"/>
      <c r="AH1028" s="108"/>
    </row>
    <row r="1029">
      <c r="A1029" s="108"/>
      <c r="B1029" s="108"/>
      <c r="C1029" s="108"/>
      <c r="D1029" s="115"/>
      <c r="E1029" s="108"/>
      <c r="F1029" s="108"/>
      <c r="G1029" s="108"/>
      <c r="H1029" s="108"/>
      <c r="I1029" s="108"/>
      <c r="J1029" s="108"/>
      <c r="K1029" s="108"/>
      <c r="L1029" s="108"/>
      <c r="M1029" s="111"/>
      <c r="N1029" s="112"/>
      <c r="O1029" s="111"/>
      <c r="P1029" s="108"/>
      <c r="Q1029" s="108"/>
      <c r="R1029" s="108"/>
      <c r="S1029" s="108"/>
      <c r="T1029" s="108"/>
      <c r="U1029" s="108"/>
      <c r="V1029" s="108"/>
      <c r="W1029" s="108"/>
      <c r="X1029" s="108"/>
      <c r="Y1029" s="108"/>
      <c r="Z1029" s="108"/>
      <c r="AA1029" s="108"/>
      <c r="AB1029" s="108"/>
      <c r="AC1029" s="108"/>
      <c r="AD1029" s="108"/>
      <c r="AE1029" s="108"/>
      <c r="AF1029" s="108"/>
      <c r="AG1029" s="108"/>
      <c r="AH1029" s="108"/>
    </row>
    <row r="1030">
      <c r="A1030" s="108"/>
      <c r="B1030" s="108"/>
      <c r="C1030" s="108"/>
      <c r="D1030" s="115"/>
      <c r="E1030" s="108"/>
      <c r="F1030" s="108"/>
      <c r="G1030" s="108"/>
      <c r="H1030" s="108"/>
      <c r="I1030" s="108"/>
      <c r="J1030" s="108"/>
      <c r="K1030" s="108"/>
      <c r="L1030" s="108"/>
      <c r="M1030" s="111"/>
      <c r="N1030" s="112"/>
      <c r="O1030" s="111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108"/>
      <c r="Z1030" s="108"/>
      <c r="AA1030" s="108"/>
      <c r="AB1030" s="108"/>
      <c r="AC1030" s="108"/>
      <c r="AD1030" s="108"/>
      <c r="AE1030" s="108"/>
      <c r="AF1030" s="108"/>
      <c r="AG1030" s="108"/>
      <c r="AH1030" s="108"/>
    </row>
    <row r="1031">
      <c r="A1031" s="108"/>
      <c r="B1031" s="108"/>
      <c r="C1031" s="108"/>
      <c r="D1031" s="115"/>
      <c r="E1031" s="108"/>
      <c r="F1031" s="108"/>
      <c r="G1031" s="108"/>
      <c r="H1031" s="108"/>
      <c r="I1031" s="108"/>
      <c r="J1031" s="108"/>
      <c r="K1031" s="108"/>
      <c r="L1031" s="108"/>
      <c r="M1031" s="111"/>
      <c r="N1031" s="112"/>
      <c r="O1031" s="111"/>
      <c r="P1031" s="108"/>
      <c r="Q1031" s="108"/>
      <c r="R1031" s="108"/>
      <c r="S1031" s="108"/>
      <c r="T1031" s="108"/>
      <c r="U1031" s="108"/>
      <c r="V1031" s="108"/>
      <c r="W1031" s="108"/>
      <c r="X1031" s="108"/>
      <c r="Y1031" s="108"/>
      <c r="Z1031" s="108"/>
      <c r="AA1031" s="108"/>
      <c r="AB1031" s="108"/>
      <c r="AC1031" s="108"/>
      <c r="AD1031" s="108"/>
      <c r="AE1031" s="108"/>
      <c r="AF1031" s="108"/>
      <c r="AG1031" s="108"/>
      <c r="AH1031" s="108"/>
    </row>
    <row r="1032">
      <c r="A1032" s="108"/>
      <c r="B1032" s="108"/>
      <c r="C1032" s="108"/>
      <c r="D1032" s="115"/>
      <c r="E1032" s="108"/>
      <c r="F1032" s="108"/>
      <c r="G1032" s="108"/>
      <c r="H1032" s="108"/>
      <c r="I1032" s="108"/>
      <c r="J1032" s="108"/>
      <c r="K1032" s="108"/>
      <c r="L1032" s="108"/>
      <c r="M1032" s="111"/>
      <c r="N1032" s="112"/>
      <c r="O1032" s="111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108"/>
      <c r="Z1032" s="108"/>
      <c r="AA1032" s="108"/>
      <c r="AB1032" s="108"/>
      <c r="AC1032" s="108"/>
      <c r="AD1032" s="108"/>
      <c r="AE1032" s="108"/>
      <c r="AF1032" s="108"/>
      <c r="AG1032" s="108"/>
      <c r="AH1032" s="108"/>
    </row>
    <row r="1033">
      <c r="A1033" s="108"/>
      <c r="B1033" s="108"/>
      <c r="C1033" s="108"/>
      <c r="D1033" s="115"/>
      <c r="E1033" s="108"/>
      <c r="F1033" s="108"/>
      <c r="G1033" s="108"/>
      <c r="H1033" s="108"/>
      <c r="I1033" s="108"/>
      <c r="J1033" s="108"/>
      <c r="K1033" s="108"/>
      <c r="L1033" s="108"/>
      <c r="M1033" s="111"/>
      <c r="N1033" s="112"/>
      <c r="O1033" s="111"/>
      <c r="P1033" s="108"/>
      <c r="Q1033" s="108"/>
      <c r="R1033" s="108"/>
      <c r="S1033" s="108"/>
      <c r="T1033" s="108"/>
      <c r="U1033" s="108"/>
      <c r="V1033" s="108"/>
      <c r="W1033" s="108"/>
      <c r="X1033" s="108"/>
      <c r="Y1033" s="108"/>
      <c r="Z1033" s="108"/>
      <c r="AA1033" s="108"/>
      <c r="AB1033" s="108"/>
      <c r="AC1033" s="108"/>
      <c r="AD1033" s="108"/>
      <c r="AE1033" s="108"/>
      <c r="AF1033" s="108"/>
      <c r="AG1033" s="108"/>
      <c r="AH1033" s="108"/>
    </row>
    <row r="1034">
      <c r="A1034" s="108"/>
      <c r="B1034" s="108"/>
      <c r="C1034" s="108"/>
      <c r="D1034" s="115"/>
      <c r="E1034" s="108"/>
      <c r="F1034" s="108"/>
      <c r="G1034" s="108"/>
      <c r="H1034" s="108"/>
      <c r="I1034" s="108"/>
      <c r="J1034" s="108"/>
      <c r="K1034" s="108"/>
      <c r="L1034" s="108"/>
      <c r="M1034" s="111"/>
      <c r="N1034" s="112"/>
      <c r="O1034" s="111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108"/>
      <c r="Z1034" s="108"/>
      <c r="AA1034" s="108"/>
      <c r="AB1034" s="108"/>
      <c r="AC1034" s="108"/>
      <c r="AD1034" s="108"/>
      <c r="AE1034" s="108"/>
      <c r="AF1034" s="108"/>
      <c r="AG1034" s="108"/>
      <c r="AH1034" s="108"/>
    </row>
    <row r="1035">
      <c r="A1035" s="108"/>
      <c r="B1035" s="108"/>
      <c r="C1035" s="108"/>
      <c r="D1035" s="115"/>
      <c r="E1035" s="108"/>
      <c r="F1035" s="108"/>
      <c r="G1035" s="108"/>
      <c r="H1035" s="108"/>
      <c r="I1035" s="108"/>
      <c r="J1035" s="108"/>
      <c r="K1035" s="108"/>
      <c r="L1035" s="108"/>
      <c r="M1035" s="111"/>
      <c r="N1035" s="112"/>
      <c r="O1035" s="111"/>
      <c r="P1035" s="108"/>
      <c r="Q1035" s="108"/>
      <c r="R1035" s="108"/>
      <c r="S1035" s="108"/>
      <c r="T1035" s="108"/>
      <c r="U1035" s="108"/>
      <c r="V1035" s="108"/>
      <c r="W1035" s="108"/>
      <c r="X1035" s="108"/>
      <c r="Y1035" s="108"/>
      <c r="Z1035" s="108"/>
      <c r="AA1035" s="108"/>
      <c r="AB1035" s="108"/>
      <c r="AC1035" s="108"/>
      <c r="AD1035" s="108"/>
      <c r="AE1035" s="108"/>
      <c r="AF1035" s="108"/>
      <c r="AG1035" s="108"/>
      <c r="AH1035" s="108"/>
    </row>
    <row r="1036">
      <c r="A1036" s="108"/>
      <c r="B1036" s="108"/>
      <c r="C1036" s="108"/>
      <c r="D1036" s="115"/>
      <c r="E1036" s="108"/>
      <c r="F1036" s="108"/>
      <c r="G1036" s="108"/>
      <c r="H1036" s="108"/>
      <c r="I1036" s="108"/>
      <c r="J1036" s="108"/>
      <c r="K1036" s="108"/>
      <c r="L1036" s="108"/>
      <c r="M1036" s="111"/>
      <c r="N1036" s="112"/>
      <c r="O1036" s="111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108"/>
      <c r="Z1036" s="108"/>
      <c r="AA1036" s="108"/>
      <c r="AB1036" s="108"/>
      <c r="AC1036" s="108"/>
      <c r="AD1036" s="108"/>
      <c r="AE1036" s="108"/>
      <c r="AF1036" s="108"/>
      <c r="AG1036" s="108"/>
      <c r="AH1036" s="108"/>
    </row>
    <row r="1037">
      <c r="A1037" s="108"/>
      <c r="B1037" s="108"/>
      <c r="C1037" s="108"/>
      <c r="D1037" s="115"/>
      <c r="E1037" s="108"/>
      <c r="F1037" s="108"/>
      <c r="G1037" s="108"/>
      <c r="H1037" s="108"/>
      <c r="I1037" s="108"/>
      <c r="J1037" s="108"/>
      <c r="K1037" s="108"/>
      <c r="L1037" s="108"/>
      <c r="M1037" s="111"/>
      <c r="N1037" s="112"/>
      <c r="O1037" s="111"/>
      <c r="P1037" s="108"/>
      <c r="Q1037" s="108"/>
      <c r="R1037" s="108"/>
      <c r="S1037" s="108"/>
      <c r="T1037" s="108"/>
      <c r="U1037" s="108"/>
      <c r="V1037" s="108"/>
      <c r="W1037" s="108"/>
      <c r="X1037" s="108"/>
      <c r="Y1037" s="108"/>
      <c r="Z1037" s="108"/>
      <c r="AA1037" s="108"/>
      <c r="AB1037" s="108"/>
      <c r="AC1037" s="108"/>
      <c r="AD1037" s="108"/>
      <c r="AE1037" s="108"/>
      <c r="AF1037" s="108"/>
      <c r="AG1037" s="108"/>
      <c r="AH1037" s="108"/>
    </row>
    <row r="1038">
      <c r="A1038" s="108"/>
      <c r="B1038" s="108"/>
      <c r="C1038" s="108"/>
      <c r="D1038" s="115"/>
      <c r="E1038" s="108"/>
      <c r="F1038" s="108"/>
      <c r="G1038" s="108"/>
      <c r="H1038" s="108"/>
      <c r="I1038" s="108"/>
      <c r="J1038" s="108"/>
      <c r="K1038" s="108"/>
      <c r="L1038" s="108"/>
      <c r="M1038" s="111"/>
      <c r="N1038" s="112"/>
      <c r="O1038" s="111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108"/>
      <c r="Z1038" s="108"/>
      <c r="AA1038" s="108"/>
      <c r="AB1038" s="108"/>
      <c r="AC1038" s="108"/>
      <c r="AD1038" s="108"/>
      <c r="AE1038" s="108"/>
      <c r="AF1038" s="108"/>
      <c r="AG1038" s="108"/>
      <c r="AH1038" s="108"/>
    </row>
    <row r="1039">
      <c r="A1039" s="108"/>
      <c r="B1039" s="108"/>
      <c r="C1039" s="108"/>
      <c r="D1039" s="115"/>
      <c r="E1039" s="108"/>
      <c r="F1039" s="108"/>
      <c r="G1039" s="108"/>
      <c r="H1039" s="108"/>
      <c r="I1039" s="108"/>
      <c r="J1039" s="108"/>
      <c r="K1039" s="108"/>
      <c r="L1039" s="108"/>
      <c r="M1039" s="111"/>
      <c r="N1039" s="112"/>
      <c r="O1039" s="111"/>
      <c r="P1039" s="108"/>
      <c r="Q1039" s="108"/>
      <c r="R1039" s="108"/>
      <c r="S1039" s="108"/>
      <c r="T1039" s="108"/>
      <c r="U1039" s="108"/>
      <c r="V1039" s="108"/>
      <c r="W1039" s="108"/>
      <c r="X1039" s="108"/>
      <c r="Y1039" s="108"/>
      <c r="Z1039" s="108"/>
      <c r="AA1039" s="108"/>
      <c r="AB1039" s="108"/>
      <c r="AC1039" s="108"/>
      <c r="AD1039" s="108"/>
      <c r="AE1039" s="108"/>
      <c r="AF1039" s="108"/>
      <c r="AG1039" s="108"/>
      <c r="AH1039" s="108"/>
    </row>
    <row r="1040">
      <c r="A1040" s="108"/>
      <c r="B1040" s="108"/>
      <c r="C1040" s="108"/>
      <c r="D1040" s="115"/>
      <c r="E1040" s="108"/>
      <c r="F1040" s="108"/>
      <c r="G1040" s="108"/>
      <c r="H1040" s="108"/>
      <c r="I1040" s="108"/>
      <c r="J1040" s="108"/>
      <c r="K1040" s="108"/>
      <c r="L1040" s="108"/>
      <c r="M1040" s="111"/>
      <c r="N1040" s="112"/>
      <c r="O1040" s="111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108"/>
      <c r="Z1040" s="108"/>
      <c r="AA1040" s="108"/>
      <c r="AB1040" s="108"/>
      <c r="AC1040" s="108"/>
      <c r="AD1040" s="108"/>
      <c r="AE1040" s="108"/>
      <c r="AF1040" s="108"/>
      <c r="AG1040" s="108"/>
      <c r="AH1040" s="108"/>
    </row>
    <row r="1041">
      <c r="A1041" s="108"/>
      <c r="B1041" s="108"/>
      <c r="C1041" s="108"/>
      <c r="D1041" s="115"/>
      <c r="E1041" s="108"/>
      <c r="F1041" s="108"/>
      <c r="G1041" s="108"/>
      <c r="H1041" s="108"/>
      <c r="I1041" s="108"/>
      <c r="J1041" s="108"/>
      <c r="K1041" s="108"/>
      <c r="L1041" s="108"/>
      <c r="M1041" s="111"/>
      <c r="N1041" s="112"/>
      <c r="O1041" s="111"/>
      <c r="P1041" s="108"/>
      <c r="Q1041" s="108"/>
      <c r="R1041" s="108"/>
      <c r="S1041" s="108"/>
      <c r="T1041" s="108"/>
      <c r="U1041" s="108"/>
      <c r="V1041" s="108"/>
      <c r="W1041" s="108"/>
      <c r="X1041" s="108"/>
      <c r="Y1041" s="108"/>
      <c r="Z1041" s="108"/>
      <c r="AA1041" s="108"/>
      <c r="AB1041" s="108"/>
      <c r="AC1041" s="108"/>
      <c r="AD1041" s="108"/>
      <c r="AE1041" s="108"/>
      <c r="AF1041" s="108"/>
      <c r="AG1041" s="108"/>
      <c r="AH1041" s="108"/>
    </row>
    <row r="1042">
      <c r="A1042" s="108"/>
      <c r="B1042" s="108"/>
      <c r="C1042" s="108"/>
      <c r="D1042" s="115"/>
      <c r="E1042" s="108"/>
      <c r="F1042" s="108"/>
      <c r="G1042" s="108"/>
      <c r="H1042" s="108"/>
      <c r="I1042" s="108"/>
      <c r="J1042" s="108"/>
      <c r="K1042" s="108"/>
      <c r="L1042" s="108"/>
      <c r="M1042" s="111"/>
      <c r="N1042" s="112"/>
      <c r="O1042" s="111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108"/>
      <c r="Z1042" s="108"/>
      <c r="AA1042" s="108"/>
      <c r="AB1042" s="108"/>
      <c r="AC1042" s="108"/>
      <c r="AD1042" s="108"/>
      <c r="AE1042" s="108"/>
      <c r="AF1042" s="108"/>
      <c r="AG1042" s="108"/>
      <c r="AH1042" s="108"/>
    </row>
    <row r="1043">
      <c r="A1043" s="108"/>
      <c r="B1043" s="108"/>
      <c r="C1043" s="108"/>
      <c r="D1043" s="115"/>
      <c r="E1043" s="108"/>
      <c r="F1043" s="108"/>
      <c r="G1043" s="108"/>
      <c r="H1043" s="108"/>
      <c r="I1043" s="108"/>
      <c r="J1043" s="108"/>
      <c r="K1043" s="108"/>
      <c r="L1043" s="108"/>
      <c r="M1043" s="111"/>
      <c r="N1043" s="112"/>
      <c r="O1043" s="111"/>
      <c r="P1043" s="108"/>
      <c r="Q1043" s="108"/>
      <c r="R1043" s="108"/>
      <c r="S1043" s="108"/>
      <c r="T1043" s="108"/>
      <c r="U1043" s="108"/>
      <c r="V1043" s="108"/>
      <c r="W1043" s="108"/>
      <c r="X1043" s="108"/>
      <c r="Y1043" s="108"/>
      <c r="Z1043" s="108"/>
      <c r="AA1043" s="108"/>
      <c r="AB1043" s="108"/>
      <c r="AC1043" s="108"/>
      <c r="AD1043" s="108"/>
      <c r="AE1043" s="108"/>
      <c r="AF1043" s="108"/>
      <c r="AG1043" s="108"/>
      <c r="AH1043" s="108"/>
    </row>
    <row r="1044">
      <c r="A1044" s="108"/>
      <c r="B1044" s="108"/>
      <c r="C1044" s="108"/>
      <c r="D1044" s="115"/>
      <c r="E1044" s="108"/>
      <c r="F1044" s="108"/>
      <c r="G1044" s="108"/>
      <c r="H1044" s="108"/>
      <c r="I1044" s="108"/>
      <c r="J1044" s="108"/>
      <c r="K1044" s="108"/>
      <c r="L1044" s="108"/>
      <c r="M1044" s="111"/>
      <c r="N1044" s="112"/>
      <c r="O1044" s="111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108"/>
      <c r="Z1044" s="108"/>
      <c r="AA1044" s="108"/>
      <c r="AB1044" s="108"/>
      <c r="AC1044" s="108"/>
      <c r="AD1044" s="108"/>
      <c r="AE1044" s="108"/>
      <c r="AF1044" s="108"/>
      <c r="AG1044" s="108"/>
      <c r="AH1044" s="108"/>
    </row>
    <row r="1045">
      <c r="A1045" s="108"/>
      <c r="B1045" s="108"/>
      <c r="C1045" s="108"/>
      <c r="D1045" s="115"/>
      <c r="E1045" s="108"/>
      <c r="F1045" s="108"/>
      <c r="G1045" s="108"/>
      <c r="H1045" s="108"/>
      <c r="I1045" s="108"/>
      <c r="J1045" s="108"/>
      <c r="K1045" s="108"/>
      <c r="L1045" s="108"/>
      <c r="M1045" s="111"/>
      <c r="N1045" s="112"/>
      <c r="O1045" s="111"/>
      <c r="P1045" s="108"/>
      <c r="Q1045" s="108"/>
      <c r="R1045" s="108"/>
      <c r="S1045" s="108"/>
      <c r="T1045" s="108"/>
      <c r="U1045" s="108"/>
      <c r="V1045" s="108"/>
      <c r="W1045" s="108"/>
      <c r="X1045" s="108"/>
      <c r="Y1045" s="108"/>
      <c r="Z1045" s="108"/>
      <c r="AA1045" s="108"/>
      <c r="AB1045" s="108"/>
      <c r="AC1045" s="108"/>
      <c r="AD1045" s="108"/>
      <c r="AE1045" s="108"/>
      <c r="AF1045" s="108"/>
      <c r="AG1045" s="108"/>
      <c r="AH1045" s="108"/>
    </row>
    <row r="1046">
      <c r="A1046" s="108"/>
      <c r="B1046" s="108"/>
      <c r="C1046" s="108"/>
      <c r="D1046" s="115"/>
      <c r="E1046" s="108"/>
      <c r="F1046" s="108"/>
      <c r="G1046" s="108"/>
      <c r="H1046" s="108"/>
      <c r="I1046" s="108"/>
      <c r="J1046" s="108"/>
      <c r="K1046" s="108"/>
      <c r="L1046" s="108"/>
      <c r="M1046" s="111"/>
      <c r="N1046" s="112"/>
      <c r="O1046" s="111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108"/>
      <c r="Z1046" s="108"/>
      <c r="AA1046" s="108"/>
      <c r="AB1046" s="108"/>
      <c r="AC1046" s="108"/>
      <c r="AD1046" s="108"/>
      <c r="AE1046" s="108"/>
      <c r="AF1046" s="108"/>
      <c r="AG1046" s="108"/>
      <c r="AH1046" s="108"/>
    </row>
    <row r="1047">
      <c r="A1047" s="108"/>
      <c r="B1047" s="108"/>
      <c r="C1047" s="108"/>
      <c r="D1047" s="115"/>
      <c r="E1047" s="108"/>
      <c r="F1047" s="108"/>
      <c r="G1047" s="108"/>
      <c r="H1047" s="108"/>
      <c r="I1047" s="108"/>
      <c r="J1047" s="108"/>
      <c r="K1047" s="108"/>
      <c r="L1047" s="108"/>
      <c r="M1047" s="111"/>
      <c r="N1047" s="112"/>
      <c r="O1047" s="111"/>
      <c r="P1047" s="108"/>
      <c r="Q1047" s="108"/>
      <c r="R1047" s="108"/>
      <c r="S1047" s="108"/>
      <c r="T1047" s="108"/>
      <c r="U1047" s="108"/>
      <c r="V1047" s="108"/>
      <c r="W1047" s="108"/>
      <c r="X1047" s="108"/>
      <c r="Y1047" s="108"/>
      <c r="Z1047" s="108"/>
      <c r="AA1047" s="108"/>
      <c r="AB1047" s="108"/>
      <c r="AC1047" s="108"/>
      <c r="AD1047" s="108"/>
      <c r="AE1047" s="108"/>
      <c r="AF1047" s="108"/>
      <c r="AG1047" s="108"/>
      <c r="AH1047" s="108"/>
    </row>
    <row r="1048">
      <c r="A1048" s="108"/>
      <c r="B1048" s="108"/>
      <c r="C1048" s="108"/>
      <c r="D1048" s="115"/>
      <c r="E1048" s="108"/>
      <c r="F1048" s="108"/>
      <c r="G1048" s="108"/>
      <c r="H1048" s="108"/>
      <c r="I1048" s="108"/>
      <c r="J1048" s="108"/>
      <c r="K1048" s="108"/>
      <c r="L1048" s="108"/>
      <c r="M1048" s="111"/>
      <c r="N1048" s="112"/>
      <c r="O1048" s="111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</row>
    <row r="1049">
      <c r="A1049" s="108"/>
      <c r="B1049" s="108"/>
      <c r="C1049" s="108"/>
      <c r="D1049" s="115"/>
      <c r="E1049" s="108"/>
      <c r="F1049" s="108"/>
      <c r="G1049" s="108"/>
      <c r="H1049" s="108"/>
      <c r="I1049" s="108"/>
      <c r="J1049" s="108"/>
      <c r="K1049" s="108"/>
      <c r="L1049" s="108"/>
      <c r="M1049" s="111"/>
      <c r="N1049" s="112"/>
      <c r="O1049" s="111"/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</row>
    <row r="1050">
      <c r="A1050" s="108"/>
      <c r="B1050" s="108"/>
      <c r="C1050" s="108"/>
      <c r="D1050" s="115"/>
      <c r="E1050" s="108"/>
      <c r="F1050" s="108"/>
      <c r="G1050" s="108"/>
      <c r="H1050" s="108"/>
      <c r="I1050" s="108"/>
      <c r="J1050" s="108"/>
      <c r="K1050" s="108"/>
      <c r="L1050" s="108"/>
      <c r="M1050" s="111"/>
      <c r="N1050" s="112"/>
      <c r="O1050" s="111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</row>
    <row r="1051">
      <c r="A1051" s="108"/>
      <c r="B1051" s="108"/>
      <c r="C1051" s="108"/>
      <c r="D1051" s="115"/>
      <c r="E1051" s="108"/>
      <c r="F1051" s="108"/>
      <c r="G1051" s="108"/>
      <c r="H1051" s="108"/>
      <c r="I1051" s="108"/>
      <c r="J1051" s="108"/>
      <c r="K1051" s="108"/>
      <c r="L1051" s="108"/>
      <c r="M1051" s="111"/>
      <c r="N1051" s="112"/>
      <c r="O1051" s="111"/>
      <c r="P1051" s="108"/>
      <c r="Q1051" s="108"/>
      <c r="R1051" s="108"/>
      <c r="S1051" s="108"/>
      <c r="T1051" s="108"/>
      <c r="U1051" s="108"/>
      <c r="V1051" s="108"/>
      <c r="W1051" s="108"/>
      <c r="X1051" s="108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</row>
    <row r="1052">
      <c r="A1052" s="108"/>
      <c r="B1052" s="108"/>
      <c r="C1052" s="108"/>
      <c r="D1052" s="115"/>
      <c r="E1052" s="108"/>
      <c r="F1052" s="108"/>
      <c r="G1052" s="108"/>
      <c r="H1052" s="108"/>
      <c r="I1052" s="108"/>
      <c r="J1052" s="108"/>
      <c r="K1052" s="108"/>
      <c r="L1052" s="108"/>
      <c r="M1052" s="111"/>
      <c r="N1052" s="112"/>
      <c r="O1052" s="111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/>
      <c r="AB1052" s="108"/>
      <c r="AC1052" s="108"/>
      <c r="AD1052" s="108"/>
      <c r="AE1052" s="108"/>
      <c r="AF1052" s="108"/>
      <c r="AG1052" s="108"/>
      <c r="AH1052" s="108"/>
    </row>
    <row r="1053">
      <c r="A1053" s="108"/>
      <c r="B1053" s="108"/>
      <c r="C1053" s="108"/>
      <c r="D1053" s="115"/>
      <c r="E1053" s="108"/>
      <c r="F1053" s="108"/>
      <c r="G1053" s="108"/>
      <c r="H1053" s="108"/>
      <c r="I1053" s="108"/>
      <c r="J1053" s="108"/>
      <c r="K1053" s="108"/>
      <c r="L1053" s="108"/>
      <c r="M1053" s="111"/>
      <c r="N1053" s="112"/>
      <c r="O1053" s="111"/>
      <c r="P1053" s="108"/>
      <c r="Q1053" s="108"/>
      <c r="R1053" s="108"/>
      <c r="S1053" s="108"/>
      <c r="T1053" s="108"/>
      <c r="U1053" s="108"/>
      <c r="V1053" s="108"/>
      <c r="W1053" s="108"/>
      <c r="X1053" s="108"/>
      <c r="Y1053" s="108"/>
      <c r="Z1053" s="108"/>
      <c r="AA1053" s="108"/>
      <c r="AB1053" s="108"/>
      <c r="AC1053" s="108"/>
      <c r="AD1053" s="108"/>
      <c r="AE1053" s="108"/>
      <c r="AF1053" s="108"/>
      <c r="AG1053" s="108"/>
      <c r="AH1053" s="108"/>
    </row>
    <row r="1054">
      <c r="A1054" s="108"/>
      <c r="B1054" s="108"/>
      <c r="C1054" s="108"/>
      <c r="D1054" s="115"/>
      <c r="E1054" s="108"/>
      <c r="F1054" s="108"/>
      <c r="G1054" s="108"/>
      <c r="H1054" s="108"/>
      <c r="I1054" s="108"/>
      <c r="J1054" s="108"/>
      <c r="K1054" s="108"/>
      <c r="L1054" s="108"/>
      <c r="M1054" s="111"/>
      <c r="N1054" s="112"/>
      <c r="O1054" s="111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108"/>
      <c r="Z1054" s="108"/>
      <c r="AA1054" s="108"/>
      <c r="AB1054" s="108"/>
      <c r="AC1054" s="108"/>
      <c r="AD1054" s="108"/>
      <c r="AE1054" s="108"/>
      <c r="AF1054" s="108"/>
      <c r="AG1054" s="108"/>
      <c r="AH1054" s="108"/>
    </row>
    <row r="1055">
      <c r="A1055" s="108"/>
      <c r="B1055" s="108"/>
      <c r="C1055" s="108"/>
      <c r="D1055" s="115"/>
      <c r="E1055" s="108"/>
      <c r="F1055" s="108"/>
      <c r="G1055" s="108"/>
      <c r="H1055" s="108"/>
      <c r="I1055" s="108"/>
      <c r="J1055" s="108"/>
      <c r="K1055" s="108"/>
      <c r="L1055" s="108"/>
      <c r="M1055" s="111"/>
      <c r="N1055" s="112"/>
      <c r="O1055" s="111"/>
      <c r="P1055" s="108"/>
      <c r="Q1055" s="108"/>
      <c r="R1055" s="108"/>
      <c r="S1055" s="108"/>
      <c r="T1055" s="108"/>
      <c r="U1055" s="108"/>
      <c r="V1055" s="108"/>
      <c r="W1055" s="108"/>
      <c r="X1055" s="108"/>
      <c r="Y1055" s="108"/>
      <c r="Z1055" s="108"/>
      <c r="AA1055" s="108"/>
      <c r="AB1055" s="108"/>
      <c r="AC1055" s="108"/>
      <c r="AD1055" s="108"/>
      <c r="AE1055" s="108"/>
      <c r="AF1055" s="108"/>
      <c r="AG1055" s="108"/>
      <c r="AH1055" s="108"/>
    </row>
    <row r="1056">
      <c r="A1056" s="108"/>
      <c r="B1056" s="108"/>
      <c r="C1056" s="108"/>
      <c r="D1056" s="115"/>
      <c r="E1056" s="108"/>
      <c r="F1056" s="108"/>
      <c r="G1056" s="108"/>
      <c r="H1056" s="108"/>
      <c r="I1056" s="108"/>
      <c r="J1056" s="108"/>
      <c r="K1056" s="108"/>
      <c r="L1056" s="108"/>
      <c r="M1056" s="111"/>
      <c r="N1056" s="112"/>
      <c r="O1056" s="111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108"/>
      <c r="Z1056" s="108"/>
      <c r="AA1056" s="108"/>
      <c r="AB1056" s="108"/>
      <c r="AC1056" s="108"/>
      <c r="AD1056" s="108"/>
      <c r="AE1056" s="108"/>
      <c r="AF1056" s="108"/>
      <c r="AG1056" s="108"/>
      <c r="AH1056" s="108"/>
    </row>
    <row r="1057">
      <c r="A1057" s="108"/>
      <c r="B1057" s="108"/>
      <c r="C1057" s="108"/>
      <c r="D1057" s="115"/>
      <c r="E1057" s="108"/>
      <c r="F1057" s="108"/>
      <c r="G1057" s="108"/>
      <c r="H1057" s="108"/>
      <c r="I1057" s="108"/>
      <c r="J1057" s="108"/>
      <c r="K1057" s="108"/>
      <c r="L1057" s="108"/>
      <c r="M1057" s="111"/>
      <c r="N1057" s="112"/>
      <c r="O1057" s="111"/>
      <c r="P1057" s="108"/>
      <c r="Q1057" s="108"/>
      <c r="R1057" s="108"/>
      <c r="S1057" s="108"/>
      <c r="T1057" s="108"/>
      <c r="U1057" s="108"/>
      <c r="V1057" s="108"/>
      <c r="W1057" s="108"/>
      <c r="X1057" s="108"/>
      <c r="Y1057" s="108"/>
      <c r="Z1057" s="108"/>
      <c r="AA1057" s="108"/>
      <c r="AB1057" s="108"/>
      <c r="AC1057" s="108"/>
      <c r="AD1057" s="108"/>
      <c r="AE1057" s="108"/>
      <c r="AF1057" s="108"/>
      <c r="AG1057" s="108"/>
      <c r="AH1057" s="108"/>
    </row>
    <row r="1058">
      <c r="A1058" s="108"/>
      <c r="B1058" s="108"/>
      <c r="C1058" s="108"/>
      <c r="D1058" s="115"/>
      <c r="E1058" s="108"/>
      <c r="F1058" s="108"/>
      <c r="G1058" s="108"/>
      <c r="H1058" s="108"/>
      <c r="I1058" s="108"/>
      <c r="J1058" s="108"/>
      <c r="K1058" s="108"/>
      <c r="L1058" s="108"/>
      <c r="M1058" s="111"/>
      <c r="N1058" s="112"/>
      <c r="O1058" s="111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108"/>
      <c r="Z1058" s="108"/>
      <c r="AA1058" s="108"/>
      <c r="AB1058" s="108"/>
      <c r="AC1058" s="108"/>
      <c r="AD1058" s="108"/>
      <c r="AE1058" s="108"/>
      <c r="AF1058" s="108"/>
      <c r="AG1058" s="108"/>
      <c r="AH1058" s="108"/>
    </row>
    <row r="1059">
      <c r="A1059" s="108"/>
      <c r="B1059" s="108"/>
      <c r="C1059" s="108"/>
      <c r="D1059" s="115"/>
      <c r="E1059" s="108"/>
      <c r="F1059" s="108"/>
      <c r="G1059" s="108"/>
      <c r="H1059" s="108"/>
      <c r="I1059" s="108"/>
      <c r="J1059" s="108"/>
      <c r="K1059" s="108"/>
      <c r="L1059" s="108"/>
      <c r="M1059" s="111"/>
      <c r="N1059" s="112"/>
      <c r="O1059" s="111"/>
      <c r="P1059" s="108"/>
      <c r="Q1059" s="108"/>
      <c r="R1059" s="108"/>
      <c r="S1059" s="108"/>
      <c r="T1059" s="108"/>
      <c r="U1059" s="108"/>
      <c r="V1059" s="108"/>
      <c r="W1059" s="108"/>
      <c r="X1059" s="108"/>
      <c r="Y1059" s="108"/>
      <c r="Z1059" s="108"/>
      <c r="AA1059" s="108"/>
      <c r="AB1059" s="108"/>
      <c r="AC1059" s="108"/>
      <c r="AD1059" s="108"/>
      <c r="AE1059" s="108"/>
      <c r="AF1059" s="108"/>
      <c r="AG1059" s="108"/>
      <c r="AH1059" s="108"/>
    </row>
    <row r="1060">
      <c r="A1060" s="108"/>
      <c r="B1060" s="108"/>
      <c r="C1060" s="108"/>
      <c r="D1060" s="115"/>
      <c r="E1060" s="108"/>
      <c r="F1060" s="108"/>
      <c r="G1060" s="108"/>
      <c r="H1060" s="108"/>
      <c r="I1060" s="108"/>
      <c r="J1060" s="108"/>
      <c r="K1060" s="108"/>
      <c r="L1060" s="108"/>
      <c r="M1060" s="111"/>
      <c r="N1060" s="112"/>
      <c r="O1060" s="111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108"/>
      <c r="Z1060" s="108"/>
      <c r="AA1060" s="108"/>
      <c r="AB1060" s="108"/>
      <c r="AC1060" s="108"/>
      <c r="AD1060" s="108"/>
      <c r="AE1060" s="108"/>
      <c r="AF1060" s="108"/>
      <c r="AG1060" s="108"/>
      <c r="AH1060" s="108"/>
    </row>
    <row r="1061">
      <c r="A1061" s="108"/>
      <c r="B1061" s="108"/>
      <c r="C1061" s="108"/>
      <c r="D1061" s="115"/>
      <c r="E1061" s="108"/>
      <c r="F1061" s="108"/>
      <c r="G1061" s="108"/>
      <c r="H1061" s="108"/>
      <c r="I1061" s="108"/>
      <c r="J1061" s="108"/>
      <c r="K1061" s="108"/>
      <c r="L1061" s="108"/>
      <c r="M1061" s="111"/>
      <c r="N1061" s="112"/>
      <c r="O1061" s="111"/>
      <c r="P1061" s="108"/>
      <c r="Q1061" s="108"/>
      <c r="R1061" s="108"/>
      <c r="S1061" s="108"/>
      <c r="T1061" s="108"/>
      <c r="U1061" s="108"/>
      <c r="V1061" s="108"/>
      <c r="W1061" s="108"/>
      <c r="X1061" s="108"/>
      <c r="Y1061" s="108"/>
      <c r="Z1061" s="108"/>
      <c r="AA1061" s="108"/>
      <c r="AB1061" s="108"/>
      <c r="AC1061" s="108"/>
      <c r="AD1061" s="108"/>
      <c r="AE1061" s="108"/>
      <c r="AF1061" s="108"/>
      <c r="AG1061" s="108"/>
      <c r="AH1061" s="108"/>
    </row>
    <row r="1062">
      <c r="A1062" s="108"/>
      <c r="B1062" s="108"/>
      <c r="C1062" s="108"/>
      <c r="D1062" s="115"/>
      <c r="E1062" s="108"/>
      <c r="F1062" s="108"/>
      <c r="G1062" s="108"/>
      <c r="H1062" s="108"/>
      <c r="I1062" s="108"/>
      <c r="J1062" s="108"/>
      <c r="K1062" s="108"/>
      <c r="L1062" s="108"/>
      <c r="M1062" s="111"/>
      <c r="N1062" s="112"/>
      <c r="O1062" s="111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108"/>
      <c r="Z1062" s="108"/>
      <c r="AA1062" s="108"/>
      <c r="AB1062" s="108"/>
      <c r="AC1062" s="108"/>
      <c r="AD1062" s="108"/>
      <c r="AE1062" s="108"/>
      <c r="AF1062" s="108"/>
      <c r="AG1062" s="108"/>
      <c r="AH1062" s="108"/>
    </row>
    <row r="1063">
      <c r="A1063" s="108"/>
      <c r="B1063" s="108"/>
      <c r="C1063" s="108"/>
      <c r="D1063" s="115"/>
      <c r="E1063" s="108"/>
      <c r="F1063" s="108"/>
      <c r="G1063" s="108"/>
      <c r="H1063" s="108"/>
      <c r="I1063" s="108"/>
      <c r="J1063" s="108"/>
      <c r="K1063" s="108"/>
      <c r="L1063" s="108"/>
      <c r="M1063" s="111"/>
      <c r="N1063" s="112"/>
      <c r="O1063" s="111"/>
      <c r="P1063" s="108"/>
      <c r="Q1063" s="108"/>
      <c r="R1063" s="108"/>
      <c r="S1063" s="108"/>
      <c r="T1063" s="108"/>
      <c r="U1063" s="108"/>
      <c r="V1063" s="108"/>
      <c r="W1063" s="108"/>
      <c r="X1063" s="108"/>
      <c r="Y1063" s="108"/>
      <c r="Z1063" s="108"/>
      <c r="AA1063" s="108"/>
      <c r="AB1063" s="108"/>
      <c r="AC1063" s="108"/>
      <c r="AD1063" s="108"/>
      <c r="AE1063" s="108"/>
      <c r="AF1063" s="108"/>
      <c r="AG1063" s="108"/>
      <c r="AH1063" s="108"/>
    </row>
    <row r="1064">
      <c r="A1064" s="108"/>
      <c r="B1064" s="108"/>
      <c r="C1064" s="108"/>
      <c r="D1064" s="115"/>
      <c r="E1064" s="108"/>
      <c r="F1064" s="108"/>
      <c r="G1064" s="108"/>
      <c r="H1064" s="108"/>
      <c r="I1064" s="108"/>
      <c r="J1064" s="108"/>
      <c r="K1064" s="108"/>
      <c r="L1064" s="108"/>
      <c r="M1064" s="111"/>
      <c r="N1064" s="112"/>
      <c r="O1064" s="111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108"/>
      <c r="Z1064" s="108"/>
      <c r="AA1064" s="108"/>
      <c r="AB1064" s="108"/>
      <c r="AC1064" s="108"/>
      <c r="AD1064" s="108"/>
      <c r="AE1064" s="108"/>
      <c r="AF1064" s="108"/>
      <c r="AG1064" s="108"/>
      <c r="AH1064" s="108"/>
    </row>
    <row r="1065">
      <c r="A1065" s="108"/>
      <c r="B1065" s="108"/>
      <c r="C1065" s="108"/>
      <c r="D1065" s="115"/>
      <c r="E1065" s="108"/>
      <c r="F1065" s="108"/>
      <c r="G1065" s="108"/>
      <c r="H1065" s="108"/>
      <c r="I1065" s="108"/>
      <c r="J1065" s="108"/>
      <c r="K1065" s="108"/>
      <c r="L1065" s="108"/>
      <c r="M1065" s="111"/>
      <c r="N1065" s="112"/>
      <c r="O1065" s="111"/>
      <c r="P1065" s="108"/>
      <c r="Q1065" s="108"/>
      <c r="R1065" s="108"/>
      <c r="S1065" s="108"/>
      <c r="T1065" s="108"/>
      <c r="U1065" s="108"/>
      <c r="V1065" s="108"/>
      <c r="W1065" s="108"/>
      <c r="X1065" s="108"/>
      <c r="Y1065" s="108"/>
      <c r="Z1065" s="108"/>
      <c r="AA1065" s="108"/>
      <c r="AB1065" s="108"/>
      <c r="AC1065" s="108"/>
      <c r="AD1065" s="108"/>
      <c r="AE1065" s="108"/>
      <c r="AF1065" s="108"/>
      <c r="AG1065" s="108"/>
      <c r="AH1065" s="108"/>
    </row>
    <row r="1066">
      <c r="A1066" s="108"/>
      <c r="B1066" s="108"/>
      <c r="C1066" s="108"/>
      <c r="D1066" s="115"/>
      <c r="E1066" s="108"/>
      <c r="F1066" s="108"/>
      <c r="G1066" s="108"/>
      <c r="H1066" s="108"/>
      <c r="I1066" s="108"/>
      <c r="J1066" s="108"/>
      <c r="K1066" s="108"/>
      <c r="L1066" s="108"/>
      <c r="M1066" s="111"/>
      <c r="N1066" s="112"/>
      <c r="O1066" s="111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108"/>
      <c r="Z1066" s="108"/>
      <c r="AA1066" s="108"/>
      <c r="AB1066" s="108"/>
      <c r="AC1066" s="108"/>
      <c r="AD1066" s="108"/>
      <c r="AE1066" s="108"/>
      <c r="AF1066" s="108"/>
      <c r="AG1066" s="108"/>
      <c r="AH1066" s="108"/>
    </row>
    <row r="1067">
      <c r="A1067" s="108"/>
      <c r="B1067" s="108"/>
      <c r="C1067" s="108"/>
      <c r="D1067" s="115"/>
      <c r="E1067" s="108"/>
      <c r="F1067" s="108"/>
      <c r="G1067" s="108"/>
      <c r="H1067" s="108"/>
      <c r="I1067" s="108"/>
      <c r="J1067" s="108"/>
      <c r="K1067" s="108"/>
      <c r="L1067" s="108"/>
      <c r="M1067" s="111"/>
      <c r="N1067" s="112"/>
      <c r="O1067" s="111"/>
      <c r="P1067" s="108"/>
      <c r="Q1067" s="108"/>
      <c r="R1067" s="108"/>
      <c r="S1067" s="108"/>
      <c r="T1067" s="108"/>
      <c r="U1067" s="108"/>
      <c r="V1067" s="108"/>
      <c r="W1067" s="108"/>
      <c r="X1067" s="108"/>
      <c r="Y1067" s="108"/>
      <c r="Z1067" s="108"/>
      <c r="AA1067" s="108"/>
      <c r="AB1067" s="108"/>
      <c r="AC1067" s="108"/>
      <c r="AD1067" s="108"/>
      <c r="AE1067" s="108"/>
      <c r="AF1067" s="108"/>
      <c r="AG1067" s="108"/>
      <c r="AH1067" s="108"/>
    </row>
    <row r="1068">
      <c r="A1068" s="108"/>
      <c r="B1068" s="108"/>
      <c r="C1068" s="108"/>
      <c r="D1068" s="115"/>
      <c r="E1068" s="108"/>
      <c r="F1068" s="108"/>
      <c r="G1068" s="108"/>
      <c r="H1068" s="108"/>
      <c r="I1068" s="108"/>
      <c r="J1068" s="108"/>
      <c r="K1068" s="108"/>
      <c r="L1068" s="108"/>
      <c r="M1068" s="111"/>
      <c r="N1068" s="112"/>
      <c r="O1068" s="111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108"/>
      <c r="Z1068" s="108"/>
      <c r="AA1068" s="108"/>
      <c r="AB1068" s="108"/>
      <c r="AC1068" s="108"/>
      <c r="AD1068" s="108"/>
      <c r="AE1068" s="108"/>
      <c r="AF1068" s="108"/>
      <c r="AG1068" s="108"/>
      <c r="AH1068" s="108"/>
    </row>
    <row r="1069">
      <c r="A1069" s="108"/>
      <c r="B1069" s="108"/>
      <c r="C1069" s="108"/>
      <c r="D1069" s="115"/>
      <c r="E1069" s="108"/>
      <c r="F1069" s="108"/>
      <c r="G1069" s="108"/>
      <c r="H1069" s="108"/>
      <c r="I1069" s="108"/>
      <c r="J1069" s="108"/>
      <c r="K1069" s="108"/>
      <c r="L1069" s="108"/>
      <c r="M1069" s="111"/>
      <c r="N1069" s="112"/>
      <c r="O1069" s="111"/>
      <c r="P1069" s="108"/>
      <c r="Q1069" s="108"/>
      <c r="R1069" s="108"/>
      <c r="S1069" s="108"/>
      <c r="T1069" s="108"/>
      <c r="U1069" s="108"/>
      <c r="V1069" s="108"/>
      <c r="W1069" s="108"/>
      <c r="X1069" s="108"/>
      <c r="Y1069" s="108"/>
      <c r="Z1069" s="108"/>
      <c r="AA1069" s="108"/>
      <c r="AB1069" s="108"/>
      <c r="AC1069" s="108"/>
      <c r="AD1069" s="108"/>
      <c r="AE1069" s="108"/>
      <c r="AF1069" s="108"/>
      <c r="AG1069" s="108"/>
      <c r="AH1069" s="108"/>
    </row>
    <row r="1070">
      <c r="A1070" s="108"/>
      <c r="B1070" s="108"/>
      <c r="C1070" s="108"/>
      <c r="D1070" s="115"/>
      <c r="E1070" s="108"/>
      <c r="F1070" s="108"/>
      <c r="G1070" s="108"/>
      <c r="H1070" s="108"/>
      <c r="I1070" s="108"/>
      <c r="J1070" s="108"/>
      <c r="K1070" s="108"/>
      <c r="L1070" s="108"/>
      <c r="M1070" s="111"/>
      <c r="N1070" s="112"/>
      <c r="O1070" s="111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108"/>
      <c r="Z1070" s="108"/>
      <c r="AA1070" s="108"/>
      <c r="AB1070" s="108"/>
      <c r="AC1070" s="108"/>
      <c r="AD1070" s="108"/>
      <c r="AE1070" s="108"/>
      <c r="AF1070" s="108"/>
      <c r="AG1070" s="108"/>
      <c r="AH1070" s="108"/>
    </row>
    <row r="1071">
      <c r="A1071" s="108"/>
      <c r="B1071" s="108"/>
      <c r="C1071" s="108"/>
      <c r="D1071" s="115"/>
      <c r="E1071" s="108"/>
      <c r="F1071" s="108"/>
      <c r="G1071" s="108"/>
      <c r="H1071" s="108"/>
      <c r="I1071" s="108"/>
      <c r="J1071" s="108"/>
      <c r="K1071" s="108"/>
      <c r="L1071" s="108"/>
      <c r="M1071" s="111"/>
      <c r="N1071" s="112"/>
      <c r="O1071" s="111"/>
      <c r="P1071" s="108"/>
      <c r="Q1071" s="108"/>
      <c r="R1071" s="108"/>
      <c r="S1071" s="108"/>
      <c r="T1071" s="108"/>
      <c r="U1071" s="108"/>
      <c r="V1071" s="108"/>
      <c r="W1071" s="108"/>
      <c r="X1071" s="108"/>
      <c r="Y1071" s="108"/>
      <c r="Z1071" s="108"/>
      <c r="AA1071" s="108"/>
      <c r="AB1071" s="108"/>
      <c r="AC1071" s="108"/>
      <c r="AD1071" s="108"/>
      <c r="AE1071" s="108"/>
      <c r="AF1071" s="108"/>
      <c r="AG1071" s="108"/>
      <c r="AH1071" s="108"/>
    </row>
    <row r="1072">
      <c r="A1072" s="108"/>
      <c r="B1072" s="108"/>
      <c r="C1072" s="108"/>
      <c r="D1072" s="115"/>
      <c r="E1072" s="108"/>
      <c r="F1072" s="108"/>
      <c r="G1072" s="108"/>
      <c r="H1072" s="108"/>
      <c r="I1072" s="108"/>
      <c r="J1072" s="108"/>
      <c r="K1072" s="108"/>
      <c r="L1072" s="108"/>
      <c r="M1072" s="111"/>
      <c r="N1072" s="112"/>
      <c r="O1072" s="111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108"/>
      <c r="Z1072" s="108"/>
      <c r="AA1072" s="108"/>
      <c r="AB1072" s="108"/>
      <c r="AC1072" s="108"/>
      <c r="AD1072" s="108"/>
      <c r="AE1072" s="108"/>
      <c r="AF1072" s="108"/>
      <c r="AG1072" s="108"/>
      <c r="AH1072" s="108"/>
    </row>
    <row r="1073">
      <c r="A1073" s="108"/>
      <c r="B1073" s="108"/>
      <c r="C1073" s="108"/>
      <c r="D1073" s="115"/>
      <c r="E1073" s="108"/>
      <c r="F1073" s="108"/>
      <c r="G1073" s="108"/>
      <c r="H1073" s="108"/>
      <c r="I1073" s="108"/>
      <c r="J1073" s="108"/>
      <c r="K1073" s="108"/>
      <c r="L1073" s="108"/>
      <c r="M1073" s="111"/>
      <c r="N1073" s="112"/>
      <c r="O1073" s="111"/>
      <c r="P1073" s="108"/>
      <c r="Q1073" s="108"/>
      <c r="R1073" s="108"/>
      <c r="S1073" s="108"/>
      <c r="T1073" s="108"/>
      <c r="U1073" s="108"/>
      <c r="V1073" s="108"/>
      <c r="W1073" s="108"/>
      <c r="X1073" s="108"/>
      <c r="Y1073" s="108"/>
      <c r="Z1073" s="108"/>
      <c r="AA1073" s="108"/>
      <c r="AB1073" s="108"/>
      <c r="AC1073" s="108"/>
      <c r="AD1073" s="108"/>
      <c r="AE1073" s="108"/>
      <c r="AF1073" s="108"/>
      <c r="AG1073" s="108"/>
      <c r="AH1073" s="108"/>
    </row>
    <row r="1074">
      <c r="A1074" s="108"/>
      <c r="B1074" s="108"/>
      <c r="C1074" s="108"/>
      <c r="D1074" s="115"/>
      <c r="E1074" s="108"/>
      <c r="F1074" s="108"/>
      <c r="G1074" s="108"/>
      <c r="H1074" s="108"/>
      <c r="I1074" s="108"/>
      <c r="J1074" s="108"/>
      <c r="K1074" s="108"/>
      <c r="L1074" s="108"/>
      <c r="M1074" s="111"/>
      <c r="N1074" s="112"/>
      <c r="O1074" s="111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108"/>
      <c r="Z1074" s="108"/>
      <c r="AA1074" s="108"/>
      <c r="AB1074" s="108"/>
      <c r="AC1074" s="108"/>
      <c r="AD1074" s="108"/>
      <c r="AE1074" s="108"/>
      <c r="AF1074" s="108"/>
      <c r="AG1074" s="108"/>
      <c r="AH1074" s="108"/>
    </row>
    <row r="1075">
      <c r="A1075" s="108"/>
      <c r="B1075" s="108"/>
      <c r="C1075" s="108"/>
      <c r="D1075" s="115"/>
      <c r="E1075" s="108"/>
      <c r="F1075" s="108"/>
      <c r="G1075" s="108"/>
      <c r="H1075" s="108"/>
      <c r="I1075" s="108"/>
      <c r="J1075" s="108"/>
      <c r="K1075" s="108"/>
      <c r="L1075" s="108"/>
      <c r="M1075" s="111"/>
      <c r="N1075" s="112"/>
      <c r="O1075" s="111"/>
      <c r="P1075" s="108"/>
      <c r="Q1075" s="108"/>
      <c r="R1075" s="108"/>
      <c r="S1075" s="108"/>
      <c r="T1075" s="108"/>
      <c r="U1075" s="108"/>
      <c r="V1075" s="108"/>
      <c r="W1075" s="108"/>
      <c r="X1075" s="108"/>
      <c r="Y1075" s="108"/>
      <c r="Z1075" s="108"/>
      <c r="AA1075" s="108"/>
      <c r="AB1075" s="108"/>
      <c r="AC1075" s="108"/>
      <c r="AD1075" s="108"/>
      <c r="AE1075" s="108"/>
      <c r="AF1075" s="108"/>
      <c r="AG1075" s="108"/>
      <c r="AH1075" s="108"/>
    </row>
    <row r="1076">
      <c r="A1076" s="108"/>
      <c r="B1076" s="108"/>
      <c r="C1076" s="108"/>
      <c r="D1076" s="115"/>
      <c r="E1076" s="108"/>
      <c r="F1076" s="108"/>
      <c r="G1076" s="108"/>
      <c r="H1076" s="108"/>
      <c r="I1076" s="108"/>
      <c r="J1076" s="108"/>
      <c r="K1076" s="108"/>
      <c r="L1076" s="108"/>
      <c r="M1076" s="111"/>
      <c r="N1076" s="112"/>
      <c r="O1076" s="111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108"/>
      <c r="Z1076" s="108"/>
      <c r="AA1076" s="108"/>
      <c r="AB1076" s="108"/>
      <c r="AC1076" s="108"/>
      <c r="AD1076" s="108"/>
      <c r="AE1076" s="108"/>
      <c r="AF1076" s="108"/>
      <c r="AG1076" s="108"/>
      <c r="AH1076" s="108"/>
    </row>
    <row r="1077">
      <c r="A1077" s="108"/>
      <c r="B1077" s="108"/>
      <c r="C1077" s="108"/>
      <c r="D1077" s="115"/>
      <c r="E1077" s="108"/>
      <c r="F1077" s="108"/>
      <c r="G1077" s="108"/>
      <c r="H1077" s="108"/>
      <c r="I1077" s="108"/>
      <c r="J1077" s="108"/>
      <c r="K1077" s="108"/>
      <c r="L1077" s="108"/>
      <c r="M1077" s="111"/>
      <c r="N1077" s="112"/>
      <c r="O1077" s="111"/>
      <c r="P1077" s="108"/>
      <c r="Q1077" s="108"/>
      <c r="R1077" s="108"/>
      <c r="S1077" s="108"/>
      <c r="T1077" s="108"/>
      <c r="U1077" s="108"/>
      <c r="V1077" s="108"/>
      <c r="W1077" s="108"/>
      <c r="X1077" s="108"/>
      <c r="Y1077" s="108"/>
      <c r="Z1077" s="108"/>
      <c r="AA1077" s="108"/>
      <c r="AB1077" s="108"/>
      <c r="AC1077" s="108"/>
      <c r="AD1077" s="108"/>
      <c r="AE1077" s="108"/>
      <c r="AF1077" s="108"/>
      <c r="AG1077" s="108"/>
      <c r="AH1077" s="108"/>
    </row>
    <row r="1078">
      <c r="A1078" s="108"/>
      <c r="B1078" s="108"/>
      <c r="C1078" s="108"/>
      <c r="D1078" s="115"/>
      <c r="E1078" s="108"/>
      <c r="F1078" s="108"/>
      <c r="G1078" s="108"/>
      <c r="H1078" s="108"/>
      <c r="I1078" s="108"/>
      <c r="J1078" s="108"/>
      <c r="K1078" s="108"/>
      <c r="L1078" s="108"/>
      <c r="M1078" s="111"/>
      <c r="N1078" s="112"/>
      <c r="O1078" s="111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108"/>
      <c r="Z1078" s="108"/>
      <c r="AA1078" s="108"/>
      <c r="AB1078" s="108"/>
      <c r="AC1078" s="108"/>
      <c r="AD1078" s="108"/>
      <c r="AE1078" s="108"/>
      <c r="AF1078" s="108"/>
      <c r="AG1078" s="108"/>
      <c r="AH1078" s="108"/>
    </row>
    <row r="1079">
      <c r="A1079" s="108"/>
      <c r="B1079" s="108"/>
      <c r="C1079" s="108"/>
      <c r="D1079" s="115"/>
      <c r="E1079" s="108"/>
      <c r="F1079" s="108"/>
      <c r="G1079" s="108"/>
      <c r="H1079" s="108"/>
      <c r="I1079" s="108"/>
      <c r="J1079" s="108"/>
      <c r="K1079" s="108"/>
      <c r="L1079" s="108"/>
      <c r="M1079" s="111"/>
      <c r="N1079" s="112"/>
      <c r="O1079" s="111"/>
      <c r="P1079" s="108"/>
      <c r="Q1079" s="108"/>
      <c r="R1079" s="108"/>
      <c r="S1079" s="108"/>
      <c r="T1079" s="108"/>
      <c r="U1079" s="108"/>
      <c r="V1079" s="108"/>
      <c r="W1079" s="108"/>
      <c r="X1079" s="108"/>
      <c r="Y1079" s="108"/>
      <c r="Z1079" s="108"/>
      <c r="AA1079" s="108"/>
      <c r="AB1079" s="108"/>
      <c r="AC1079" s="108"/>
      <c r="AD1079" s="108"/>
      <c r="AE1079" s="108"/>
      <c r="AF1079" s="108"/>
      <c r="AG1079" s="108"/>
      <c r="AH1079" s="108"/>
    </row>
    <row r="1080">
      <c r="A1080" s="108"/>
      <c r="B1080" s="108"/>
      <c r="C1080" s="108"/>
      <c r="D1080" s="115"/>
      <c r="E1080" s="108"/>
      <c r="F1080" s="108"/>
      <c r="G1080" s="108"/>
      <c r="H1080" s="108"/>
      <c r="I1080" s="108"/>
      <c r="J1080" s="108"/>
      <c r="K1080" s="108"/>
      <c r="L1080" s="108"/>
      <c r="M1080" s="111"/>
      <c r="N1080" s="112"/>
      <c r="O1080" s="111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108"/>
      <c r="Z1080" s="108"/>
      <c r="AA1080" s="108"/>
      <c r="AB1080" s="108"/>
      <c r="AC1080" s="108"/>
      <c r="AD1080" s="108"/>
      <c r="AE1080" s="108"/>
      <c r="AF1080" s="108"/>
      <c r="AG1080" s="108"/>
      <c r="AH1080" s="108"/>
    </row>
    <row r="1081">
      <c r="A1081" s="108"/>
      <c r="B1081" s="108"/>
      <c r="C1081" s="108"/>
      <c r="D1081" s="115"/>
      <c r="E1081" s="108"/>
      <c r="F1081" s="108"/>
      <c r="G1081" s="108"/>
      <c r="H1081" s="108"/>
      <c r="I1081" s="108"/>
      <c r="J1081" s="108"/>
      <c r="K1081" s="108"/>
      <c r="L1081" s="108"/>
      <c r="M1081" s="111"/>
      <c r="N1081" s="112"/>
      <c r="O1081" s="111"/>
      <c r="P1081" s="108"/>
      <c r="Q1081" s="108"/>
      <c r="R1081" s="108"/>
      <c r="S1081" s="108"/>
      <c r="T1081" s="108"/>
      <c r="U1081" s="108"/>
      <c r="V1081" s="108"/>
      <c r="W1081" s="108"/>
      <c r="X1081" s="108"/>
      <c r="Y1081" s="108"/>
      <c r="Z1081" s="108"/>
      <c r="AA1081" s="108"/>
      <c r="AB1081" s="108"/>
      <c r="AC1081" s="108"/>
      <c r="AD1081" s="108"/>
      <c r="AE1081" s="108"/>
      <c r="AF1081" s="108"/>
      <c r="AG1081" s="108"/>
      <c r="AH1081" s="108"/>
    </row>
    <row r="1082">
      <c r="A1082" s="108"/>
      <c r="B1082" s="108"/>
      <c r="C1082" s="108"/>
      <c r="D1082" s="115"/>
      <c r="E1082" s="108"/>
      <c r="F1082" s="108"/>
      <c r="G1082" s="108"/>
      <c r="H1082" s="108"/>
      <c r="I1082" s="108"/>
      <c r="J1082" s="108"/>
      <c r="K1082" s="108"/>
      <c r="L1082" s="108"/>
      <c r="M1082" s="111"/>
      <c r="N1082" s="112"/>
      <c r="O1082" s="111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108"/>
      <c r="Z1082" s="108"/>
      <c r="AA1082" s="108"/>
      <c r="AB1082" s="108"/>
      <c r="AC1082" s="108"/>
      <c r="AD1082" s="108"/>
      <c r="AE1082" s="108"/>
      <c r="AF1082" s="108"/>
      <c r="AG1082" s="108"/>
      <c r="AH1082" s="108"/>
    </row>
    <row r="1083">
      <c r="A1083" s="108"/>
      <c r="B1083" s="108"/>
      <c r="C1083" s="108"/>
      <c r="D1083" s="115"/>
      <c r="E1083" s="108"/>
      <c r="F1083" s="108"/>
      <c r="G1083" s="108"/>
      <c r="H1083" s="108"/>
      <c r="I1083" s="108"/>
      <c r="J1083" s="108"/>
      <c r="K1083" s="108"/>
      <c r="L1083" s="108"/>
      <c r="M1083" s="111"/>
      <c r="N1083" s="112"/>
      <c r="O1083" s="111"/>
      <c r="P1083" s="108"/>
      <c r="Q1083" s="108"/>
      <c r="R1083" s="108"/>
      <c r="S1083" s="108"/>
      <c r="T1083" s="108"/>
      <c r="U1083" s="108"/>
      <c r="V1083" s="108"/>
      <c r="W1083" s="108"/>
      <c r="X1083" s="108"/>
      <c r="Y1083" s="108"/>
      <c r="Z1083" s="108"/>
      <c r="AA1083" s="108"/>
      <c r="AB1083" s="108"/>
      <c r="AC1083" s="108"/>
      <c r="AD1083" s="108"/>
      <c r="AE1083" s="108"/>
      <c r="AF1083" s="108"/>
      <c r="AG1083" s="108"/>
      <c r="AH1083" s="108"/>
    </row>
    <row r="1084">
      <c r="A1084" s="108"/>
      <c r="B1084" s="108"/>
      <c r="C1084" s="108"/>
      <c r="D1084" s="115"/>
      <c r="E1084" s="108"/>
      <c r="F1084" s="108"/>
      <c r="G1084" s="108"/>
      <c r="H1084" s="108"/>
      <c r="I1084" s="108"/>
      <c r="J1084" s="108"/>
      <c r="K1084" s="108"/>
      <c r="L1084" s="108"/>
      <c r="M1084" s="111"/>
      <c r="N1084" s="112"/>
      <c r="O1084" s="111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108"/>
      <c r="Z1084" s="108"/>
      <c r="AA1084" s="108"/>
      <c r="AB1084" s="108"/>
      <c r="AC1084" s="108"/>
      <c r="AD1084" s="108"/>
      <c r="AE1084" s="108"/>
      <c r="AF1084" s="108"/>
      <c r="AG1084" s="108"/>
      <c r="AH1084" s="108"/>
    </row>
    <row r="1085">
      <c r="A1085" s="108"/>
      <c r="B1085" s="108"/>
      <c r="C1085" s="108"/>
      <c r="D1085" s="115"/>
      <c r="E1085" s="108"/>
      <c r="F1085" s="108"/>
      <c r="G1085" s="108"/>
      <c r="H1085" s="108"/>
      <c r="I1085" s="108"/>
      <c r="J1085" s="108"/>
      <c r="K1085" s="108"/>
      <c r="L1085" s="108"/>
      <c r="M1085" s="111"/>
      <c r="N1085" s="112"/>
      <c r="O1085" s="111"/>
      <c r="P1085" s="108"/>
      <c r="Q1085" s="108"/>
      <c r="R1085" s="108"/>
      <c r="S1085" s="108"/>
      <c r="T1085" s="108"/>
      <c r="U1085" s="108"/>
      <c r="V1085" s="108"/>
      <c r="W1085" s="108"/>
      <c r="X1085" s="108"/>
      <c r="Y1085" s="108"/>
      <c r="Z1085" s="108"/>
      <c r="AA1085" s="108"/>
      <c r="AB1085" s="108"/>
      <c r="AC1085" s="108"/>
      <c r="AD1085" s="108"/>
      <c r="AE1085" s="108"/>
      <c r="AF1085" s="108"/>
      <c r="AG1085" s="108"/>
      <c r="AH1085" s="108"/>
    </row>
    <row r="1086">
      <c r="A1086" s="108"/>
      <c r="B1086" s="108"/>
      <c r="C1086" s="108"/>
      <c r="D1086" s="115"/>
      <c r="E1086" s="108"/>
      <c r="F1086" s="108"/>
      <c r="G1086" s="108"/>
      <c r="H1086" s="108"/>
      <c r="I1086" s="108"/>
      <c r="J1086" s="108"/>
      <c r="K1086" s="108"/>
      <c r="L1086" s="108"/>
      <c r="M1086" s="111"/>
      <c r="N1086" s="112"/>
      <c r="O1086" s="111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108"/>
      <c r="Z1086" s="108"/>
      <c r="AA1086" s="108"/>
      <c r="AB1086" s="108"/>
      <c r="AC1086" s="108"/>
      <c r="AD1086" s="108"/>
      <c r="AE1086" s="108"/>
      <c r="AF1086" s="108"/>
      <c r="AG1086" s="108"/>
      <c r="AH1086" s="108"/>
    </row>
    <row r="1087">
      <c r="A1087" s="108"/>
      <c r="B1087" s="108"/>
      <c r="C1087" s="108"/>
      <c r="D1087" s="115"/>
      <c r="E1087" s="108"/>
      <c r="F1087" s="108"/>
      <c r="G1087" s="108"/>
      <c r="H1087" s="108"/>
      <c r="I1087" s="108"/>
      <c r="J1087" s="108"/>
      <c r="K1087" s="108"/>
      <c r="L1087" s="108"/>
      <c r="M1087" s="111"/>
      <c r="N1087" s="112"/>
      <c r="O1087" s="111"/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/>
      <c r="AB1087" s="108"/>
      <c r="AC1087" s="108"/>
      <c r="AD1087" s="108"/>
      <c r="AE1087" s="108"/>
      <c r="AF1087" s="108"/>
      <c r="AG1087" s="108"/>
      <c r="AH1087" s="108"/>
    </row>
    <row r="1088">
      <c r="A1088" s="108"/>
      <c r="B1088" s="108"/>
      <c r="C1088" s="108"/>
      <c r="D1088" s="115"/>
      <c r="E1088" s="108"/>
      <c r="F1088" s="108"/>
      <c r="G1088" s="108"/>
      <c r="H1088" s="108"/>
      <c r="I1088" s="108"/>
      <c r="J1088" s="108"/>
      <c r="K1088" s="108"/>
      <c r="L1088" s="108"/>
      <c r="M1088" s="111"/>
      <c r="N1088" s="112"/>
      <c r="O1088" s="111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108"/>
      <c r="Z1088" s="108"/>
      <c r="AA1088" s="108"/>
      <c r="AB1088" s="108"/>
      <c r="AC1088" s="108"/>
      <c r="AD1088" s="108"/>
      <c r="AE1088" s="108"/>
      <c r="AF1088" s="108"/>
      <c r="AG1088" s="108"/>
      <c r="AH1088" s="108"/>
    </row>
    <row r="1089">
      <c r="A1089" s="108"/>
      <c r="B1089" s="108"/>
      <c r="C1089" s="108"/>
      <c r="D1089" s="115"/>
      <c r="E1089" s="108"/>
      <c r="F1089" s="108"/>
      <c r="G1089" s="108"/>
      <c r="H1089" s="108"/>
      <c r="I1089" s="108"/>
      <c r="J1089" s="108"/>
      <c r="K1089" s="108"/>
      <c r="L1089" s="108"/>
      <c r="M1089" s="111"/>
      <c r="N1089" s="112"/>
      <c r="O1089" s="111"/>
      <c r="P1089" s="108"/>
      <c r="Q1089" s="108"/>
      <c r="R1089" s="108"/>
      <c r="S1089" s="108"/>
      <c r="T1089" s="108"/>
      <c r="U1089" s="108"/>
      <c r="V1089" s="108"/>
      <c r="W1089" s="108"/>
      <c r="X1089" s="108"/>
      <c r="Y1089" s="108"/>
      <c r="Z1089" s="108"/>
      <c r="AA1089" s="108"/>
      <c r="AB1089" s="108"/>
      <c r="AC1089" s="108"/>
      <c r="AD1089" s="108"/>
      <c r="AE1089" s="108"/>
      <c r="AF1089" s="108"/>
      <c r="AG1089" s="108"/>
      <c r="AH1089" s="108"/>
    </row>
    <row r="1090">
      <c r="A1090" s="108"/>
      <c r="B1090" s="108"/>
      <c r="C1090" s="108"/>
      <c r="D1090" s="115"/>
      <c r="E1090" s="108"/>
      <c r="F1090" s="108"/>
      <c r="G1090" s="108"/>
      <c r="H1090" s="108"/>
      <c r="I1090" s="108"/>
      <c r="J1090" s="108"/>
      <c r="K1090" s="108"/>
      <c r="L1090" s="108"/>
      <c r="M1090" s="111"/>
      <c r="N1090" s="112"/>
      <c r="O1090" s="111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/>
      <c r="AB1090" s="108"/>
      <c r="AC1090" s="108"/>
      <c r="AD1090" s="108"/>
      <c r="AE1090" s="108"/>
      <c r="AF1090" s="108"/>
      <c r="AG1090" s="108"/>
      <c r="AH1090" s="108"/>
    </row>
    <row r="1091">
      <c r="A1091" s="108"/>
      <c r="B1091" s="108"/>
      <c r="C1091" s="108"/>
      <c r="D1091" s="115"/>
      <c r="E1091" s="108"/>
      <c r="F1091" s="108"/>
      <c r="G1091" s="108"/>
      <c r="H1091" s="108"/>
      <c r="I1091" s="108"/>
      <c r="J1091" s="108"/>
      <c r="K1091" s="108"/>
      <c r="L1091" s="108"/>
      <c r="M1091" s="111"/>
      <c r="N1091" s="112"/>
      <c r="O1091" s="111"/>
      <c r="P1091" s="108"/>
      <c r="Q1091" s="108"/>
      <c r="R1091" s="108"/>
      <c r="S1091" s="108"/>
      <c r="T1091" s="108"/>
      <c r="U1091" s="108"/>
      <c r="V1091" s="108"/>
      <c r="W1091" s="108"/>
      <c r="X1091" s="108"/>
      <c r="Y1091" s="108"/>
      <c r="Z1091" s="108"/>
      <c r="AA1091" s="108"/>
      <c r="AB1091" s="108"/>
      <c r="AC1091" s="108"/>
      <c r="AD1091" s="108"/>
      <c r="AE1091" s="108"/>
      <c r="AF1091" s="108"/>
      <c r="AG1091" s="108"/>
      <c r="AH1091" s="108"/>
    </row>
    <row r="1092">
      <c r="A1092" s="108"/>
      <c r="B1092" s="108"/>
      <c r="C1092" s="108"/>
      <c r="D1092" s="115"/>
      <c r="E1092" s="108"/>
      <c r="F1092" s="108"/>
      <c r="G1092" s="108"/>
      <c r="H1092" s="108"/>
      <c r="I1092" s="108"/>
      <c r="J1092" s="108"/>
      <c r="K1092" s="108"/>
      <c r="L1092" s="108"/>
      <c r="M1092" s="111"/>
      <c r="N1092" s="112"/>
      <c r="O1092" s="111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108"/>
      <c r="Z1092" s="108"/>
      <c r="AA1092" s="108"/>
      <c r="AB1092" s="108"/>
      <c r="AC1092" s="108"/>
      <c r="AD1092" s="108"/>
      <c r="AE1092" s="108"/>
      <c r="AF1092" s="108"/>
      <c r="AG1092" s="108"/>
      <c r="AH1092" s="108"/>
    </row>
    <row r="1093">
      <c r="A1093" s="108"/>
      <c r="B1093" s="108"/>
      <c r="C1093" s="108"/>
      <c r="D1093" s="115"/>
      <c r="E1093" s="108"/>
      <c r="F1093" s="108"/>
      <c r="G1093" s="108"/>
      <c r="H1093" s="108"/>
      <c r="I1093" s="108"/>
      <c r="J1093" s="108"/>
      <c r="K1093" s="108"/>
      <c r="L1093" s="108"/>
      <c r="M1093" s="111"/>
      <c r="N1093" s="112"/>
      <c r="O1093" s="111"/>
      <c r="P1093" s="108"/>
      <c r="Q1093" s="108"/>
      <c r="R1093" s="108"/>
      <c r="S1093" s="108"/>
      <c r="T1093" s="108"/>
      <c r="U1093" s="108"/>
      <c r="V1093" s="108"/>
      <c r="W1093" s="108"/>
      <c r="X1093" s="108"/>
      <c r="Y1093" s="108"/>
      <c r="Z1093" s="108"/>
      <c r="AA1093" s="108"/>
      <c r="AB1093" s="108"/>
      <c r="AC1093" s="108"/>
      <c r="AD1093" s="108"/>
      <c r="AE1093" s="108"/>
      <c r="AF1093" s="108"/>
      <c r="AG1093" s="108"/>
      <c r="AH1093" s="108"/>
    </row>
    <row r="1094">
      <c r="A1094" s="108"/>
      <c r="B1094" s="108"/>
      <c r="C1094" s="108"/>
      <c r="D1094" s="115"/>
      <c r="E1094" s="108"/>
      <c r="F1094" s="108"/>
      <c r="G1094" s="108"/>
      <c r="H1094" s="108"/>
      <c r="I1094" s="108"/>
      <c r="J1094" s="108"/>
      <c r="K1094" s="108"/>
      <c r="L1094" s="108"/>
      <c r="M1094" s="111"/>
      <c r="N1094" s="112"/>
      <c r="O1094" s="111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108"/>
      <c r="Z1094" s="108"/>
      <c r="AA1094" s="108"/>
      <c r="AB1094" s="108"/>
      <c r="AC1094" s="108"/>
      <c r="AD1094" s="108"/>
      <c r="AE1094" s="108"/>
      <c r="AF1094" s="108"/>
      <c r="AG1094" s="108"/>
      <c r="AH1094" s="108"/>
    </row>
    <row r="1095">
      <c r="A1095" s="108"/>
      <c r="B1095" s="108"/>
      <c r="C1095" s="108"/>
      <c r="D1095" s="115"/>
      <c r="E1095" s="108"/>
      <c r="F1095" s="108"/>
      <c r="G1095" s="108"/>
      <c r="H1095" s="108"/>
      <c r="I1095" s="108"/>
      <c r="J1095" s="108"/>
      <c r="K1095" s="108"/>
      <c r="L1095" s="108"/>
      <c r="M1095" s="111"/>
      <c r="N1095" s="112"/>
      <c r="O1095" s="111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  <c r="AG1095" s="108"/>
      <c r="AH1095" s="108"/>
    </row>
    <row r="1096">
      <c r="A1096" s="108"/>
      <c r="B1096" s="108"/>
      <c r="C1096" s="108"/>
      <c r="D1096" s="115"/>
      <c r="E1096" s="108"/>
      <c r="F1096" s="108"/>
      <c r="G1096" s="108"/>
      <c r="H1096" s="108"/>
      <c r="I1096" s="108"/>
      <c r="J1096" s="108"/>
      <c r="K1096" s="108"/>
      <c r="L1096" s="108"/>
      <c r="M1096" s="111"/>
      <c r="N1096" s="112"/>
      <c r="O1096" s="111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108"/>
      <c r="Z1096" s="108"/>
      <c r="AA1096" s="108"/>
      <c r="AB1096" s="108"/>
      <c r="AC1096" s="108"/>
      <c r="AD1096" s="108"/>
      <c r="AE1096" s="108"/>
      <c r="AF1096" s="108"/>
      <c r="AG1096" s="108"/>
      <c r="AH1096" s="108"/>
    </row>
    <row r="1097">
      <c r="A1097" s="108"/>
      <c r="B1097" s="108"/>
      <c r="C1097" s="108"/>
      <c r="D1097" s="115"/>
      <c r="E1097" s="108"/>
      <c r="F1097" s="108"/>
      <c r="G1097" s="108"/>
      <c r="H1097" s="108"/>
      <c r="I1097" s="108"/>
      <c r="J1097" s="108"/>
      <c r="K1097" s="108"/>
      <c r="L1097" s="108"/>
      <c r="M1097" s="111"/>
      <c r="N1097" s="112"/>
      <c r="O1097" s="111"/>
      <c r="P1097" s="108"/>
      <c r="Q1097" s="108"/>
      <c r="R1097" s="108"/>
      <c r="S1097" s="108"/>
      <c r="T1097" s="108"/>
      <c r="U1097" s="108"/>
      <c r="V1097" s="108"/>
      <c r="W1097" s="108"/>
      <c r="X1097" s="108"/>
      <c r="Y1097" s="108"/>
      <c r="Z1097" s="108"/>
      <c r="AA1097" s="108"/>
      <c r="AB1097" s="108"/>
      <c r="AC1097" s="108"/>
      <c r="AD1097" s="108"/>
      <c r="AE1097" s="108"/>
      <c r="AF1097" s="108"/>
      <c r="AG1097" s="108"/>
      <c r="AH1097" s="108"/>
    </row>
    <row r="1098">
      <c r="A1098" s="108"/>
      <c r="B1098" s="108"/>
      <c r="C1098" s="108"/>
      <c r="D1098" s="115"/>
      <c r="E1098" s="108"/>
      <c r="F1098" s="108"/>
      <c r="G1098" s="108"/>
      <c r="H1098" s="108"/>
      <c r="I1098" s="108"/>
      <c r="J1098" s="108"/>
      <c r="K1098" s="108"/>
      <c r="L1098" s="108"/>
      <c r="M1098" s="111"/>
      <c r="N1098" s="112"/>
      <c r="O1098" s="111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08"/>
      <c r="AC1098" s="108"/>
      <c r="AD1098" s="108"/>
      <c r="AE1098" s="108"/>
      <c r="AF1098" s="108"/>
      <c r="AG1098" s="108"/>
      <c r="AH1098" s="108"/>
    </row>
    <row r="1099">
      <c r="A1099" s="108"/>
      <c r="B1099" s="108"/>
      <c r="C1099" s="108"/>
      <c r="D1099" s="115"/>
      <c r="E1099" s="108"/>
      <c r="F1099" s="108"/>
      <c r="G1099" s="108"/>
      <c r="H1099" s="108"/>
      <c r="I1099" s="108"/>
      <c r="J1099" s="108"/>
      <c r="K1099" s="108"/>
      <c r="L1099" s="108"/>
      <c r="M1099" s="111"/>
      <c r="N1099" s="112"/>
      <c r="O1099" s="111"/>
      <c r="P1099" s="108"/>
      <c r="Q1099" s="108"/>
      <c r="R1099" s="108"/>
      <c r="S1099" s="108"/>
      <c r="T1099" s="108"/>
      <c r="U1099" s="108"/>
      <c r="V1099" s="108"/>
      <c r="W1099" s="108"/>
      <c r="X1099" s="108"/>
      <c r="Y1099" s="108"/>
      <c r="Z1099" s="108"/>
      <c r="AA1099" s="108"/>
      <c r="AB1099" s="108"/>
      <c r="AC1099" s="108"/>
      <c r="AD1099" s="108"/>
      <c r="AE1099" s="108"/>
      <c r="AF1099" s="108"/>
      <c r="AG1099" s="108"/>
      <c r="AH1099" s="108"/>
    </row>
    <row r="1100">
      <c r="A1100" s="108"/>
      <c r="B1100" s="108"/>
      <c r="C1100" s="108"/>
      <c r="D1100" s="115"/>
      <c r="E1100" s="108"/>
      <c r="F1100" s="108"/>
      <c r="G1100" s="108"/>
      <c r="H1100" s="108"/>
      <c r="I1100" s="108"/>
      <c r="J1100" s="108"/>
      <c r="K1100" s="108"/>
      <c r="L1100" s="108"/>
      <c r="M1100" s="111"/>
      <c r="N1100" s="112"/>
      <c r="O1100" s="111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08"/>
      <c r="AC1100" s="108"/>
      <c r="AD1100" s="108"/>
      <c r="AE1100" s="108"/>
      <c r="AF1100" s="108"/>
      <c r="AG1100" s="108"/>
      <c r="AH1100" s="108"/>
    </row>
    <row r="1101">
      <c r="A1101" s="108"/>
      <c r="B1101" s="108"/>
      <c r="C1101" s="108"/>
      <c r="D1101" s="115"/>
      <c r="E1101" s="108"/>
      <c r="F1101" s="108"/>
      <c r="G1101" s="108"/>
      <c r="H1101" s="108"/>
      <c r="I1101" s="108"/>
      <c r="J1101" s="108"/>
      <c r="K1101" s="108"/>
      <c r="L1101" s="108"/>
      <c r="M1101" s="111"/>
      <c r="N1101" s="112"/>
      <c r="O1101" s="111"/>
      <c r="P1101" s="108"/>
      <c r="Q1101" s="108"/>
      <c r="R1101" s="108"/>
      <c r="S1101" s="108"/>
      <c r="T1101" s="108"/>
      <c r="U1101" s="108"/>
      <c r="V1101" s="108"/>
      <c r="W1101" s="108"/>
      <c r="X1101" s="108"/>
      <c r="Y1101" s="108"/>
      <c r="Z1101" s="108"/>
      <c r="AA1101" s="108"/>
      <c r="AB1101" s="108"/>
      <c r="AC1101" s="108"/>
      <c r="AD1101" s="108"/>
      <c r="AE1101" s="108"/>
      <c r="AF1101" s="108"/>
      <c r="AG1101" s="108"/>
      <c r="AH1101" s="108"/>
    </row>
    <row r="1102">
      <c r="A1102" s="108"/>
      <c r="B1102" s="108"/>
      <c r="C1102" s="108"/>
      <c r="D1102" s="115"/>
      <c r="E1102" s="108"/>
      <c r="F1102" s="108"/>
      <c r="G1102" s="108"/>
      <c r="H1102" s="108"/>
      <c r="I1102" s="108"/>
      <c r="J1102" s="108"/>
      <c r="K1102" s="108"/>
      <c r="L1102" s="108"/>
      <c r="M1102" s="111"/>
      <c r="N1102" s="112"/>
      <c r="O1102" s="111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08"/>
      <c r="AC1102" s="108"/>
      <c r="AD1102" s="108"/>
      <c r="AE1102" s="108"/>
      <c r="AF1102" s="108"/>
      <c r="AG1102" s="108"/>
      <c r="AH1102" s="108"/>
    </row>
    <row r="1103">
      <c r="A1103" s="108"/>
      <c r="B1103" s="108"/>
      <c r="C1103" s="108"/>
      <c r="D1103" s="115"/>
      <c r="E1103" s="108"/>
      <c r="F1103" s="108"/>
      <c r="G1103" s="108"/>
      <c r="H1103" s="108"/>
      <c r="I1103" s="108"/>
      <c r="J1103" s="108"/>
      <c r="K1103" s="108"/>
      <c r="L1103" s="108"/>
      <c r="M1103" s="111"/>
      <c r="N1103" s="112"/>
      <c r="O1103" s="111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  <c r="AG1103" s="108"/>
      <c r="AH1103" s="108"/>
    </row>
    <row r="1104">
      <c r="A1104" s="108"/>
      <c r="B1104" s="108"/>
      <c r="C1104" s="108"/>
      <c r="D1104" s="115"/>
      <c r="E1104" s="108"/>
      <c r="F1104" s="108"/>
      <c r="G1104" s="108"/>
      <c r="H1104" s="108"/>
      <c r="I1104" s="108"/>
      <c r="J1104" s="108"/>
      <c r="K1104" s="108"/>
      <c r="L1104" s="108"/>
      <c r="M1104" s="111"/>
      <c r="N1104" s="112"/>
      <c r="O1104" s="111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  <c r="AG1104" s="108"/>
      <c r="AH1104" s="108"/>
    </row>
    <row r="1105">
      <c r="A1105" s="108"/>
      <c r="B1105" s="108"/>
      <c r="C1105" s="108"/>
      <c r="D1105" s="115"/>
      <c r="E1105" s="108"/>
      <c r="F1105" s="108"/>
      <c r="G1105" s="108"/>
      <c r="H1105" s="108"/>
      <c r="I1105" s="108"/>
      <c r="J1105" s="108"/>
      <c r="K1105" s="108"/>
      <c r="L1105" s="108"/>
      <c r="M1105" s="111"/>
      <c r="N1105" s="112"/>
      <c r="O1105" s="111"/>
      <c r="P1105" s="108"/>
      <c r="Q1105" s="108"/>
      <c r="R1105" s="108"/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08"/>
      <c r="AC1105" s="108"/>
      <c r="AD1105" s="108"/>
      <c r="AE1105" s="108"/>
      <c r="AF1105" s="108"/>
      <c r="AG1105" s="108"/>
      <c r="AH1105" s="108"/>
    </row>
    <row r="1106">
      <c r="A1106" s="108"/>
      <c r="B1106" s="108"/>
      <c r="C1106" s="108"/>
      <c r="D1106" s="115"/>
      <c r="E1106" s="108"/>
      <c r="F1106" s="108"/>
      <c r="G1106" s="108"/>
      <c r="H1106" s="108"/>
      <c r="I1106" s="108"/>
      <c r="J1106" s="108"/>
      <c r="K1106" s="108"/>
      <c r="L1106" s="108"/>
      <c r="M1106" s="111"/>
      <c r="N1106" s="112"/>
      <c r="O1106" s="111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108"/>
      <c r="Z1106" s="108"/>
      <c r="AA1106" s="108"/>
      <c r="AB1106" s="108"/>
      <c r="AC1106" s="108"/>
      <c r="AD1106" s="108"/>
      <c r="AE1106" s="108"/>
      <c r="AF1106" s="108"/>
      <c r="AG1106" s="108"/>
      <c r="AH1106" s="108"/>
    </row>
    <row r="1107">
      <c r="A1107" s="108"/>
      <c r="B1107" s="108"/>
      <c r="C1107" s="108"/>
      <c r="D1107" s="115"/>
      <c r="E1107" s="108"/>
      <c r="F1107" s="108"/>
      <c r="G1107" s="108"/>
      <c r="H1107" s="108"/>
      <c r="I1107" s="108"/>
      <c r="J1107" s="108"/>
      <c r="K1107" s="108"/>
      <c r="L1107" s="108"/>
      <c r="M1107" s="111"/>
      <c r="N1107" s="112"/>
      <c r="O1107" s="111"/>
      <c r="P1107" s="108"/>
      <c r="Q1107" s="108"/>
      <c r="R1107" s="108"/>
      <c r="S1107" s="108"/>
      <c r="T1107" s="108"/>
      <c r="U1107" s="108"/>
      <c r="V1107" s="108"/>
      <c r="W1107" s="108"/>
      <c r="X1107" s="108"/>
      <c r="Y1107" s="108"/>
      <c r="Z1107" s="108"/>
      <c r="AA1107" s="108"/>
      <c r="AB1107" s="108"/>
      <c r="AC1107" s="108"/>
      <c r="AD1107" s="108"/>
      <c r="AE1107" s="108"/>
      <c r="AF1107" s="108"/>
      <c r="AG1107" s="108"/>
      <c r="AH1107" s="108"/>
    </row>
    <row r="1108">
      <c r="A1108" s="108"/>
      <c r="B1108" s="108"/>
      <c r="C1108" s="108"/>
      <c r="D1108" s="115"/>
      <c r="E1108" s="108"/>
      <c r="F1108" s="108"/>
      <c r="G1108" s="108"/>
      <c r="H1108" s="108"/>
      <c r="I1108" s="108"/>
      <c r="J1108" s="108"/>
      <c r="K1108" s="108"/>
      <c r="L1108" s="108"/>
      <c r="M1108" s="111"/>
      <c r="N1108" s="112"/>
      <c r="O1108" s="111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08"/>
      <c r="AC1108" s="108"/>
      <c r="AD1108" s="108"/>
      <c r="AE1108" s="108"/>
      <c r="AF1108" s="108"/>
      <c r="AG1108" s="108"/>
      <c r="AH1108" s="108"/>
    </row>
    <row r="1109">
      <c r="A1109" s="108"/>
      <c r="B1109" s="108"/>
      <c r="C1109" s="108"/>
      <c r="D1109" s="115"/>
      <c r="E1109" s="108"/>
      <c r="F1109" s="108"/>
      <c r="G1109" s="108"/>
      <c r="H1109" s="108"/>
      <c r="I1109" s="108"/>
      <c r="J1109" s="108"/>
      <c r="K1109" s="108"/>
      <c r="L1109" s="108"/>
      <c r="M1109" s="111"/>
      <c r="N1109" s="112"/>
      <c r="O1109" s="111"/>
      <c r="P1109" s="108"/>
      <c r="Q1109" s="108"/>
      <c r="R1109" s="108"/>
      <c r="S1109" s="108"/>
      <c r="T1109" s="108"/>
      <c r="U1109" s="108"/>
      <c r="V1109" s="108"/>
      <c r="W1109" s="108"/>
      <c r="X1109" s="108"/>
      <c r="Y1109" s="108"/>
      <c r="Z1109" s="108"/>
      <c r="AA1109" s="108"/>
      <c r="AB1109" s="108"/>
      <c r="AC1109" s="108"/>
      <c r="AD1109" s="108"/>
      <c r="AE1109" s="108"/>
      <c r="AF1109" s="108"/>
      <c r="AG1109" s="108"/>
      <c r="AH1109" s="108"/>
    </row>
    <row r="1110">
      <c r="A1110" s="108"/>
      <c r="B1110" s="108"/>
      <c r="C1110" s="108"/>
      <c r="D1110" s="115"/>
      <c r="E1110" s="108"/>
      <c r="F1110" s="108"/>
      <c r="G1110" s="108"/>
      <c r="H1110" s="108"/>
      <c r="I1110" s="108"/>
      <c r="J1110" s="108"/>
      <c r="K1110" s="108"/>
      <c r="L1110" s="108"/>
      <c r="M1110" s="111"/>
      <c r="N1110" s="112"/>
      <c r="O1110" s="111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108"/>
      <c r="Z1110" s="108"/>
      <c r="AA1110" s="108"/>
      <c r="AB1110" s="108"/>
      <c r="AC1110" s="108"/>
      <c r="AD1110" s="108"/>
      <c r="AE1110" s="108"/>
      <c r="AF1110" s="108"/>
      <c r="AG1110" s="108"/>
      <c r="AH1110" s="108"/>
    </row>
    <row r="1111">
      <c r="A1111" s="108"/>
      <c r="B1111" s="108"/>
      <c r="C1111" s="108"/>
      <c r="D1111" s="115"/>
      <c r="E1111" s="108"/>
      <c r="F1111" s="108"/>
      <c r="G1111" s="108"/>
      <c r="H1111" s="108"/>
      <c r="I1111" s="108"/>
      <c r="J1111" s="108"/>
      <c r="K1111" s="108"/>
      <c r="L1111" s="108"/>
      <c r="M1111" s="111"/>
      <c r="N1111" s="112"/>
      <c r="O1111" s="111"/>
      <c r="P1111" s="108"/>
      <c r="Q1111" s="108"/>
      <c r="R1111" s="108"/>
      <c r="S1111" s="108"/>
      <c r="T1111" s="108"/>
      <c r="U1111" s="108"/>
      <c r="V1111" s="108"/>
      <c r="W1111" s="108"/>
      <c r="X1111" s="108"/>
      <c r="Y1111" s="108"/>
      <c r="Z1111" s="108"/>
      <c r="AA1111" s="108"/>
      <c r="AB1111" s="108"/>
      <c r="AC1111" s="108"/>
      <c r="AD1111" s="108"/>
      <c r="AE1111" s="108"/>
      <c r="AF1111" s="108"/>
      <c r="AG1111" s="108"/>
      <c r="AH1111" s="108"/>
    </row>
    <row r="1112">
      <c r="A1112" s="108"/>
      <c r="B1112" s="108"/>
      <c r="C1112" s="108"/>
      <c r="D1112" s="115"/>
      <c r="E1112" s="108"/>
      <c r="F1112" s="108"/>
      <c r="G1112" s="108"/>
      <c r="H1112" s="108"/>
      <c r="I1112" s="108"/>
      <c r="J1112" s="108"/>
      <c r="K1112" s="108"/>
      <c r="L1112" s="108"/>
      <c r="M1112" s="111"/>
      <c r="N1112" s="112"/>
      <c r="O1112" s="111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08"/>
      <c r="AC1112" s="108"/>
      <c r="AD1112" s="108"/>
      <c r="AE1112" s="108"/>
      <c r="AF1112" s="108"/>
      <c r="AG1112" s="108"/>
      <c r="AH1112" s="108"/>
    </row>
    <row r="1113">
      <c r="A1113" s="108"/>
      <c r="B1113" s="108"/>
      <c r="C1113" s="108"/>
      <c r="D1113" s="115"/>
      <c r="E1113" s="108"/>
      <c r="F1113" s="108"/>
      <c r="G1113" s="108"/>
      <c r="H1113" s="108"/>
      <c r="I1113" s="108"/>
      <c r="J1113" s="108"/>
      <c r="K1113" s="108"/>
      <c r="L1113" s="108"/>
      <c r="M1113" s="111"/>
      <c r="N1113" s="112"/>
      <c r="O1113" s="111"/>
      <c r="P1113" s="108"/>
      <c r="Q1113" s="108"/>
      <c r="R1113" s="108"/>
      <c r="S1113" s="108"/>
      <c r="T1113" s="108"/>
      <c r="U1113" s="108"/>
      <c r="V1113" s="108"/>
      <c r="W1113" s="108"/>
      <c r="X1113" s="108"/>
      <c r="Y1113" s="108"/>
      <c r="Z1113" s="108"/>
      <c r="AA1113" s="108"/>
      <c r="AB1113" s="108"/>
      <c r="AC1113" s="108"/>
      <c r="AD1113" s="108"/>
      <c r="AE1113" s="108"/>
      <c r="AF1113" s="108"/>
      <c r="AG1113" s="108"/>
      <c r="AH1113" s="108"/>
    </row>
    <row r="1114">
      <c r="A1114" s="108"/>
      <c r="B1114" s="108"/>
      <c r="C1114" s="108"/>
      <c r="D1114" s="115"/>
      <c r="E1114" s="108"/>
      <c r="F1114" s="108"/>
      <c r="G1114" s="108"/>
      <c r="H1114" s="108"/>
      <c r="I1114" s="108"/>
      <c r="J1114" s="108"/>
      <c r="K1114" s="108"/>
      <c r="L1114" s="108"/>
      <c r="M1114" s="111"/>
      <c r="N1114" s="112"/>
      <c r="O1114" s="111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108"/>
      <c r="Z1114" s="108"/>
      <c r="AA1114" s="108"/>
      <c r="AB1114" s="108"/>
      <c r="AC1114" s="108"/>
      <c r="AD1114" s="108"/>
      <c r="AE1114" s="108"/>
      <c r="AF1114" s="108"/>
      <c r="AG1114" s="108"/>
      <c r="AH1114" s="108"/>
    </row>
    <row r="1115">
      <c r="A1115" s="108"/>
      <c r="B1115" s="108"/>
      <c r="C1115" s="108"/>
      <c r="D1115" s="115"/>
      <c r="E1115" s="108"/>
      <c r="F1115" s="108"/>
      <c r="G1115" s="108"/>
      <c r="H1115" s="108"/>
      <c r="I1115" s="108"/>
      <c r="J1115" s="108"/>
      <c r="K1115" s="108"/>
      <c r="L1115" s="108"/>
      <c r="M1115" s="111"/>
      <c r="N1115" s="112"/>
      <c r="O1115" s="111"/>
      <c r="P1115" s="108"/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08"/>
      <c r="AC1115" s="108"/>
      <c r="AD1115" s="108"/>
      <c r="AE1115" s="108"/>
      <c r="AF1115" s="108"/>
      <c r="AG1115" s="108"/>
      <c r="AH1115" s="108"/>
    </row>
    <row r="1116">
      <c r="A1116" s="108"/>
      <c r="B1116" s="108"/>
      <c r="C1116" s="108"/>
      <c r="D1116" s="115"/>
      <c r="E1116" s="108"/>
      <c r="F1116" s="108"/>
      <c r="G1116" s="108"/>
      <c r="H1116" s="108"/>
      <c r="I1116" s="108"/>
      <c r="J1116" s="108"/>
      <c r="K1116" s="108"/>
      <c r="L1116" s="108"/>
      <c r="M1116" s="111"/>
      <c r="N1116" s="112"/>
      <c r="O1116" s="111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108"/>
      <c r="Z1116" s="108"/>
      <c r="AA1116" s="108"/>
      <c r="AB1116" s="108"/>
      <c r="AC1116" s="108"/>
      <c r="AD1116" s="108"/>
      <c r="AE1116" s="108"/>
      <c r="AF1116" s="108"/>
      <c r="AG1116" s="108"/>
      <c r="AH1116" s="108"/>
    </row>
    <row r="1117">
      <c r="A1117" s="108"/>
      <c r="B1117" s="108"/>
      <c r="C1117" s="108"/>
      <c r="D1117" s="115"/>
      <c r="E1117" s="108"/>
      <c r="F1117" s="108"/>
      <c r="G1117" s="108"/>
      <c r="H1117" s="108"/>
      <c r="I1117" s="108"/>
      <c r="J1117" s="108"/>
      <c r="K1117" s="108"/>
      <c r="L1117" s="108"/>
      <c r="M1117" s="111"/>
      <c r="N1117" s="112"/>
      <c r="O1117" s="111"/>
      <c r="P1117" s="108"/>
      <c r="Q1117" s="108"/>
      <c r="R1117" s="108"/>
      <c r="S1117" s="108"/>
      <c r="T1117" s="108"/>
      <c r="U1117" s="108"/>
      <c r="V1117" s="108"/>
      <c r="W1117" s="108"/>
      <c r="X1117" s="108"/>
      <c r="Y1117" s="108"/>
      <c r="Z1117" s="108"/>
      <c r="AA1117" s="108"/>
      <c r="AB1117" s="108"/>
      <c r="AC1117" s="108"/>
      <c r="AD1117" s="108"/>
      <c r="AE1117" s="108"/>
      <c r="AF1117" s="108"/>
      <c r="AG1117" s="108"/>
      <c r="AH1117" s="108"/>
    </row>
    <row r="1118">
      <c r="A1118" s="108"/>
      <c r="B1118" s="108"/>
      <c r="C1118" s="108"/>
      <c r="D1118" s="115"/>
      <c r="E1118" s="108"/>
      <c r="F1118" s="108"/>
      <c r="G1118" s="108"/>
      <c r="H1118" s="108"/>
      <c r="I1118" s="108"/>
      <c r="J1118" s="108"/>
      <c r="K1118" s="108"/>
      <c r="L1118" s="108"/>
      <c r="M1118" s="111"/>
      <c r="N1118" s="112"/>
      <c r="O1118" s="111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08"/>
      <c r="AC1118" s="108"/>
      <c r="AD1118" s="108"/>
      <c r="AE1118" s="108"/>
      <c r="AF1118" s="108"/>
      <c r="AG1118" s="108"/>
      <c r="AH1118" s="108"/>
    </row>
    <row r="1119">
      <c r="A1119" s="108"/>
      <c r="B1119" s="108"/>
      <c r="C1119" s="108"/>
      <c r="D1119" s="115"/>
      <c r="E1119" s="108"/>
      <c r="F1119" s="108"/>
      <c r="G1119" s="108"/>
      <c r="H1119" s="108"/>
      <c r="I1119" s="108"/>
      <c r="J1119" s="108"/>
      <c r="K1119" s="108"/>
      <c r="L1119" s="108"/>
      <c r="M1119" s="111"/>
      <c r="N1119" s="112"/>
      <c r="O1119" s="111"/>
      <c r="P1119" s="108"/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08"/>
      <c r="AC1119" s="108"/>
      <c r="AD1119" s="108"/>
      <c r="AE1119" s="108"/>
      <c r="AF1119" s="108"/>
      <c r="AG1119" s="108"/>
      <c r="AH1119" s="108"/>
    </row>
    <row r="1120">
      <c r="A1120" s="108"/>
      <c r="B1120" s="108"/>
      <c r="C1120" s="108"/>
      <c r="D1120" s="115"/>
      <c r="E1120" s="108"/>
      <c r="F1120" s="108"/>
      <c r="G1120" s="108"/>
      <c r="H1120" s="108"/>
      <c r="I1120" s="108"/>
      <c r="J1120" s="108"/>
      <c r="K1120" s="108"/>
      <c r="L1120" s="108"/>
      <c r="M1120" s="111"/>
      <c r="N1120" s="112"/>
      <c r="O1120" s="111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08"/>
      <c r="AC1120" s="108"/>
      <c r="AD1120" s="108"/>
      <c r="AE1120" s="108"/>
      <c r="AF1120" s="108"/>
      <c r="AG1120" s="108"/>
      <c r="AH1120" s="108"/>
    </row>
    <row r="1121">
      <c r="A1121" s="108"/>
      <c r="B1121" s="108"/>
      <c r="C1121" s="108"/>
      <c r="D1121" s="115"/>
      <c r="E1121" s="108"/>
      <c r="F1121" s="108"/>
      <c r="G1121" s="108"/>
      <c r="H1121" s="108"/>
      <c r="I1121" s="108"/>
      <c r="J1121" s="108"/>
      <c r="K1121" s="108"/>
      <c r="L1121" s="108"/>
      <c r="M1121" s="111"/>
      <c r="N1121" s="112"/>
      <c r="O1121" s="111"/>
      <c r="P1121" s="108"/>
      <c r="Q1121" s="108"/>
      <c r="R1121" s="108"/>
      <c r="S1121" s="108"/>
      <c r="T1121" s="108"/>
      <c r="U1121" s="108"/>
      <c r="V1121" s="108"/>
      <c r="W1121" s="108"/>
      <c r="X1121" s="108"/>
      <c r="Y1121" s="108"/>
      <c r="Z1121" s="108"/>
      <c r="AA1121" s="108"/>
      <c r="AB1121" s="108"/>
      <c r="AC1121" s="108"/>
      <c r="AD1121" s="108"/>
      <c r="AE1121" s="108"/>
      <c r="AF1121" s="108"/>
      <c r="AG1121" s="108"/>
      <c r="AH1121" s="108"/>
    </row>
    <row r="1122">
      <c r="A1122" s="108"/>
      <c r="B1122" s="108"/>
      <c r="C1122" s="108"/>
      <c r="D1122" s="115"/>
      <c r="E1122" s="108"/>
      <c r="F1122" s="108"/>
      <c r="G1122" s="108"/>
      <c r="H1122" s="108"/>
      <c r="I1122" s="108"/>
      <c r="J1122" s="108"/>
      <c r="K1122" s="108"/>
      <c r="L1122" s="108"/>
      <c r="M1122" s="111"/>
      <c r="N1122" s="112"/>
      <c r="O1122" s="111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08"/>
      <c r="AC1122" s="108"/>
      <c r="AD1122" s="108"/>
      <c r="AE1122" s="108"/>
      <c r="AF1122" s="108"/>
      <c r="AG1122" s="108"/>
      <c r="AH1122" s="108"/>
    </row>
    <row r="1123">
      <c r="A1123" s="108"/>
      <c r="B1123" s="108"/>
      <c r="C1123" s="108"/>
      <c r="D1123" s="115"/>
      <c r="E1123" s="108"/>
      <c r="F1123" s="108"/>
      <c r="G1123" s="108"/>
      <c r="H1123" s="108"/>
      <c r="I1123" s="108"/>
      <c r="J1123" s="108"/>
      <c r="K1123" s="108"/>
      <c r="L1123" s="108"/>
      <c r="M1123" s="111"/>
      <c r="N1123" s="112"/>
      <c r="O1123" s="111"/>
      <c r="P1123" s="108"/>
      <c r="Q1123" s="108"/>
      <c r="R1123" s="108"/>
      <c r="S1123" s="108"/>
      <c r="T1123" s="108"/>
      <c r="U1123" s="108"/>
      <c r="V1123" s="108"/>
      <c r="W1123" s="108"/>
      <c r="X1123" s="108"/>
      <c r="Y1123" s="108"/>
      <c r="Z1123" s="108"/>
      <c r="AA1123" s="108"/>
      <c r="AB1123" s="108"/>
      <c r="AC1123" s="108"/>
      <c r="AD1123" s="108"/>
      <c r="AE1123" s="108"/>
      <c r="AF1123" s="108"/>
      <c r="AG1123" s="108"/>
      <c r="AH1123" s="108"/>
    </row>
    <row r="1124">
      <c r="A1124" s="108"/>
      <c r="B1124" s="108"/>
      <c r="C1124" s="108"/>
      <c r="D1124" s="115"/>
      <c r="E1124" s="108"/>
      <c r="F1124" s="108"/>
      <c r="G1124" s="108"/>
      <c r="H1124" s="108"/>
      <c r="I1124" s="108"/>
      <c r="J1124" s="108"/>
      <c r="K1124" s="108"/>
      <c r="L1124" s="108"/>
      <c r="M1124" s="111"/>
      <c r="N1124" s="112"/>
      <c r="O1124" s="111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108"/>
      <c r="Z1124" s="108"/>
      <c r="AA1124" s="108"/>
      <c r="AB1124" s="108"/>
      <c r="AC1124" s="108"/>
      <c r="AD1124" s="108"/>
      <c r="AE1124" s="108"/>
      <c r="AF1124" s="108"/>
      <c r="AG1124" s="108"/>
      <c r="AH1124" s="108"/>
    </row>
    <row r="1125">
      <c r="A1125" s="108"/>
      <c r="B1125" s="108"/>
      <c r="C1125" s="108"/>
      <c r="D1125" s="115"/>
      <c r="E1125" s="108"/>
      <c r="F1125" s="108"/>
      <c r="G1125" s="108"/>
      <c r="H1125" s="108"/>
      <c r="I1125" s="108"/>
      <c r="J1125" s="108"/>
      <c r="K1125" s="108"/>
      <c r="L1125" s="108"/>
      <c r="M1125" s="111"/>
      <c r="N1125" s="112"/>
      <c r="O1125" s="111"/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/>
      <c r="AB1125" s="108"/>
      <c r="AC1125" s="108"/>
      <c r="AD1125" s="108"/>
      <c r="AE1125" s="108"/>
      <c r="AF1125" s="108"/>
      <c r="AG1125" s="108"/>
      <c r="AH1125" s="108"/>
    </row>
    <row r="1126">
      <c r="A1126" s="108"/>
      <c r="B1126" s="108"/>
      <c r="C1126" s="108"/>
      <c r="D1126" s="115"/>
      <c r="E1126" s="108"/>
      <c r="F1126" s="108"/>
      <c r="G1126" s="108"/>
      <c r="H1126" s="108"/>
      <c r="I1126" s="108"/>
      <c r="J1126" s="108"/>
      <c r="K1126" s="108"/>
      <c r="L1126" s="108"/>
      <c r="M1126" s="111"/>
      <c r="N1126" s="112"/>
      <c r="O1126" s="111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108"/>
      <c r="Z1126" s="108"/>
      <c r="AA1126" s="108"/>
      <c r="AB1126" s="108"/>
      <c r="AC1126" s="108"/>
      <c r="AD1126" s="108"/>
      <c r="AE1126" s="108"/>
      <c r="AF1126" s="108"/>
      <c r="AG1126" s="108"/>
      <c r="AH1126" s="108"/>
    </row>
    <row r="1127">
      <c r="A1127" s="108"/>
      <c r="B1127" s="108"/>
      <c r="C1127" s="108"/>
      <c r="D1127" s="115"/>
      <c r="E1127" s="108"/>
      <c r="F1127" s="108"/>
      <c r="G1127" s="108"/>
      <c r="H1127" s="108"/>
      <c r="I1127" s="108"/>
      <c r="J1127" s="108"/>
      <c r="K1127" s="108"/>
      <c r="L1127" s="108"/>
      <c r="M1127" s="111"/>
      <c r="N1127" s="112"/>
      <c r="O1127" s="111"/>
      <c r="P1127" s="108"/>
      <c r="Q1127" s="108"/>
      <c r="R1127" s="108"/>
      <c r="S1127" s="108"/>
      <c r="T1127" s="108"/>
      <c r="U1127" s="108"/>
      <c r="V1127" s="108"/>
      <c r="W1127" s="108"/>
      <c r="X1127" s="108"/>
      <c r="Y1127" s="108"/>
      <c r="Z1127" s="108"/>
      <c r="AA1127" s="108"/>
      <c r="AB1127" s="108"/>
      <c r="AC1127" s="108"/>
      <c r="AD1127" s="108"/>
      <c r="AE1127" s="108"/>
      <c r="AF1127" s="108"/>
      <c r="AG1127" s="108"/>
      <c r="AH1127" s="108"/>
    </row>
    <row r="1128">
      <c r="A1128" s="108"/>
      <c r="B1128" s="108"/>
      <c r="C1128" s="108"/>
      <c r="D1128" s="115"/>
      <c r="E1128" s="108"/>
      <c r="F1128" s="108"/>
      <c r="G1128" s="108"/>
      <c r="H1128" s="108"/>
      <c r="I1128" s="108"/>
      <c r="J1128" s="108"/>
      <c r="K1128" s="108"/>
      <c r="L1128" s="108"/>
      <c r="M1128" s="111"/>
      <c r="N1128" s="112"/>
      <c r="O1128" s="111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/>
      <c r="AB1128" s="108"/>
      <c r="AC1128" s="108"/>
      <c r="AD1128" s="108"/>
      <c r="AE1128" s="108"/>
      <c r="AF1128" s="108"/>
      <c r="AG1128" s="108"/>
      <c r="AH1128" s="108"/>
    </row>
    <row r="1129">
      <c r="A1129" s="108"/>
      <c r="B1129" s="108"/>
      <c r="C1129" s="108"/>
      <c r="D1129" s="115"/>
      <c r="E1129" s="108"/>
      <c r="F1129" s="108"/>
      <c r="G1129" s="108"/>
      <c r="H1129" s="108"/>
      <c r="I1129" s="108"/>
      <c r="J1129" s="108"/>
      <c r="K1129" s="108"/>
      <c r="L1129" s="108"/>
      <c r="M1129" s="111"/>
      <c r="N1129" s="112"/>
      <c r="O1129" s="111"/>
      <c r="P1129" s="108"/>
      <c r="Q1129" s="108"/>
      <c r="R1129" s="108"/>
      <c r="S1129" s="108"/>
      <c r="T1129" s="108"/>
      <c r="U1129" s="108"/>
      <c r="V1129" s="108"/>
      <c r="W1129" s="108"/>
      <c r="X1129" s="108"/>
      <c r="Y1129" s="108"/>
      <c r="Z1129" s="108"/>
      <c r="AA1129" s="108"/>
      <c r="AB1129" s="108"/>
      <c r="AC1129" s="108"/>
      <c r="AD1129" s="108"/>
      <c r="AE1129" s="108"/>
      <c r="AF1129" s="108"/>
      <c r="AG1129" s="108"/>
      <c r="AH1129" s="108"/>
    </row>
    <row r="1130">
      <c r="A1130" s="108"/>
      <c r="B1130" s="108"/>
      <c r="C1130" s="108"/>
      <c r="D1130" s="115"/>
      <c r="E1130" s="108"/>
      <c r="F1130" s="108"/>
      <c r="G1130" s="108"/>
      <c r="H1130" s="108"/>
      <c r="I1130" s="108"/>
      <c r="J1130" s="108"/>
      <c r="K1130" s="108"/>
      <c r="L1130" s="108"/>
      <c r="M1130" s="111"/>
      <c r="N1130" s="112"/>
      <c r="O1130" s="111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08"/>
      <c r="AC1130" s="108"/>
      <c r="AD1130" s="108"/>
      <c r="AE1130" s="108"/>
      <c r="AF1130" s="108"/>
      <c r="AG1130" s="108"/>
      <c r="AH1130" s="108"/>
    </row>
    <row r="1131">
      <c r="A1131" s="108"/>
      <c r="B1131" s="108"/>
      <c r="C1131" s="108"/>
      <c r="D1131" s="115"/>
      <c r="E1131" s="108"/>
      <c r="F1131" s="108"/>
      <c r="G1131" s="108"/>
      <c r="H1131" s="108"/>
      <c r="I1131" s="108"/>
      <c r="J1131" s="108"/>
      <c r="K1131" s="108"/>
      <c r="L1131" s="108"/>
      <c r="M1131" s="111"/>
      <c r="N1131" s="112"/>
      <c r="O1131" s="111"/>
      <c r="P1131" s="108"/>
      <c r="Q1131" s="108"/>
      <c r="R1131" s="108"/>
      <c r="S1131" s="108"/>
      <c r="T1131" s="108"/>
      <c r="U1131" s="108"/>
      <c r="V1131" s="108"/>
      <c r="W1131" s="108"/>
      <c r="X1131" s="108"/>
      <c r="Y1131" s="108"/>
      <c r="Z1131" s="108"/>
      <c r="AA1131" s="108"/>
      <c r="AB1131" s="108"/>
      <c r="AC1131" s="108"/>
      <c r="AD1131" s="108"/>
      <c r="AE1131" s="108"/>
      <c r="AF1131" s="108"/>
      <c r="AG1131" s="108"/>
      <c r="AH1131" s="108"/>
    </row>
    <row r="1132">
      <c r="A1132" s="108"/>
      <c r="B1132" s="108"/>
      <c r="C1132" s="108"/>
      <c r="D1132" s="115"/>
      <c r="E1132" s="108"/>
      <c r="F1132" s="108"/>
      <c r="G1132" s="108"/>
      <c r="H1132" s="108"/>
      <c r="I1132" s="108"/>
      <c r="J1132" s="108"/>
      <c r="K1132" s="108"/>
      <c r="L1132" s="108"/>
      <c r="M1132" s="111"/>
      <c r="N1132" s="112"/>
      <c r="O1132" s="111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108"/>
      <c r="Z1132" s="108"/>
      <c r="AA1132" s="108"/>
      <c r="AB1132" s="108"/>
      <c r="AC1132" s="108"/>
      <c r="AD1132" s="108"/>
      <c r="AE1132" s="108"/>
      <c r="AF1132" s="108"/>
      <c r="AG1132" s="108"/>
      <c r="AH1132" s="108"/>
    </row>
    <row r="1133">
      <c r="A1133" s="108"/>
      <c r="B1133" s="108"/>
      <c r="C1133" s="108"/>
      <c r="D1133" s="115"/>
      <c r="E1133" s="108"/>
      <c r="F1133" s="108"/>
      <c r="G1133" s="108"/>
      <c r="H1133" s="108"/>
      <c r="I1133" s="108"/>
      <c r="J1133" s="108"/>
      <c r="K1133" s="108"/>
      <c r="L1133" s="108"/>
      <c r="M1133" s="111"/>
      <c r="N1133" s="112"/>
      <c r="O1133" s="111"/>
      <c r="P1133" s="108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08"/>
      <c r="AC1133" s="108"/>
      <c r="AD1133" s="108"/>
      <c r="AE1133" s="108"/>
      <c r="AF1133" s="108"/>
      <c r="AG1133" s="108"/>
      <c r="AH1133" s="108"/>
    </row>
    <row r="1134">
      <c r="A1134" s="108"/>
      <c r="B1134" s="108"/>
      <c r="C1134" s="108"/>
      <c r="D1134" s="115"/>
      <c r="E1134" s="108"/>
      <c r="F1134" s="108"/>
      <c r="G1134" s="108"/>
      <c r="H1134" s="108"/>
      <c r="I1134" s="108"/>
      <c r="J1134" s="108"/>
      <c r="K1134" s="108"/>
      <c r="L1134" s="108"/>
      <c r="M1134" s="111"/>
      <c r="N1134" s="112"/>
      <c r="O1134" s="111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108"/>
      <c r="Z1134" s="108"/>
      <c r="AA1134" s="108"/>
      <c r="AB1134" s="108"/>
      <c r="AC1134" s="108"/>
      <c r="AD1134" s="108"/>
      <c r="AE1134" s="108"/>
      <c r="AF1134" s="108"/>
      <c r="AG1134" s="108"/>
      <c r="AH1134" s="108"/>
    </row>
    <row r="1135">
      <c r="A1135" s="108"/>
      <c r="B1135" s="108"/>
      <c r="C1135" s="108"/>
      <c r="D1135" s="115"/>
      <c r="E1135" s="108"/>
      <c r="F1135" s="108"/>
      <c r="G1135" s="108"/>
      <c r="H1135" s="108"/>
      <c r="I1135" s="108"/>
      <c r="J1135" s="108"/>
      <c r="K1135" s="108"/>
      <c r="L1135" s="108"/>
      <c r="M1135" s="111"/>
      <c r="N1135" s="112"/>
      <c r="O1135" s="111"/>
      <c r="P1135" s="108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08"/>
      <c r="AC1135" s="108"/>
      <c r="AD1135" s="108"/>
      <c r="AE1135" s="108"/>
      <c r="AF1135" s="108"/>
      <c r="AG1135" s="108"/>
      <c r="AH1135" s="108"/>
    </row>
    <row r="1136">
      <c r="A1136" s="108"/>
      <c r="B1136" s="108"/>
      <c r="C1136" s="108"/>
      <c r="D1136" s="115"/>
      <c r="E1136" s="108"/>
      <c r="F1136" s="108"/>
      <c r="G1136" s="108"/>
      <c r="H1136" s="108"/>
      <c r="I1136" s="108"/>
      <c r="J1136" s="108"/>
      <c r="K1136" s="108"/>
      <c r="L1136" s="108"/>
      <c r="M1136" s="111"/>
      <c r="N1136" s="112"/>
      <c r="O1136" s="111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08"/>
      <c r="AC1136" s="108"/>
      <c r="AD1136" s="108"/>
      <c r="AE1136" s="108"/>
      <c r="AF1136" s="108"/>
      <c r="AG1136" s="108"/>
      <c r="AH1136" s="108"/>
    </row>
    <row r="1137">
      <c r="A1137" s="108"/>
      <c r="B1137" s="108"/>
      <c r="C1137" s="108"/>
      <c r="D1137" s="115"/>
      <c r="E1137" s="108"/>
      <c r="F1137" s="108"/>
      <c r="G1137" s="108"/>
      <c r="H1137" s="108"/>
      <c r="I1137" s="108"/>
      <c r="J1137" s="108"/>
      <c r="K1137" s="108"/>
      <c r="L1137" s="108"/>
      <c r="M1137" s="111"/>
      <c r="N1137" s="112"/>
      <c r="O1137" s="111"/>
      <c r="P1137" s="108"/>
      <c r="Q1137" s="108"/>
      <c r="R1137" s="108"/>
      <c r="S1137" s="108"/>
      <c r="T1137" s="108"/>
      <c r="U1137" s="108"/>
      <c r="V1137" s="108"/>
      <c r="W1137" s="108"/>
      <c r="X1137" s="108"/>
      <c r="Y1137" s="108"/>
      <c r="Z1137" s="108"/>
      <c r="AA1137" s="108"/>
      <c r="AB1137" s="108"/>
      <c r="AC1137" s="108"/>
      <c r="AD1137" s="108"/>
      <c r="AE1137" s="108"/>
      <c r="AF1137" s="108"/>
      <c r="AG1137" s="108"/>
      <c r="AH1137" s="108"/>
    </row>
    <row r="1138">
      <c r="A1138" s="108"/>
      <c r="B1138" s="108"/>
      <c r="C1138" s="108"/>
      <c r="D1138" s="115"/>
      <c r="E1138" s="108"/>
      <c r="F1138" s="108"/>
      <c r="G1138" s="108"/>
      <c r="H1138" s="108"/>
      <c r="I1138" s="108"/>
      <c r="J1138" s="108"/>
      <c r="K1138" s="108"/>
      <c r="L1138" s="108"/>
      <c r="M1138" s="111"/>
      <c r="N1138" s="112"/>
      <c r="O1138" s="111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08"/>
      <c r="AC1138" s="108"/>
      <c r="AD1138" s="108"/>
      <c r="AE1138" s="108"/>
      <c r="AF1138" s="108"/>
      <c r="AG1138" s="108"/>
      <c r="AH1138" s="108"/>
    </row>
    <row r="1139">
      <c r="A1139" s="108"/>
      <c r="B1139" s="108"/>
      <c r="C1139" s="108"/>
      <c r="D1139" s="115"/>
      <c r="E1139" s="108"/>
      <c r="F1139" s="108"/>
      <c r="G1139" s="108"/>
      <c r="H1139" s="108"/>
      <c r="I1139" s="108"/>
      <c r="J1139" s="108"/>
      <c r="K1139" s="108"/>
      <c r="L1139" s="108"/>
      <c r="M1139" s="111"/>
      <c r="N1139" s="112"/>
      <c r="O1139" s="111"/>
      <c r="P1139" s="108"/>
      <c r="Q1139" s="108"/>
      <c r="R1139" s="108"/>
      <c r="S1139" s="108"/>
      <c r="T1139" s="108"/>
      <c r="U1139" s="108"/>
      <c r="V1139" s="108"/>
      <c r="W1139" s="108"/>
      <c r="X1139" s="108"/>
      <c r="Y1139" s="108"/>
      <c r="Z1139" s="108"/>
      <c r="AA1139" s="108"/>
      <c r="AB1139" s="108"/>
      <c r="AC1139" s="108"/>
      <c r="AD1139" s="108"/>
      <c r="AE1139" s="108"/>
      <c r="AF1139" s="108"/>
      <c r="AG1139" s="108"/>
      <c r="AH1139" s="108"/>
    </row>
    <row r="1140">
      <c r="A1140" s="108"/>
      <c r="B1140" s="108"/>
      <c r="C1140" s="108"/>
      <c r="D1140" s="115"/>
      <c r="E1140" s="108"/>
      <c r="F1140" s="108"/>
      <c r="G1140" s="108"/>
      <c r="H1140" s="108"/>
      <c r="I1140" s="108"/>
      <c r="J1140" s="108"/>
      <c r="K1140" s="108"/>
      <c r="L1140" s="108"/>
      <c r="M1140" s="111"/>
      <c r="N1140" s="112"/>
      <c r="O1140" s="111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108"/>
      <c r="Z1140" s="108"/>
      <c r="AA1140" s="108"/>
      <c r="AB1140" s="108"/>
      <c r="AC1140" s="108"/>
      <c r="AD1140" s="108"/>
      <c r="AE1140" s="108"/>
      <c r="AF1140" s="108"/>
      <c r="AG1140" s="108"/>
      <c r="AH1140" s="108"/>
    </row>
    <row r="1141">
      <c r="A1141" s="108"/>
      <c r="B1141" s="108"/>
      <c r="C1141" s="108"/>
      <c r="D1141" s="115"/>
      <c r="E1141" s="108"/>
      <c r="F1141" s="108"/>
      <c r="G1141" s="108"/>
      <c r="H1141" s="108"/>
      <c r="I1141" s="108"/>
      <c r="J1141" s="108"/>
      <c r="K1141" s="108"/>
      <c r="L1141" s="108"/>
      <c r="M1141" s="111"/>
      <c r="N1141" s="112"/>
      <c r="O1141" s="111"/>
      <c r="P1141" s="108"/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08"/>
      <c r="AC1141" s="108"/>
      <c r="AD1141" s="108"/>
      <c r="AE1141" s="108"/>
      <c r="AF1141" s="108"/>
      <c r="AG1141" s="108"/>
      <c r="AH1141" s="108"/>
    </row>
    <row r="1142">
      <c r="A1142" s="108"/>
      <c r="B1142" s="108"/>
      <c r="C1142" s="108"/>
      <c r="D1142" s="115"/>
      <c r="E1142" s="108"/>
      <c r="F1142" s="108"/>
      <c r="G1142" s="108"/>
      <c r="H1142" s="108"/>
      <c r="I1142" s="108"/>
      <c r="J1142" s="108"/>
      <c r="K1142" s="108"/>
      <c r="L1142" s="108"/>
      <c r="M1142" s="111"/>
      <c r="N1142" s="112"/>
      <c r="O1142" s="111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08"/>
      <c r="AC1142" s="108"/>
      <c r="AD1142" s="108"/>
      <c r="AE1142" s="108"/>
      <c r="AF1142" s="108"/>
      <c r="AG1142" s="108"/>
      <c r="AH1142" s="108"/>
    </row>
    <row r="1143">
      <c r="A1143" s="108"/>
      <c r="B1143" s="108"/>
      <c r="C1143" s="108"/>
      <c r="D1143" s="115"/>
      <c r="E1143" s="108"/>
      <c r="F1143" s="108"/>
      <c r="G1143" s="108"/>
      <c r="H1143" s="108"/>
      <c r="I1143" s="108"/>
      <c r="J1143" s="108"/>
      <c r="K1143" s="108"/>
      <c r="L1143" s="108"/>
      <c r="M1143" s="111"/>
      <c r="N1143" s="112"/>
      <c r="O1143" s="111"/>
      <c r="P1143" s="108"/>
      <c r="Q1143" s="108"/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08"/>
      <c r="AC1143" s="108"/>
      <c r="AD1143" s="108"/>
      <c r="AE1143" s="108"/>
      <c r="AF1143" s="108"/>
      <c r="AG1143" s="108"/>
      <c r="AH1143" s="108"/>
    </row>
    <row r="1144">
      <c r="A1144" s="108"/>
      <c r="B1144" s="108"/>
      <c r="C1144" s="108"/>
      <c r="D1144" s="115"/>
      <c r="E1144" s="108"/>
      <c r="F1144" s="108"/>
      <c r="G1144" s="108"/>
      <c r="H1144" s="108"/>
      <c r="I1144" s="108"/>
      <c r="J1144" s="108"/>
      <c r="K1144" s="108"/>
      <c r="L1144" s="108"/>
      <c r="M1144" s="111"/>
      <c r="N1144" s="112"/>
      <c r="O1144" s="111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08"/>
      <c r="AC1144" s="108"/>
      <c r="AD1144" s="108"/>
      <c r="AE1144" s="108"/>
      <c r="AF1144" s="108"/>
      <c r="AG1144" s="108"/>
      <c r="AH1144" s="108"/>
    </row>
    <row r="1145">
      <c r="A1145" s="108"/>
      <c r="B1145" s="108"/>
      <c r="C1145" s="108"/>
      <c r="D1145" s="115"/>
      <c r="E1145" s="108"/>
      <c r="F1145" s="108"/>
      <c r="G1145" s="108"/>
      <c r="H1145" s="108"/>
      <c r="I1145" s="108"/>
      <c r="J1145" s="108"/>
      <c r="K1145" s="108"/>
      <c r="L1145" s="108"/>
      <c r="M1145" s="111"/>
      <c r="N1145" s="112"/>
      <c r="O1145" s="111"/>
      <c r="P1145" s="108"/>
      <c r="Q1145" s="108"/>
      <c r="R1145" s="108"/>
      <c r="S1145" s="108"/>
      <c r="T1145" s="108"/>
      <c r="U1145" s="108"/>
      <c r="V1145" s="108"/>
      <c r="W1145" s="108"/>
      <c r="X1145" s="108"/>
      <c r="Y1145" s="108"/>
      <c r="Z1145" s="108"/>
      <c r="AA1145" s="108"/>
      <c r="AB1145" s="108"/>
      <c r="AC1145" s="108"/>
      <c r="AD1145" s="108"/>
      <c r="AE1145" s="108"/>
      <c r="AF1145" s="108"/>
      <c r="AG1145" s="108"/>
      <c r="AH1145" s="108"/>
    </row>
    <row r="1146">
      <c r="A1146" s="108"/>
      <c r="B1146" s="108"/>
      <c r="C1146" s="108"/>
      <c r="D1146" s="115"/>
      <c r="E1146" s="108"/>
      <c r="F1146" s="108"/>
      <c r="G1146" s="108"/>
      <c r="H1146" s="108"/>
      <c r="I1146" s="108"/>
      <c r="J1146" s="108"/>
      <c r="K1146" s="108"/>
      <c r="L1146" s="108"/>
      <c r="M1146" s="111"/>
      <c r="N1146" s="112"/>
      <c r="O1146" s="111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08"/>
      <c r="AC1146" s="108"/>
      <c r="AD1146" s="108"/>
      <c r="AE1146" s="108"/>
      <c r="AF1146" s="108"/>
      <c r="AG1146" s="108"/>
      <c r="AH1146" s="108"/>
    </row>
    <row r="1147">
      <c r="A1147" s="108"/>
      <c r="B1147" s="108"/>
      <c r="C1147" s="108"/>
      <c r="D1147" s="115"/>
      <c r="E1147" s="108"/>
      <c r="F1147" s="108"/>
      <c r="G1147" s="108"/>
      <c r="H1147" s="108"/>
      <c r="I1147" s="108"/>
      <c r="J1147" s="108"/>
      <c r="K1147" s="108"/>
      <c r="L1147" s="108"/>
      <c r="M1147" s="111"/>
      <c r="N1147" s="112"/>
      <c r="O1147" s="111"/>
      <c r="P1147" s="108"/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08"/>
      <c r="AC1147" s="108"/>
      <c r="AD1147" s="108"/>
      <c r="AE1147" s="108"/>
      <c r="AF1147" s="108"/>
      <c r="AG1147" s="108"/>
      <c r="AH1147" s="108"/>
    </row>
    <row r="1148">
      <c r="A1148" s="108"/>
      <c r="B1148" s="108"/>
      <c r="C1148" s="108"/>
      <c r="D1148" s="115"/>
      <c r="E1148" s="108"/>
      <c r="F1148" s="108"/>
      <c r="G1148" s="108"/>
      <c r="H1148" s="108"/>
      <c r="I1148" s="108"/>
      <c r="J1148" s="108"/>
      <c r="K1148" s="108"/>
      <c r="L1148" s="108"/>
      <c r="M1148" s="111"/>
      <c r="N1148" s="112"/>
      <c r="O1148" s="111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108"/>
      <c r="Z1148" s="108"/>
      <c r="AA1148" s="108"/>
      <c r="AB1148" s="108"/>
      <c r="AC1148" s="108"/>
      <c r="AD1148" s="108"/>
      <c r="AE1148" s="108"/>
      <c r="AF1148" s="108"/>
      <c r="AG1148" s="108"/>
      <c r="AH1148" s="108"/>
    </row>
    <row r="1149">
      <c r="A1149" s="108"/>
      <c r="B1149" s="108"/>
      <c r="C1149" s="108"/>
      <c r="D1149" s="115"/>
      <c r="E1149" s="108"/>
      <c r="F1149" s="108"/>
      <c r="G1149" s="108"/>
      <c r="H1149" s="108"/>
      <c r="I1149" s="108"/>
      <c r="J1149" s="108"/>
      <c r="K1149" s="108"/>
      <c r="L1149" s="108"/>
      <c r="M1149" s="111"/>
      <c r="N1149" s="112"/>
      <c r="O1149" s="111"/>
      <c r="P1149" s="108"/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08"/>
      <c r="AC1149" s="108"/>
      <c r="AD1149" s="108"/>
      <c r="AE1149" s="108"/>
      <c r="AF1149" s="108"/>
      <c r="AG1149" s="108"/>
      <c r="AH1149" s="108"/>
    </row>
    <row r="1150">
      <c r="A1150" s="108"/>
      <c r="B1150" s="108"/>
      <c r="C1150" s="108"/>
      <c r="D1150" s="115"/>
      <c r="E1150" s="108"/>
      <c r="F1150" s="108"/>
      <c r="G1150" s="108"/>
      <c r="H1150" s="108"/>
      <c r="I1150" s="108"/>
      <c r="J1150" s="108"/>
      <c r="K1150" s="108"/>
      <c r="L1150" s="108"/>
      <c r="M1150" s="111"/>
      <c r="N1150" s="112"/>
      <c r="O1150" s="111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08"/>
      <c r="AC1150" s="108"/>
      <c r="AD1150" s="108"/>
      <c r="AE1150" s="108"/>
      <c r="AF1150" s="108"/>
      <c r="AG1150" s="108"/>
      <c r="AH1150" s="108"/>
    </row>
    <row r="1151">
      <c r="A1151" s="108"/>
      <c r="B1151" s="108"/>
      <c r="C1151" s="108"/>
      <c r="D1151" s="115"/>
      <c r="E1151" s="108"/>
      <c r="F1151" s="108"/>
      <c r="G1151" s="108"/>
      <c r="H1151" s="108"/>
      <c r="I1151" s="108"/>
      <c r="J1151" s="108"/>
      <c r="K1151" s="108"/>
      <c r="L1151" s="108"/>
      <c r="M1151" s="111"/>
      <c r="N1151" s="112"/>
      <c r="O1151" s="111"/>
      <c r="P1151" s="108"/>
      <c r="Q1151" s="108"/>
      <c r="R1151" s="108"/>
      <c r="S1151" s="108"/>
      <c r="T1151" s="108"/>
      <c r="U1151" s="108"/>
      <c r="V1151" s="108"/>
      <c r="W1151" s="108"/>
      <c r="X1151" s="108"/>
      <c r="Y1151" s="108"/>
      <c r="Z1151" s="108"/>
      <c r="AA1151" s="108"/>
      <c r="AB1151" s="108"/>
      <c r="AC1151" s="108"/>
      <c r="AD1151" s="108"/>
      <c r="AE1151" s="108"/>
      <c r="AF1151" s="108"/>
      <c r="AG1151" s="108"/>
      <c r="AH1151" s="108"/>
    </row>
    <row r="1152">
      <c r="A1152" s="108"/>
      <c r="B1152" s="108"/>
      <c r="C1152" s="108"/>
      <c r="D1152" s="115"/>
      <c r="E1152" s="108"/>
      <c r="F1152" s="108"/>
      <c r="G1152" s="108"/>
      <c r="H1152" s="108"/>
      <c r="I1152" s="108"/>
      <c r="J1152" s="108"/>
      <c r="K1152" s="108"/>
      <c r="L1152" s="108"/>
      <c r="M1152" s="111"/>
      <c r="N1152" s="112"/>
      <c r="O1152" s="111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108"/>
      <c r="Z1152" s="108"/>
      <c r="AA1152" s="108"/>
      <c r="AB1152" s="108"/>
      <c r="AC1152" s="108"/>
      <c r="AD1152" s="108"/>
      <c r="AE1152" s="108"/>
      <c r="AF1152" s="108"/>
      <c r="AG1152" s="108"/>
      <c r="AH1152" s="108"/>
    </row>
    <row r="1153">
      <c r="A1153" s="108"/>
      <c r="B1153" s="108"/>
      <c r="C1153" s="108"/>
      <c r="D1153" s="115"/>
      <c r="E1153" s="108"/>
      <c r="F1153" s="108"/>
      <c r="G1153" s="108"/>
      <c r="H1153" s="108"/>
      <c r="I1153" s="108"/>
      <c r="J1153" s="108"/>
      <c r="K1153" s="108"/>
      <c r="L1153" s="108"/>
      <c r="M1153" s="111"/>
      <c r="N1153" s="112"/>
      <c r="O1153" s="111"/>
      <c r="P1153" s="108"/>
      <c r="Q1153" s="108"/>
      <c r="R1153" s="108"/>
      <c r="S1153" s="108"/>
      <c r="T1153" s="108"/>
      <c r="U1153" s="108"/>
      <c r="V1153" s="108"/>
      <c r="W1153" s="108"/>
      <c r="X1153" s="108"/>
      <c r="Y1153" s="108"/>
      <c r="Z1153" s="108"/>
      <c r="AA1153" s="108"/>
      <c r="AB1153" s="108"/>
      <c r="AC1153" s="108"/>
      <c r="AD1153" s="108"/>
      <c r="AE1153" s="108"/>
      <c r="AF1153" s="108"/>
      <c r="AG1153" s="108"/>
      <c r="AH1153" s="108"/>
    </row>
    <row r="1154">
      <c r="A1154" s="108"/>
      <c r="B1154" s="108"/>
      <c r="C1154" s="108"/>
      <c r="D1154" s="115"/>
      <c r="E1154" s="108"/>
      <c r="F1154" s="108"/>
      <c r="G1154" s="108"/>
      <c r="H1154" s="108"/>
      <c r="I1154" s="108"/>
      <c r="J1154" s="108"/>
      <c r="K1154" s="108"/>
      <c r="L1154" s="108"/>
      <c r="M1154" s="111"/>
      <c r="N1154" s="112"/>
      <c r="O1154" s="111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108"/>
      <c r="Z1154" s="108"/>
      <c r="AA1154" s="108"/>
      <c r="AB1154" s="108"/>
      <c r="AC1154" s="108"/>
      <c r="AD1154" s="108"/>
      <c r="AE1154" s="108"/>
      <c r="AF1154" s="108"/>
      <c r="AG1154" s="108"/>
      <c r="AH1154" s="108"/>
    </row>
    <row r="1155">
      <c r="A1155" s="108"/>
      <c r="B1155" s="108"/>
      <c r="C1155" s="108"/>
      <c r="D1155" s="115"/>
      <c r="E1155" s="108"/>
      <c r="F1155" s="108"/>
      <c r="G1155" s="108"/>
      <c r="H1155" s="108"/>
      <c r="I1155" s="108"/>
      <c r="J1155" s="108"/>
      <c r="K1155" s="108"/>
      <c r="L1155" s="108"/>
      <c r="M1155" s="111"/>
      <c r="N1155" s="112"/>
      <c r="O1155" s="111"/>
      <c r="P1155" s="108"/>
      <c r="Q1155" s="108"/>
      <c r="R1155" s="108"/>
      <c r="S1155" s="108"/>
      <c r="T1155" s="108"/>
      <c r="U1155" s="108"/>
      <c r="V1155" s="108"/>
      <c r="W1155" s="108"/>
      <c r="X1155" s="108"/>
      <c r="Y1155" s="108"/>
      <c r="Z1155" s="108"/>
      <c r="AA1155" s="108"/>
      <c r="AB1155" s="108"/>
      <c r="AC1155" s="108"/>
      <c r="AD1155" s="108"/>
      <c r="AE1155" s="108"/>
      <c r="AF1155" s="108"/>
      <c r="AG1155" s="108"/>
      <c r="AH1155" s="108"/>
    </row>
    <row r="1156">
      <c r="A1156" s="108"/>
      <c r="B1156" s="108"/>
      <c r="C1156" s="108"/>
      <c r="D1156" s="115"/>
      <c r="E1156" s="108"/>
      <c r="F1156" s="108"/>
      <c r="G1156" s="108"/>
      <c r="H1156" s="108"/>
      <c r="I1156" s="108"/>
      <c r="J1156" s="108"/>
      <c r="K1156" s="108"/>
      <c r="L1156" s="108"/>
      <c r="M1156" s="111"/>
      <c r="N1156" s="112"/>
      <c r="O1156" s="111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108"/>
      <c r="Z1156" s="108"/>
      <c r="AA1156" s="108"/>
      <c r="AB1156" s="108"/>
      <c r="AC1156" s="108"/>
      <c r="AD1156" s="108"/>
      <c r="AE1156" s="108"/>
      <c r="AF1156" s="108"/>
      <c r="AG1156" s="108"/>
      <c r="AH1156" s="108"/>
    </row>
    <row r="1157">
      <c r="A1157" s="108"/>
      <c r="B1157" s="108"/>
      <c r="C1157" s="108"/>
      <c r="D1157" s="115"/>
      <c r="E1157" s="108"/>
      <c r="F1157" s="108"/>
      <c r="G1157" s="108"/>
      <c r="H1157" s="108"/>
      <c r="I1157" s="108"/>
      <c r="J1157" s="108"/>
      <c r="K1157" s="108"/>
      <c r="L1157" s="108"/>
      <c r="M1157" s="111"/>
      <c r="N1157" s="112"/>
      <c r="O1157" s="111"/>
      <c r="P1157" s="108"/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08"/>
      <c r="AC1157" s="108"/>
      <c r="AD1157" s="108"/>
      <c r="AE1157" s="108"/>
      <c r="AF1157" s="108"/>
      <c r="AG1157" s="108"/>
      <c r="AH1157" s="108"/>
    </row>
    <row r="1158">
      <c r="A1158" s="108"/>
      <c r="B1158" s="108"/>
      <c r="C1158" s="108"/>
      <c r="D1158" s="115"/>
      <c r="E1158" s="108"/>
      <c r="F1158" s="108"/>
      <c r="G1158" s="108"/>
      <c r="H1158" s="108"/>
      <c r="I1158" s="108"/>
      <c r="J1158" s="108"/>
      <c r="K1158" s="108"/>
      <c r="L1158" s="108"/>
      <c r="M1158" s="111"/>
      <c r="N1158" s="112"/>
      <c r="O1158" s="111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08"/>
      <c r="AC1158" s="108"/>
      <c r="AD1158" s="108"/>
      <c r="AE1158" s="108"/>
      <c r="AF1158" s="108"/>
      <c r="AG1158" s="108"/>
      <c r="AH1158" s="108"/>
    </row>
    <row r="1159">
      <c r="A1159" s="108"/>
      <c r="B1159" s="108"/>
      <c r="C1159" s="108"/>
      <c r="D1159" s="115"/>
      <c r="E1159" s="108"/>
      <c r="F1159" s="108"/>
      <c r="G1159" s="108"/>
      <c r="H1159" s="108"/>
      <c r="I1159" s="108"/>
      <c r="J1159" s="108"/>
      <c r="K1159" s="108"/>
      <c r="L1159" s="108"/>
      <c r="M1159" s="111"/>
      <c r="N1159" s="112"/>
      <c r="O1159" s="111"/>
      <c r="P1159" s="108"/>
      <c r="Q1159" s="108"/>
      <c r="R1159" s="108"/>
      <c r="S1159" s="108"/>
      <c r="T1159" s="108"/>
      <c r="U1159" s="108"/>
      <c r="V1159" s="108"/>
      <c r="W1159" s="108"/>
      <c r="X1159" s="108"/>
      <c r="Y1159" s="108"/>
      <c r="Z1159" s="108"/>
      <c r="AA1159" s="108"/>
      <c r="AB1159" s="108"/>
      <c r="AC1159" s="108"/>
      <c r="AD1159" s="108"/>
      <c r="AE1159" s="108"/>
      <c r="AF1159" s="108"/>
      <c r="AG1159" s="108"/>
      <c r="AH1159" s="108"/>
    </row>
    <row r="1160">
      <c r="A1160" s="108"/>
      <c r="B1160" s="108"/>
      <c r="C1160" s="108"/>
      <c r="D1160" s="115"/>
      <c r="E1160" s="108"/>
      <c r="F1160" s="108"/>
      <c r="G1160" s="108"/>
      <c r="H1160" s="108"/>
      <c r="I1160" s="108"/>
      <c r="J1160" s="108"/>
      <c r="K1160" s="108"/>
      <c r="L1160" s="108"/>
      <c r="M1160" s="111"/>
      <c r="N1160" s="112"/>
      <c r="O1160" s="111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108"/>
      <c r="Z1160" s="108"/>
      <c r="AA1160" s="108"/>
      <c r="AB1160" s="108"/>
      <c r="AC1160" s="108"/>
      <c r="AD1160" s="108"/>
      <c r="AE1160" s="108"/>
      <c r="AF1160" s="108"/>
      <c r="AG1160" s="108"/>
      <c r="AH1160" s="108"/>
    </row>
    <row r="1161">
      <c r="A1161" s="108"/>
      <c r="B1161" s="108"/>
      <c r="C1161" s="108"/>
      <c r="D1161" s="115"/>
      <c r="E1161" s="108"/>
      <c r="F1161" s="108"/>
      <c r="G1161" s="108"/>
      <c r="H1161" s="108"/>
      <c r="I1161" s="108"/>
      <c r="J1161" s="108"/>
      <c r="K1161" s="108"/>
      <c r="L1161" s="108"/>
      <c r="M1161" s="111"/>
      <c r="N1161" s="112"/>
      <c r="O1161" s="111"/>
      <c r="P1161" s="108"/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08"/>
      <c r="AC1161" s="108"/>
      <c r="AD1161" s="108"/>
      <c r="AE1161" s="108"/>
      <c r="AF1161" s="108"/>
      <c r="AG1161" s="108"/>
      <c r="AH1161" s="108"/>
    </row>
    <row r="1162">
      <c r="A1162" s="108"/>
      <c r="B1162" s="108"/>
      <c r="C1162" s="108"/>
      <c r="D1162" s="115"/>
      <c r="E1162" s="108"/>
      <c r="F1162" s="108"/>
      <c r="G1162" s="108"/>
      <c r="H1162" s="108"/>
      <c r="I1162" s="108"/>
      <c r="J1162" s="108"/>
      <c r="K1162" s="108"/>
      <c r="L1162" s="108"/>
      <c r="M1162" s="111"/>
      <c r="N1162" s="112"/>
      <c r="O1162" s="111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08"/>
      <c r="AC1162" s="108"/>
      <c r="AD1162" s="108"/>
      <c r="AE1162" s="108"/>
      <c r="AF1162" s="108"/>
      <c r="AG1162" s="108"/>
      <c r="AH1162" s="108"/>
    </row>
    <row r="1163">
      <c r="A1163" s="108"/>
      <c r="B1163" s="108"/>
      <c r="C1163" s="108"/>
      <c r="D1163" s="115"/>
      <c r="E1163" s="108"/>
      <c r="F1163" s="108"/>
      <c r="G1163" s="108"/>
      <c r="H1163" s="108"/>
      <c r="I1163" s="108"/>
      <c r="J1163" s="108"/>
      <c r="K1163" s="108"/>
      <c r="L1163" s="108"/>
      <c r="M1163" s="111"/>
      <c r="N1163" s="112"/>
      <c r="O1163" s="111"/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08"/>
      <c r="AC1163" s="108"/>
      <c r="AD1163" s="108"/>
      <c r="AE1163" s="108"/>
      <c r="AF1163" s="108"/>
      <c r="AG1163" s="108"/>
      <c r="AH1163" s="108"/>
    </row>
    <row r="1164">
      <c r="A1164" s="108"/>
      <c r="B1164" s="108"/>
      <c r="C1164" s="108"/>
      <c r="D1164" s="115"/>
      <c r="E1164" s="108"/>
      <c r="F1164" s="108"/>
      <c r="G1164" s="108"/>
      <c r="H1164" s="108"/>
      <c r="I1164" s="108"/>
      <c r="J1164" s="108"/>
      <c r="K1164" s="108"/>
      <c r="L1164" s="108"/>
      <c r="M1164" s="111"/>
      <c r="N1164" s="112"/>
      <c r="O1164" s="111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108"/>
      <c r="Z1164" s="108"/>
      <c r="AA1164" s="108"/>
      <c r="AB1164" s="108"/>
      <c r="AC1164" s="108"/>
      <c r="AD1164" s="108"/>
      <c r="AE1164" s="108"/>
      <c r="AF1164" s="108"/>
      <c r="AG1164" s="108"/>
      <c r="AH1164" s="108"/>
    </row>
    <row r="1165">
      <c r="A1165" s="108"/>
      <c r="B1165" s="108"/>
      <c r="C1165" s="108"/>
      <c r="D1165" s="115"/>
      <c r="E1165" s="108"/>
      <c r="F1165" s="108"/>
      <c r="G1165" s="108"/>
      <c r="H1165" s="108"/>
      <c r="I1165" s="108"/>
      <c r="J1165" s="108"/>
      <c r="K1165" s="108"/>
      <c r="L1165" s="108"/>
      <c r="M1165" s="111"/>
      <c r="N1165" s="112"/>
      <c r="O1165" s="111"/>
      <c r="P1165" s="108"/>
      <c r="Q1165" s="108"/>
      <c r="R1165" s="108"/>
      <c r="S1165" s="108"/>
      <c r="T1165" s="108"/>
      <c r="U1165" s="108"/>
      <c r="V1165" s="108"/>
      <c r="W1165" s="108"/>
      <c r="X1165" s="108"/>
      <c r="Y1165" s="108"/>
      <c r="Z1165" s="108"/>
      <c r="AA1165" s="108"/>
      <c r="AB1165" s="108"/>
      <c r="AC1165" s="108"/>
      <c r="AD1165" s="108"/>
      <c r="AE1165" s="108"/>
      <c r="AF1165" s="108"/>
      <c r="AG1165" s="108"/>
      <c r="AH1165" s="108"/>
    </row>
    <row r="1166">
      <c r="A1166" s="108"/>
      <c r="B1166" s="108"/>
      <c r="C1166" s="108"/>
      <c r="D1166" s="115"/>
      <c r="E1166" s="108"/>
      <c r="F1166" s="108"/>
      <c r="G1166" s="108"/>
      <c r="H1166" s="108"/>
      <c r="I1166" s="108"/>
      <c r="J1166" s="108"/>
      <c r="K1166" s="108"/>
      <c r="L1166" s="108"/>
      <c r="M1166" s="111"/>
      <c r="N1166" s="112"/>
      <c r="O1166" s="111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/>
      <c r="AB1166" s="108"/>
      <c r="AC1166" s="108"/>
      <c r="AD1166" s="108"/>
      <c r="AE1166" s="108"/>
      <c r="AF1166" s="108"/>
      <c r="AG1166" s="108"/>
      <c r="AH1166" s="108"/>
    </row>
    <row r="1167">
      <c r="A1167" s="108"/>
      <c r="B1167" s="108"/>
      <c r="C1167" s="108"/>
      <c r="D1167" s="115"/>
      <c r="E1167" s="108"/>
      <c r="F1167" s="108"/>
      <c r="G1167" s="108"/>
      <c r="H1167" s="108"/>
      <c r="I1167" s="108"/>
      <c r="J1167" s="108"/>
      <c r="K1167" s="108"/>
      <c r="L1167" s="108"/>
      <c r="M1167" s="111"/>
      <c r="N1167" s="112"/>
      <c r="O1167" s="111"/>
      <c r="P1167" s="108"/>
      <c r="Q1167" s="108"/>
      <c r="R1167" s="108"/>
      <c r="S1167" s="108"/>
      <c r="T1167" s="108"/>
      <c r="U1167" s="108"/>
      <c r="V1167" s="108"/>
      <c r="W1167" s="108"/>
      <c r="X1167" s="108"/>
      <c r="Y1167" s="108"/>
      <c r="Z1167" s="108"/>
      <c r="AA1167" s="108"/>
      <c r="AB1167" s="108"/>
      <c r="AC1167" s="108"/>
      <c r="AD1167" s="108"/>
      <c r="AE1167" s="108"/>
      <c r="AF1167" s="108"/>
      <c r="AG1167" s="108"/>
      <c r="AH1167" s="108"/>
    </row>
    <row r="1168">
      <c r="A1168" s="108"/>
      <c r="B1168" s="108"/>
      <c r="C1168" s="108"/>
      <c r="D1168" s="115"/>
      <c r="E1168" s="108"/>
      <c r="F1168" s="108"/>
      <c r="G1168" s="108"/>
      <c r="H1168" s="108"/>
      <c r="I1168" s="108"/>
      <c r="J1168" s="108"/>
      <c r="K1168" s="108"/>
      <c r="L1168" s="108"/>
      <c r="M1168" s="111"/>
      <c r="N1168" s="112"/>
      <c r="O1168" s="111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108"/>
      <c r="Z1168" s="108"/>
      <c r="AA1168" s="108"/>
      <c r="AB1168" s="108"/>
      <c r="AC1168" s="108"/>
      <c r="AD1168" s="108"/>
      <c r="AE1168" s="108"/>
      <c r="AF1168" s="108"/>
      <c r="AG1168" s="108"/>
      <c r="AH1168" s="108"/>
    </row>
    <row r="1169">
      <c r="A1169" s="108"/>
      <c r="B1169" s="108"/>
      <c r="C1169" s="108"/>
      <c r="D1169" s="115"/>
      <c r="E1169" s="108"/>
      <c r="F1169" s="108"/>
      <c r="G1169" s="108"/>
      <c r="H1169" s="108"/>
      <c r="I1169" s="108"/>
      <c r="J1169" s="108"/>
      <c r="K1169" s="108"/>
      <c r="L1169" s="108"/>
      <c r="M1169" s="111"/>
      <c r="N1169" s="112"/>
      <c r="O1169" s="111"/>
      <c r="P1169" s="108"/>
      <c r="Q1169" s="108"/>
      <c r="R1169" s="108"/>
      <c r="S1169" s="108"/>
      <c r="T1169" s="108"/>
      <c r="U1169" s="108"/>
      <c r="V1169" s="108"/>
      <c r="W1169" s="108"/>
      <c r="X1169" s="108"/>
      <c r="Y1169" s="108"/>
      <c r="Z1169" s="108"/>
      <c r="AA1169" s="108"/>
      <c r="AB1169" s="108"/>
      <c r="AC1169" s="108"/>
      <c r="AD1169" s="108"/>
      <c r="AE1169" s="108"/>
      <c r="AF1169" s="108"/>
      <c r="AG1169" s="108"/>
      <c r="AH1169" s="108"/>
    </row>
    <row r="1170">
      <c r="A1170" s="108"/>
      <c r="B1170" s="108"/>
      <c r="C1170" s="108"/>
      <c r="D1170" s="115"/>
      <c r="E1170" s="108"/>
      <c r="F1170" s="108"/>
      <c r="G1170" s="108"/>
      <c r="H1170" s="108"/>
      <c r="I1170" s="108"/>
      <c r="J1170" s="108"/>
      <c r="K1170" s="108"/>
      <c r="L1170" s="108"/>
      <c r="M1170" s="111"/>
      <c r="N1170" s="112"/>
      <c r="O1170" s="111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108"/>
      <c r="Z1170" s="108"/>
      <c r="AA1170" s="108"/>
      <c r="AB1170" s="108"/>
      <c r="AC1170" s="108"/>
      <c r="AD1170" s="108"/>
      <c r="AE1170" s="108"/>
      <c r="AF1170" s="108"/>
      <c r="AG1170" s="108"/>
      <c r="AH1170" s="108"/>
    </row>
    <row r="1171">
      <c r="A1171" s="108"/>
      <c r="B1171" s="108"/>
      <c r="C1171" s="108"/>
      <c r="D1171" s="115"/>
      <c r="E1171" s="108"/>
      <c r="F1171" s="108"/>
      <c r="G1171" s="108"/>
      <c r="H1171" s="108"/>
      <c r="I1171" s="108"/>
      <c r="J1171" s="108"/>
      <c r="K1171" s="108"/>
      <c r="L1171" s="108"/>
      <c r="M1171" s="111"/>
      <c r="N1171" s="112"/>
      <c r="O1171" s="111"/>
      <c r="P1171" s="108"/>
      <c r="Q1171" s="108"/>
      <c r="R1171" s="108"/>
      <c r="S1171" s="108"/>
      <c r="T1171" s="108"/>
      <c r="U1171" s="108"/>
      <c r="V1171" s="108"/>
      <c r="W1171" s="108"/>
      <c r="X1171" s="108"/>
      <c r="Y1171" s="108"/>
      <c r="Z1171" s="108"/>
      <c r="AA1171" s="108"/>
      <c r="AB1171" s="108"/>
      <c r="AC1171" s="108"/>
      <c r="AD1171" s="108"/>
      <c r="AE1171" s="108"/>
      <c r="AF1171" s="108"/>
      <c r="AG1171" s="108"/>
      <c r="AH1171" s="108"/>
    </row>
    <row r="1172">
      <c r="A1172" s="108"/>
      <c r="B1172" s="108"/>
      <c r="C1172" s="108"/>
      <c r="D1172" s="115"/>
      <c r="E1172" s="108"/>
      <c r="F1172" s="108"/>
      <c r="G1172" s="108"/>
      <c r="H1172" s="108"/>
      <c r="I1172" s="108"/>
      <c r="J1172" s="108"/>
      <c r="K1172" s="108"/>
      <c r="L1172" s="108"/>
      <c r="M1172" s="111"/>
      <c r="N1172" s="112"/>
      <c r="O1172" s="111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108"/>
      <c r="Z1172" s="108"/>
      <c r="AA1172" s="108"/>
      <c r="AB1172" s="108"/>
      <c r="AC1172" s="108"/>
      <c r="AD1172" s="108"/>
      <c r="AE1172" s="108"/>
      <c r="AF1172" s="108"/>
      <c r="AG1172" s="108"/>
      <c r="AH1172" s="108"/>
    </row>
    <row r="1173">
      <c r="A1173" s="108"/>
      <c r="B1173" s="108"/>
      <c r="C1173" s="108"/>
      <c r="D1173" s="115"/>
      <c r="E1173" s="108"/>
      <c r="F1173" s="108"/>
      <c r="G1173" s="108"/>
      <c r="H1173" s="108"/>
      <c r="I1173" s="108"/>
      <c r="J1173" s="108"/>
      <c r="K1173" s="108"/>
      <c r="L1173" s="108"/>
      <c r="M1173" s="111"/>
      <c r="N1173" s="112"/>
      <c r="O1173" s="111"/>
      <c r="P1173" s="108"/>
      <c r="Q1173" s="108"/>
      <c r="R1173" s="108"/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08"/>
      <c r="AC1173" s="108"/>
      <c r="AD1173" s="108"/>
      <c r="AE1173" s="108"/>
      <c r="AF1173" s="108"/>
      <c r="AG1173" s="108"/>
      <c r="AH1173" s="108"/>
    </row>
    <row r="1174">
      <c r="A1174" s="108"/>
      <c r="B1174" s="108"/>
      <c r="C1174" s="108"/>
      <c r="D1174" s="115"/>
      <c r="E1174" s="108"/>
      <c r="F1174" s="108"/>
      <c r="G1174" s="108"/>
      <c r="H1174" s="108"/>
      <c r="I1174" s="108"/>
      <c r="J1174" s="108"/>
      <c r="K1174" s="108"/>
      <c r="L1174" s="108"/>
      <c r="M1174" s="111"/>
      <c r="N1174" s="112"/>
      <c r="O1174" s="111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108"/>
      <c r="Z1174" s="108"/>
      <c r="AA1174" s="108"/>
      <c r="AB1174" s="108"/>
      <c r="AC1174" s="108"/>
      <c r="AD1174" s="108"/>
      <c r="AE1174" s="108"/>
      <c r="AF1174" s="108"/>
      <c r="AG1174" s="108"/>
      <c r="AH1174" s="108"/>
    </row>
    <row r="1175">
      <c r="A1175" s="108"/>
      <c r="B1175" s="108"/>
      <c r="C1175" s="108"/>
      <c r="D1175" s="115"/>
      <c r="E1175" s="108"/>
      <c r="F1175" s="108"/>
      <c r="G1175" s="108"/>
      <c r="H1175" s="108"/>
      <c r="I1175" s="108"/>
      <c r="J1175" s="108"/>
      <c r="K1175" s="108"/>
      <c r="L1175" s="108"/>
      <c r="M1175" s="111"/>
      <c r="N1175" s="112"/>
      <c r="O1175" s="111"/>
      <c r="P1175" s="108"/>
      <c r="Q1175" s="108"/>
      <c r="R1175" s="108"/>
      <c r="S1175" s="108"/>
      <c r="T1175" s="108"/>
      <c r="U1175" s="108"/>
      <c r="V1175" s="108"/>
      <c r="W1175" s="108"/>
      <c r="X1175" s="108"/>
      <c r="Y1175" s="108"/>
      <c r="Z1175" s="108"/>
      <c r="AA1175" s="108"/>
      <c r="AB1175" s="108"/>
      <c r="AC1175" s="108"/>
      <c r="AD1175" s="108"/>
      <c r="AE1175" s="108"/>
      <c r="AF1175" s="108"/>
      <c r="AG1175" s="108"/>
      <c r="AH1175" s="108"/>
    </row>
    <row r="1176">
      <c r="A1176" s="108"/>
      <c r="B1176" s="108"/>
      <c r="C1176" s="108"/>
      <c r="D1176" s="115"/>
      <c r="E1176" s="108"/>
      <c r="F1176" s="108"/>
      <c r="G1176" s="108"/>
      <c r="H1176" s="108"/>
      <c r="I1176" s="108"/>
      <c r="J1176" s="108"/>
      <c r="K1176" s="108"/>
      <c r="L1176" s="108"/>
      <c r="M1176" s="111"/>
      <c r="N1176" s="112"/>
      <c r="O1176" s="111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08"/>
      <c r="AC1176" s="108"/>
      <c r="AD1176" s="108"/>
      <c r="AE1176" s="108"/>
      <c r="AF1176" s="108"/>
      <c r="AG1176" s="108"/>
      <c r="AH1176" s="108"/>
    </row>
    <row r="1177">
      <c r="A1177" s="108"/>
      <c r="B1177" s="108"/>
      <c r="C1177" s="108"/>
      <c r="D1177" s="115"/>
      <c r="E1177" s="108"/>
      <c r="F1177" s="108"/>
      <c r="G1177" s="108"/>
      <c r="H1177" s="108"/>
      <c r="I1177" s="108"/>
      <c r="J1177" s="108"/>
      <c r="K1177" s="108"/>
      <c r="L1177" s="108"/>
      <c r="M1177" s="111"/>
      <c r="N1177" s="112"/>
      <c r="O1177" s="111"/>
      <c r="P1177" s="108"/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08"/>
      <c r="AC1177" s="108"/>
      <c r="AD1177" s="108"/>
      <c r="AE1177" s="108"/>
      <c r="AF1177" s="108"/>
      <c r="AG1177" s="108"/>
      <c r="AH1177" s="108"/>
    </row>
    <row r="1178">
      <c r="A1178" s="108"/>
      <c r="B1178" s="108"/>
      <c r="C1178" s="108"/>
      <c r="D1178" s="115"/>
      <c r="E1178" s="108"/>
      <c r="F1178" s="108"/>
      <c r="G1178" s="108"/>
      <c r="H1178" s="108"/>
      <c r="I1178" s="108"/>
      <c r="J1178" s="108"/>
      <c r="K1178" s="108"/>
      <c r="L1178" s="108"/>
      <c r="M1178" s="111"/>
      <c r="N1178" s="112"/>
      <c r="O1178" s="111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08"/>
      <c r="AC1178" s="108"/>
      <c r="AD1178" s="108"/>
      <c r="AE1178" s="108"/>
      <c r="AF1178" s="108"/>
      <c r="AG1178" s="108"/>
      <c r="AH1178" s="108"/>
    </row>
    <row r="1179">
      <c r="A1179" s="108"/>
      <c r="B1179" s="108"/>
      <c r="C1179" s="108"/>
      <c r="D1179" s="115"/>
      <c r="E1179" s="108"/>
      <c r="F1179" s="108"/>
      <c r="G1179" s="108"/>
      <c r="H1179" s="108"/>
      <c r="I1179" s="108"/>
      <c r="J1179" s="108"/>
      <c r="K1179" s="108"/>
      <c r="L1179" s="108"/>
      <c r="M1179" s="111"/>
      <c r="N1179" s="112"/>
      <c r="O1179" s="111"/>
      <c r="P1179" s="108"/>
      <c r="Q1179" s="108"/>
      <c r="R1179" s="108"/>
      <c r="S1179" s="108"/>
      <c r="T1179" s="108"/>
      <c r="U1179" s="108"/>
      <c r="V1179" s="108"/>
      <c r="W1179" s="108"/>
      <c r="X1179" s="108"/>
      <c r="Y1179" s="108"/>
      <c r="Z1179" s="108"/>
      <c r="AA1179" s="108"/>
      <c r="AB1179" s="108"/>
      <c r="AC1179" s="108"/>
      <c r="AD1179" s="108"/>
      <c r="AE1179" s="108"/>
      <c r="AF1179" s="108"/>
      <c r="AG1179" s="108"/>
      <c r="AH1179" s="108"/>
    </row>
    <row r="1180">
      <c r="A1180" s="108"/>
      <c r="B1180" s="108"/>
      <c r="C1180" s="108"/>
      <c r="D1180" s="115"/>
      <c r="E1180" s="108"/>
      <c r="F1180" s="108"/>
      <c r="G1180" s="108"/>
      <c r="H1180" s="108"/>
      <c r="I1180" s="108"/>
      <c r="J1180" s="108"/>
      <c r="K1180" s="108"/>
      <c r="L1180" s="108"/>
      <c r="M1180" s="111"/>
      <c r="N1180" s="112"/>
      <c r="O1180" s="111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108"/>
      <c r="Z1180" s="108"/>
      <c r="AA1180" s="108"/>
      <c r="AB1180" s="108"/>
      <c r="AC1180" s="108"/>
      <c r="AD1180" s="108"/>
      <c r="AE1180" s="108"/>
      <c r="AF1180" s="108"/>
      <c r="AG1180" s="108"/>
      <c r="AH1180" s="108"/>
    </row>
    <row r="1181">
      <c r="A1181" s="108"/>
      <c r="B1181" s="108"/>
      <c r="C1181" s="108"/>
      <c r="D1181" s="115"/>
      <c r="E1181" s="108"/>
      <c r="F1181" s="108"/>
      <c r="G1181" s="108"/>
      <c r="H1181" s="108"/>
      <c r="I1181" s="108"/>
      <c r="J1181" s="108"/>
      <c r="K1181" s="108"/>
      <c r="L1181" s="108"/>
      <c r="M1181" s="111"/>
      <c r="N1181" s="112"/>
      <c r="O1181" s="111"/>
      <c r="P1181" s="108"/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08"/>
      <c r="AC1181" s="108"/>
      <c r="AD1181" s="108"/>
      <c r="AE1181" s="108"/>
      <c r="AF1181" s="108"/>
      <c r="AG1181" s="108"/>
      <c r="AH1181" s="108"/>
    </row>
    <row r="1182">
      <c r="A1182" s="108"/>
      <c r="B1182" s="108"/>
      <c r="C1182" s="108"/>
      <c r="D1182" s="115"/>
      <c r="E1182" s="108"/>
      <c r="F1182" s="108"/>
      <c r="G1182" s="108"/>
      <c r="H1182" s="108"/>
      <c r="I1182" s="108"/>
      <c r="J1182" s="108"/>
      <c r="K1182" s="108"/>
      <c r="L1182" s="108"/>
      <c r="M1182" s="111"/>
      <c r="N1182" s="112"/>
      <c r="O1182" s="111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108"/>
      <c r="Z1182" s="108"/>
      <c r="AA1182" s="108"/>
      <c r="AB1182" s="108"/>
      <c r="AC1182" s="108"/>
      <c r="AD1182" s="108"/>
      <c r="AE1182" s="108"/>
      <c r="AF1182" s="108"/>
      <c r="AG1182" s="108"/>
      <c r="AH1182" s="108"/>
    </row>
    <row r="1183">
      <c r="A1183" s="108"/>
      <c r="B1183" s="108"/>
      <c r="C1183" s="108"/>
      <c r="D1183" s="115"/>
      <c r="E1183" s="108"/>
      <c r="F1183" s="108"/>
      <c r="G1183" s="108"/>
      <c r="H1183" s="108"/>
      <c r="I1183" s="108"/>
      <c r="J1183" s="108"/>
      <c r="K1183" s="108"/>
      <c r="L1183" s="108"/>
      <c r="M1183" s="111"/>
      <c r="N1183" s="112"/>
      <c r="O1183" s="111"/>
      <c r="P1183" s="108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08"/>
      <c r="AC1183" s="108"/>
      <c r="AD1183" s="108"/>
      <c r="AE1183" s="108"/>
      <c r="AF1183" s="108"/>
      <c r="AG1183" s="108"/>
      <c r="AH1183" s="108"/>
    </row>
    <row r="1184">
      <c r="A1184" s="108"/>
      <c r="B1184" s="108"/>
      <c r="C1184" s="108"/>
      <c r="D1184" s="115"/>
      <c r="E1184" s="108"/>
      <c r="F1184" s="108"/>
      <c r="G1184" s="108"/>
      <c r="H1184" s="108"/>
      <c r="I1184" s="108"/>
      <c r="J1184" s="108"/>
      <c r="K1184" s="108"/>
      <c r="L1184" s="108"/>
      <c r="M1184" s="111"/>
      <c r="N1184" s="112"/>
      <c r="O1184" s="111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08"/>
      <c r="AC1184" s="108"/>
      <c r="AD1184" s="108"/>
      <c r="AE1184" s="108"/>
      <c r="AF1184" s="108"/>
      <c r="AG1184" s="108"/>
      <c r="AH1184" s="108"/>
    </row>
    <row r="1185">
      <c r="A1185" s="108"/>
      <c r="B1185" s="108"/>
      <c r="C1185" s="108"/>
      <c r="D1185" s="115"/>
      <c r="E1185" s="108"/>
      <c r="F1185" s="108"/>
      <c r="G1185" s="108"/>
      <c r="H1185" s="108"/>
      <c r="I1185" s="108"/>
      <c r="J1185" s="108"/>
      <c r="K1185" s="108"/>
      <c r="L1185" s="108"/>
      <c r="M1185" s="111"/>
      <c r="N1185" s="112"/>
      <c r="O1185" s="111"/>
      <c r="P1185" s="108"/>
      <c r="Q1185" s="108"/>
      <c r="R1185" s="108"/>
      <c r="S1185" s="108"/>
      <c r="T1185" s="108"/>
      <c r="U1185" s="108"/>
      <c r="V1185" s="108"/>
      <c r="W1185" s="108"/>
      <c r="X1185" s="108"/>
      <c r="Y1185" s="108"/>
      <c r="Z1185" s="108"/>
      <c r="AA1185" s="108"/>
      <c r="AB1185" s="108"/>
      <c r="AC1185" s="108"/>
      <c r="AD1185" s="108"/>
      <c r="AE1185" s="108"/>
      <c r="AF1185" s="108"/>
      <c r="AG1185" s="108"/>
      <c r="AH1185" s="108"/>
    </row>
    <row r="1186">
      <c r="A1186" s="108"/>
      <c r="B1186" s="108"/>
      <c r="C1186" s="108"/>
      <c r="D1186" s="115"/>
      <c r="E1186" s="108"/>
      <c r="F1186" s="108"/>
      <c r="G1186" s="108"/>
      <c r="H1186" s="108"/>
      <c r="I1186" s="108"/>
      <c r="J1186" s="108"/>
      <c r="K1186" s="108"/>
      <c r="L1186" s="108"/>
      <c r="M1186" s="111"/>
      <c r="N1186" s="112"/>
      <c r="O1186" s="111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08"/>
      <c r="AC1186" s="108"/>
      <c r="AD1186" s="108"/>
      <c r="AE1186" s="108"/>
      <c r="AF1186" s="108"/>
      <c r="AG1186" s="108"/>
      <c r="AH1186" s="108"/>
    </row>
    <row r="1187">
      <c r="A1187" s="108"/>
      <c r="B1187" s="108"/>
      <c r="C1187" s="108"/>
      <c r="D1187" s="115"/>
      <c r="E1187" s="108"/>
      <c r="F1187" s="108"/>
      <c r="G1187" s="108"/>
      <c r="H1187" s="108"/>
      <c r="I1187" s="108"/>
      <c r="J1187" s="108"/>
      <c r="K1187" s="108"/>
      <c r="L1187" s="108"/>
      <c r="M1187" s="111"/>
      <c r="N1187" s="112"/>
      <c r="O1187" s="111"/>
      <c r="P1187" s="108"/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08"/>
      <c r="AC1187" s="108"/>
      <c r="AD1187" s="108"/>
      <c r="AE1187" s="108"/>
      <c r="AF1187" s="108"/>
      <c r="AG1187" s="108"/>
      <c r="AH1187" s="108"/>
    </row>
    <row r="1188">
      <c r="A1188" s="108"/>
      <c r="B1188" s="108"/>
      <c r="C1188" s="108"/>
      <c r="D1188" s="115"/>
      <c r="E1188" s="108"/>
      <c r="F1188" s="108"/>
      <c r="G1188" s="108"/>
      <c r="H1188" s="108"/>
      <c r="I1188" s="108"/>
      <c r="J1188" s="108"/>
      <c r="K1188" s="108"/>
      <c r="L1188" s="108"/>
      <c r="M1188" s="111"/>
      <c r="N1188" s="112"/>
      <c r="O1188" s="111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108"/>
      <c r="Z1188" s="108"/>
      <c r="AA1188" s="108"/>
      <c r="AB1188" s="108"/>
      <c r="AC1188" s="108"/>
      <c r="AD1188" s="108"/>
      <c r="AE1188" s="108"/>
      <c r="AF1188" s="108"/>
      <c r="AG1188" s="108"/>
      <c r="AH1188" s="108"/>
    </row>
    <row r="1189">
      <c r="A1189" s="108"/>
      <c r="B1189" s="108"/>
      <c r="C1189" s="108"/>
      <c r="D1189" s="115"/>
      <c r="E1189" s="108"/>
      <c r="F1189" s="108"/>
      <c r="G1189" s="108"/>
      <c r="H1189" s="108"/>
      <c r="I1189" s="108"/>
      <c r="J1189" s="108"/>
      <c r="K1189" s="108"/>
      <c r="L1189" s="108"/>
      <c r="M1189" s="111"/>
      <c r="N1189" s="112"/>
      <c r="O1189" s="111"/>
      <c r="P1189" s="108"/>
      <c r="Q1189" s="108"/>
      <c r="R1189" s="108"/>
      <c r="S1189" s="108"/>
      <c r="T1189" s="108"/>
      <c r="U1189" s="108"/>
      <c r="V1189" s="108"/>
      <c r="W1189" s="108"/>
      <c r="X1189" s="108"/>
      <c r="Y1189" s="108"/>
      <c r="Z1189" s="108"/>
      <c r="AA1189" s="108"/>
      <c r="AB1189" s="108"/>
      <c r="AC1189" s="108"/>
      <c r="AD1189" s="108"/>
      <c r="AE1189" s="108"/>
      <c r="AF1189" s="108"/>
      <c r="AG1189" s="108"/>
      <c r="AH1189" s="108"/>
    </row>
    <row r="1190">
      <c r="A1190" s="108"/>
      <c r="B1190" s="108"/>
      <c r="C1190" s="108"/>
      <c r="D1190" s="115"/>
      <c r="E1190" s="108"/>
      <c r="F1190" s="108"/>
      <c r="G1190" s="108"/>
      <c r="H1190" s="108"/>
      <c r="I1190" s="108"/>
      <c r="J1190" s="108"/>
      <c r="K1190" s="108"/>
      <c r="L1190" s="108"/>
      <c r="M1190" s="111"/>
      <c r="N1190" s="112"/>
      <c r="O1190" s="111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08"/>
      <c r="AC1190" s="108"/>
      <c r="AD1190" s="108"/>
      <c r="AE1190" s="108"/>
      <c r="AF1190" s="108"/>
      <c r="AG1190" s="108"/>
      <c r="AH1190" s="108"/>
    </row>
    <row r="1191">
      <c r="A1191" s="108"/>
      <c r="B1191" s="108"/>
      <c r="C1191" s="108"/>
      <c r="D1191" s="115"/>
      <c r="E1191" s="108"/>
      <c r="F1191" s="108"/>
      <c r="G1191" s="108"/>
      <c r="H1191" s="108"/>
      <c r="I1191" s="108"/>
      <c r="J1191" s="108"/>
      <c r="K1191" s="108"/>
      <c r="L1191" s="108"/>
      <c r="M1191" s="111"/>
      <c r="N1191" s="112"/>
      <c r="O1191" s="111"/>
      <c r="P1191" s="108"/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08"/>
      <c r="AC1191" s="108"/>
      <c r="AD1191" s="108"/>
      <c r="AE1191" s="108"/>
      <c r="AF1191" s="108"/>
      <c r="AG1191" s="108"/>
      <c r="AH1191" s="108"/>
    </row>
    <row r="1192">
      <c r="A1192" s="108"/>
      <c r="B1192" s="108"/>
      <c r="C1192" s="108"/>
      <c r="D1192" s="115"/>
      <c r="E1192" s="108"/>
      <c r="F1192" s="108"/>
      <c r="G1192" s="108"/>
      <c r="H1192" s="108"/>
      <c r="I1192" s="108"/>
      <c r="J1192" s="108"/>
      <c r="K1192" s="108"/>
      <c r="L1192" s="108"/>
      <c r="M1192" s="111"/>
      <c r="N1192" s="112"/>
      <c r="O1192" s="111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108"/>
      <c r="Z1192" s="108"/>
      <c r="AA1192" s="108"/>
      <c r="AB1192" s="108"/>
      <c r="AC1192" s="108"/>
      <c r="AD1192" s="108"/>
      <c r="AE1192" s="108"/>
      <c r="AF1192" s="108"/>
      <c r="AG1192" s="108"/>
      <c r="AH1192" s="108"/>
    </row>
    <row r="1193">
      <c r="A1193" s="108"/>
      <c r="B1193" s="108"/>
      <c r="C1193" s="108"/>
      <c r="D1193" s="115"/>
      <c r="E1193" s="108"/>
      <c r="F1193" s="108"/>
      <c r="G1193" s="108"/>
      <c r="H1193" s="108"/>
      <c r="I1193" s="108"/>
      <c r="J1193" s="108"/>
      <c r="K1193" s="108"/>
      <c r="L1193" s="108"/>
      <c r="M1193" s="111"/>
      <c r="N1193" s="112"/>
      <c r="O1193" s="111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  <c r="AG1193" s="108"/>
      <c r="AH1193" s="108"/>
    </row>
    <row r="1194">
      <c r="A1194" s="108"/>
      <c r="B1194" s="108"/>
      <c r="C1194" s="108"/>
      <c r="D1194" s="115"/>
      <c r="E1194" s="108"/>
      <c r="F1194" s="108"/>
      <c r="G1194" s="108"/>
      <c r="H1194" s="108"/>
      <c r="I1194" s="108"/>
      <c r="J1194" s="108"/>
      <c r="K1194" s="108"/>
      <c r="L1194" s="108"/>
      <c r="M1194" s="111"/>
      <c r="N1194" s="112"/>
      <c r="O1194" s="111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08"/>
      <c r="AC1194" s="108"/>
      <c r="AD1194" s="108"/>
      <c r="AE1194" s="108"/>
      <c r="AF1194" s="108"/>
      <c r="AG1194" s="108"/>
      <c r="AH1194" s="108"/>
    </row>
    <row r="1195">
      <c r="A1195" s="108"/>
      <c r="B1195" s="108"/>
      <c r="C1195" s="108"/>
      <c r="D1195" s="115"/>
      <c r="E1195" s="108"/>
      <c r="F1195" s="108"/>
      <c r="G1195" s="108"/>
      <c r="H1195" s="108"/>
      <c r="I1195" s="108"/>
      <c r="J1195" s="108"/>
      <c r="K1195" s="108"/>
      <c r="L1195" s="108"/>
      <c r="M1195" s="111"/>
      <c r="N1195" s="112"/>
      <c r="O1195" s="111"/>
      <c r="P1195" s="108"/>
      <c r="Q1195" s="108"/>
      <c r="R1195" s="108"/>
      <c r="S1195" s="108"/>
      <c r="T1195" s="108"/>
      <c r="U1195" s="108"/>
      <c r="V1195" s="108"/>
      <c r="W1195" s="108"/>
      <c r="X1195" s="108"/>
      <c r="Y1195" s="108"/>
      <c r="Z1195" s="108"/>
      <c r="AA1195" s="108"/>
      <c r="AB1195" s="108"/>
      <c r="AC1195" s="108"/>
      <c r="AD1195" s="108"/>
      <c r="AE1195" s="108"/>
      <c r="AF1195" s="108"/>
      <c r="AG1195" s="108"/>
      <c r="AH1195" s="108"/>
    </row>
    <row r="1196">
      <c r="A1196" s="108"/>
      <c r="B1196" s="108"/>
      <c r="C1196" s="108"/>
      <c r="D1196" s="115"/>
      <c r="E1196" s="108"/>
      <c r="F1196" s="108"/>
      <c r="G1196" s="108"/>
      <c r="H1196" s="108"/>
      <c r="I1196" s="108"/>
      <c r="J1196" s="108"/>
      <c r="K1196" s="108"/>
      <c r="L1196" s="108"/>
      <c r="M1196" s="111"/>
      <c r="N1196" s="112"/>
      <c r="O1196" s="111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108"/>
      <c r="Z1196" s="108"/>
      <c r="AA1196" s="108"/>
      <c r="AB1196" s="108"/>
      <c r="AC1196" s="108"/>
      <c r="AD1196" s="108"/>
      <c r="AE1196" s="108"/>
      <c r="AF1196" s="108"/>
      <c r="AG1196" s="108"/>
      <c r="AH1196" s="108"/>
    </row>
    <row r="1197">
      <c r="A1197" s="108"/>
      <c r="B1197" s="108"/>
      <c r="C1197" s="108"/>
      <c r="D1197" s="115"/>
      <c r="E1197" s="108"/>
      <c r="F1197" s="108"/>
      <c r="G1197" s="108"/>
      <c r="H1197" s="108"/>
      <c r="I1197" s="108"/>
      <c r="J1197" s="108"/>
      <c r="K1197" s="108"/>
      <c r="L1197" s="108"/>
      <c r="M1197" s="111"/>
      <c r="N1197" s="112"/>
      <c r="O1197" s="111"/>
      <c r="P1197" s="108"/>
      <c r="Q1197" s="108"/>
      <c r="R1197" s="108"/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08"/>
      <c r="AC1197" s="108"/>
      <c r="AD1197" s="108"/>
      <c r="AE1197" s="108"/>
      <c r="AF1197" s="108"/>
      <c r="AG1197" s="108"/>
      <c r="AH1197" s="108"/>
    </row>
    <row r="1198">
      <c r="A1198" s="108"/>
      <c r="B1198" s="108"/>
      <c r="C1198" s="108"/>
      <c r="D1198" s="115"/>
      <c r="E1198" s="108"/>
      <c r="F1198" s="108"/>
      <c r="G1198" s="108"/>
      <c r="H1198" s="108"/>
      <c r="I1198" s="108"/>
      <c r="J1198" s="108"/>
      <c r="K1198" s="108"/>
      <c r="L1198" s="108"/>
      <c r="M1198" s="111"/>
      <c r="N1198" s="112"/>
      <c r="O1198" s="111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108"/>
      <c r="Z1198" s="108"/>
      <c r="AA1198" s="108"/>
      <c r="AB1198" s="108"/>
      <c r="AC1198" s="108"/>
      <c r="AD1198" s="108"/>
      <c r="AE1198" s="108"/>
      <c r="AF1198" s="108"/>
      <c r="AG1198" s="108"/>
      <c r="AH1198" s="108"/>
    </row>
    <row r="1199">
      <c r="A1199" s="108"/>
      <c r="B1199" s="108"/>
      <c r="C1199" s="108"/>
      <c r="D1199" s="115"/>
      <c r="E1199" s="108"/>
      <c r="F1199" s="108"/>
      <c r="G1199" s="108"/>
      <c r="H1199" s="108"/>
      <c r="I1199" s="108"/>
      <c r="J1199" s="108"/>
      <c r="K1199" s="108"/>
      <c r="L1199" s="108"/>
      <c r="M1199" s="111"/>
      <c r="N1199" s="112"/>
      <c r="O1199" s="111"/>
      <c r="P1199" s="108"/>
      <c r="Q1199" s="108"/>
      <c r="R1199" s="108"/>
      <c r="S1199" s="108"/>
      <c r="T1199" s="108"/>
      <c r="U1199" s="108"/>
      <c r="V1199" s="108"/>
      <c r="W1199" s="108"/>
      <c r="X1199" s="108"/>
      <c r="Y1199" s="108"/>
      <c r="Z1199" s="108"/>
      <c r="AA1199" s="108"/>
      <c r="AB1199" s="108"/>
      <c r="AC1199" s="108"/>
      <c r="AD1199" s="108"/>
      <c r="AE1199" s="108"/>
      <c r="AF1199" s="108"/>
      <c r="AG1199" s="108"/>
      <c r="AH1199" s="108"/>
    </row>
    <row r="1200">
      <c r="A1200" s="108"/>
      <c r="B1200" s="108"/>
      <c r="C1200" s="108"/>
      <c r="D1200" s="115"/>
      <c r="E1200" s="108"/>
      <c r="F1200" s="108"/>
      <c r="G1200" s="108"/>
      <c r="H1200" s="108"/>
      <c r="I1200" s="108"/>
      <c r="J1200" s="108"/>
      <c r="K1200" s="108"/>
      <c r="L1200" s="108"/>
      <c r="M1200" s="111"/>
      <c r="N1200" s="112"/>
      <c r="O1200" s="111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08"/>
      <c r="AC1200" s="108"/>
      <c r="AD1200" s="108"/>
      <c r="AE1200" s="108"/>
      <c r="AF1200" s="108"/>
      <c r="AG1200" s="108"/>
      <c r="AH1200" s="108"/>
    </row>
    <row r="1201">
      <c r="A1201" s="108"/>
      <c r="B1201" s="108"/>
      <c r="C1201" s="108"/>
      <c r="D1201" s="115"/>
      <c r="E1201" s="108"/>
      <c r="F1201" s="108"/>
      <c r="G1201" s="108"/>
      <c r="H1201" s="108"/>
      <c r="I1201" s="108"/>
      <c r="J1201" s="108"/>
      <c r="K1201" s="108"/>
      <c r="L1201" s="108"/>
      <c r="M1201" s="111"/>
      <c r="N1201" s="112"/>
      <c r="O1201" s="111"/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08"/>
      <c r="AC1201" s="108"/>
      <c r="AD1201" s="108"/>
      <c r="AE1201" s="108"/>
      <c r="AF1201" s="108"/>
      <c r="AG1201" s="108"/>
      <c r="AH1201" s="108"/>
    </row>
    <row r="1202">
      <c r="A1202" s="108"/>
      <c r="B1202" s="108"/>
      <c r="C1202" s="108"/>
      <c r="D1202" s="115"/>
      <c r="E1202" s="108"/>
      <c r="F1202" s="108"/>
      <c r="G1202" s="108"/>
      <c r="H1202" s="108"/>
      <c r="I1202" s="108"/>
      <c r="J1202" s="108"/>
      <c r="K1202" s="108"/>
      <c r="L1202" s="108"/>
      <c r="M1202" s="111"/>
      <c r="N1202" s="112"/>
      <c r="O1202" s="111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108"/>
      <c r="Z1202" s="108"/>
      <c r="AA1202" s="108"/>
      <c r="AB1202" s="108"/>
      <c r="AC1202" s="108"/>
      <c r="AD1202" s="108"/>
      <c r="AE1202" s="108"/>
      <c r="AF1202" s="108"/>
      <c r="AG1202" s="108"/>
      <c r="AH1202" s="108"/>
    </row>
    <row r="1203">
      <c r="A1203" s="108"/>
      <c r="B1203" s="108"/>
      <c r="C1203" s="108"/>
      <c r="D1203" s="115"/>
      <c r="E1203" s="108"/>
      <c r="F1203" s="108"/>
      <c r="G1203" s="108"/>
      <c r="H1203" s="108"/>
      <c r="I1203" s="108"/>
      <c r="J1203" s="108"/>
      <c r="K1203" s="108"/>
      <c r="L1203" s="108"/>
      <c r="M1203" s="111"/>
      <c r="N1203" s="112"/>
      <c r="O1203" s="111"/>
      <c r="P1203" s="108"/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08"/>
      <c r="AC1203" s="108"/>
      <c r="AD1203" s="108"/>
      <c r="AE1203" s="108"/>
      <c r="AF1203" s="108"/>
      <c r="AG1203" s="108"/>
      <c r="AH1203" s="108"/>
    </row>
    <row r="1204">
      <c r="A1204" s="108"/>
      <c r="B1204" s="108"/>
      <c r="C1204" s="108"/>
      <c r="D1204" s="115"/>
      <c r="E1204" s="108"/>
      <c r="F1204" s="108"/>
      <c r="G1204" s="108"/>
      <c r="H1204" s="108"/>
      <c r="I1204" s="108"/>
      <c r="J1204" s="108"/>
      <c r="K1204" s="108"/>
      <c r="L1204" s="108"/>
      <c r="M1204" s="111"/>
      <c r="N1204" s="112"/>
      <c r="O1204" s="111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/>
      <c r="AB1204" s="108"/>
      <c r="AC1204" s="108"/>
      <c r="AD1204" s="108"/>
      <c r="AE1204" s="108"/>
      <c r="AF1204" s="108"/>
      <c r="AG1204" s="108"/>
      <c r="AH1204" s="108"/>
    </row>
    <row r="1205">
      <c r="A1205" s="108"/>
      <c r="B1205" s="108"/>
      <c r="C1205" s="108"/>
      <c r="D1205" s="115"/>
      <c r="E1205" s="108"/>
      <c r="F1205" s="108"/>
      <c r="G1205" s="108"/>
      <c r="H1205" s="108"/>
      <c r="I1205" s="108"/>
      <c r="J1205" s="108"/>
      <c r="K1205" s="108"/>
      <c r="L1205" s="108"/>
      <c r="M1205" s="111"/>
      <c r="N1205" s="112"/>
      <c r="O1205" s="111"/>
      <c r="P1205" s="108"/>
      <c r="Q1205" s="108"/>
      <c r="R1205" s="108"/>
      <c r="S1205" s="108"/>
      <c r="T1205" s="108"/>
      <c r="U1205" s="108"/>
      <c r="V1205" s="108"/>
      <c r="W1205" s="108"/>
      <c r="X1205" s="108"/>
      <c r="Y1205" s="108"/>
      <c r="Z1205" s="108"/>
      <c r="AA1205" s="108"/>
      <c r="AB1205" s="108"/>
      <c r="AC1205" s="108"/>
      <c r="AD1205" s="108"/>
      <c r="AE1205" s="108"/>
      <c r="AF1205" s="108"/>
      <c r="AG1205" s="108"/>
      <c r="AH1205" s="108"/>
    </row>
    <row r="1206">
      <c r="A1206" s="108"/>
      <c r="B1206" s="108"/>
      <c r="C1206" s="108"/>
      <c r="D1206" s="115"/>
      <c r="E1206" s="108"/>
      <c r="F1206" s="108"/>
      <c r="G1206" s="108"/>
      <c r="H1206" s="108"/>
      <c r="I1206" s="108"/>
      <c r="J1206" s="108"/>
      <c r="K1206" s="108"/>
      <c r="L1206" s="108"/>
      <c r="M1206" s="111"/>
      <c r="N1206" s="112"/>
      <c r="O1206" s="111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108"/>
      <c r="Z1206" s="108"/>
      <c r="AA1206" s="108"/>
      <c r="AB1206" s="108"/>
      <c r="AC1206" s="108"/>
      <c r="AD1206" s="108"/>
      <c r="AE1206" s="108"/>
      <c r="AF1206" s="108"/>
      <c r="AG1206" s="108"/>
      <c r="AH1206" s="108"/>
    </row>
    <row r="1207">
      <c r="A1207" s="108"/>
      <c r="B1207" s="108"/>
      <c r="C1207" s="108"/>
      <c r="D1207" s="115"/>
      <c r="E1207" s="108"/>
      <c r="F1207" s="108"/>
      <c r="G1207" s="108"/>
      <c r="H1207" s="108"/>
      <c r="I1207" s="108"/>
      <c r="J1207" s="108"/>
      <c r="K1207" s="108"/>
      <c r="L1207" s="108"/>
      <c r="M1207" s="111"/>
      <c r="N1207" s="112"/>
      <c r="O1207" s="111"/>
      <c r="P1207" s="108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08"/>
      <c r="AC1207" s="108"/>
      <c r="AD1207" s="108"/>
      <c r="AE1207" s="108"/>
      <c r="AF1207" s="108"/>
      <c r="AG1207" s="108"/>
      <c r="AH1207" s="108"/>
    </row>
    <row r="1208">
      <c r="A1208" s="108"/>
      <c r="B1208" s="108"/>
      <c r="C1208" s="108"/>
      <c r="D1208" s="115"/>
      <c r="E1208" s="108"/>
      <c r="F1208" s="108"/>
      <c r="G1208" s="108"/>
      <c r="H1208" s="108"/>
      <c r="I1208" s="108"/>
      <c r="J1208" s="108"/>
      <c r="K1208" s="108"/>
      <c r="L1208" s="108"/>
      <c r="M1208" s="111"/>
      <c r="N1208" s="112"/>
      <c r="O1208" s="111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08"/>
      <c r="AC1208" s="108"/>
      <c r="AD1208" s="108"/>
      <c r="AE1208" s="108"/>
      <c r="AF1208" s="108"/>
      <c r="AG1208" s="108"/>
      <c r="AH1208" s="108"/>
    </row>
    <row r="1209">
      <c r="A1209" s="108"/>
      <c r="B1209" s="108"/>
      <c r="C1209" s="108"/>
      <c r="D1209" s="115"/>
      <c r="E1209" s="108"/>
      <c r="F1209" s="108"/>
      <c r="G1209" s="108"/>
      <c r="H1209" s="108"/>
      <c r="I1209" s="108"/>
      <c r="J1209" s="108"/>
      <c r="K1209" s="108"/>
      <c r="L1209" s="108"/>
      <c r="M1209" s="111"/>
      <c r="N1209" s="112"/>
      <c r="O1209" s="111"/>
      <c r="P1209" s="108"/>
      <c r="Q1209" s="108"/>
      <c r="R1209" s="108"/>
      <c r="S1209" s="108"/>
      <c r="T1209" s="108"/>
      <c r="U1209" s="108"/>
      <c r="V1209" s="108"/>
      <c r="W1209" s="108"/>
      <c r="X1209" s="108"/>
      <c r="Y1209" s="108"/>
      <c r="Z1209" s="108"/>
      <c r="AA1209" s="108"/>
      <c r="AB1209" s="108"/>
      <c r="AC1209" s="108"/>
      <c r="AD1209" s="108"/>
      <c r="AE1209" s="108"/>
      <c r="AF1209" s="108"/>
      <c r="AG1209" s="108"/>
      <c r="AH1209" s="108"/>
    </row>
    <row r="1210">
      <c r="A1210" s="108"/>
      <c r="B1210" s="108"/>
      <c r="C1210" s="108"/>
      <c r="D1210" s="115"/>
      <c r="E1210" s="108"/>
      <c r="F1210" s="108"/>
      <c r="G1210" s="108"/>
      <c r="H1210" s="108"/>
      <c r="I1210" s="108"/>
      <c r="J1210" s="108"/>
      <c r="K1210" s="108"/>
      <c r="L1210" s="108"/>
      <c r="M1210" s="111"/>
      <c r="N1210" s="112"/>
      <c r="O1210" s="111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108"/>
      <c r="Z1210" s="108"/>
      <c r="AA1210" s="108"/>
      <c r="AB1210" s="108"/>
      <c r="AC1210" s="108"/>
      <c r="AD1210" s="108"/>
      <c r="AE1210" s="108"/>
      <c r="AF1210" s="108"/>
      <c r="AG1210" s="108"/>
      <c r="AH1210" s="108"/>
    </row>
    <row r="1211">
      <c r="A1211" s="108"/>
      <c r="B1211" s="108"/>
      <c r="C1211" s="108"/>
      <c r="D1211" s="115"/>
      <c r="E1211" s="108"/>
      <c r="F1211" s="108"/>
      <c r="G1211" s="108"/>
      <c r="H1211" s="108"/>
      <c r="I1211" s="108"/>
      <c r="J1211" s="108"/>
      <c r="K1211" s="108"/>
      <c r="L1211" s="108"/>
      <c r="M1211" s="111"/>
      <c r="N1211" s="112"/>
      <c r="O1211" s="111"/>
      <c r="P1211" s="108"/>
      <c r="Q1211" s="108"/>
      <c r="R1211" s="108"/>
      <c r="S1211" s="108"/>
      <c r="T1211" s="108"/>
      <c r="U1211" s="108"/>
      <c r="V1211" s="108"/>
      <c r="W1211" s="108"/>
      <c r="X1211" s="108"/>
      <c r="Y1211" s="108"/>
      <c r="Z1211" s="108"/>
      <c r="AA1211" s="108"/>
      <c r="AB1211" s="108"/>
      <c r="AC1211" s="108"/>
      <c r="AD1211" s="108"/>
      <c r="AE1211" s="108"/>
      <c r="AF1211" s="108"/>
      <c r="AG1211" s="108"/>
      <c r="AH1211" s="108"/>
    </row>
    <row r="1212">
      <c r="A1212" s="108"/>
      <c r="B1212" s="108"/>
      <c r="C1212" s="108"/>
      <c r="D1212" s="115"/>
      <c r="E1212" s="108"/>
      <c r="F1212" s="108"/>
      <c r="G1212" s="108"/>
      <c r="H1212" s="108"/>
      <c r="I1212" s="108"/>
      <c r="J1212" s="108"/>
      <c r="K1212" s="108"/>
      <c r="L1212" s="108"/>
      <c r="M1212" s="111"/>
      <c r="N1212" s="112"/>
      <c r="O1212" s="111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108"/>
      <c r="Z1212" s="108"/>
      <c r="AA1212" s="108"/>
      <c r="AB1212" s="108"/>
      <c r="AC1212" s="108"/>
      <c r="AD1212" s="108"/>
      <c r="AE1212" s="108"/>
      <c r="AF1212" s="108"/>
      <c r="AG1212" s="108"/>
      <c r="AH1212" s="108"/>
    </row>
    <row r="1213">
      <c r="A1213" s="108"/>
      <c r="B1213" s="108"/>
      <c r="C1213" s="108"/>
      <c r="D1213" s="115"/>
      <c r="E1213" s="108"/>
      <c r="F1213" s="108"/>
      <c r="G1213" s="108"/>
      <c r="H1213" s="108"/>
      <c r="I1213" s="108"/>
      <c r="J1213" s="108"/>
      <c r="K1213" s="108"/>
      <c r="L1213" s="108"/>
      <c r="M1213" s="111"/>
      <c r="N1213" s="112"/>
      <c r="O1213" s="111"/>
      <c r="P1213" s="108"/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08"/>
      <c r="AC1213" s="108"/>
      <c r="AD1213" s="108"/>
      <c r="AE1213" s="108"/>
      <c r="AF1213" s="108"/>
      <c r="AG1213" s="108"/>
      <c r="AH1213" s="108"/>
    </row>
    <row r="1214">
      <c r="A1214" s="108"/>
      <c r="B1214" s="108"/>
      <c r="C1214" s="108"/>
      <c r="D1214" s="115"/>
      <c r="E1214" s="108"/>
      <c r="F1214" s="108"/>
      <c r="G1214" s="108"/>
      <c r="H1214" s="108"/>
      <c r="I1214" s="108"/>
      <c r="J1214" s="108"/>
      <c r="K1214" s="108"/>
      <c r="L1214" s="108"/>
      <c r="M1214" s="111"/>
      <c r="N1214" s="112"/>
      <c r="O1214" s="111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108"/>
      <c r="Z1214" s="108"/>
      <c r="AA1214" s="108"/>
      <c r="AB1214" s="108"/>
      <c r="AC1214" s="108"/>
      <c r="AD1214" s="108"/>
      <c r="AE1214" s="108"/>
      <c r="AF1214" s="108"/>
      <c r="AG1214" s="108"/>
      <c r="AH1214" s="108"/>
    </row>
    <row r="1215">
      <c r="A1215" s="108"/>
      <c r="B1215" s="108"/>
      <c r="C1215" s="108"/>
      <c r="D1215" s="115"/>
      <c r="E1215" s="108"/>
      <c r="F1215" s="108"/>
      <c r="G1215" s="108"/>
      <c r="H1215" s="108"/>
      <c r="I1215" s="108"/>
      <c r="J1215" s="108"/>
      <c r="K1215" s="108"/>
      <c r="L1215" s="108"/>
      <c r="M1215" s="111"/>
      <c r="N1215" s="112"/>
      <c r="O1215" s="111"/>
      <c r="P1215" s="108"/>
      <c r="Q1215" s="108"/>
      <c r="R1215" s="108"/>
      <c r="S1215" s="108"/>
      <c r="T1215" s="108"/>
      <c r="U1215" s="108"/>
      <c r="V1215" s="108"/>
      <c r="W1215" s="108"/>
      <c r="X1215" s="108"/>
      <c r="Y1215" s="108"/>
      <c r="Z1215" s="108"/>
      <c r="AA1215" s="108"/>
      <c r="AB1215" s="108"/>
      <c r="AC1215" s="108"/>
      <c r="AD1215" s="108"/>
      <c r="AE1215" s="108"/>
      <c r="AF1215" s="108"/>
      <c r="AG1215" s="108"/>
      <c r="AH1215" s="108"/>
    </row>
    <row r="1216">
      <c r="A1216" s="108"/>
      <c r="B1216" s="108"/>
      <c r="C1216" s="108"/>
      <c r="D1216" s="115"/>
      <c r="E1216" s="108"/>
      <c r="F1216" s="108"/>
      <c r="G1216" s="108"/>
      <c r="H1216" s="108"/>
      <c r="I1216" s="108"/>
      <c r="J1216" s="108"/>
      <c r="K1216" s="108"/>
      <c r="L1216" s="108"/>
      <c r="M1216" s="111"/>
      <c r="N1216" s="112"/>
      <c r="O1216" s="111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108"/>
      <c r="Z1216" s="108"/>
      <c r="AA1216" s="108"/>
      <c r="AB1216" s="108"/>
      <c r="AC1216" s="108"/>
      <c r="AD1216" s="108"/>
      <c r="AE1216" s="108"/>
      <c r="AF1216" s="108"/>
      <c r="AG1216" s="108"/>
      <c r="AH1216" s="108"/>
    </row>
    <row r="1217">
      <c r="A1217" s="108"/>
      <c r="B1217" s="108"/>
      <c r="C1217" s="108"/>
      <c r="D1217" s="115"/>
      <c r="E1217" s="108"/>
      <c r="F1217" s="108"/>
      <c r="G1217" s="108"/>
      <c r="H1217" s="108"/>
      <c r="I1217" s="108"/>
      <c r="J1217" s="108"/>
      <c r="K1217" s="108"/>
      <c r="L1217" s="108"/>
      <c r="M1217" s="111"/>
      <c r="N1217" s="112"/>
      <c r="O1217" s="111"/>
      <c r="P1217" s="108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08"/>
      <c r="AC1217" s="108"/>
      <c r="AD1217" s="108"/>
      <c r="AE1217" s="108"/>
      <c r="AF1217" s="108"/>
      <c r="AG1217" s="108"/>
      <c r="AH1217" s="108"/>
    </row>
    <row r="1218">
      <c r="A1218" s="108"/>
      <c r="B1218" s="108"/>
      <c r="C1218" s="108"/>
      <c r="D1218" s="115"/>
      <c r="E1218" s="108"/>
      <c r="F1218" s="108"/>
      <c r="G1218" s="108"/>
      <c r="H1218" s="108"/>
      <c r="I1218" s="108"/>
      <c r="J1218" s="108"/>
      <c r="K1218" s="108"/>
      <c r="L1218" s="108"/>
      <c r="M1218" s="111"/>
      <c r="N1218" s="112"/>
      <c r="O1218" s="111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108"/>
      <c r="Z1218" s="108"/>
      <c r="AA1218" s="108"/>
      <c r="AB1218" s="108"/>
      <c r="AC1218" s="108"/>
      <c r="AD1218" s="108"/>
      <c r="AE1218" s="108"/>
      <c r="AF1218" s="108"/>
      <c r="AG1218" s="108"/>
      <c r="AH1218" s="108"/>
    </row>
    <row r="1219">
      <c r="A1219" s="108"/>
      <c r="B1219" s="108"/>
      <c r="C1219" s="108"/>
      <c r="D1219" s="115"/>
      <c r="E1219" s="108"/>
      <c r="F1219" s="108"/>
      <c r="G1219" s="108"/>
      <c r="H1219" s="108"/>
      <c r="I1219" s="108"/>
      <c r="J1219" s="108"/>
      <c r="K1219" s="108"/>
      <c r="L1219" s="108"/>
      <c r="M1219" s="111"/>
      <c r="N1219" s="112"/>
      <c r="O1219" s="111"/>
      <c r="P1219" s="108"/>
      <c r="Q1219" s="108"/>
      <c r="R1219" s="108"/>
      <c r="S1219" s="108"/>
      <c r="T1219" s="108"/>
      <c r="U1219" s="108"/>
      <c r="V1219" s="108"/>
      <c r="W1219" s="108"/>
      <c r="X1219" s="108"/>
      <c r="Y1219" s="108"/>
      <c r="Z1219" s="108"/>
      <c r="AA1219" s="108"/>
      <c r="AB1219" s="108"/>
      <c r="AC1219" s="108"/>
      <c r="AD1219" s="108"/>
      <c r="AE1219" s="108"/>
      <c r="AF1219" s="108"/>
      <c r="AG1219" s="108"/>
      <c r="AH1219" s="108"/>
    </row>
    <row r="1220">
      <c r="A1220" s="108"/>
      <c r="B1220" s="108"/>
      <c r="C1220" s="108"/>
      <c r="D1220" s="115"/>
      <c r="E1220" s="108"/>
      <c r="F1220" s="108"/>
      <c r="G1220" s="108"/>
      <c r="H1220" s="108"/>
      <c r="I1220" s="108"/>
      <c r="J1220" s="108"/>
      <c r="K1220" s="108"/>
      <c r="L1220" s="108"/>
      <c r="M1220" s="111"/>
      <c r="N1220" s="112"/>
      <c r="O1220" s="111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108"/>
      <c r="Z1220" s="108"/>
      <c r="AA1220" s="108"/>
      <c r="AB1220" s="108"/>
      <c r="AC1220" s="108"/>
      <c r="AD1220" s="108"/>
      <c r="AE1220" s="108"/>
      <c r="AF1220" s="108"/>
      <c r="AG1220" s="108"/>
      <c r="AH1220" s="108"/>
    </row>
    <row r="1221">
      <c r="A1221" s="108"/>
      <c r="B1221" s="108"/>
      <c r="C1221" s="108"/>
      <c r="D1221" s="115"/>
      <c r="E1221" s="108"/>
      <c r="F1221" s="108"/>
      <c r="G1221" s="108"/>
      <c r="H1221" s="108"/>
      <c r="I1221" s="108"/>
      <c r="J1221" s="108"/>
      <c r="K1221" s="108"/>
      <c r="L1221" s="108"/>
      <c r="M1221" s="111"/>
      <c r="N1221" s="112"/>
      <c r="O1221" s="111"/>
      <c r="P1221" s="108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08"/>
      <c r="AC1221" s="108"/>
      <c r="AD1221" s="108"/>
      <c r="AE1221" s="108"/>
      <c r="AF1221" s="108"/>
      <c r="AG1221" s="108"/>
      <c r="AH1221" s="108"/>
    </row>
    <row r="1222">
      <c r="A1222" s="108"/>
      <c r="B1222" s="108"/>
      <c r="C1222" s="108"/>
      <c r="D1222" s="115"/>
      <c r="E1222" s="108"/>
      <c r="F1222" s="108"/>
      <c r="G1222" s="108"/>
      <c r="H1222" s="108"/>
      <c r="I1222" s="108"/>
      <c r="J1222" s="108"/>
      <c r="K1222" s="108"/>
      <c r="L1222" s="108"/>
      <c r="M1222" s="111"/>
      <c r="N1222" s="112"/>
      <c r="O1222" s="111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08"/>
      <c r="AC1222" s="108"/>
      <c r="AD1222" s="108"/>
      <c r="AE1222" s="108"/>
      <c r="AF1222" s="108"/>
      <c r="AG1222" s="108"/>
      <c r="AH1222" s="108"/>
    </row>
    <row r="1223">
      <c r="A1223" s="108"/>
      <c r="B1223" s="108"/>
      <c r="C1223" s="108"/>
      <c r="D1223" s="115"/>
      <c r="E1223" s="108"/>
      <c r="F1223" s="108"/>
      <c r="G1223" s="108"/>
      <c r="H1223" s="108"/>
      <c r="I1223" s="108"/>
      <c r="J1223" s="108"/>
      <c r="K1223" s="108"/>
      <c r="L1223" s="108"/>
      <c r="M1223" s="111"/>
      <c r="N1223" s="112"/>
      <c r="O1223" s="111"/>
      <c r="P1223" s="108"/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08"/>
      <c r="AC1223" s="108"/>
      <c r="AD1223" s="108"/>
      <c r="AE1223" s="108"/>
      <c r="AF1223" s="108"/>
      <c r="AG1223" s="108"/>
      <c r="AH1223" s="108"/>
    </row>
    <row r="1224">
      <c r="A1224" s="108"/>
      <c r="B1224" s="108"/>
      <c r="C1224" s="108"/>
      <c r="D1224" s="115"/>
      <c r="E1224" s="108"/>
      <c r="F1224" s="108"/>
      <c r="G1224" s="108"/>
      <c r="H1224" s="108"/>
      <c r="I1224" s="108"/>
      <c r="J1224" s="108"/>
      <c r="K1224" s="108"/>
      <c r="L1224" s="108"/>
      <c r="M1224" s="111"/>
      <c r="N1224" s="112"/>
      <c r="O1224" s="111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08"/>
      <c r="AC1224" s="108"/>
      <c r="AD1224" s="108"/>
      <c r="AE1224" s="108"/>
      <c r="AF1224" s="108"/>
      <c r="AG1224" s="108"/>
      <c r="AH1224" s="108"/>
    </row>
    <row r="1225">
      <c r="A1225" s="108"/>
      <c r="B1225" s="108"/>
      <c r="C1225" s="108"/>
      <c r="D1225" s="115"/>
      <c r="E1225" s="108"/>
      <c r="F1225" s="108"/>
      <c r="G1225" s="108"/>
      <c r="H1225" s="108"/>
      <c r="I1225" s="108"/>
      <c r="J1225" s="108"/>
      <c r="K1225" s="108"/>
      <c r="L1225" s="108"/>
      <c r="M1225" s="111"/>
      <c r="N1225" s="112"/>
      <c r="O1225" s="111"/>
      <c r="P1225" s="108"/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08"/>
      <c r="AC1225" s="108"/>
      <c r="AD1225" s="108"/>
      <c r="AE1225" s="108"/>
      <c r="AF1225" s="108"/>
      <c r="AG1225" s="108"/>
      <c r="AH1225" s="108"/>
    </row>
    <row r="1226">
      <c r="A1226" s="108"/>
      <c r="B1226" s="108"/>
      <c r="C1226" s="108"/>
      <c r="D1226" s="115"/>
      <c r="E1226" s="108"/>
      <c r="F1226" s="108"/>
      <c r="G1226" s="108"/>
      <c r="H1226" s="108"/>
      <c r="I1226" s="108"/>
      <c r="J1226" s="108"/>
      <c r="K1226" s="108"/>
      <c r="L1226" s="108"/>
      <c r="M1226" s="111"/>
      <c r="N1226" s="112"/>
      <c r="O1226" s="111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08"/>
      <c r="AC1226" s="108"/>
      <c r="AD1226" s="108"/>
      <c r="AE1226" s="108"/>
      <c r="AF1226" s="108"/>
      <c r="AG1226" s="108"/>
      <c r="AH1226" s="108"/>
    </row>
    <row r="1227">
      <c r="A1227" s="108"/>
      <c r="B1227" s="108"/>
      <c r="C1227" s="108"/>
      <c r="D1227" s="115"/>
      <c r="E1227" s="108"/>
      <c r="F1227" s="108"/>
      <c r="G1227" s="108"/>
      <c r="H1227" s="108"/>
      <c r="I1227" s="108"/>
      <c r="J1227" s="108"/>
      <c r="K1227" s="108"/>
      <c r="L1227" s="108"/>
      <c r="M1227" s="111"/>
      <c r="N1227" s="112"/>
      <c r="O1227" s="111"/>
      <c r="P1227" s="108"/>
      <c r="Q1227" s="108"/>
      <c r="R1227" s="108"/>
      <c r="S1227" s="108"/>
      <c r="T1227" s="108"/>
      <c r="U1227" s="108"/>
      <c r="V1227" s="108"/>
      <c r="W1227" s="108"/>
      <c r="X1227" s="108"/>
      <c r="Y1227" s="108"/>
      <c r="Z1227" s="108"/>
      <c r="AA1227" s="108"/>
      <c r="AB1227" s="108"/>
      <c r="AC1227" s="108"/>
      <c r="AD1227" s="108"/>
      <c r="AE1227" s="108"/>
      <c r="AF1227" s="108"/>
      <c r="AG1227" s="108"/>
      <c r="AH1227" s="108"/>
    </row>
    <row r="1228">
      <c r="A1228" s="108"/>
      <c r="B1228" s="108"/>
      <c r="C1228" s="108"/>
      <c r="D1228" s="115"/>
      <c r="E1228" s="108"/>
      <c r="F1228" s="108"/>
      <c r="G1228" s="108"/>
      <c r="H1228" s="108"/>
      <c r="I1228" s="108"/>
      <c r="J1228" s="108"/>
      <c r="K1228" s="108"/>
      <c r="L1228" s="108"/>
      <c r="M1228" s="111"/>
      <c r="N1228" s="112"/>
      <c r="O1228" s="111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108"/>
      <c r="Z1228" s="108"/>
      <c r="AA1228" s="108"/>
      <c r="AB1228" s="108"/>
      <c r="AC1228" s="108"/>
      <c r="AD1228" s="108"/>
      <c r="AE1228" s="108"/>
      <c r="AF1228" s="108"/>
      <c r="AG1228" s="108"/>
      <c r="AH1228" s="108"/>
    </row>
    <row r="1229">
      <c r="A1229" s="108"/>
      <c r="B1229" s="108"/>
      <c r="C1229" s="108"/>
      <c r="D1229" s="115"/>
      <c r="E1229" s="108"/>
      <c r="F1229" s="108"/>
      <c r="G1229" s="108"/>
      <c r="H1229" s="108"/>
      <c r="I1229" s="108"/>
      <c r="J1229" s="108"/>
      <c r="K1229" s="108"/>
      <c r="L1229" s="108"/>
      <c r="M1229" s="111"/>
      <c r="N1229" s="112"/>
      <c r="O1229" s="111"/>
      <c r="P1229" s="108"/>
      <c r="Q1229" s="108"/>
      <c r="R1229" s="108"/>
      <c r="S1229" s="108"/>
      <c r="T1229" s="108"/>
      <c r="U1229" s="108"/>
      <c r="V1229" s="108"/>
      <c r="W1229" s="108"/>
      <c r="X1229" s="108"/>
      <c r="Y1229" s="108"/>
      <c r="Z1229" s="108"/>
      <c r="AA1229" s="108"/>
      <c r="AB1229" s="108"/>
      <c r="AC1229" s="108"/>
      <c r="AD1229" s="108"/>
      <c r="AE1229" s="108"/>
      <c r="AF1229" s="108"/>
      <c r="AG1229" s="108"/>
      <c r="AH1229" s="108"/>
    </row>
    <row r="1230">
      <c r="A1230" s="108"/>
      <c r="B1230" s="108"/>
      <c r="C1230" s="108"/>
      <c r="D1230" s="115"/>
      <c r="E1230" s="108"/>
      <c r="F1230" s="108"/>
      <c r="G1230" s="108"/>
      <c r="H1230" s="108"/>
      <c r="I1230" s="108"/>
      <c r="J1230" s="108"/>
      <c r="K1230" s="108"/>
      <c r="L1230" s="108"/>
      <c r="M1230" s="111"/>
      <c r="N1230" s="112"/>
      <c r="O1230" s="111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108"/>
      <c r="Z1230" s="108"/>
      <c r="AA1230" s="108"/>
      <c r="AB1230" s="108"/>
      <c r="AC1230" s="108"/>
      <c r="AD1230" s="108"/>
      <c r="AE1230" s="108"/>
      <c r="AF1230" s="108"/>
      <c r="AG1230" s="108"/>
      <c r="AH1230" s="108"/>
    </row>
    <row r="1231">
      <c r="A1231" s="108"/>
      <c r="B1231" s="108"/>
      <c r="C1231" s="108"/>
      <c r="D1231" s="115"/>
      <c r="E1231" s="108"/>
      <c r="F1231" s="108"/>
      <c r="G1231" s="108"/>
      <c r="H1231" s="108"/>
      <c r="I1231" s="108"/>
      <c r="J1231" s="108"/>
      <c r="K1231" s="108"/>
      <c r="L1231" s="108"/>
      <c r="M1231" s="111"/>
      <c r="N1231" s="112"/>
      <c r="O1231" s="111"/>
      <c r="P1231" s="108"/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08"/>
      <c r="AC1231" s="108"/>
      <c r="AD1231" s="108"/>
      <c r="AE1231" s="108"/>
      <c r="AF1231" s="108"/>
      <c r="AG1231" s="108"/>
      <c r="AH1231" s="108"/>
    </row>
    <row r="1232">
      <c r="A1232" s="108"/>
      <c r="B1232" s="108"/>
      <c r="C1232" s="108"/>
      <c r="D1232" s="115"/>
      <c r="E1232" s="108"/>
      <c r="F1232" s="108"/>
      <c r="G1232" s="108"/>
      <c r="H1232" s="108"/>
      <c r="I1232" s="108"/>
      <c r="J1232" s="108"/>
      <c r="K1232" s="108"/>
      <c r="L1232" s="108"/>
      <c r="M1232" s="111"/>
      <c r="N1232" s="112"/>
      <c r="O1232" s="111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08"/>
      <c r="AC1232" s="108"/>
      <c r="AD1232" s="108"/>
      <c r="AE1232" s="108"/>
      <c r="AF1232" s="108"/>
      <c r="AG1232" s="108"/>
      <c r="AH1232" s="108"/>
    </row>
    <row r="1233">
      <c r="A1233" s="108"/>
      <c r="B1233" s="108"/>
      <c r="C1233" s="108"/>
      <c r="D1233" s="115"/>
      <c r="E1233" s="108"/>
      <c r="F1233" s="108"/>
      <c r="G1233" s="108"/>
      <c r="H1233" s="108"/>
      <c r="I1233" s="108"/>
      <c r="J1233" s="108"/>
      <c r="K1233" s="108"/>
      <c r="L1233" s="108"/>
      <c r="M1233" s="111"/>
      <c r="N1233" s="112"/>
      <c r="O1233" s="111"/>
      <c r="P1233" s="108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08"/>
      <c r="AC1233" s="108"/>
      <c r="AD1233" s="108"/>
      <c r="AE1233" s="108"/>
      <c r="AF1233" s="108"/>
      <c r="AG1233" s="108"/>
      <c r="AH1233" s="108"/>
    </row>
    <row r="1234">
      <c r="A1234" s="108"/>
      <c r="B1234" s="108"/>
      <c r="C1234" s="108"/>
      <c r="D1234" s="115"/>
      <c r="E1234" s="108"/>
      <c r="F1234" s="108"/>
      <c r="G1234" s="108"/>
      <c r="H1234" s="108"/>
      <c r="I1234" s="108"/>
      <c r="J1234" s="108"/>
      <c r="K1234" s="108"/>
      <c r="L1234" s="108"/>
      <c r="M1234" s="111"/>
      <c r="N1234" s="112"/>
      <c r="O1234" s="111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08"/>
      <c r="AC1234" s="108"/>
      <c r="AD1234" s="108"/>
      <c r="AE1234" s="108"/>
      <c r="AF1234" s="108"/>
      <c r="AG1234" s="108"/>
      <c r="AH1234" s="108"/>
    </row>
    <row r="1235">
      <c r="A1235" s="108"/>
      <c r="B1235" s="108"/>
      <c r="C1235" s="108"/>
      <c r="D1235" s="115"/>
      <c r="E1235" s="108"/>
      <c r="F1235" s="108"/>
      <c r="G1235" s="108"/>
      <c r="H1235" s="108"/>
      <c r="I1235" s="108"/>
      <c r="J1235" s="108"/>
      <c r="K1235" s="108"/>
      <c r="L1235" s="108"/>
      <c r="M1235" s="111"/>
      <c r="N1235" s="112"/>
      <c r="O1235" s="111"/>
      <c r="P1235" s="108"/>
      <c r="Q1235" s="108"/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08"/>
      <c r="AC1235" s="108"/>
      <c r="AD1235" s="108"/>
      <c r="AE1235" s="108"/>
      <c r="AF1235" s="108"/>
      <c r="AG1235" s="108"/>
      <c r="AH1235" s="108"/>
    </row>
    <row r="1236">
      <c r="A1236" s="108"/>
      <c r="B1236" s="108"/>
      <c r="C1236" s="108"/>
      <c r="D1236" s="115"/>
      <c r="E1236" s="108"/>
      <c r="F1236" s="108"/>
      <c r="G1236" s="108"/>
      <c r="H1236" s="108"/>
      <c r="I1236" s="108"/>
      <c r="J1236" s="108"/>
      <c r="K1236" s="108"/>
      <c r="L1236" s="108"/>
      <c r="M1236" s="111"/>
      <c r="N1236" s="112"/>
      <c r="O1236" s="111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108"/>
      <c r="Z1236" s="108"/>
      <c r="AA1236" s="108"/>
      <c r="AB1236" s="108"/>
      <c r="AC1236" s="108"/>
      <c r="AD1236" s="108"/>
      <c r="AE1236" s="108"/>
      <c r="AF1236" s="108"/>
      <c r="AG1236" s="108"/>
      <c r="AH1236" s="108"/>
    </row>
    <row r="1237">
      <c r="A1237" s="108"/>
      <c r="B1237" s="108"/>
      <c r="C1237" s="108"/>
      <c r="D1237" s="115"/>
      <c r="E1237" s="108"/>
      <c r="F1237" s="108"/>
      <c r="G1237" s="108"/>
      <c r="H1237" s="108"/>
      <c r="I1237" s="108"/>
      <c r="J1237" s="108"/>
      <c r="K1237" s="108"/>
      <c r="L1237" s="108"/>
      <c r="M1237" s="111"/>
      <c r="N1237" s="112"/>
      <c r="O1237" s="111"/>
      <c r="P1237" s="108"/>
      <c r="Q1237" s="108"/>
      <c r="R1237" s="108"/>
      <c r="S1237" s="108"/>
      <c r="T1237" s="108"/>
      <c r="U1237" s="108"/>
      <c r="V1237" s="108"/>
      <c r="W1237" s="108"/>
      <c r="X1237" s="108"/>
      <c r="Y1237" s="108"/>
      <c r="Z1237" s="108"/>
      <c r="AA1237" s="108"/>
      <c r="AB1237" s="108"/>
      <c r="AC1237" s="108"/>
      <c r="AD1237" s="108"/>
      <c r="AE1237" s="108"/>
      <c r="AF1237" s="108"/>
      <c r="AG1237" s="108"/>
      <c r="AH1237" s="108"/>
    </row>
    <row r="1238">
      <c r="A1238" s="108"/>
      <c r="B1238" s="108"/>
      <c r="C1238" s="108"/>
      <c r="D1238" s="115"/>
      <c r="E1238" s="108"/>
      <c r="F1238" s="108"/>
      <c r="G1238" s="108"/>
      <c r="H1238" s="108"/>
      <c r="I1238" s="108"/>
      <c r="J1238" s="108"/>
      <c r="K1238" s="108"/>
      <c r="L1238" s="108"/>
      <c r="M1238" s="111"/>
      <c r="N1238" s="112"/>
      <c r="O1238" s="111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108"/>
      <c r="Z1238" s="108"/>
      <c r="AA1238" s="108"/>
      <c r="AB1238" s="108"/>
      <c r="AC1238" s="108"/>
      <c r="AD1238" s="108"/>
      <c r="AE1238" s="108"/>
      <c r="AF1238" s="108"/>
      <c r="AG1238" s="108"/>
      <c r="AH1238" s="108"/>
    </row>
    <row r="1239">
      <c r="A1239" s="108"/>
      <c r="B1239" s="108"/>
      <c r="C1239" s="108"/>
      <c r="D1239" s="115"/>
      <c r="E1239" s="108"/>
      <c r="F1239" s="108"/>
      <c r="G1239" s="108"/>
      <c r="H1239" s="108"/>
      <c r="I1239" s="108"/>
      <c r="J1239" s="108"/>
      <c r="K1239" s="108"/>
      <c r="L1239" s="108"/>
      <c r="M1239" s="111"/>
      <c r="N1239" s="112"/>
      <c r="O1239" s="111"/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08"/>
      <c r="AC1239" s="108"/>
      <c r="AD1239" s="108"/>
      <c r="AE1239" s="108"/>
      <c r="AF1239" s="108"/>
      <c r="AG1239" s="108"/>
      <c r="AH1239" s="108"/>
    </row>
    <row r="1240">
      <c r="A1240" s="108"/>
      <c r="B1240" s="108"/>
      <c r="C1240" s="108"/>
      <c r="D1240" s="115"/>
      <c r="E1240" s="108"/>
      <c r="F1240" s="108"/>
      <c r="G1240" s="108"/>
      <c r="H1240" s="108"/>
      <c r="I1240" s="108"/>
      <c r="J1240" s="108"/>
      <c r="K1240" s="108"/>
      <c r="L1240" s="108"/>
      <c r="M1240" s="111"/>
      <c r="N1240" s="112"/>
      <c r="O1240" s="111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08"/>
      <c r="AC1240" s="108"/>
      <c r="AD1240" s="108"/>
      <c r="AE1240" s="108"/>
      <c r="AF1240" s="108"/>
      <c r="AG1240" s="108"/>
      <c r="AH1240" s="108"/>
    </row>
    <row r="1241">
      <c r="A1241" s="108"/>
      <c r="B1241" s="108"/>
      <c r="C1241" s="108"/>
      <c r="D1241" s="115"/>
      <c r="E1241" s="108"/>
      <c r="F1241" s="108"/>
      <c r="G1241" s="108"/>
      <c r="H1241" s="108"/>
      <c r="I1241" s="108"/>
      <c r="J1241" s="108"/>
      <c r="K1241" s="108"/>
      <c r="L1241" s="108"/>
      <c r="M1241" s="111"/>
      <c r="N1241" s="112"/>
      <c r="O1241" s="111"/>
      <c r="P1241" s="108"/>
      <c r="Q1241" s="108"/>
      <c r="R1241" s="108"/>
      <c r="S1241" s="108"/>
      <c r="T1241" s="108"/>
      <c r="U1241" s="108"/>
      <c r="V1241" s="108"/>
      <c r="W1241" s="108"/>
      <c r="X1241" s="108"/>
      <c r="Y1241" s="108"/>
      <c r="Z1241" s="108"/>
      <c r="AA1241" s="108"/>
      <c r="AB1241" s="108"/>
      <c r="AC1241" s="108"/>
      <c r="AD1241" s="108"/>
      <c r="AE1241" s="108"/>
      <c r="AF1241" s="108"/>
      <c r="AG1241" s="108"/>
      <c r="AH1241" s="108"/>
    </row>
    <row r="1242">
      <c r="A1242" s="108"/>
      <c r="B1242" s="108"/>
      <c r="C1242" s="108"/>
      <c r="D1242" s="115"/>
      <c r="E1242" s="108"/>
      <c r="F1242" s="108"/>
      <c r="G1242" s="108"/>
      <c r="H1242" s="108"/>
      <c r="I1242" s="108"/>
      <c r="J1242" s="108"/>
      <c r="K1242" s="108"/>
      <c r="L1242" s="108"/>
      <c r="M1242" s="111"/>
      <c r="N1242" s="112"/>
      <c r="O1242" s="111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08"/>
      <c r="AC1242" s="108"/>
      <c r="AD1242" s="108"/>
      <c r="AE1242" s="108"/>
      <c r="AF1242" s="108"/>
      <c r="AG1242" s="108"/>
      <c r="AH1242" s="108"/>
    </row>
    <row r="1243">
      <c r="A1243" s="108"/>
      <c r="B1243" s="108"/>
      <c r="C1243" s="108"/>
      <c r="D1243" s="115"/>
      <c r="E1243" s="108"/>
      <c r="F1243" s="108"/>
      <c r="G1243" s="108"/>
      <c r="H1243" s="108"/>
      <c r="I1243" s="108"/>
      <c r="J1243" s="108"/>
      <c r="K1243" s="108"/>
      <c r="L1243" s="108"/>
      <c r="M1243" s="111"/>
      <c r="N1243" s="112"/>
      <c r="O1243" s="111"/>
      <c r="P1243" s="108"/>
      <c r="Q1243" s="108"/>
      <c r="R1243" s="108"/>
      <c r="S1243" s="108"/>
      <c r="T1243" s="108"/>
      <c r="U1243" s="108"/>
      <c r="V1243" s="108"/>
      <c r="W1243" s="108"/>
      <c r="X1243" s="108"/>
      <c r="Y1243" s="108"/>
      <c r="Z1243" s="108"/>
      <c r="AA1243" s="108"/>
      <c r="AB1243" s="108"/>
      <c r="AC1243" s="108"/>
      <c r="AD1243" s="108"/>
      <c r="AE1243" s="108"/>
      <c r="AF1243" s="108"/>
      <c r="AG1243" s="108"/>
      <c r="AH1243" s="108"/>
    </row>
    <row r="1244">
      <c r="A1244" s="108"/>
      <c r="B1244" s="108"/>
      <c r="C1244" s="108"/>
      <c r="D1244" s="115"/>
      <c r="E1244" s="108"/>
      <c r="F1244" s="108"/>
      <c r="G1244" s="108"/>
      <c r="H1244" s="108"/>
      <c r="I1244" s="108"/>
      <c r="J1244" s="108"/>
      <c r="K1244" s="108"/>
      <c r="L1244" s="108"/>
      <c r="M1244" s="111"/>
      <c r="N1244" s="112"/>
      <c r="O1244" s="111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108"/>
      <c r="Z1244" s="108"/>
      <c r="AA1244" s="108"/>
      <c r="AB1244" s="108"/>
      <c r="AC1244" s="108"/>
      <c r="AD1244" s="108"/>
      <c r="AE1244" s="108"/>
      <c r="AF1244" s="108"/>
      <c r="AG1244" s="108"/>
      <c r="AH1244" s="108"/>
    </row>
    <row r="1245">
      <c r="A1245" s="108"/>
      <c r="B1245" s="108"/>
      <c r="C1245" s="108"/>
      <c r="D1245" s="115"/>
      <c r="E1245" s="108"/>
      <c r="F1245" s="108"/>
      <c r="G1245" s="108"/>
      <c r="H1245" s="108"/>
      <c r="I1245" s="108"/>
      <c r="J1245" s="108"/>
      <c r="K1245" s="108"/>
      <c r="L1245" s="108"/>
      <c r="M1245" s="111"/>
      <c r="N1245" s="112"/>
      <c r="O1245" s="111"/>
      <c r="P1245" s="108"/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08"/>
      <c r="AC1245" s="108"/>
      <c r="AD1245" s="108"/>
      <c r="AE1245" s="108"/>
      <c r="AF1245" s="108"/>
      <c r="AG1245" s="108"/>
      <c r="AH1245" s="108"/>
    </row>
    <row r="1246">
      <c r="A1246" s="108"/>
      <c r="B1246" s="108"/>
      <c r="C1246" s="108"/>
      <c r="D1246" s="115"/>
      <c r="E1246" s="108"/>
      <c r="F1246" s="108"/>
      <c r="G1246" s="108"/>
      <c r="H1246" s="108"/>
      <c r="I1246" s="108"/>
      <c r="J1246" s="108"/>
      <c r="K1246" s="108"/>
      <c r="L1246" s="108"/>
      <c r="M1246" s="111"/>
      <c r="N1246" s="112"/>
      <c r="O1246" s="111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08"/>
      <c r="AC1246" s="108"/>
      <c r="AD1246" s="108"/>
      <c r="AE1246" s="108"/>
      <c r="AF1246" s="108"/>
      <c r="AG1246" s="108"/>
      <c r="AH1246" s="108"/>
    </row>
    <row r="1247">
      <c r="A1247" s="108"/>
      <c r="B1247" s="108"/>
      <c r="C1247" s="108"/>
      <c r="D1247" s="115"/>
      <c r="E1247" s="108"/>
      <c r="F1247" s="108"/>
      <c r="G1247" s="108"/>
      <c r="H1247" s="108"/>
      <c r="I1247" s="108"/>
      <c r="J1247" s="108"/>
      <c r="K1247" s="108"/>
      <c r="L1247" s="108"/>
      <c r="M1247" s="111"/>
      <c r="N1247" s="112"/>
      <c r="O1247" s="111"/>
      <c r="P1247" s="108"/>
      <c r="Q1247" s="108"/>
      <c r="R1247" s="108"/>
      <c r="S1247" s="108"/>
      <c r="T1247" s="108"/>
      <c r="U1247" s="108"/>
      <c r="V1247" s="108"/>
      <c r="W1247" s="108"/>
      <c r="X1247" s="108"/>
      <c r="Y1247" s="108"/>
      <c r="Z1247" s="108"/>
      <c r="AA1247" s="108"/>
      <c r="AB1247" s="108"/>
      <c r="AC1247" s="108"/>
      <c r="AD1247" s="108"/>
      <c r="AE1247" s="108"/>
      <c r="AF1247" s="108"/>
      <c r="AG1247" s="108"/>
      <c r="AH1247" s="108"/>
    </row>
    <row r="1248">
      <c r="A1248" s="108"/>
      <c r="B1248" s="108"/>
      <c r="C1248" s="108"/>
      <c r="D1248" s="115"/>
      <c r="E1248" s="108"/>
      <c r="F1248" s="108"/>
      <c r="G1248" s="108"/>
      <c r="H1248" s="108"/>
      <c r="I1248" s="108"/>
      <c r="J1248" s="108"/>
      <c r="K1248" s="108"/>
      <c r="L1248" s="108"/>
      <c r="M1248" s="111"/>
      <c r="N1248" s="112"/>
      <c r="O1248" s="111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108"/>
      <c r="Z1248" s="108"/>
      <c r="AA1248" s="108"/>
      <c r="AB1248" s="108"/>
      <c r="AC1248" s="108"/>
      <c r="AD1248" s="108"/>
      <c r="AE1248" s="108"/>
      <c r="AF1248" s="108"/>
      <c r="AG1248" s="108"/>
      <c r="AH1248" s="108"/>
    </row>
    <row r="1249">
      <c r="A1249" s="108"/>
      <c r="B1249" s="108"/>
      <c r="C1249" s="108"/>
      <c r="D1249" s="115"/>
      <c r="E1249" s="108"/>
      <c r="F1249" s="108"/>
      <c r="G1249" s="108"/>
      <c r="H1249" s="108"/>
      <c r="I1249" s="108"/>
      <c r="J1249" s="108"/>
      <c r="K1249" s="108"/>
      <c r="L1249" s="108"/>
      <c r="M1249" s="111"/>
      <c r="N1249" s="112"/>
      <c r="O1249" s="111"/>
      <c r="P1249" s="108"/>
      <c r="Q1249" s="108"/>
      <c r="R1249" s="108"/>
      <c r="S1249" s="108"/>
      <c r="T1249" s="108"/>
      <c r="U1249" s="108"/>
      <c r="V1249" s="108"/>
      <c r="W1249" s="108"/>
      <c r="X1249" s="108"/>
      <c r="Y1249" s="108"/>
      <c r="Z1249" s="108"/>
      <c r="AA1249" s="108"/>
      <c r="AB1249" s="108"/>
      <c r="AC1249" s="108"/>
      <c r="AD1249" s="108"/>
      <c r="AE1249" s="108"/>
      <c r="AF1249" s="108"/>
      <c r="AG1249" s="108"/>
      <c r="AH1249" s="108"/>
    </row>
    <row r="1250">
      <c r="A1250" s="108"/>
      <c r="B1250" s="108"/>
      <c r="C1250" s="108"/>
      <c r="D1250" s="115"/>
      <c r="E1250" s="108"/>
      <c r="F1250" s="108"/>
      <c r="G1250" s="108"/>
      <c r="H1250" s="108"/>
      <c r="I1250" s="108"/>
      <c r="J1250" s="108"/>
      <c r="K1250" s="108"/>
      <c r="L1250" s="108"/>
      <c r="M1250" s="111"/>
      <c r="N1250" s="112"/>
      <c r="O1250" s="111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108"/>
      <c r="Z1250" s="108"/>
      <c r="AA1250" s="108"/>
      <c r="AB1250" s="108"/>
      <c r="AC1250" s="108"/>
      <c r="AD1250" s="108"/>
      <c r="AE1250" s="108"/>
      <c r="AF1250" s="108"/>
      <c r="AG1250" s="108"/>
      <c r="AH1250" s="108"/>
    </row>
    <row r="1251">
      <c r="A1251" s="108"/>
      <c r="B1251" s="108"/>
      <c r="C1251" s="108"/>
      <c r="D1251" s="115"/>
      <c r="E1251" s="108"/>
      <c r="F1251" s="108"/>
      <c r="G1251" s="108"/>
      <c r="H1251" s="108"/>
      <c r="I1251" s="108"/>
      <c r="J1251" s="108"/>
      <c r="K1251" s="108"/>
      <c r="L1251" s="108"/>
      <c r="M1251" s="111"/>
      <c r="N1251" s="112"/>
      <c r="O1251" s="111"/>
      <c r="P1251" s="108"/>
      <c r="Q1251" s="108"/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08"/>
      <c r="AC1251" s="108"/>
      <c r="AD1251" s="108"/>
      <c r="AE1251" s="108"/>
      <c r="AF1251" s="108"/>
      <c r="AG1251" s="108"/>
      <c r="AH1251" s="108"/>
    </row>
    <row r="1252">
      <c r="A1252" s="108"/>
      <c r="B1252" s="108"/>
      <c r="C1252" s="108"/>
      <c r="D1252" s="115"/>
      <c r="E1252" s="108"/>
      <c r="F1252" s="108"/>
      <c r="G1252" s="108"/>
      <c r="H1252" s="108"/>
      <c r="I1252" s="108"/>
      <c r="J1252" s="108"/>
      <c r="K1252" s="108"/>
      <c r="L1252" s="108"/>
      <c r="M1252" s="111"/>
      <c r="N1252" s="112"/>
      <c r="O1252" s="111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108"/>
      <c r="Z1252" s="108"/>
      <c r="AA1252" s="108"/>
      <c r="AB1252" s="108"/>
      <c r="AC1252" s="108"/>
      <c r="AD1252" s="108"/>
      <c r="AE1252" s="108"/>
      <c r="AF1252" s="108"/>
      <c r="AG1252" s="108"/>
      <c r="AH1252" s="108"/>
    </row>
    <row r="1253">
      <c r="A1253" s="108"/>
      <c r="B1253" s="108"/>
      <c r="C1253" s="108"/>
      <c r="D1253" s="115"/>
      <c r="E1253" s="108"/>
      <c r="F1253" s="108"/>
      <c r="G1253" s="108"/>
      <c r="H1253" s="108"/>
      <c r="I1253" s="108"/>
      <c r="J1253" s="108"/>
      <c r="K1253" s="108"/>
      <c r="L1253" s="108"/>
      <c r="M1253" s="111"/>
      <c r="N1253" s="112"/>
      <c r="O1253" s="111"/>
      <c r="P1253" s="108"/>
      <c r="Q1253" s="108"/>
      <c r="R1253" s="108"/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08"/>
      <c r="AC1253" s="108"/>
      <c r="AD1253" s="108"/>
      <c r="AE1253" s="108"/>
      <c r="AF1253" s="108"/>
      <c r="AG1253" s="108"/>
      <c r="AH1253" s="108"/>
    </row>
    <row r="1254">
      <c r="A1254" s="108"/>
      <c r="B1254" s="108"/>
      <c r="C1254" s="108"/>
      <c r="D1254" s="115"/>
      <c r="E1254" s="108"/>
      <c r="F1254" s="108"/>
      <c r="G1254" s="108"/>
      <c r="H1254" s="108"/>
      <c r="I1254" s="108"/>
      <c r="J1254" s="108"/>
      <c r="K1254" s="108"/>
      <c r="L1254" s="108"/>
      <c r="M1254" s="111"/>
      <c r="N1254" s="112"/>
      <c r="O1254" s="111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08"/>
      <c r="AC1254" s="108"/>
      <c r="AD1254" s="108"/>
      <c r="AE1254" s="108"/>
      <c r="AF1254" s="108"/>
      <c r="AG1254" s="108"/>
      <c r="AH1254" s="108"/>
    </row>
    <row r="1255">
      <c r="A1255" s="108"/>
      <c r="B1255" s="108"/>
      <c r="C1255" s="108"/>
      <c r="D1255" s="115"/>
      <c r="E1255" s="108"/>
      <c r="F1255" s="108"/>
      <c r="G1255" s="108"/>
      <c r="H1255" s="108"/>
      <c r="I1255" s="108"/>
      <c r="J1255" s="108"/>
      <c r="K1255" s="108"/>
      <c r="L1255" s="108"/>
      <c r="M1255" s="111"/>
      <c r="N1255" s="112"/>
      <c r="O1255" s="111"/>
      <c r="P1255" s="108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08"/>
      <c r="AC1255" s="108"/>
      <c r="AD1255" s="108"/>
      <c r="AE1255" s="108"/>
      <c r="AF1255" s="108"/>
      <c r="AG1255" s="108"/>
      <c r="AH1255" s="108"/>
    </row>
    <row r="1256">
      <c r="A1256" s="108"/>
      <c r="B1256" s="108"/>
      <c r="C1256" s="108"/>
      <c r="D1256" s="115"/>
      <c r="E1256" s="108"/>
      <c r="F1256" s="108"/>
      <c r="G1256" s="108"/>
      <c r="H1256" s="108"/>
      <c r="I1256" s="108"/>
      <c r="J1256" s="108"/>
      <c r="K1256" s="108"/>
      <c r="L1256" s="108"/>
      <c r="M1256" s="111"/>
      <c r="N1256" s="112"/>
      <c r="O1256" s="111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08"/>
      <c r="AC1256" s="108"/>
      <c r="AD1256" s="108"/>
      <c r="AE1256" s="108"/>
      <c r="AF1256" s="108"/>
      <c r="AG1256" s="108"/>
      <c r="AH1256" s="108"/>
    </row>
    <row r="1257">
      <c r="A1257" s="108"/>
      <c r="B1257" s="108"/>
      <c r="C1257" s="108"/>
      <c r="D1257" s="115"/>
      <c r="E1257" s="108"/>
      <c r="F1257" s="108"/>
      <c r="G1257" s="108"/>
      <c r="H1257" s="108"/>
      <c r="I1257" s="108"/>
      <c r="J1257" s="108"/>
      <c r="K1257" s="108"/>
      <c r="L1257" s="108"/>
      <c r="M1257" s="111"/>
      <c r="N1257" s="112"/>
      <c r="O1257" s="111"/>
      <c r="P1257" s="108"/>
      <c r="Q1257" s="108"/>
      <c r="R1257" s="108"/>
      <c r="S1257" s="108"/>
      <c r="T1257" s="108"/>
      <c r="U1257" s="108"/>
      <c r="V1257" s="108"/>
      <c r="W1257" s="108"/>
      <c r="X1257" s="108"/>
      <c r="Y1257" s="108"/>
      <c r="Z1257" s="108"/>
      <c r="AA1257" s="108"/>
      <c r="AB1257" s="108"/>
      <c r="AC1257" s="108"/>
      <c r="AD1257" s="108"/>
      <c r="AE1257" s="108"/>
      <c r="AF1257" s="108"/>
      <c r="AG1257" s="108"/>
      <c r="AH1257" s="108"/>
    </row>
    <row r="1258">
      <c r="A1258" s="108"/>
      <c r="B1258" s="108"/>
      <c r="C1258" s="108"/>
      <c r="D1258" s="115"/>
      <c r="E1258" s="108"/>
      <c r="F1258" s="108"/>
      <c r="G1258" s="108"/>
      <c r="H1258" s="108"/>
      <c r="I1258" s="108"/>
      <c r="J1258" s="108"/>
      <c r="K1258" s="108"/>
      <c r="L1258" s="108"/>
      <c r="M1258" s="111"/>
      <c r="N1258" s="112"/>
      <c r="O1258" s="111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108"/>
      <c r="Z1258" s="108"/>
      <c r="AA1258" s="108"/>
      <c r="AB1258" s="108"/>
      <c r="AC1258" s="108"/>
      <c r="AD1258" s="108"/>
      <c r="AE1258" s="108"/>
      <c r="AF1258" s="108"/>
      <c r="AG1258" s="108"/>
      <c r="AH1258" s="108"/>
    </row>
    <row r="1259">
      <c r="A1259" s="108"/>
      <c r="B1259" s="108"/>
      <c r="C1259" s="108"/>
      <c r="D1259" s="115"/>
      <c r="E1259" s="108"/>
      <c r="F1259" s="108"/>
      <c r="G1259" s="108"/>
      <c r="H1259" s="108"/>
      <c r="I1259" s="108"/>
      <c r="J1259" s="108"/>
      <c r="K1259" s="108"/>
      <c r="L1259" s="108"/>
      <c r="M1259" s="111"/>
      <c r="N1259" s="112"/>
      <c r="O1259" s="111"/>
      <c r="P1259" s="108"/>
      <c r="Q1259" s="108"/>
      <c r="R1259" s="108"/>
      <c r="S1259" s="108"/>
      <c r="T1259" s="108"/>
      <c r="U1259" s="108"/>
      <c r="V1259" s="108"/>
      <c r="W1259" s="108"/>
      <c r="X1259" s="108"/>
      <c r="Y1259" s="108"/>
      <c r="Z1259" s="108"/>
      <c r="AA1259" s="108"/>
      <c r="AB1259" s="108"/>
      <c r="AC1259" s="108"/>
      <c r="AD1259" s="108"/>
      <c r="AE1259" s="108"/>
      <c r="AF1259" s="108"/>
      <c r="AG1259" s="108"/>
      <c r="AH1259" s="108"/>
    </row>
    <row r="1260">
      <c r="A1260" s="108"/>
      <c r="B1260" s="108"/>
      <c r="C1260" s="108"/>
      <c r="D1260" s="115"/>
      <c r="E1260" s="108"/>
      <c r="F1260" s="108"/>
      <c r="G1260" s="108"/>
      <c r="H1260" s="108"/>
      <c r="I1260" s="108"/>
      <c r="J1260" s="108"/>
      <c r="K1260" s="108"/>
      <c r="L1260" s="108"/>
      <c r="M1260" s="111"/>
      <c r="N1260" s="112"/>
      <c r="O1260" s="111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108"/>
      <c r="Z1260" s="108"/>
      <c r="AA1260" s="108"/>
      <c r="AB1260" s="108"/>
      <c r="AC1260" s="108"/>
      <c r="AD1260" s="108"/>
      <c r="AE1260" s="108"/>
      <c r="AF1260" s="108"/>
      <c r="AG1260" s="108"/>
      <c r="AH1260" s="108"/>
    </row>
    <row r="1261">
      <c r="A1261" s="108"/>
      <c r="B1261" s="108"/>
      <c r="C1261" s="108"/>
      <c r="D1261" s="115"/>
      <c r="E1261" s="108"/>
      <c r="F1261" s="108"/>
      <c r="G1261" s="108"/>
      <c r="H1261" s="108"/>
      <c r="I1261" s="108"/>
      <c r="J1261" s="108"/>
      <c r="K1261" s="108"/>
      <c r="L1261" s="108"/>
      <c r="M1261" s="111"/>
      <c r="N1261" s="112"/>
      <c r="O1261" s="111"/>
      <c r="P1261" s="108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08"/>
      <c r="AC1261" s="108"/>
      <c r="AD1261" s="108"/>
      <c r="AE1261" s="108"/>
      <c r="AF1261" s="108"/>
      <c r="AG1261" s="108"/>
      <c r="AH1261" s="108"/>
    </row>
    <row r="1262">
      <c r="A1262" s="108"/>
      <c r="B1262" s="108"/>
      <c r="C1262" s="108"/>
      <c r="D1262" s="115"/>
      <c r="E1262" s="108"/>
      <c r="F1262" s="108"/>
      <c r="G1262" s="108"/>
      <c r="H1262" s="108"/>
      <c r="I1262" s="108"/>
      <c r="J1262" s="108"/>
      <c r="K1262" s="108"/>
      <c r="L1262" s="108"/>
      <c r="M1262" s="111"/>
      <c r="N1262" s="112"/>
      <c r="O1262" s="111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08"/>
      <c r="AC1262" s="108"/>
      <c r="AD1262" s="108"/>
      <c r="AE1262" s="108"/>
      <c r="AF1262" s="108"/>
      <c r="AG1262" s="108"/>
      <c r="AH1262" s="108"/>
    </row>
    <row r="1263">
      <c r="A1263" s="108"/>
      <c r="B1263" s="108"/>
      <c r="C1263" s="108"/>
      <c r="D1263" s="115"/>
      <c r="E1263" s="108"/>
      <c r="F1263" s="108"/>
      <c r="G1263" s="108"/>
      <c r="H1263" s="108"/>
      <c r="I1263" s="108"/>
      <c r="J1263" s="108"/>
      <c r="K1263" s="108"/>
      <c r="L1263" s="108"/>
      <c r="M1263" s="111"/>
      <c r="N1263" s="112"/>
      <c r="O1263" s="111"/>
      <c r="P1263" s="108"/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08"/>
      <c r="AC1263" s="108"/>
      <c r="AD1263" s="108"/>
      <c r="AE1263" s="108"/>
      <c r="AF1263" s="108"/>
      <c r="AG1263" s="108"/>
      <c r="AH1263" s="108"/>
    </row>
    <row r="1264">
      <c r="A1264" s="108"/>
      <c r="B1264" s="108"/>
      <c r="C1264" s="108"/>
      <c r="D1264" s="115"/>
      <c r="E1264" s="108"/>
      <c r="F1264" s="108"/>
      <c r="G1264" s="108"/>
      <c r="H1264" s="108"/>
      <c r="I1264" s="108"/>
      <c r="J1264" s="108"/>
      <c r="K1264" s="108"/>
      <c r="L1264" s="108"/>
      <c r="M1264" s="111"/>
      <c r="N1264" s="112"/>
      <c r="O1264" s="111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108"/>
      <c r="Z1264" s="108"/>
      <c r="AA1264" s="108"/>
      <c r="AB1264" s="108"/>
      <c r="AC1264" s="108"/>
      <c r="AD1264" s="108"/>
      <c r="AE1264" s="108"/>
      <c r="AF1264" s="108"/>
      <c r="AG1264" s="108"/>
      <c r="AH1264" s="108"/>
    </row>
    <row r="1265">
      <c r="A1265" s="108"/>
      <c r="B1265" s="108"/>
      <c r="C1265" s="108"/>
      <c r="D1265" s="115"/>
      <c r="E1265" s="108"/>
      <c r="F1265" s="108"/>
      <c r="G1265" s="108"/>
      <c r="H1265" s="108"/>
      <c r="I1265" s="108"/>
      <c r="J1265" s="108"/>
      <c r="K1265" s="108"/>
      <c r="L1265" s="108"/>
      <c r="M1265" s="111"/>
      <c r="N1265" s="112"/>
      <c r="O1265" s="111"/>
      <c r="P1265" s="108"/>
      <c r="Q1265" s="108"/>
      <c r="R1265" s="108"/>
      <c r="S1265" s="108"/>
      <c r="T1265" s="108"/>
      <c r="U1265" s="108"/>
      <c r="V1265" s="108"/>
      <c r="W1265" s="108"/>
      <c r="X1265" s="108"/>
      <c r="Y1265" s="108"/>
      <c r="Z1265" s="108"/>
      <c r="AA1265" s="108"/>
      <c r="AB1265" s="108"/>
      <c r="AC1265" s="108"/>
      <c r="AD1265" s="108"/>
      <c r="AE1265" s="108"/>
      <c r="AF1265" s="108"/>
      <c r="AG1265" s="108"/>
      <c r="AH1265" s="108"/>
    </row>
    <row r="1266">
      <c r="A1266" s="108"/>
      <c r="B1266" s="108"/>
      <c r="C1266" s="108"/>
      <c r="D1266" s="115"/>
      <c r="E1266" s="108"/>
      <c r="F1266" s="108"/>
      <c r="G1266" s="108"/>
      <c r="H1266" s="108"/>
      <c r="I1266" s="108"/>
      <c r="J1266" s="108"/>
      <c r="K1266" s="108"/>
      <c r="L1266" s="108"/>
      <c r="M1266" s="111"/>
      <c r="N1266" s="112"/>
      <c r="O1266" s="111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08"/>
      <c r="AC1266" s="108"/>
      <c r="AD1266" s="108"/>
      <c r="AE1266" s="108"/>
      <c r="AF1266" s="108"/>
      <c r="AG1266" s="108"/>
      <c r="AH1266" s="108"/>
    </row>
    <row r="1267">
      <c r="A1267" s="108"/>
      <c r="B1267" s="108"/>
      <c r="C1267" s="108"/>
      <c r="D1267" s="115"/>
      <c r="E1267" s="108"/>
      <c r="F1267" s="108"/>
      <c r="G1267" s="108"/>
      <c r="H1267" s="108"/>
      <c r="I1267" s="108"/>
      <c r="J1267" s="108"/>
      <c r="K1267" s="108"/>
      <c r="L1267" s="108"/>
      <c r="M1267" s="111"/>
      <c r="N1267" s="112"/>
      <c r="O1267" s="111"/>
      <c r="P1267" s="108"/>
      <c r="Q1267" s="108"/>
      <c r="R1267" s="108"/>
      <c r="S1267" s="108"/>
      <c r="T1267" s="108"/>
      <c r="U1267" s="108"/>
      <c r="V1267" s="108"/>
      <c r="W1267" s="108"/>
      <c r="X1267" s="108"/>
      <c r="Y1267" s="108"/>
      <c r="Z1267" s="108"/>
      <c r="AA1267" s="108"/>
      <c r="AB1267" s="108"/>
      <c r="AC1267" s="108"/>
      <c r="AD1267" s="108"/>
      <c r="AE1267" s="108"/>
      <c r="AF1267" s="108"/>
      <c r="AG1267" s="108"/>
      <c r="AH1267" s="108"/>
    </row>
    <row r="1268">
      <c r="A1268" s="108"/>
      <c r="B1268" s="108"/>
      <c r="C1268" s="108"/>
      <c r="D1268" s="115"/>
      <c r="E1268" s="108"/>
      <c r="F1268" s="108"/>
      <c r="G1268" s="108"/>
      <c r="H1268" s="108"/>
      <c r="I1268" s="108"/>
      <c r="J1268" s="108"/>
      <c r="K1268" s="108"/>
      <c r="L1268" s="108"/>
      <c r="M1268" s="111"/>
      <c r="N1268" s="112"/>
      <c r="O1268" s="111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108"/>
      <c r="Z1268" s="108"/>
      <c r="AA1268" s="108"/>
      <c r="AB1268" s="108"/>
      <c r="AC1268" s="108"/>
      <c r="AD1268" s="108"/>
      <c r="AE1268" s="108"/>
      <c r="AF1268" s="108"/>
      <c r="AG1268" s="108"/>
      <c r="AH1268" s="108"/>
    </row>
    <row r="1269">
      <c r="A1269" s="108"/>
      <c r="B1269" s="108"/>
      <c r="C1269" s="108"/>
      <c r="D1269" s="115"/>
      <c r="E1269" s="108"/>
      <c r="F1269" s="108"/>
      <c r="G1269" s="108"/>
      <c r="H1269" s="108"/>
      <c r="I1269" s="108"/>
      <c r="J1269" s="108"/>
      <c r="K1269" s="108"/>
      <c r="L1269" s="108"/>
      <c r="M1269" s="111"/>
      <c r="N1269" s="112"/>
      <c r="O1269" s="111"/>
      <c r="P1269" s="108"/>
      <c r="Q1269" s="108"/>
      <c r="R1269" s="108"/>
      <c r="S1269" s="108"/>
      <c r="T1269" s="108"/>
      <c r="U1269" s="108"/>
      <c r="V1269" s="108"/>
      <c r="W1269" s="108"/>
      <c r="X1269" s="108"/>
      <c r="Y1269" s="108"/>
      <c r="Z1269" s="108"/>
      <c r="AA1269" s="108"/>
      <c r="AB1269" s="108"/>
      <c r="AC1269" s="108"/>
      <c r="AD1269" s="108"/>
      <c r="AE1269" s="108"/>
      <c r="AF1269" s="108"/>
      <c r="AG1269" s="108"/>
      <c r="AH1269" s="108"/>
    </row>
    <row r="1270">
      <c r="A1270" s="108"/>
      <c r="B1270" s="108"/>
      <c r="C1270" s="108"/>
      <c r="D1270" s="115"/>
      <c r="E1270" s="108"/>
      <c r="F1270" s="108"/>
      <c r="G1270" s="108"/>
      <c r="H1270" s="108"/>
      <c r="I1270" s="108"/>
      <c r="J1270" s="108"/>
      <c r="K1270" s="108"/>
      <c r="L1270" s="108"/>
      <c r="M1270" s="111"/>
      <c r="N1270" s="112"/>
      <c r="O1270" s="111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08"/>
      <c r="AC1270" s="108"/>
      <c r="AD1270" s="108"/>
      <c r="AE1270" s="108"/>
      <c r="AF1270" s="108"/>
      <c r="AG1270" s="108"/>
      <c r="AH1270" s="108"/>
    </row>
    <row r="1271">
      <c r="A1271" s="108"/>
      <c r="B1271" s="108"/>
      <c r="C1271" s="108"/>
      <c r="D1271" s="115"/>
      <c r="E1271" s="108"/>
      <c r="F1271" s="108"/>
      <c r="G1271" s="108"/>
      <c r="H1271" s="108"/>
      <c r="I1271" s="108"/>
      <c r="J1271" s="108"/>
      <c r="K1271" s="108"/>
      <c r="L1271" s="108"/>
      <c r="M1271" s="111"/>
      <c r="N1271" s="112"/>
      <c r="O1271" s="111"/>
      <c r="P1271" s="108"/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08"/>
      <c r="AC1271" s="108"/>
      <c r="AD1271" s="108"/>
      <c r="AE1271" s="108"/>
      <c r="AF1271" s="108"/>
      <c r="AG1271" s="108"/>
      <c r="AH1271" s="108"/>
    </row>
    <row r="1272">
      <c r="A1272" s="108"/>
      <c r="B1272" s="108"/>
      <c r="C1272" s="108"/>
      <c r="D1272" s="115"/>
      <c r="E1272" s="108"/>
      <c r="F1272" s="108"/>
      <c r="G1272" s="108"/>
      <c r="H1272" s="108"/>
      <c r="I1272" s="108"/>
      <c r="J1272" s="108"/>
      <c r="K1272" s="108"/>
      <c r="L1272" s="108"/>
      <c r="M1272" s="111"/>
      <c r="N1272" s="112"/>
      <c r="O1272" s="111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08"/>
      <c r="AC1272" s="108"/>
      <c r="AD1272" s="108"/>
      <c r="AE1272" s="108"/>
      <c r="AF1272" s="108"/>
      <c r="AG1272" s="108"/>
      <c r="AH1272" s="108"/>
    </row>
    <row r="1273">
      <c r="A1273" s="108"/>
      <c r="B1273" s="108"/>
      <c r="C1273" s="108"/>
      <c r="D1273" s="115"/>
      <c r="E1273" s="108"/>
      <c r="F1273" s="108"/>
      <c r="G1273" s="108"/>
      <c r="H1273" s="108"/>
      <c r="I1273" s="108"/>
      <c r="J1273" s="108"/>
      <c r="K1273" s="108"/>
      <c r="L1273" s="108"/>
      <c r="M1273" s="111"/>
      <c r="N1273" s="112"/>
      <c r="O1273" s="111"/>
      <c r="P1273" s="108"/>
      <c r="Q1273" s="108"/>
      <c r="R1273" s="108"/>
      <c r="S1273" s="108"/>
      <c r="T1273" s="108"/>
      <c r="U1273" s="108"/>
      <c r="V1273" s="108"/>
      <c r="W1273" s="108"/>
      <c r="X1273" s="108"/>
      <c r="Y1273" s="108"/>
      <c r="Z1273" s="108"/>
      <c r="AA1273" s="108"/>
      <c r="AB1273" s="108"/>
      <c r="AC1273" s="108"/>
      <c r="AD1273" s="108"/>
      <c r="AE1273" s="108"/>
      <c r="AF1273" s="108"/>
      <c r="AG1273" s="108"/>
      <c r="AH1273" s="108"/>
    </row>
    <row r="1274">
      <c r="A1274" s="108"/>
      <c r="B1274" s="108"/>
      <c r="C1274" s="108"/>
      <c r="D1274" s="115"/>
      <c r="E1274" s="108"/>
      <c r="F1274" s="108"/>
      <c r="G1274" s="108"/>
      <c r="H1274" s="108"/>
      <c r="I1274" s="108"/>
      <c r="J1274" s="108"/>
      <c r="K1274" s="108"/>
      <c r="L1274" s="108"/>
      <c r="M1274" s="111"/>
      <c r="N1274" s="112"/>
      <c r="O1274" s="111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08"/>
      <c r="AC1274" s="108"/>
      <c r="AD1274" s="108"/>
      <c r="AE1274" s="108"/>
      <c r="AF1274" s="108"/>
      <c r="AG1274" s="108"/>
      <c r="AH1274" s="108"/>
    </row>
    <row r="1275">
      <c r="A1275" s="108"/>
      <c r="B1275" s="108"/>
      <c r="C1275" s="108"/>
      <c r="D1275" s="115"/>
      <c r="E1275" s="108"/>
      <c r="F1275" s="108"/>
      <c r="G1275" s="108"/>
      <c r="H1275" s="108"/>
      <c r="I1275" s="108"/>
      <c r="J1275" s="108"/>
      <c r="K1275" s="108"/>
      <c r="L1275" s="108"/>
      <c r="M1275" s="111"/>
      <c r="N1275" s="112"/>
      <c r="O1275" s="111"/>
      <c r="P1275" s="108"/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08"/>
      <c r="AC1275" s="108"/>
      <c r="AD1275" s="108"/>
      <c r="AE1275" s="108"/>
      <c r="AF1275" s="108"/>
      <c r="AG1275" s="108"/>
      <c r="AH1275" s="108"/>
    </row>
    <row r="1276">
      <c r="A1276" s="108"/>
      <c r="B1276" s="108"/>
      <c r="C1276" s="108"/>
      <c r="D1276" s="115"/>
      <c r="E1276" s="108"/>
      <c r="F1276" s="108"/>
      <c r="G1276" s="108"/>
      <c r="H1276" s="108"/>
      <c r="I1276" s="108"/>
      <c r="J1276" s="108"/>
      <c r="K1276" s="108"/>
      <c r="L1276" s="108"/>
      <c r="M1276" s="111"/>
      <c r="N1276" s="112"/>
      <c r="O1276" s="111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108"/>
      <c r="Z1276" s="108"/>
      <c r="AA1276" s="108"/>
      <c r="AB1276" s="108"/>
      <c r="AC1276" s="108"/>
      <c r="AD1276" s="108"/>
      <c r="AE1276" s="108"/>
      <c r="AF1276" s="108"/>
      <c r="AG1276" s="108"/>
      <c r="AH1276" s="108"/>
    </row>
    <row r="1277">
      <c r="A1277" s="108"/>
      <c r="B1277" s="108"/>
      <c r="C1277" s="108"/>
      <c r="D1277" s="115"/>
      <c r="E1277" s="108"/>
      <c r="F1277" s="108"/>
      <c r="G1277" s="108"/>
      <c r="H1277" s="108"/>
      <c r="I1277" s="108"/>
      <c r="J1277" s="108"/>
      <c r="K1277" s="108"/>
      <c r="L1277" s="108"/>
      <c r="M1277" s="111"/>
      <c r="N1277" s="112"/>
      <c r="O1277" s="111"/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/>
      <c r="AB1277" s="108"/>
      <c r="AC1277" s="108"/>
      <c r="AD1277" s="108"/>
      <c r="AE1277" s="108"/>
      <c r="AF1277" s="108"/>
      <c r="AG1277" s="108"/>
      <c r="AH1277" s="108"/>
    </row>
    <row r="1278">
      <c r="A1278" s="108"/>
      <c r="B1278" s="108"/>
      <c r="C1278" s="108"/>
      <c r="D1278" s="115"/>
      <c r="E1278" s="108"/>
      <c r="F1278" s="108"/>
      <c r="G1278" s="108"/>
      <c r="H1278" s="108"/>
      <c r="I1278" s="108"/>
      <c r="J1278" s="108"/>
      <c r="K1278" s="108"/>
      <c r="L1278" s="108"/>
      <c r="M1278" s="111"/>
      <c r="N1278" s="112"/>
      <c r="O1278" s="111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108"/>
      <c r="Z1278" s="108"/>
      <c r="AA1278" s="108"/>
      <c r="AB1278" s="108"/>
      <c r="AC1278" s="108"/>
      <c r="AD1278" s="108"/>
      <c r="AE1278" s="108"/>
      <c r="AF1278" s="108"/>
      <c r="AG1278" s="108"/>
      <c r="AH1278" s="108"/>
    </row>
    <row r="1279">
      <c r="A1279" s="108"/>
      <c r="B1279" s="108"/>
      <c r="C1279" s="108"/>
      <c r="D1279" s="115"/>
      <c r="E1279" s="108"/>
      <c r="F1279" s="108"/>
      <c r="G1279" s="108"/>
      <c r="H1279" s="108"/>
      <c r="I1279" s="108"/>
      <c r="J1279" s="108"/>
      <c r="K1279" s="108"/>
      <c r="L1279" s="108"/>
      <c r="M1279" s="111"/>
      <c r="N1279" s="112"/>
      <c r="O1279" s="111"/>
      <c r="P1279" s="108"/>
      <c r="Q1279" s="108"/>
      <c r="R1279" s="108"/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08"/>
      <c r="AC1279" s="108"/>
      <c r="AD1279" s="108"/>
      <c r="AE1279" s="108"/>
      <c r="AF1279" s="108"/>
      <c r="AG1279" s="108"/>
      <c r="AH1279" s="108"/>
    </row>
    <row r="1280">
      <c r="A1280" s="108"/>
      <c r="B1280" s="108"/>
      <c r="C1280" s="108"/>
      <c r="D1280" s="115"/>
      <c r="E1280" s="108"/>
      <c r="F1280" s="108"/>
      <c r="G1280" s="108"/>
      <c r="H1280" s="108"/>
      <c r="I1280" s="108"/>
      <c r="J1280" s="108"/>
      <c r="K1280" s="108"/>
      <c r="L1280" s="108"/>
      <c r="M1280" s="111"/>
      <c r="N1280" s="112"/>
      <c r="O1280" s="111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/>
      <c r="AB1280" s="108"/>
      <c r="AC1280" s="108"/>
      <c r="AD1280" s="108"/>
      <c r="AE1280" s="108"/>
      <c r="AF1280" s="108"/>
      <c r="AG1280" s="108"/>
      <c r="AH1280" s="108"/>
    </row>
    <row r="1281">
      <c r="A1281" s="108"/>
      <c r="B1281" s="108"/>
      <c r="C1281" s="108"/>
      <c r="D1281" s="115"/>
      <c r="E1281" s="108"/>
      <c r="F1281" s="108"/>
      <c r="G1281" s="108"/>
      <c r="H1281" s="108"/>
      <c r="I1281" s="108"/>
      <c r="J1281" s="108"/>
      <c r="K1281" s="108"/>
      <c r="L1281" s="108"/>
      <c r="M1281" s="111"/>
      <c r="N1281" s="112"/>
      <c r="O1281" s="111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  <c r="AG1281" s="108"/>
      <c r="AH1281" s="108"/>
    </row>
    <row r="1282">
      <c r="A1282" s="108"/>
      <c r="B1282" s="108"/>
      <c r="C1282" s="108"/>
      <c r="D1282" s="115"/>
      <c r="E1282" s="108"/>
      <c r="F1282" s="108"/>
      <c r="G1282" s="108"/>
      <c r="H1282" s="108"/>
      <c r="I1282" s="108"/>
      <c r="J1282" s="108"/>
      <c r="K1282" s="108"/>
      <c r="L1282" s="108"/>
      <c r="M1282" s="111"/>
      <c r="N1282" s="112"/>
      <c r="O1282" s="111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108"/>
      <c r="Z1282" s="108"/>
      <c r="AA1282" s="108"/>
      <c r="AB1282" s="108"/>
      <c r="AC1282" s="108"/>
      <c r="AD1282" s="108"/>
      <c r="AE1282" s="108"/>
      <c r="AF1282" s="108"/>
      <c r="AG1282" s="108"/>
      <c r="AH1282" s="108"/>
    </row>
    <row r="1283">
      <c r="A1283" s="108"/>
      <c r="B1283" s="108"/>
      <c r="C1283" s="108"/>
      <c r="D1283" s="115"/>
      <c r="E1283" s="108"/>
      <c r="F1283" s="108"/>
      <c r="G1283" s="108"/>
      <c r="H1283" s="108"/>
      <c r="I1283" s="108"/>
      <c r="J1283" s="108"/>
      <c r="K1283" s="108"/>
      <c r="L1283" s="108"/>
      <c r="M1283" s="111"/>
      <c r="N1283" s="112"/>
      <c r="O1283" s="111"/>
      <c r="P1283" s="108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08"/>
      <c r="AC1283" s="108"/>
      <c r="AD1283" s="108"/>
      <c r="AE1283" s="108"/>
      <c r="AF1283" s="108"/>
      <c r="AG1283" s="108"/>
      <c r="AH1283" s="108"/>
    </row>
    <row r="1284">
      <c r="A1284" s="108"/>
      <c r="B1284" s="108"/>
      <c r="C1284" s="108"/>
      <c r="D1284" s="115"/>
      <c r="E1284" s="108"/>
      <c r="F1284" s="108"/>
      <c r="G1284" s="108"/>
      <c r="H1284" s="108"/>
      <c r="I1284" s="108"/>
      <c r="J1284" s="108"/>
      <c r="K1284" s="108"/>
      <c r="L1284" s="108"/>
      <c r="M1284" s="111"/>
      <c r="N1284" s="112"/>
      <c r="O1284" s="111"/>
      <c r="P1284" s="108"/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08"/>
      <c r="AC1284" s="108"/>
      <c r="AD1284" s="108"/>
      <c r="AE1284" s="108"/>
      <c r="AF1284" s="108"/>
      <c r="AG1284" s="108"/>
      <c r="AH1284" s="108"/>
    </row>
    <row r="1285">
      <c r="A1285" s="108"/>
      <c r="B1285" s="108"/>
      <c r="C1285" s="108"/>
      <c r="D1285" s="115"/>
      <c r="E1285" s="108"/>
      <c r="F1285" s="108"/>
      <c r="G1285" s="108"/>
      <c r="H1285" s="108"/>
      <c r="I1285" s="108"/>
      <c r="J1285" s="108"/>
      <c r="K1285" s="108"/>
      <c r="L1285" s="108"/>
      <c r="M1285" s="111"/>
      <c r="N1285" s="112"/>
      <c r="O1285" s="111"/>
      <c r="P1285" s="108"/>
      <c r="Q1285" s="108"/>
      <c r="R1285" s="108"/>
      <c r="S1285" s="108"/>
      <c r="T1285" s="108"/>
      <c r="U1285" s="108"/>
      <c r="V1285" s="108"/>
      <c r="W1285" s="108"/>
      <c r="X1285" s="108"/>
      <c r="Y1285" s="108"/>
      <c r="Z1285" s="108"/>
      <c r="AA1285" s="108"/>
      <c r="AB1285" s="108"/>
      <c r="AC1285" s="108"/>
      <c r="AD1285" s="108"/>
      <c r="AE1285" s="108"/>
      <c r="AF1285" s="108"/>
      <c r="AG1285" s="108"/>
      <c r="AH1285" s="108"/>
    </row>
    <row r="1286">
      <c r="A1286" s="108"/>
      <c r="B1286" s="108"/>
      <c r="C1286" s="108"/>
      <c r="D1286" s="115"/>
      <c r="E1286" s="108"/>
      <c r="F1286" s="108"/>
      <c r="G1286" s="108"/>
      <c r="H1286" s="108"/>
      <c r="I1286" s="108"/>
      <c r="J1286" s="108"/>
      <c r="K1286" s="108"/>
      <c r="L1286" s="108"/>
      <c r="M1286" s="111"/>
      <c r="N1286" s="112"/>
      <c r="O1286" s="111"/>
      <c r="P1286" s="108"/>
      <c r="Q1286" s="108"/>
      <c r="R1286" s="108"/>
      <c r="S1286" s="108"/>
      <c r="T1286" s="108"/>
      <c r="U1286" s="108"/>
      <c r="V1286" s="108"/>
      <c r="W1286" s="108"/>
      <c r="X1286" s="108"/>
      <c r="Y1286" s="108"/>
      <c r="Z1286" s="108"/>
      <c r="AA1286" s="108"/>
      <c r="AB1286" s="108"/>
      <c r="AC1286" s="108"/>
      <c r="AD1286" s="108"/>
      <c r="AE1286" s="108"/>
      <c r="AF1286" s="108"/>
      <c r="AG1286" s="108"/>
      <c r="AH1286" s="108"/>
    </row>
    <row r="1287">
      <c r="A1287" s="108"/>
      <c r="B1287" s="108"/>
      <c r="C1287" s="108"/>
      <c r="D1287" s="115"/>
      <c r="E1287" s="108"/>
      <c r="F1287" s="108"/>
      <c r="G1287" s="108"/>
      <c r="H1287" s="108"/>
      <c r="I1287" s="108"/>
      <c r="J1287" s="108"/>
      <c r="K1287" s="108"/>
      <c r="L1287" s="108"/>
      <c r="M1287" s="111"/>
      <c r="N1287" s="112"/>
      <c r="O1287" s="111"/>
      <c r="P1287" s="108"/>
      <c r="Q1287" s="108"/>
      <c r="R1287" s="108"/>
      <c r="S1287" s="108"/>
      <c r="T1287" s="108"/>
      <c r="U1287" s="108"/>
      <c r="V1287" s="108"/>
      <c r="W1287" s="108"/>
      <c r="X1287" s="108"/>
      <c r="Y1287" s="108"/>
      <c r="Z1287" s="108"/>
      <c r="AA1287" s="108"/>
      <c r="AB1287" s="108"/>
      <c r="AC1287" s="108"/>
      <c r="AD1287" s="108"/>
      <c r="AE1287" s="108"/>
      <c r="AF1287" s="108"/>
      <c r="AG1287" s="108"/>
      <c r="AH1287" s="108"/>
    </row>
    <row r="1288">
      <c r="A1288" s="108"/>
      <c r="B1288" s="108"/>
      <c r="C1288" s="108"/>
      <c r="D1288" s="115"/>
      <c r="E1288" s="108"/>
      <c r="F1288" s="108"/>
      <c r="G1288" s="108"/>
      <c r="H1288" s="108"/>
      <c r="I1288" s="108"/>
      <c r="J1288" s="108"/>
      <c r="K1288" s="108"/>
      <c r="L1288" s="108"/>
      <c r="M1288" s="111"/>
      <c r="N1288" s="112"/>
      <c r="O1288" s="111"/>
      <c r="P1288" s="108"/>
      <c r="Q1288" s="108"/>
      <c r="R1288" s="108"/>
      <c r="S1288" s="108"/>
      <c r="T1288" s="108"/>
      <c r="U1288" s="108"/>
      <c r="V1288" s="108"/>
      <c r="W1288" s="108"/>
      <c r="X1288" s="108"/>
      <c r="Y1288" s="108"/>
      <c r="Z1288" s="108"/>
      <c r="AA1288" s="108"/>
      <c r="AB1288" s="108"/>
      <c r="AC1288" s="108"/>
      <c r="AD1288" s="108"/>
      <c r="AE1288" s="108"/>
      <c r="AF1288" s="108"/>
      <c r="AG1288" s="108"/>
      <c r="AH1288" s="108"/>
    </row>
    <row r="1289">
      <c r="A1289" s="108"/>
      <c r="B1289" s="108"/>
      <c r="C1289" s="108"/>
      <c r="D1289" s="115"/>
      <c r="E1289" s="108"/>
      <c r="F1289" s="108"/>
      <c r="G1289" s="108"/>
      <c r="H1289" s="108"/>
      <c r="I1289" s="108"/>
      <c r="J1289" s="108"/>
      <c r="K1289" s="108"/>
      <c r="L1289" s="108"/>
      <c r="M1289" s="111"/>
      <c r="N1289" s="112"/>
      <c r="O1289" s="111"/>
      <c r="P1289" s="108"/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08"/>
      <c r="AC1289" s="108"/>
      <c r="AD1289" s="108"/>
      <c r="AE1289" s="108"/>
      <c r="AF1289" s="108"/>
      <c r="AG1289" s="108"/>
      <c r="AH1289" s="108"/>
    </row>
    <row r="1290">
      <c r="A1290" s="108"/>
      <c r="B1290" s="108"/>
      <c r="C1290" s="108"/>
      <c r="D1290" s="115"/>
      <c r="E1290" s="108"/>
      <c r="F1290" s="108"/>
      <c r="G1290" s="108"/>
      <c r="H1290" s="108"/>
      <c r="I1290" s="108"/>
      <c r="J1290" s="108"/>
      <c r="K1290" s="108"/>
      <c r="L1290" s="108"/>
      <c r="M1290" s="111"/>
      <c r="N1290" s="112"/>
      <c r="O1290" s="111"/>
      <c r="P1290" s="108"/>
      <c r="Q1290" s="108"/>
      <c r="R1290" s="108"/>
      <c r="S1290" s="108"/>
      <c r="T1290" s="108"/>
      <c r="U1290" s="108"/>
      <c r="V1290" s="108"/>
      <c r="W1290" s="108"/>
      <c r="X1290" s="108"/>
      <c r="Y1290" s="108"/>
      <c r="Z1290" s="108"/>
      <c r="AA1290" s="108"/>
      <c r="AB1290" s="108"/>
      <c r="AC1290" s="108"/>
      <c r="AD1290" s="108"/>
      <c r="AE1290" s="108"/>
      <c r="AF1290" s="108"/>
      <c r="AG1290" s="108"/>
      <c r="AH1290" s="108"/>
    </row>
    <row r="1291">
      <c r="A1291" s="108"/>
      <c r="B1291" s="108"/>
      <c r="C1291" s="108"/>
      <c r="D1291" s="115"/>
      <c r="E1291" s="108"/>
      <c r="F1291" s="108"/>
      <c r="G1291" s="108"/>
      <c r="H1291" s="108"/>
      <c r="I1291" s="108"/>
      <c r="J1291" s="108"/>
      <c r="K1291" s="108"/>
      <c r="L1291" s="108"/>
      <c r="M1291" s="111"/>
      <c r="N1291" s="112"/>
      <c r="O1291" s="111"/>
      <c r="P1291" s="108"/>
      <c r="Q1291" s="108"/>
      <c r="R1291" s="108"/>
      <c r="S1291" s="108"/>
      <c r="T1291" s="108"/>
      <c r="U1291" s="108"/>
      <c r="V1291" s="108"/>
      <c r="W1291" s="108"/>
      <c r="X1291" s="108"/>
      <c r="Y1291" s="108"/>
      <c r="Z1291" s="108"/>
      <c r="AA1291" s="108"/>
      <c r="AB1291" s="108"/>
      <c r="AC1291" s="108"/>
      <c r="AD1291" s="108"/>
      <c r="AE1291" s="108"/>
      <c r="AF1291" s="108"/>
      <c r="AG1291" s="108"/>
      <c r="AH1291" s="108"/>
    </row>
    <row r="1292">
      <c r="A1292" s="108"/>
      <c r="B1292" s="108"/>
      <c r="C1292" s="108"/>
      <c r="D1292" s="115"/>
      <c r="E1292" s="108"/>
      <c r="F1292" s="108"/>
      <c r="G1292" s="108"/>
      <c r="H1292" s="108"/>
      <c r="I1292" s="108"/>
      <c r="J1292" s="108"/>
      <c r="K1292" s="108"/>
      <c r="L1292" s="108"/>
      <c r="M1292" s="111"/>
      <c r="N1292" s="112"/>
      <c r="O1292" s="111"/>
      <c r="P1292" s="108"/>
      <c r="Q1292" s="108"/>
      <c r="R1292" s="108"/>
      <c r="S1292" s="108"/>
      <c r="T1292" s="108"/>
      <c r="U1292" s="108"/>
      <c r="V1292" s="108"/>
      <c r="W1292" s="108"/>
      <c r="X1292" s="108"/>
      <c r="Y1292" s="108"/>
      <c r="Z1292" s="108"/>
      <c r="AA1292" s="108"/>
      <c r="AB1292" s="108"/>
      <c r="AC1292" s="108"/>
      <c r="AD1292" s="108"/>
      <c r="AE1292" s="108"/>
      <c r="AF1292" s="108"/>
      <c r="AG1292" s="108"/>
      <c r="AH1292" s="108"/>
    </row>
    <row r="1293">
      <c r="A1293" s="108"/>
      <c r="B1293" s="108"/>
      <c r="C1293" s="108"/>
      <c r="D1293" s="115"/>
      <c r="E1293" s="108"/>
      <c r="F1293" s="108"/>
      <c r="G1293" s="108"/>
      <c r="H1293" s="108"/>
      <c r="I1293" s="108"/>
      <c r="J1293" s="108"/>
      <c r="K1293" s="108"/>
      <c r="L1293" s="108"/>
      <c r="M1293" s="111"/>
      <c r="N1293" s="112"/>
      <c r="O1293" s="111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  <c r="AG1293" s="108"/>
      <c r="AH1293" s="108"/>
    </row>
    <row r="1294">
      <c r="A1294" s="108"/>
      <c r="B1294" s="108"/>
      <c r="C1294" s="108"/>
      <c r="D1294" s="115"/>
      <c r="E1294" s="108"/>
      <c r="F1294" s="108"/>
      <c r="G1294" s="108"/>
      <c r="H1294" s="108"/>
      <c r="I1294" s="108"/>
      <c r="J1294" s="108"/>
      <c r="K1294" s="108"/>
      <c r="L1294" s="108"/>
      <c r="M1294" s="111"/>
      <c r="N1294" s="112"/>
      <c r="O1294" s="111"/>
      <c r="P1294" s="108"/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08"/>
      <c r="AC1294" s="108"/>
      <c r="AD1294" s="108"/>
      <c r="AE1294" s="108"/>
      <c r="AF1294" s="108"/>
      <c r="AG1294" s="108"/>
      <c r="AH1294" s="108"/>
    </row>
    <row r="1295">
      <c r="A1295" s="108"/>
      <c r="B1295" s="108"/>
      <c r="C1295" s="108"/>
      <c r="D1295" s="115"/>
      <c r="E1295" s="108"/>
      <c r="F1295" s="108"/>
      <c r="G1295" s="108"/>
      <c r="H1295" s="108"/>
      <c r="I1295" s="108"/>
      <c r="J1295" s="108"/>
      <c r="K1295" s="108"/>
      <c r="L1295" s="108"/>
      <c r="M1295" s="111"/>
      <c r="N1295" s="112"/>
      <c r="O1295" s="111"/>
      <c r="P1295" s="108"/>
      <c r="Q1295" s="108"/>
      <c r="R1295" s="108"/>
      <c r="S1295" s="108"/>
      <c r="T1295" s="108"/>
      <c r="U1295" s="108"/>
      <c r="V1295" s="108"/>
      <c r="W1295" s="108"/>
      <c r="X1295" s="108"/>
      <c r="Y1295" s="108"/>
      <c r="Z1295" s="108"/>
      <c r="AA1295" s="108"/>
      <c r="AB1295" s="108"/>
      <c r="AC1295" s="108"/>
      <c r="AD1295" s="108"/>
      <c r="AE1295" s="108"/>
      <c r="AF1295" s="108"/>
      <c r="AG1295" s="108"/>
      <c r="AH1295" s="108"/>
    </row>
    <row r="1296">
      <c r="A1296" s="108"/>
      <c r="B1296" s="108"/>
      <c r="C1296" s="108"/>
      <c r="D1296" s="115"/>
      <c r="E1296" s="108"/>
      <c r="F1296" s="108"/>
      <c r="G1296" s="108"/>
      <c r="H1296" s="108"/>
      <c r="I1296" s="108"/>
      <c r="J1296" s="108"/>
      <c r="K1296" s="108"/>
      <c r="L1296" s="108"/>
      <c r="M1296" s="111"/>
      <c r="N1296" s="112"/>
      <c r="O1296" s="111"/>
      <c r="P1296" s="108"/>
      <c r="Q1296" s="108"/>
      <c r="R1296" s="108"/>
      <c r="S1296" s="108"/>
      <c r="T1296" s="108"/>
      <c r="U1296" s="108"/>
      <c r="V1296" s="108"/>
      <c r="W1296" s="108"/>
      <c r="X1296" s="108"/>
      <c r="Y1296" s="108"/>
      <c r="Z1296" s="108"/>
      <c r="AA1296" s="108"/>
      <c r="AB1296" s="108"/>
      <c r="AC1296" s="108"/>
      <c r="AD1296" s="108"/>
      <c r="AE1296" s="108"/>
      <c r="AF1296" s="108"/>
      <c r="AG1296" s="108"/>
      <c r="AH1296" s="108"/>
    </row>
    <row r="1297">
      <c r="A1297" s="108"/>
      <c r="B1297" s="108"/>
      <c r="C1297" s="108"/>
      <c r="D1297" s="115"/>
      <c r="E1297" s="108"/>
      <c r="F1297" s="108"/>
      <c r="G1297" s="108"/>
      <c r="H1297" s="108"/>
      <c r="I1297" s="108"/>
      <c r="J1297" s="108"/>
      <c r="K1297" s="108"/>
      <c r="L1297" s="108"/>
      <c r="M1297" s="111"/>
      <c r="N1297" s="112"/>
      <c r="O1297" s="111"/>
      <c r="P1297" s="108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08"/>
      <c r="AC1297" s="108"/>
      <c r="AD1297" s="108"/>
      <c r="AE1297" s="108"/>
      <c r="AF1297" s="108"/>
      <c r="AG1297" s="108"/>
      <c r="AH1297" s="108"/>
    </row>
    <row r="1298">
      <c r="A1298" s="108"/>
      <c r="B1298" s="108"/>
      <c r="C1298" s="108"/>
      <c r="D1298" s="115"/>
      <c r="E1298" s="108"/>
      <c r="F1298" s="108"/>
      <c r="G1298" s="108"/>
      <c r="H1298" s="108"/>
      <c r="I1298" s="108"/>
      <c r="J1298" s="108"/>
      <c r="K1298" s="108"/>
      <c r="L1298" s="108"/>
      <c r="M1298" s="111"/>
      <c r="N1298" s="112"/>
      <c r="O1298" s="111"/>
      <c r="P1298" s="108"/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08"/>
      <c r="AC1298" s="108"/>
      <c r="AD1298" s="108"/>
      <c r="AE1298" s="108"/>
      <c r="AF1298" s="108"/>
      <c r="AG1298" s="108"/>
      <c r="AH1298" s="108"/>
    </row>
    <row r="1299">
      <c r="A1299" s="108"/>
      <c r="B1299" s="108"/>
      <c r="C1299" s="108"/>
      <c r="D1299" s="115"/>
      <c r="E1299" s="108"/>
      <c r="F1299" s="108"/>
      <c r="G1299" s="108"/>
      <c r="H1299" s="108"/>
      <c r="I1299" s="108"/>
      <c r="J1299" s="108"/>
      <c r="K1299" s="108"/>
      <c r="L1299" s="108"/>
      <c r="M1299" s="111"/>
      <c r="N1299" s="112"/>
      <c r="O1299" s="111"/>
      <c r="P1299" s="108"/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08"/>
      <c r="AC1299" s="108"/>
      <c r="AD1299" s="108"/>
      <c r="AE1299" s="108"/>
      <c r="AF1299" s="108"/>
      <c r="AG1299" s="108"/>
      <c r="AH1299" s="108"/>
    </row>
    <row r="1300">
      <c r="A1300" s="108"/>
      <c r="B1300" s="108"/>
      <c r="C1300" s="108"/>
      <c r="D1300" s="115"/>
      <c r="E1300" s="108"/>
      <c r="F1300" s="108"/>
      <c r="G1300" s="108"/>
      <c r="H1300" s="108"/>
      <c r="I1300" s="108"/>
      <c r="J1300" s="108"/>
      <c r="K1300" s="108"/>
      <c r="L1300" s="108"/>
      <c r="M1300" s="111"/>
      <c r="N1300" s="112"/>
      <c r="O1300" s="111"/>
      <c r="P1300" s="108"/>
      <c r="Q1300" s="108"/>
      <c r="R1300" s="108"/>
      <c r="S1300" s="108"/>
      <c r="T1300" s="108"/>
      <c r="U1300" s="108"/>
      <c r="V1300" s="108"/>
      <c r="W1300" s="108"/>
      <c r="X1300" s="108"/>
      <c r="Y1300" s="108"/>
      <c r="Z1300" s="108"/>
      <c r="AA1300" s="108"/>
      <c r="AB1300" s="108"/>
      <c r="AC1300" s="108"/>
      <c r="AD1300" s="108"/>
      <c r="AE1300" s="108"/>
      <c r="AF1300" s="108"/>
      <c r="AG1300" s="108"/>
      <c r="AH1300" s="108"/>
    </row>
    <row r="1301">
      <c r="A1301" s="108"/>
      <c r="B1301" s="108"/>
      <c r="C1301" s="108"/>
      <c r="D1301" s="115"/>
      <c r="E1301" s="108"/>
      <c r="F1301" s="108"/>
      <c r="G1301" s="108"/>
      <c r="H1301" s="108"/>
      <c r="I1301" s="108"/>
      <c r="J1301" s="108"/>
      <c r="K1301" s="108"/>
      <c r="L1301" s="108"/>
      <c r="M1301" s="111"/>
      <c r="N1301" s="112"/>
      <c r="O1301" s="111"/>
      <c r="P1301" s="108"/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08"/>
      <c r="AC1301" s="108"/>
      <c r="AD1301" s="108"/>
      <c r="AE1301" s="108"/>
      <c r="AF1301" s="108"/>
      <c r="AG1301" s="108"/>
      <c r="AH1301" s="108"/>
    </row>
    <row r="1302">
      <c r="A1302" s="108"/>
      <c r="B1302" s="108"/>
      <c r="C1302" s="108"/>
      <c r="D1302" s="115"/>
      <c r="E1302" s="108"/>
      <c r="F1302" s="108"/>
      <c r="G1302" s="108"/>
      <c r="H1302" s="108"/>
      <c r="I1302" s="108"/>
      <c r="J1302" s="108"/>
      <c r="K1302" s="108"/>
      <c r="L1302" s="108"/>
      <c r="M1302" s="111"/>
      <c r="N1302" s="112"/>
      <c r="O1302" s="111"/>
      <c r="P1302" s="108"/>
      <c r="Q1302" s="108"/>
      <c r="R1302" s="108"/>
      <c r="S1302" s="108"/>
      <c r="T1302" s="108"/>
      <c r="U1302" s="108"/>
      <c r="V1302" s="108"/>
      <c r="W1302" s="108"/>
      <c r="X1302" s="108"/>
      <c r="Y1302" s="108"/>
      <c r="Z1302" s="108"/>
      <c r="AA1302" s="108"/>
      <c r="AB1302" s="108"/>
      <c r="AC1302" s="108"/>
      <c r="AD1302" s="108"/>
      <c r="AE1302" s="108"/>
      <c r="AF1302" s="108"/>
      <c r="AG1302" s="108"/>
      <c r="AH1302" s="108"/>
    </row>
    <row r="1303">
      <c r="A1303" s="108"/>
      <c r="B1303" s="108"/>
      <c r="C1303" s="108"/>
      <c r="D1303" s="115"/>
      <c r="E1303" s="108"/>
      <c r="F1303" s="108"/>
      <c r="G1303" s="108"/>
      <c r="H1303" s="108"/>
      <c r="I1303" s="108"/>
      <c r="J1303" s="108"/>
      <c r="K1303" s="108"/>
      <c r="L1303" s="108"/>
      <c r="M1303" s="111"/>
      <c r="N1303" s="112"/>
      <c r="O1303" s="111"/>
      <c r="P1303" s="108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08"/>
      <c r="AC1303" s="108"/>
      <c r="AD1303" s="108"/>
      <c r="AE1303" s="108"/>
      <c r="AF1303" s="108"/>
      <c r="AG1303" s="108"/>
      <c r="AH1303" s="108"/>
    </row>
    <row r="1304">
      <c r="A1304" s="108"/>
      <c r="B1304" s="108"/>
      <c r="C1304" s="108"/>
      <c r="D1304" s="115"/>
      <c r="E1304" s="108"/>
      <c r="F1304" s="108"/>
      <c r="G1304" s="108"/>
      <c r="H1304" s="108"/>
      <c r="I1304" s="108"/>
      <c r="J1304" s="108"/>
      <c r="K1304" s="108"/>
      <c r="L1304" s="108"/>
      <c r="M1304" s="111"/>
      <c r="N1304" s="112"/>
      <c r="O1304" s="111"/>
      <c r="P1304" s="108"/>
      <c r="Q1304" s="108"/>
      <c r="R1304" s="108"/>
      <c r="S1304" s="108"/>
      <c r="T1304" s="108"/>
      <c r="U1304" s="108"/>
      <c r="V1304" s="108"/>
      <c r="W1304" s="108"/>
      <c r="X1304" s="108"/>
      <c r="Y1304" s="108"/>
      <c r="Z1304" s="108"/>
      <c r="AA1304" s="108"/>
      <c r="AB1304" s="108"/>
      <c r="AC1304" s="108"/>
      <c r="AD1304" s="108"/>
      <c r="AE1304" s="108"/>
      <c r="AF1304" s="108"/>
      <c r="AG1304" s="108"/>
      <c r="AH1304" s="108"/>
    </row>
    <row r="1305">
      <c r="A1305" s="108"/>
      <c r="B1305" s="108"/>
      <c r="C1305" s="108"/>
      <c r="D1305" s="115"/>
      <c r="E1305" s="108"/>
      <c r="F1305" s="108"/>
      <c r="G1305" s="108"/>
      <c r="H1305" s="108"/>
      <c r="I1305" s="108"/>
      <c r="J1305" s="108"/>
      <c r="K1305" s="108"/>
      <c r="L1305" s="108"/>
      <c r="M1305" s="111"/>
      <c r="N1305" s="112"/>
      <c r="O1305" s="111"/>
      <c r="P1305" s="108"/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08"/>
      <c r="AC1305" s="108"/>
      <c r="AD1305" s="108"/>
      <c r="AE1305" s="108"/>
      <c r="AF1305" s="108"/>
      <c r="AG1305" s="108"/>
      <c r="AH1305" s="108"/>
    </row>
    <row r="1306">
      <c r="A1306" s="108"/>
      <c r="B1306" s="108"/>
      <c r="C1306" s="108"/>
      <c r="D1306" s="115"/>
      <c r="E1306" s="108"/>
      <c r="F1306" s="108"/>
      <c r="G1306" s="108"/>
      <c r="H1306" s="108"/>
      <c r="I1306" s="108"/>
      <c r="J1306" s="108"/>
      <c r="K1306" s="108"/>
      <c r="L1306" s="108"/>
      <c r="M1306" s="111"/>
      <c r="N1306" s="112"/>
      <c r="O1306" s="111"/>
      <c r="P1306" s="108"/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  <c r="AE1306" s="108"/>
      <c r="AF1306" s="108"/>
      <c r="AG1306" s="108"/>
      <c r="AH1306" s="108"/>
    </row>
    <row r="1307">
      <c r="A1307" s="108"/>
      <c r="B1307" s="108"/>
      <c r="C1307" s="108"/>
      <c r="D1307" s="115"/>
      <c r="E1307" s="108"/>
      <c r="F1307" s="108"/>
      <c r="G1307" s="108"/>
      <c r="H1307" s="108"/>
      <c r="I1307" s="108"/>
      <c r="J1307" s="108"/>
      <c r="K1307" s="108"/>
      <c r="L1307" s="108"/>
      <c r="M1307" s="111"/>
      <c r="N1307" s="112"/>
      <c r="O1307" s="111"/>
      <c r="P1307" s="108"/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  <c r="AE1307" s="108"/>
      <c r="AF1307" s="108"/>
      <c r="AG1307" s="108"/>
      <c r="AH1307" s="108"/>
    </row>
    <row r="1308">
      <c r="A1308" s="108"/>
      <c r="B1308" s="108"/>
      <c r="C1308" s="108"/>
      <c r="D1308" s="115"/>
      <c r="E1308" s="108"/>
      <c r="F1308" s="108"/>
      <c r="G1308" s="108"/>
      <c r="H1308" s="108"/>
      <c r="I1308" s="108"/>
      <c r="J1308" s="108"/>
      <c r="K1308" s="108"/>
      <c r="L1308" s="108"/>
      <c r="M1308" s="111"/>
      <c r="N1308" s="112"/>
      <c r="O1308" s="111"/>
      <c r="P1308" s="108"/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  <c r="AE1308" s="108"/>
      <c r="AF1308" s="108"/>
      <c r="AG1308" s="108"/>
      <c r="AH1308" s="108"/>
    </row>
    <row r="1309">
      <c r="A1309" s="108"/>
      <c r="B1309" s="108"/>
      <c r="C1309" s="108"/>
      <c r="D1309" s="115"/>
      <c r="E1309" s="108"/>
      <c r="F1309" s="108"/>
      <c r="G1309" s="108"/>
      <c r="H1309" s="108"/>
      <c r="I1309" s="108"/>
      <c r="J1309" s="108"/>
      <c r="K1309" s="108"/>
      <c r="L1309" s="108"/>
      <c r="M1309" s="111"/>
      <c r="N1309" s="112"/>
      <c r="O1309" s="111"/>
      <c r="P1309" s="108"/>
      <c r="Q1309" s="108"/>
      <c r="R1309" s="108"/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  <c r="AE1309" s="108"/>
      <c r="AF1309" s="108"/>
      <c r="AG1309" s="108"/>
      <c r="AH1309" s="108"/>
    </row>
    <row r="1310">
      <c r="A1310" s="108"/>
      <c r="B1310" s="108"/>
      <c r="C1310" s="108"/>
      <c r="D1310" s="115"/>
      <c r="E1310" s="108"/>
      <c r="F1310" s="108"/>
      <c r="G1310" s="108"/>
      <c r="H1310" s="108"/>
      <c r="I1310" s="108"/>
      <c r="J1310" s="108"/>
      <c r="K1310" s="108"/>
      <c r="L1310" s="108"/>
      <c r="M1310" s="111"/>
      <c r="N1310" s="112"/>
      <c r="O1310" s="111"/>
      <c r="P1310" s="108"/>
      <c r="Q1310" s="108"/>
      <c r="R1310" s="108"/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  <c r="AE1310" s="108"/>
      <c r="AF1310" s="108"/>
      <c r="AG1310" s="108"/>
      <c r="AH1310" s="108"/>
    </row>
    <row r="1311">
      <c r="A1311" s="108"/>
      <c r="B1311" s="108"/>
      <c r="C1311" s="108"/>
      <c r="D1311" s="115"/>
      <c r="E1311" s="108"/>
      <c r="F1311" s="108"/>
      <c r="G1311" s="108"/>
      <c r="H1311" s="108"/>
      <c r="I1311" s="108"/>
      <c r="J1311" s="108"/>
      <c r="K1311" s="108"/>
      <c r="L1311" s="108"/>
      <c r="M1311" s="111"/>
      <c r="N1311" s="112"/>
      <c r="O1311" s="111"/>
      <c r="P1311" s="108"/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  <c r="AE1311" s="108"/>
      <c r="AF1311" s="108"/>
      <c r="AG1311" s="108"/>
      <c r="AH1311" s="108"/>
    </row>
    <row r="1312">
      <c r="A1312" s="108"/>
      <c r="B1312" s="108"/>
      <c r="C1312" s="108"/>
      <c r="D1312" s="115"/>
      <c r="E1312" s="108"/>
      <c r="F1312" s="108"/>
      <c r="G1312" s="108"/>
      <c r="H1312" s="108"/>
      <c r="I1312" s="108"/>
      <c r="J1312" s="108"/>
      <c r="K1312" s="108"/>
      <c r="L1312" s="108"/>
      <c r="M1312" s="111"/>
      <c r="N1312" s="112"/>
      <c r="O1312" s="111"/>
      <c r="P1312" s="108"/>
      <c r="Q1312" s="108"/>
      <c r="R1312" s="108"/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  <c r="AE1312" s="108"/>
      <c r="AF1312" s="108"/>
      <c r="AG1312" s="108"/>
      <c r="AH1312" s="108"/>
    </row>
    <row r="1313">
      <c r="A1313" s="108"/>
      <c r="B1313" s="108"/>
      <c r="C1313" s="108"/>
      <c r="D1313" s="115"/>
      <c r="E1313" s="108"/>
      <c r="F1313" s="108"/>
      <c r="G1313" s="108"/>
      <c r="H1313" s="108"/>
      <c r="I1313" s="108"/>
      <c r="J1313" s="108"/>
      <c r="K1313" s="108"/>
      <c r="L1313" s="108"/>
      <c r="M1313" s="111"/>
      <c r="N1313" s="112"/>
      <c r="O1313" s="111"/>
      <c r="P1313" s="108"/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  <c r="AE1313" s="108"/>
      <c r="AF1313" s="108"/>
      <c r="AG1313" s="108"/>
      <c r="AH1313" s="108"/>
    </row>
    <row r="1314">
      <c r="A1314" s="108"/>
      <c r="B1314" s="108"/>
      <c r="C1314" s="108"/>
      <c r="D1314" s="115"/>
      <c r="E1314" s="108"/>
      <c r="F1314" s="108"/>
      <c r="G1314" s="108"/>
      <c r="H1314" s="108"/>
      <c r="I1314" s="108"/>
      <c r="J1314" s="108"/>
      <c r="K1314" s="108"/>
      <c r="L1314" s="108"/>
      <c r="M1314" s="111"/>
      <c r="N1314" s="112"/>
      <c r="O1314" s="111"/>
      <c r="P1314" s="108"/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  <c r="AE1314" s="108"/>
      <c r="AF1314" s="108"/>
      <c r="AG1314" s="108"/>
      <c r="AH1314" s="108"/>
    </row>
    <row r="1315">
      <c r="A1315" s="108"/>
      <c r="B1315" s="108"/>
      <c r="C1315" s="108"/>
      <c r="D1315" s="115"/>
      <c r="E1315" s="108"/>
      <c r="F1315" s="108"/>
      <c r="G1315" s="108"/>
      <c r="H1315" s="108"/>
      <c r="I1315" s="108"/>
      <c r="J1315" s="108"/>
      <c r="K1315" s="108"/>
      <c r="L1315" s="108"/>
      <c r="M1315" s="111"/>
      <c r="N1315" s="112"/>
      <c r="O1315" s="111"/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/>
      <c r="AB1315" s="108"/>
      <c r="AC1315" s="108"/>
      <c r="AD1315" s="108"/>
      <c r="AE1315" s="108"/>
      <c r="AF1315" s="108"/>
      <c r="AG1315" s="108"/>
      <c r="AH1315" s="108"/>
    </row>
    <row r="1316">
      <c r="A1316" s="108"/>
      <c r="B1316" s="108"/>
      <c r="C1316" s="108"/>
      <c r="D1316" s="115"/>
      <c r="E1316" s="108"/>
      <c r="F1316" s="108"/>
      <c r="G1316" s="108"/>
      <c r="H1316" s="108"/>
      <c r="I1316" s="108"/>
      <c r="J1316" s="108"/>
      <c r="K1316" s="108"/>
      <c r="L1316" s="108"/>
      <c r="M1316" s="111"/>
      <c r="N1316" s="112"/>
      <c r="O1316" s="111"/>
      <c r="P1316" s="108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08"/>
      <c r="AC1316" s="108"/>
      <c r="AD1316" s="108"/>
      <c r="AE1316" s="108"/>
      <c r="AF1316" s="108"/>
      <c r="AG1316" s="108"/>
      <c r="AH1316" s="108"/>
    </row>
    <row r="1317">
      <c r="A1317" s="108"/>
      <c r="B1317" s="108"/>
      <c r="C1317" s="108"/>
      <c r="D1317" s="115"/>
      <c r="E1317" s="108"/>
      <c r="F1317" s="108"/>
      <c r="G1317" s="108"/>
      <c r="H1317" s="108"/>
      <c r="I1317" s="108"/>
      <c r="J1317" s="108"/>
      <c r="K1317" s="108"/>
      <c r="L1317" s="108"/>
      <c r="M1317" s="111"/>
      <c r="N1317" s="112"/>
      <c r="O1317" s="111"/>
      <c r="P1317" s="108"/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08"/>
      <c r="AC1317" s="108"/>
      <c r="AD1317" s="108"/>
      <c r="AE1317" s="108"/>
      <c r="AF1317" s="108"/>
      <c r="AG1317" s="108"/>
      <c r="AH1317" s="108"/>
    </row>
    <row r="1318">
      <c r="A1318" s="108"/>
      <c r="B1318" s="108"/>
      <c r="C1318" s="108"/>
      <c r="D1318" s="115"/>
      <c r="E1318" s="108"/>
      <c r="F1318" s="108"/>
      <c r="G1318" s="108"/>
      <c r="H1318" s="108"/>
      <c r="I1318" s="108"/>
      <c r="J1318" s="108"/>
      <c r="K1318" s="108"/>
      <c r="L1318" s="108"/>
      <c r="M1318" s="111"/>
      <c r="N1318" s="112"/>
      <c r="O1318" s="111"/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/>
      <c r="AB1318" s="108"/>
      <c r="AC1318" s="108"/>
      <c r="AD1318" s="108"/>
      <c r="AE1318" s="108"/>
      <c r="AF1318" s="108"/>
      <c r="AG1318" s="108"/>
      <c r="AH1318" s="108"/>
    </row>
    <row r="1319">
      <c r="A1319" s="108"/>
      <c r="B1319" s="108"/>
      <c r="C1319" s="108"/>
      <c r="D1319" s="115"/>
      <c r="E1319" s="108"/>
      <c r="F1319" s="108"/>
      <c r="G1319" s="108"/>
      <c r="H1319" s="108"/>
      <c r="I1319" s="108"/>
      <c r="J1319" s="108"/>
      <c r="K1319" s="108"/>
      <c r="L1319" s="108"/>
      <c r="M1319" s="111"/>
      <c r="N1319" s="112"/>
      <c r="O1319" s="111"/>
      <c r="P1319" s="108"/>
      <c r="Q1319" s="108"/>
      <c r="R1319" s="108"/>
      <c r="S1319" s="108"/>
      <c r="T1319" s="108"/>
      <c r="U1319" s="108"/>
      <c r="V1319" s="108"/>
      <c r="W1319" s="108"/>
      <c r="X1319" s="108"/>
      <c r="Y1319" s="108"/>
      <c r="Z1319" s="108"/>
      <c r="AA1319" s="108"/>
      <c r="AB1319" s="108"/>
      <c r="AC1319" s="108"/>
      <c r="AD1319" s="108"/>
      <c r="AE1319" s="108"/>
      <c r="AF1319" s="108"/>
      <c r="AG1319" s="108"/>
      <c r="AH1319" s="108"/>
    </row>
    <row r="1320">
      <c r="A1320" s="108"/>
      <c r="B1320" s="108"/>
      <c r="C1320" s="108"/>
      <c r="D1320" s="115"/>
      <c r="E1320" s="108"/>
      <c r="F1320" s="108"/>
      <c r="G1320" s="108"/>
      <c r="H1320" s="108"/>
      <c r="I1320" s="108"/>
      <c r="J1320" s="108"/>
      <c r="K1320" s="108"/>
      <c r="L1320" s="108"/>
      <c r="M1320" s="111"/>
      <c r="N1320" s="112"/>
      <c r="O1320" s="111"/>
      <c r="P1320" s="108"/>
      <c r="Q1320" s="108"/>
      <c r="R1320" s="108"/>
      <c r="S1320" s="108"/>
      <c r="T1320" s="108"/>
      <c r="U1320" s="108"/>
      <c r="V1320" s="108"/>
      <c r="W1320" s="108"/>
      <c r="X1320" s="108"/>
      <c r="Y1320" s="108"/>
      <c r="Z1320" s="108"/>
      <c r="AA1320" s="108"/>
      <c r="AB1320" s="108"/>
      <c r="AC1320" s="108"/>
      <c r="AD1320" s="108"/>
      <c r="AE1320" s="108"/>
      <c r="AF1320" s="108"/>
      <c r="AG1320" s="108"/>
      <c r="AH1320" s="108"/>
    </row>
    <row r="1321">
      <c r="A1321" s="108"/>
      <c r="B1321" s="108"/>
      <c r="C1321" s="108"/>
      <c r="D1321" s="115"/>
      <c r="E1321" s="108"/>
      <c r="F1321" s="108"/>
      <c r="G1321" s="108"/>
      <c r="H1321" s="108"/>
      <c r="I1321" s="108"/>
      <c r="J1321" s="108"/>
      <c r="K1321" s="108"/>
      <c r="L1321" s="108"/>
      <c r="M1321" s="111"/>
      <c r="N1321" s="112"/>
      <c r="O1321" s="111"/>
      <c r="P1321" s="108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08"/>
      <c r="AC1321" s="108"/>
      <c r="AD1321" s="108"/>
      <c r="AE1321" s="108"/>
      <c r="AF1321" s="108"/>
      <c r="AG1321" s="108"/>
      <c r="AH1321" s="108"/>
    </row>
    <row r="1322">
      <c r="A1322" s="108"/>
      <c r="B1322" s="108"/>
      <c r="C1322" s="108"/>
      <c r="D1322" s="115"/>
      <c r="E1322" s="108"/>
      <c r="F1322" s="108"/>
      <c r="G1322" s="108"/>
      <c r="H1322" s="108"/>
      <c r="I1322" s="108"/>
      <c r="J1322" s="108"/>
      <c r="K1322" s="108"/>
      <c r="L1322" s="108"/>
      <c r="M1322" s="111"/>
      <c r="N1322" s="112"/>
      <c r="O1322" s="111"/>
      <c r="P1322" s="108"/>
      <c r="Q1322" s="108"/>
      <c r="R1322" s="108"/>
      <c r="S1322" s="108"/>
      <c r="T1322" s="108"/>
      <c r="U1322" s="108"/>
      <c r="V1322" s="108"/>
      <c r="W1322" s="108"/>
      <c r="X1322" s="108"/>
      <c r="Y1322" s="108"/>
      <c r="Z1322" s="108"/>
      <c r="AA1322" s="108"/>
      <c r="AB1322" s="108"/>
      <c r="AC1322" s="108"/>
      <c r="AD1322" s="108"/>
      <c r="AE1322" s="108"/>
      <c r="AF1322" s="108"/>
      <c r="AG1322" s="108"/>
      <c r="AH1322" s="108"/>
    </row>
    <row r="1323">
      <c r="A1323" s="108"/>
      <c r="B1323" s="108"/>
      <c r="C1323" s="108"/>
      <c r="D1323" s="115"/>
      <c r="E1323" s="108"/>
      <c r="F1323" s="108"/>
      <c r="G1323" s="108"/>
      <c r="H1323" s="108"/>
      <c r="I1323" s="108"/>
      <c r="J1323" s="108"/>
      <c r="K1323" s="108"/>
      <c r="L1323" s="108"/>
      <c r="M1323" s="111"/>
      <c r="N1323" s="112"/>
      <c r="O1323" s="111"/>
      <c r="P1323" s="108"/>
      <c r="Q1323" s="108"/>
      <c r="R1323" s="108"/>
      <c r="S1323" s="108"/>
      <c r="T1323" s="108"/>
      <c r="U1323" s="108"/>
      <c r="V1323" s="108"/>
      <c r="W1323" s="108"/>
      <c r="X1323" s="108"/>
      <c r="Y1323" s="108"/>
      <c r="Z1323" s="108"/>
      <c r="AA1323" s="108"/>
      <c r="AB1323" s="108"/>
      <c r="AC1323" s="108"/>
      <c r="AD1323" s="108"/>
      <c r="AE1323" s="108"/>
      <c r="AF1323" s="108"/>
      <c r="AG1323" s="108"/>
      <c r="AH1323" s="108"/>
    </row>
    <row r="1324">
      <c r="A1324" s="108"/>
      <c r="B1324" s="108"/>
      <c r="C1324" s="108"/>
      <c r="D1324" s="115"/>
      <c r="E1324" s="108"/>
      <c r="F1324" s="108"/>
      <c r="G1324" s="108"/>
      <c r="H1324" s="108"/>
      <c r="I1324" s="108"/>
      <c r="J1324" s="108"/>
      <c r="K1324" s="108"/>
      <c r="L1324" s="108"/>
      <c r="M1324" s="111"/>
      <c r="N1324" s="112"/>
      <c r="O1324" s="111"/>
      <c r="P1324" s="108"/>
      <c r="Q1324" s="108"/>
      <c r="R1324" s="108"/>
      <c r="S1324" s="108"/>
      <c r="T1324" s="108"/>
      <c r="U1324" s="108"/>
      <c r="V1324" s="108"/>
      <c r="W1324" s="108"/>
      <c r="X1324" s="108"/>
      <c r="Y1324" s="108"/>
      <c r="Z1324" s="108"/>
      <c r="AA1324" s="108"/>
      <c r="AB1324" s="108"/>
      <c r="AC1324" s="108"/>
      <c r="AD1324" s="108"/>
      <c r="AE1324" s="108"/>
      <c r="AF1324" s="108"/>
      <c r="AG1324" s="108"/>
      <c r="AH1324" s="108"/>
    </row>
    <row r="1325">
      <c r="A1325" s="108"/>
      <c r="B1325" s="108"/>
      <c r="C1325" s="108"/>
      <c r="D1325" s="115"/>
      <c r="E1325" s="108"/>
      <c r="F1325" s="108"/>
      <c r="G1325" s="108"/>
      <c r="H1325" s="108"/>
      <c r="I1325" s="108"/>
      <c r="J1325" s="108"/>
      <c r="K1325" s="108"/>
      <c r="L1325" s="108"/>
      <c r="M1325" s="111"/>
      <c r="N1325" s="112"/>
      <c r="O1325" s="111"/>
      <c r="P1325" s="108"/>
      <c r="Q1325" s="108"/>
      <c r="R1325" s="108"/>
      <c r="S1325" s="108"/>
      <c r="T1325" s="108"/>
      <c r="U1325" s="108"/>
      <c r="V1325" s="108"/>
      <c r="W1325" s="108"/>
      <c r="X1325" s="108"/>
      <c r="Y1325" s="108"/>
      <c r="Z1325" s="108"/>
      <c r="AA1325" s="108"/>
      <c r="AB1325" s="108"/>
      <c r="AC1325" s="108"/>
      <c r="AD1325" s="108"/>
      <c r="AE1325" s="108"/>
      <c r="AF1325" s="108"/>
      <c r="AG1325" s="108"/>
      <c r="AH1325" s="108"/>
    </row>
    <row r="1326">
      <c r="A1326" s="108"/>
      <c r="B1326" s="108"/>
      <c r="C1326" s="108"/>
      <c r="D1326" s="115"/>
      <c r="E1326" s="108"/>
      <c r="F1326" s="108"/>
      <c r="G1326" s="108"/>
      <c r="H1326" s="108"/>
      <c r="I1326" s="108"/>
      <c r="J1326" s="108"/>
      <c r="K1326" s="108"/>
      <c r="L1326" s="108"/>
      <c r="M1326" s="111"/>
      <c r="N1326" s="112"/>
      <c r="O1326" s="111"/>
      <c r="P1326" s="108"/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08"/>
      <c r="AC1326" s="108"/>
      <c r="AD1326" s="108"/>
      <c r="AE1326" s="108"/>
      <c r="AF1326" s="108"/>
      <c r="AG1326" s="108"/>
      <c r="AH1326" s="108"/>
    </row>
    <row r="1327">
      <c r="A1327" s="108"/>
      <c r="B1327" s="108"/>
      <c r="C1327" s="108"/>
      <c r="D1327" s="115"/>
      <c r="E1327" s="108"/>
      <c r="F1327" s="108"/>
      <c r="G1327" s="108"/>
      <c r="H1327" s="108"/>
      <c r="I1327" s="108"/>
      <c r="J1327" s="108"/>
      <c r="K1327" s="108"/>
      <c r="L1327" s="108"/>
      <c r="M1327" s="111"/>
      <c r="N1327" s="112"/>
      <c r="O1327" s="111"/>
      <c r="P1327" s="108"/>
      <c r="Q1327" s="108"/>
      <c r="R1327" s="108"/>
      <c r="S1327" s="108"/>
      <c r="T1327" s="108"/>
      <c r="U1327" s="108"/>
      <c r="V1327" s="108"/>
      <c r="W1327" s="108"/>
      <c r="X1327" s="108"/>
      <c r="Y1327" s="108"/>
      <c r="Z1327" s="108"/>
      <c r="AA1327" s="108"/>
      <c r="AB1327" s="108"/>
      <c r="AC1327" s="108"/>
      <c r="AD1327" s="108"/>
      <c r="AE1327" s="108"/>
      <c r="AF1327" s="108"/>
      <c r="AG1327" s="108"/>
      <c r="AH1327" s="108"/>
    </row>
    <row r="1328">
      <c r="A1328" s="108"/>
      <c r="B1328" s="108"/>
      <c r="C1328" s="108"/>
      <c r="D1328" s="115"/>
      <c r="E1328" s="108"/>
      <c r="F1328" s="108"/>
      <c r="G1328" s="108"/>
      <c r="H1328" s="108"/>
      <c r="I1328" s="108"/>
      <c r="J1328" s="108"/>
      <c r="K1328" s="108"/>
      <c r="L1328" s="108"/>
      <c r="M1328" s="111"/>
      <c r="N1328" s="112"/>
      <c r="O1328" s="111"/>
      <c r="P1328" s="108"/>
      <c r="Q1328" s="108"/>
      <c r="R1328" s="108"/>
      <c r="S1328" s="108"/>
      <c r="T1328" s="108"/>
      <c r="U1328" s="108"/>
      <c r="V1328" s="108"/>
      <c r="W1328" s="108"/>
      <c r="X1328" s="108"/>
      <c r="Y1328" s="108"/>
      <c r="Z1328" s="108"/>
      <c r="AA1328" s="108"/>
      <c r="AB1328" s="108"/>
      <c r="AC1328" s="108"/>
      <c r="AD1328" s="108"/>
      <c r="AE1328" s="108"/>
      <c r="AF1328" s="108"/>
      <c r="AG1328" s="108"/>
      <c r="AH1328" s="108"/>
    </row>
    <row r="1329">
      <c r="A1329" s="108"/>
      <c r="B1329" s="108"/>
      <c r="C1329" s="108"/>
      <c r="D1329" s="115"/>
      <c r="E1329" s="108"/>
      <c r="F1329" s="108"/>
      <c r="G1329" s="108"/>
      <c r="H1329" s="108"/>
      <c r="I1329" s="108"/>
      <c r="J1329" s="108"/>
      <c r="K1329" s="108"/>
      <c r="L1329" s="108"/>
      <c r="M1329" s="111"/>
      <c r="N1329" s="112"/>
      <c r="O1329" s="111"/>
      <c r="P1329" s="108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08"/>
      <c r="AC1329" s="108"/>
      <c r="AD1329" s="108"/>
      <c r="AE1329" s="108"/>
      <c r="AF1329" s="108"/>
      <c r="AG1329" s="108"/>
      <c r="AH1329" s="108"/>
    </row>
    <row r="1330">
      <c r="A1330" s="108"/>
      <c r="B1330" s="108"/>
      <c r="C1330" s="108"/>
      <c r="D1330" s="115"/>
      <c r="E1330" s="108"/>
      <c r="F1330" s="108"/>
      <c r="G1330" s="108"/>
      <c r="H1330" s="108"/>
      <c r="I1330" s="108"/>
      <c r="J1330" s="108"/>
      <c r="K1330" s="108"/>
      <c r="L1330" s="108"/>
      <c r="M1330" s="111"/>
      <c r="N1330" s="112"/>
      <c r="O1330" s="111"/>
      <c r="P1330" s="108"/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08"/>
      <c r="AC1330" s="108"/>
      <c r="AD1330" s="108"/>
      <c r="AE1330" s="108"/>
      <c r="AF1330" s="108"/>
      <c r="AG1330" s="108"/>
      <c r="AH1330" s="108"/>
    </row>
    <row r="1331">
      <c r="A1331" s="108"/>
      <c r="B1331" s="108"/>
      <c r="C1331" s="108"/>
      <c r="D1331" s="115"/>
      <c r="E1331" s="108"/>
      <c r="F1331" s="108"/>
      <c r="G1331" s="108"/>
      <c r="H1331" s="108"/>
      <c r="I1331" s="108"/>
      <c r="J1331" s="108"/>
      <c r="K1331" s="108"/>
      <c r="L1331" s="108"/>
      <c r="M1331" s="111"/>
      <c r="N1331" s="112"/>
      <c r="O1331" s="111"/>
      <c r="P1331" s="108"/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08"/>
      <c r="AC1331" s="108"/>
      <c r="AD1331" s="108"/>
      <c r="AE1331" s="108"/>
      <c r="AF1331" s="108"/>
      <c r="AG1331" s="108"/>
      <c r="AH1331" s="108"/>
    </row>
    <row r="1332">
      <c r="A1332" s="108"/>
      <c r="B1332" s="108"/>
      <c r="C1332" s="108"/>
      <c r="D1332" s="115"/>
      <c r="E1332" s="108"/>
      <c r="F1332" s="108"/>
      <c r="G1332" s="108"/>
      <c r="H1332" s="108"/>
      <c r="I1332" s="108"/>
      <c r="J1332" s="108"/>
      <c r="K1332" s="108"/>
      <c r="L1332" s="108"/>
      <c r="M1332" s="111"/>
      <c r="N1332" s="112"/>
      <c r="O1332" s="111"/>
      <c r="P1332" s="108"/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08"/>
      <c r="AC1332" s="108"/>
      <c r="AD1332" s="108"/>
      <c r="AE1332" s="108"/>
      <c r="AF1332" s="108"/>
      <c r="AG1332" s="108"/>
      <c r="AH1332" s="108"/>
    </row>
    <row r="1333">
      <c r="A1333" s="108"/>
      <c r="B1333" s="108"/>
      <c r="C1333" s="108"/>
      <c r="D1333" s="115"/>
      <c r="E1333" s="108"/>
      <c r="F1333" s="108"/>
      <c r="G1333" s="108"/>
      <c r="H1333" s="108"/>
      <c r="I1333" s="108"/>
      <c r="J1333" s="108"/>
      <c r="K1333" s="108"/>
      <c r="L1333" s="108"/>
      <c r="M1333" s="111"/>
      <c r="N1333" s="112"/>
      <c r="O1333" s="111"/>
      <c r="P1333" s="108"/>
      <c r="Q1333" s="108"/>
      <c r="R1333" s="108"/>
      <c r="S1333" s="108"/>
      <c r="T1333" s="108"/>
      <c r="U1333" s="108"/>
      <c r="V1333" s="108"/>
      <c r="W1333" s="108"/>
      <c r="X1333" s="108"/>
      <c r="Y1333" s="108"/>
      <c r="Z1333" s="108"/>
      <c r="AA1333" s="108"/>
      <c r="AB1333" s="108"/>
      <c r="AC1333" s="108"/>
      <c r="AD1333" s="108"/>
      <c r="AE1333" s="108"/>
      <c r="AF1333" s="108"/>
      <c r="AG1333" s="108"/>
      <c r="AH1333" s="108"/>
    </row>
    <row r="1334">
      <c r="A1334" s="108"/>
      <c r="B1334" s="108"/>
      <c r="C1334" s="108"/>
      <c r="D1334" s="115"/>
      <c r="E1334" s="108"/>
      <c r="F1334" s="108"/>
      <c r="G1334" s="108"/>
      <c r="H1334" s="108"/>
      <c r="I1334" s="108"/>
      <c r="J1334" s="108"/>
      <c r="K1334" s="108"/>
      <c r="L1334" s="108"/>
      <c r="M1334" s="111"/>
      <c r="N1334" s="112"/>
      <c r="O1334" s="111"/>
      <c r="P1334" s="108"/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08"/>
      <c r="AC1334" s="108"/>
      <c r="AD1334" s="108"/>
      <c r="AE1334" s="108"/>
      <c r="AF1334" s="108"/>
      <c r="AG1334" s="108"/>
      <c r="AH1334" s="108"/>
    </row>
    <row r="1335">
      <c r="A1335" s="108"/>
      <c r="B1335" s="108"/>
      <c r="C1335" s="108"/>
      <c r="D1335" s="115"/>
      <c r="E1335" s="108"/>
      <c r="F1335" s="108"/>
      <c r="G1335" s="108"/>
      <c r="H1335" s="108"/>
      <c r="I1335" s="108"/>
      <c r="J1335" s="108"/>
      <c r="K1335" s="108"/>
      <c r="L1335" s="108"/>
      <c r="M1335" s="111"/>
      <c r="N1335" s="112"/>
      <c r="O1335" s="111"/>
      <c r="P1335" s="108"/>
      <c r="Q1335" s="108"/>
      <c r="R1335" s="108"/>
      <c r="S1335" s="108"/>
      <c r="T1335" s="108"/>
      <c r="U1335" s="108"/>
      <c r="V1335" s="108"/>
      <c r="W1335" s="108"/>
      <c r="X1335" s="108"/>
      <c r="Y1335" s="108"/>
      <c r="Z1335" s="108"/>
      <c r="AA1335" s="108"/>
      <c r="AB1335" s="108"/>
      <c r="AC1335" s="108"/>
      <c r="AD1335" s="108"/>
      <c r="AE1335" s="108"/>
      <c r="AF1335" s="108"/>
      <c r="AG1335" s="108"/>
      <c r="AH1335" s="108"/>
    </row>
    <row r="1336">
      <c r="A1336" s="108"/>
      <c r="B1336" s="108"/>
      <c r="C1336" s="108"/>
      <c r="D1336" s="115"/>
      <c r="E1336" s="108"/>
      <c r="F1336" s="108"/>
      <c r="G1336" s="108"/>
      <c r="H1336" s="108"/>
      <c r="I1336" s="108"/>
      <c r="J1336" s="108"/>
      <c r="K1336" s="108"/>
      <c r="L1336" s="108"/>
      <c r="M1336" s="111"/>
      <c r="N1336" s="112"/>
      <c r="O1336" s="111"/>
      <c r="P1336" s="108"/>
      <c r="Q1336" s="108"/>
      <c r="R1336" s="108"/>
      <c r="S1336" s="108"/>
      <c r="T1336" s="108"/>
      <c r="U1336" s="108"/>
      <c r="V1336" s="108"/>
      <c r="W1336" s="108"/>
      <c r="X1336" s="108"/>
      <c r="Y1336" s="108"/>
      <c r="Z1336" s="108"/>
      <c r="AA1336" s="108"/>
      <c r="AB1336" s="108"/>
      <c r="AC1336" s="108"/>
      <c r="AD1336" s="108"/>
      <c r="AE1336" s="108"/>
      <c r="AF1336" s="108"/>
      <c r="AG1336" s="108"/>
      <c r="AH1336" s="108"/>
    </row>
    <row r="1337">
      <c r="A1337" s="108"/>
      <c r="B1337" s="108"/>
      <c r="C1337" s="108"/>
      <c r="D1337" s="115"/>
      <c r="E1337" s="108"/>
      <c r="F1337" s="108"/>
      <c r="G1337" s="108"/>
      <c r="H1337" s="108"/>
      <c r="I1337" s="108"/>
      <c r="J1337" s="108"/>
      <c r="K1337" s="108"/>
      <c r="L1337" s="108"/>
      <c r="M1337" s="111"/>
      <c r="N1337" s="112"/>
      <c r="O1337" s="111"/>
      <c r="P1337" s="108"/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08"/>
      <c r="AC1337" s="108"/>
      <c r="AD1337" s="108"/>
      <c r="AE1337" s="108"/>
      <c r="AF1337" s="108"/>
      <c r="AG1337" s="108"/>
      <c r="AH1337" s="108"/>
    </row>
    <row r="1338">
      <c r="A1338" s="108"/>
      <c r="B1338" s="108"/>
      <c r="C1338" s="108"/>
      <c r="D1338" s="115"/>
      <c r="E1338" s="108"/>
      <c r="F1338" s="108"/>
      <c r="G1338" s="108"/>
      <c r="H1338" s="108"/>
      <c r="I1338" s="108"/>
      <c r="J1338" s="108"/>
      <c r="K1338" s="108"/>
      <c r="L1338" s="108"/>
      <c r="M1338" s="111"/>
      <c r="N1338" s="112"/>
      <c r="O1338" s="111"/>
      <c r="P1338" s="108"/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08"/>
      <c r="AC1338" s="108"/>
      <c r="AD1338" s="108"/>
      <c r="AE1338" s="108"/>
      <c r="AF1338" s="108"/>
      <c r="AG1338" s="108"/>
      <c r="AH1338" s="108"/>
    </row>
    <row r="1339">
      <c r="A1339" s="108"/>
      <c r="B1339" s="108"/>
      <c r="C1339" s="108"/>
      <c r="D1339" s="115"/>
      <c r="E1339" s="108"/>
      <c r="F1339" s="108"/>
      <c r="G1339" s="108"/>
      <c r="H1339" s="108"/>
      <c r="I1339" s="108"/>
      <c r="J1339" s="108"/>
      <c r="K1339" s="108"/>
      <c r="L1339" s="108"/>
      <c r="M1339" s="111"/>
      <c r="N1339" s="112"/>
      <c r="O1339" s="111"/>
      <c r="P1339" s="108"/>
      <c r="Q1339" s="108"/>
      <c r="R1339" s="108"/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08"/>
      <c r="AC1339" s="108"/>
      <c r="AD1339" s="108"/>
      <c r="AE1339" s="108"/>
      <c r="AF1339" s="108"/>
      <c r="AG1339" s="108"/>
      <c r="AH1339" s="108"/>
    </row>
    <row r="1340">
      <c r="A1340" s="108"/>
      <c r="B1340" s="108"/>
      <c r="C1340" s="108"/>
      <c r="D1340" s="115"/>
      <c r="E1340" s="108"/>
      <c r="F1340" s="108"/>
      <c r="G1340" s="108"/>
      <c r="H1340" s="108"/>
      <c r="I1340" s="108"/>
      <c r="J1340" s="108"/>
      <c r="K1340" s="108"/>
      <c r="L1340" s="108"/>
      <c r="M1340" s="111"/>
      <c r="N1340" s="112"/>
      <c r="O1340" s="111"/>
      <c r="P1340" s="108"/>
      <c r="Q1340" s="108"/>
      <c r="R1340" s="108"/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  <c r="AE1340" s="108"/>
      <c r="AF1340" s="108"/>
      <c r="AG1340" s="108"/>
      <c r="AH1340" s="108"/>
    </row>
    <row r="1341">
      <c r="A1341" s="108"/>
      <c r="B1341" s="108"/>
      <c r="C1341" s="108"/>
      <c r="D1341" s="115"/>
      <c r="E1341" s="108"/>
      <c r="F1341" s="108"/>
      <c r="G1341" s="108"/>
      <c r="H1341" s="108"/>
      <c r="I1341" s="108"/>
      <c r="J1341" s="108"/>
      <c r="K1341" s="108"/>
      <c r="L1341" s="108"/>
      <c r="M1341" s="111"/>
      <c r="N1341" s="112"/>
      <c r="O1341" s="111"/>
      <c r="P1341" s="108"/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08"/>
      <c r="AC1341" s="108"/>
      <c r="AD1341" s="108"/>
      <c r="AE1341" s="108"/>
      <c r="AF1341" s="108"/>
      <c r="AG1341" s="108"/>
      <c r="AH1341" s="108"/>
    </row>
    <row r="1342">
      <c r="A1342" s="108"/>
      <c r="B1342" s="108"/>
      <c r="C1342" s="108"/>
      <c r="D1342" s="115"/>
      <c r="E1342" s="108"/>
      <c r="F1342" s="108"/>
      <c r="G1342" s="108"/>
      <c r="H1342" s="108"/>
      <c r="I1342" s="108"/>
      <c r="J1342" s="108"/>
      <c r="K1342" s="108"/>
      <c r="L1342" s="108"/>
      <c r="M1342" s="111"/>
      <c r="N1342" s="112"/>
      <c r="O1342" s="111"/>
      <c r="P1342" s="108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  <c r="AE1342" s="108"/>
      <c r="AF1342" s="108"/>
      <c r="AG1342" s="108"/>
      <c r="AH1342" s="108"/>
    </row>
    <row r="1343">
      <c r="A1343" s="108"/>
      <c r="B1343" s="108"/>
      <c r="C1343" s="108"/>
      <c r="D1343" s="115"/>
      <c r="E1343" s="108"/>
      <c r="F1343" s="108"/>
      <c r="G1343" s="108"/>
      <c r="H1343" s="108"/>
      <c r="I1343" s="108"/>
      <c r="J1343" s="108"/>
      <c r="K1343" s="108"/>
      <c r="L1343" s="108"/>
      <c r="M1343" s="111"/>
      <c r="N1343" s="112"/>
      <c r="O1343" s="111"/>
      <c r="P1343" s="108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  <c r="AE1343" s="108"/>
      <c r="AF1343" s="108"/>
      <c r="AG1343" s="108"/>
      <c r="AH1343" s="108"/>
    </row>
    <row r="1344">
      <c r="A1344" s="108"/>
      <c r="B1344" s="108"/>
      <c r="C1344" s="108"/>
      <c r="D1344" s="115"/>
      <c r="E1344" s="108"/>
      <c r="F1344" s="108"/>
      <c r="G1344" s="108"/>
      <c r="H1344" s="108"/>
      <c r="I1344" s="108"/>
      <c r="J1344" s="108"/>
      <c r="K1344" s="108"/>
      <c r="L1344" s="108"/>
      <c r="M1344" s="111"/>
      <c r="N1344" s="112"/>
      <c r="O1344" s="111"/>
      <c r="P1344" s="108"/>
      <c r="Q1344" s="108"/>
      <c r="R1344" s="108"/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  <c r="AE1344" s="108"/>
      <c r="AF1344" s="108"/>
      <c r="AG1344" s="108"/>
      <c r="AH1344" s="108"/>
    </row>
    <row r="1345">
      <c r="A1345" s="108"/>
      <c r="B1345" s="108"/>
      <c r="C1345" s="108"/>
      <c r="D1345" s="115"/>
      <c r="E1345" s="108"/>
      <c r="F1345" s="108"/>
      <c r="G1345" s="108"/>
      <c r="H1345" s="108"/>
      <c r="I1345" s="108"/>
      <c r="J1345" s="108"/>
      <c r="K1345" s="108"/>
      <c r="L1345" s="108"/>
      <c r="M1345" s="111"/>
      <c r="N1345" s="112"/>
      <c r="O1345" s="111"/>
      <c r="P1345" s="108"/>
      <c r="Q1345" s="108"/>
      <c r="R1345" s="108"/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  <c r="AE1345" s="108"/>
      <c r="AF1345" s="108"/>
      <c r="AG1345" s="108"/>
      <c r="AH1345" s="108"/>
    </row>
    <row r="1346">
      <c r="A1346" s="108"/>
      <c r="B1346" s="108"/>
      <c r="C1346" s="108"/>
      <c r="D1346" s="115"/>
      <c r="E1346" s="108"/>
      <c r="F1346" s="108"/>
      <c r="G1346" s="108"/>
      <c r="H1346" s="108"/>
      <c r="I1346" s="108"/>
      <c r="J1346" s="108"/>
      <c r="K1346" s="108"/>
      <c r="L1346" s="108"/>
      <c r="M1346" s="111"/>
      <c r="N1346" s="112"/>
      <c r="O1346" s="111"/>
      <c r="P1346" s="108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  <c r="AE1346" s="108"/>
      <c r="AF1346" s="108"/>
      <c r="AG1346" s="108"/>
      <c r="AH1346" s="108"/>
    </row>
    <row r="1347">
      <c r="A1347" s="108"/>
      <c r="B1347" s="108"/>
      <c r="C1347" s="108"/>
      <c r="D1347" s="115"/>
      <c r="E1347" s="108"/>
      <c r="F1347" s="108"/>
      <c r="G1347" s="108"/>
      <c r="H1347" s="108"/>
      <c r="I1347" s="108"/>
      <c r="J1347" s="108"/>
      <c r="K1347" s="108"/>
      <c r="L1347" s="108"/>
      <c r="M1347" s="111"/>
      <c r="N1347" s="112"/>
      <c r="O1347" s="111"/>
      <c r="P1347" s="108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  <c r="AE1347" s="108"/>
      <c r="AF1347" s="108"/>
      <c r="AG1347" s="108"/>
      <c r="AH1347" s="108"/>
    </row>
    <row r="1348">
      <c r="A1348" s="108"/>
      <c r="B1348" s="108"/>
      <c r="C1348" s="108"/>
      <c r="D1348" s="115"/>
      <c r="E1348" s="108"/>
      <c r="F1348" s="108"/>
      <c r="G1348" s="108"/>
      <c r="H1348" s="108"/>
      <c r="I1348" s="108"/>
      <c r="J1348" s="108"/>
      <c r="K1348" s="108"/>
      <c r="L1348" s="108"/>
      <c r="M1348" s="111"/>
      <c r="N1348" s="112"/>
      <c r="O1348" s="111"/>
      <c r="P1348" s="108"/>
      <c r="Q1348" s="108"/>
      <c r="R1348" s="108"/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  <c r="AE1348" s="108"/>
      <c r="AF1348" s="108"/>
      <c r="AG1348" s="108"/>
      <c r="AH1348" s="108"/>
    </row>
    <row r="1349">
      <c r="A1349" s="108"/>
      <c r="B1349" s="108"/>
      <c r="C1349" s="108"/>
      <c r="D1349" s="115"/>
      <c r="E1349" s="108"/>
      <c r="F1349" s="108"/>
      <c r="G1349" s="108"/>
      <c r="H1349" s="108"/>
      <c r="I1349" s="108"/>
      <c r="J1349" s="108"/>
      <c r="K1349" s="108"/>
      <c r="L1349" s="108"/>
      <c r="M1349" s="111"/>
      <c r="N1349" s="112"/>
      <c r="O1349" s="111"/>
      <c r="P1349" s="108"/>
      <c r="Q1349" s="108"/>
      <c r="R1349" s="108"/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  <c r="AE1349" s="108"/>
      <c r="AF1349" s="108"/>
      <c r="AG1349" s="108"/>
      <c r="AH1349" s="108"/>
    </row>
    <row r="1350">
      <c r="A1350" s="108"/>
      <c r="B1350" s="108"/>
      <c r="C1350" s="108"/>
      <c r="D1350" s="115"/>
      <c r="E1350" s="108"/>
      <c r="F1350" s="108"/>
      <c r="G1350" s="108"/>
      <c r="H1350" s="108"/>
      <c r="I1350" s="108"/>
      <c r="J1350" s="108"/>
      <c r="K1350" s="108"/>
      <c r="L1350" s="108"/>
      <c r="M1350" s="111"/>
      <c r="N1350" s="112"/>
      <c r="O1350" s="111"/>
      <c r="P1350" s="108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  <c r="AE1350" s="108"/>
      <c r="AF1350" s="108"/>
      <c r="AG1350" s="108"/>
      <c r="AH1350" s="108"/>
    </row>
    <row r="1351">
      <c r="A1351" s="108"/>
      <c r="B1351" s="108"/>
      <c r="C1351" s="108"/>
      <c r="D1351" s="115"/>
      <c r="E1351" s="108"/>
      <c r="F1351" s="108"/>
      <c r="G1351" s="108"/>
      <c r="H1351" s="108"/>
      <c r="I1351" s="108"/>
      <c r="J1351" s="108"/>
      <c r="K1351" s="108"/>
      <c r="L1351" s="108"/>
      <c r="M1351" s="111"/>
      <c r="N1351" s="112"/>
      <c r="O1351" s="111"/>
      <c r="P1351" s="108"/>
      <c r="Q1351" s="108"/>
      <c r="R1351" s="108"/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  <c r="AE1351" s="108"/>
      <c r="AF1351" s="108"/>
      <c r="AG1351" s="108"/>
      <c r="AH1351" s="108"/>
    </row>
    <row r="1352">
      <c r="A1352" s="108"/>
      <c r="B1352" s="108"/>
      <c r="C1352" s="108"/>
      <c r="D1352" s="115"/>
      <c r="E1352" s="108"/>
      <c r="F1352" s="108"/>
      <c r="G1352" s="108"/>
      <c r="H1352" s="108"/>
      <c r="I1352" s="108"/>
      <c r="J1352" s="108"/>
      <c r="K1352" s="108"/>
      <c r="L1352" s="108"/>
      <c r="M1352" s="111"/>
      <c r="N1352" s="112"/>
      <c r="O1352" s="111"/>
      <c r="P1352" s="108"/>
      <c r="Q1352" s="108"/>
      <c r="R1352" s="108"/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  <c r="AE1352" s="108"/>
      <c r="AF1352" s="108"/>
      <c r="AG1352" s="108"/>
      <c r="AH1352" s="108"/>
    </row>
    <row r="1353">
      <c r="A1353" s="108"/>
      <c r="B1353" s="108"/>
      <c r="C1353" s="108"/>
      <c r="D1353" s="115"/>
      <c r="E1353" s="108"/>
      <c r="F1353" s="108"/>
      <c r="G1353" s="108"/>
      <c r="H1353" s="108"/>
      <c r="I1353" s="108"/>
      <c r="J1353" s="108"/>
      <c r="K1353" s="108"/>
      <c r="L1353" s="108"/>
      <c r="M1353" s="111"/>
      <c r="N1353" s="112"/>
      <c r="O1353" s="111"/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  <c r="AE1353" s="108"/>
      <c r="AF1353" s="108"/>
      <c r="AG1353" s="108"/>
      <c r="AH1353" s="108"/>
    </row>
    <row r="1354">
      <c r="A1354" s="108"/>
      <c r="B1354" s="108"/>
      <c r="C1354" s="108"/>
      <c r="D1354" s="115"/>
      <c r="E1354" s="108"/>
      <c r="F1354" s="108"/>
      <c r="G1354" s="108"/>
      <c r="H1354" s="108"/>
      <c r="I1354" s="108"/>
      <c r="J1354" s="108"/>
      <c r="K1354" s="108"/>
      <c r="L1354" s="108"/>
      <c r="M1354" s="111"/>
      <c r="N1354" s="112"/>
      <c r="O1354" s="111"/>
      <c r="P1354" s="108"/>
      <c r="Q1354" s="108"/>
      <c r="R1354" s="108"/>
      <c r="S1354" s="108"/>
      <c r="T1354" s="108"/>
      <c r="U1354" s="108"/>
      <c r="V1354" s="108"/>
      <c r="W1354" s="108"/>
      <c r="X1354" s="108"/>
      <c r="Y1354" s="108"/>
      <c r="Z1354" s="108"/>
      <c r="AA1354" s="108"/>
      <c r="AB1354" s="108"/>
      <c r="AC1354" s="108"/>
      <c r="AD1354" s="108"/>
      <c r="AE1354" s="108"/>
      <c r="AF1354" s="108"/>
      <c r="AG1354" s="108"/>
      <c r="AH1354" s="108"/>
    </row>
    <row r="1355">
      <c r="A1355" s="108"/>
      <c r="B1355" s="108"/>
      <c r="C1355" s="108"/>
      <c r="D1355" s="115"/>
      <c r="E1355" s="108"/>
      <c r="F1355" s="108"/>
      <c r="G1355" s="108"/>
      <c r="H1355" s="108"/>
      <c r="I1355" s="108"/>
      <c r="J1355" s="108"/>
      <c r="K1355" s="108"/>
      <c r="L1355" s="108"/>
      <c r="M1355" s="111"/>
      <c r="N1355" s="112"/>
      <c r="O1355" s="111"/>
      <c r="P1355" s="108"/>
      <c r="Q1355" s="108"/>
      <c r="R1355" s="108"/>
      <c r="S1355" s="108"/>
      <c r="T1355" s="108"/>
      <c r="U1355" s="108"/>
      <c r="V1355" s="108"/>
      <c r="W1355" s="108"/>
      <c r="X1355" s="108"/>
      <c r="Y1355" s="108"/>
      <c r="Z1355" s="108"/>
      <c r="AA1355" s="108"/>
      <c r="AB1355" s="108"/>
      <c r="AC1355" s="108"/>
      <c r="AD1355" s="108"/>
      <c r="AE1355" s="108"/>
      <c r="AF1355" s="108"/>
      <c r="AG1355" s="108"/>
      <c r="AH1355" s="108"/>
    </row>
    <row r="1356">
      <c r="A1356" s="108"/>
      <c r="B1356" s="108"/>
      <c r="C1356" s="108"/>
      <c r="D1356" s="115"/>
      <c r="E1356" s="108"/>
      <c r="F1356" s="108"/>
      <c r="G1356" s="108"/>
      <c r="H1356" s="108"/>
      <c r="I1356" s="108"/>
      <c r="J1356" s="108"/>
      <c r="K1356" s="108"/>
      <c r="L1356" s="108"/>
      <c r="M1356" s="111"/>
      <c r="N1356" s="112"/>
      <c r="O1356" s="111"/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08"/>
      <c r="AC1356" s="108"/>
      <c r="AD1356" s="108"/>
      <c r="AE1356" s="108"/>
      <c r="AF1356" s="108"/>
      <c r="AG1356" s="108"/>
      <c r="AH1356" s="108"/>
    </row>
    <row r="1357">
      <c r="A1357" s="108"/>
      <c r="B1357" s="108"/>
      <c r="C1357" s="108"/>
      <c r="D1357" s="115"/>
      <c r="E1357" s="108"/>
      <c r="F1357" s="108"/>
      <c r="G1357" s="108"/>
      <c r="H1357" s="108"/>
      <c r="I1357" s="108"/>
      <c r="J1357" s="108"/>
      <c r="K1357" s="108"/>
      <c r="L1357" s="108"/>
      <c r="M1357" s="111"/>
      <c r="N1357" s="112"/>
      <c r="O1357" s="111"/>
      <c r="P1357" s="108"/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08"/>
      <c r="AC1357" s="108"/>
      <c r="AD1357" s="108"/>
      <c r="AE1357" s="108"/>
      <c r="AF1357" s="108"/>
      <c r="AG1357" s="108"/>
      <c r="AH1357" s="108"/>
    </row>
    <row r="1358">
      <c r="A1358" s="108"/>
      <c r="B1358" s="108"/>
      <c r="C1358" s="108"/>
      <c r="D1358" s="115"/>
      <c r="E1358" s="108"/>
      <c r="F1358" s="108"/>
      <c r="G1358" s="108"/>
      <c r="H1358" s="108"/>
      <c r="I1358" s="108"/>
      <c r="J1358" s="108"/>
      <c r="K1358" s="108"/>
      <c r="L1358" s="108"/>
      <c r="M1358" s="111"/>
      <c r="N1358" s="112"/>
      <c r="O1358" s="111"/>
      <c r="P1358" s="108"/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08"/>
      <c r="AC1358" s="108"/>
      <c r="AD1358" s="108"/>
      <c r="AE1358" s="108"/>
      <c r="AF1358" s="108"/>
      <c r="AG1358" s="108"/>
      <c r="AH1358" s="108"/>
    </row>
    <row r="1359">
      <c r="A1359" s="108"/>
      <c r="B1359" s="108"/>
      <c r="C1359" s="108"/>
      <c r="D1359" s="115"/>
      <c r="E1359" s="108"/>
      <c r="F1359" s="108"/>
      <c r="G1359" s="108"/>
      <c r="H1359" s="108"/>
      <c r="I1359" s="108"/>
      <c r="J1359" s="108"/>
      <c r="K1359" s="108"/>
      <c r="L1359" s="108"/>
      <c r="M1359" s="111"/>
      <c r="N1359" s="112"/>
      <c r="O1359" s="111"/>
      <c r="P1359" s="108"/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08"/>
      <c r="AC1359" s="108"/>
      <c r="AD1359" s="108"/>
      <c r="AE1359" s="108"/>
      <c r="AF1359" s="108"/>
      <c r="AG1359" s="108"/>
      <c r="AH1359" s="108"/>
    </row>
    <row r="1360">
      <c r="A1360" s="108"/>
      <c r="B1360" s="108"/>
      <c r="C1360" s="108"/>
      <c r="D1360" s="115"/>
      <c r="E1360" s="108"/>
      <c r="F1360" s="108"/>
      <c r="G1360" s="108"/>
      <c r="H1360" s="108"/>
      <c r="I1360" s="108"/>
      <c r="J1360" s="108"/>
      <c r="K1360" s="108"/>
      <c r="L1360" s="108"/>
      <c r="M1360" s="111"/>
      <c r="N1360" s="112"/>
      <c r="O1360" s="111"/>
      <c r="P1360" s="108"/>
      <c r="Q1360" s="108"/>
      <c r="R1360" s="108"/>
      <c r="S1360" s="108"/>
      <c r="T1360" s="108"/>
      <c r="U1360" s="108"/>
      <c r="V1360" s="108"/>
      <c r="W1360" s="108"/>
      <c r="X1360" s="108"/>
      <c r="Y1360" s="108"/>
      <c r="Z1360" s="108"/>
      <c r="AA1360" s="108"/>
      <c r="AB1360" s="108"/>
      <c r="AC1360" s="108"/>
      <c r="AD1360" s="108"/>
      <c r="AE1360" s="108"/>
      <c r="AF1360" s="108"/>
      <c r="AG1360" s="108"/>
      <c r="AH1360" s="108"/>
    </row>
    <row r="1361">
      <c r="A1361" s="108"/>
      <c r="B1361" s="108"/>
      <c r="C1361" s="108"/>
      <c r="D1361" s="115"/>
      <c r="E1361" s="108"/>
      <c r="F1361" s="108"/>
      <c r="G1361" s="108"/>
      <c r="H1361" s="108"/>
      <c r="I1361" s="108"/>
      <c r="J1361" s="108"/>
      <c r="K1361" s="108"/>
      <c r="L1361" s="108"/>
      <c r="M1361" s="111"/>
      <c r="N1361" s="112"/>
      <c r="O1361" s="111"/>
      <c r="P1361" s="108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08"/>
      <c r="AC1361" s="108"/>
      <c r="AD1361" s="108"/>
      <c r="AE1361" s="108"/>
      <c r="AF1361" s="108"/>
      <c r="AG1361" s="108"/>
      <c r="AH1361" s="108"/>
    </row>
    <row r="1362">
      <c r="A1362" s="108"/>
      <c r="B1362" s="108"/>
      <c r="C1362" s="108"/>
      <c r="D1362" s="115"/>
      <c r="E1362" s="108"/>
      <c r="F1362" s="108"/>
      <c r="G1362" s="108"/>
      <c r="H1362" s="108"/>
      <c r="I1362" s="108"/>
      <c r="J1362" s="108"/>
      <c r="K1362" s="108"/>
      <c r="L1362" s="108"/>
      <c r="M1362" s="111"/>
      <c r="N1362" s="112"/>
      <c r="O1362" s="111"/>
      <c r="P1362" s="108"/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08"/>
      <c r="AC1362" s="108"/>
      <c r="AD1362" s="108"/>
      <c r="AE1362" s="108"/>
      <c r="AF1362" s="108"/>
      <c r="AG1362" s="108"/>
      <c r="AH1362" s="108"/>
    </row>
    <row r="1363">
      <c r="A1363" s="108"/>
      <c r="B1363" s="108"/>
      <c r="C1363" s="108"/>
      <c r="D1363" s="115"/>
      <c r="E1363" s="108"/>
      <c r="F1363" s="108"/>
      <c r="G1363" s="108"/>
      <c r="H1363" s="108"/>
      <c r="I1363" s="108"/>
      <c r="J1363" s="108"/>
      <c r="K1363" s="108"/>
      <c r="L1363" s="108"/>
      <c r="M1363" s="111"/>
      <c r="N1363" s="112"/>
      <c r="O1363" s="111"/>
      <c r="P1363" s="108"/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08"/>
      <c r="AC1363" s="108"/>
      <c r="AD1363" s="108"/>
      <c r="AE1363" s="108"/>
      <c r="AF1363" s="108"/>
      <c r="AG1363" s="108"/>
      <c r="AH1363" s="108"/>
    </row>
    <row r="1364">
      <c r="A1364" s="108"/>
      <c r="B1364" s="108"/>
      <c r="C1364" s="108"/>
      <c r="D1364" s="115"/>
      <c r="E1364" s="108"/>
      <c r="F1364" s="108"/>
      <c r="G1364" s="108"/>
      <c r="H1364" s="108"/>
      <c r="I1364" s="108"/>
      <c r="J1364" s="108"/>
      <c r="K1364" s="108"/>
      <c r="L1364" s="108"/>
      <c r="M1364" s="111"/>
      <c r="N1364" s="112"/>
      <c r="O1364" s="111"/>
      <c r="P1364" s="108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08"/>
      <c r="AC1364" s="108"/>
      <c r="AD1364" s="108"/>
      <c r="AE1364" s="108"/>
      <c r="AF1364" s="108"/>
      <c r="AG1364" s="108"/>
      <c r="AH1364" s="108"/>
    </row>
    <row r="1365">
      <c r="A1365" s="108"/>
      <c r="B1365" s="108"/>
      <c r="C1365" s="108"/>
      <c r="D1365" s="115"/>
      <c r="E1365" s="108"/>
      <c r="F1365" s="108"/>
      <c r="G1365" s="108"/>
      <c r="H1365" s="108"/>
      <c r="I1365" s="108"/>
      <c r="J1365" s="108"/>
      <c r="K1365" s="108"/>
      <c r="L1365" s="108"/>
      <c r="M1365" s="111"/>
      <c r="N1365" s="112"/>
      <c r="O1365" s="111"/>
      <c r="P1365" s="108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08"/>
      <c r="AC1365" s="108"/>
      <c r="AD1365" s="108"/>
      <c r="AE1365" s="108"/>
      <c r="AF1365" s="108"/>
      <c r="AG1365" s="108"/>
      <c r="AH1365" s="108"/>
    </row>
    <row r="1366">
      <c r="A1366" s="108"/>
      <c r="B1366" s="108"/>
      <c r="C1366" s="108"/>
      <c r="D1366" s="115"/>
      <c r="E1366" s="108"/>
      <c r="F1366" s="108"/>
      <c r="G1366" s="108"/>
      <c r="H1366" s="108"/>
      <c r="I1366" s="108"/>
      <c r="J1366" s="108"/>
      <c r="K1366" s="108"/>
      <c r="L1366" s="108"/>
      <c r="M1366" s="111"/>
      <c r="N1366" s="112"/>
      <c r="O1366" s="111"/>
      <c r="P1366" s="108"/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08"/>
      <c r="AC1366" s="108"/>
      <c r="AD1366" s="108"/>
      <c r="AE1366" s="108"/>
      <c r="AF1366" s="108"/>
      <c r="AG1366" s="108"/>
      <c r="AH1366" s="108"/>
    </row>
    <row r="1367">
      <c r="A1367" s="108"/>
      <c r="B1367" s="108"/>
      <c r="C1367" s="108"/>
      <c r="D1367" s="115"/>
      <c r="E1367" s="108"/>
      <c r="F1367" s="108"/>
      <c r="G1367" s="108"/>
      <c r="H1367" s="108"/>
      <c r="I1367" s="108"/>
      <c r="J1367" s="108"/>
      <c r="K1367" s="108"/>
      <c r="L1367" s="108"/>
      <c r="M1367" s="111"/>
      <c r="N1367" s="112"/>
      <c r="O1367" s="111"/>
      <c r="P1367" s="108"/>
      <c r="Q1367" s="108"/>
      <c r="R1367" s="108"/>
      <c r="S1367" s="108"/>
      <c r="T1367" s="108"/>
      <c r="U1367" s="108"/>
      <c r="V1367" s="108"/>
      <c r="W1367" s="108"/>
      <c r="X1367" s="108"/>
      <c r="Y1367" s="108"/>
      <c r="Z1367" s="108"/>
      <c r="AA1367" s="108"/>
      <c r="AB1367" s="108"/>
      <c r="AC1367" s="108"/>
      <c r="AD1367" s="108"/>
      <c r="AE1367" s="108"/>
      <c r="AF1367" s="108"/>
      <c r="AG1367" s="108"/>
      <c r="AH1367" s="108"/>
    </row>
    <row r="1368">
      <c r="A1368" s="108"/>
      <c r="B1368" s="108"/>
      <c r="C1368" s="108"/>
      <c r="D1368" s="115"/>
      <c r="E1368" s="108"/>
      <c r="F1368" s="108"/>
      <c r="G1368" s="108"/>
      <c r="H1368" s="108"/>
      <c r="I1368" s="108"/>
      <c r="J1368" s="108"/>
      <c r="K1368" s="108"/>
      <c r="L1368" s="108"/>
      <c r="M1368" s="111"/>
      <c r="N1368" s="112"/>
      <c r="O1368" s="111"/>
      <c r="P1368" s="108"/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08"/>
      <c r="AC1368" s="108"/>
      <c r="AD1368" s="108"/>
      <c r="AE1368" s="108"/>
      <c r="AF1368" s="108"/>
      <c r="AG1368" s="108"/>
      <c r="AH1368" s="108"/>
    </row>
    <row r="1369">
      <c r="A1369" s="108"/>
      <c r="B1369" s="108"/>
      <c r="C1369" s="108"/>
      <c r="D1369" s="115"/>
      <c r="E1369" s="108"/>
      <c r="F1369" s="108"/>
      <c r="G1369" s="108"/>
      <c r="H1369" s="108"/>
      <c r="I1369" s="108"/>
      <c r="J1369" s="108"/>
      <c r="K1369" s="108"/>
      <c r="L1369" s="108"/>
      <c r="M1369" s="111"/>
      <c r="N1369" s="112"/>
      <c r="O1369" s="111"/>
      <c r="P1369" s="108"/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08"/>
      <c r="AC1369" s="108"/>
      <c r="AD1369" s="108"/>
      <c r="AE1369" s="108"/>
      <c r="AF1369" s="108"/>
      <c r="AG1369" s="108"/>
      <c r="AH1369" s="108"/>
    </row>
    <row r="1370">
      <c r="A1370" s="108"/>
      <c r="B1370" s="108"/>
      <c r="C1370" s="108"/>
      <c r="D1370" s="115"/>
      <c r="E1370" s="108"/>
      <c r="F1370" s="108"/>
      <c r="G1370" s="108"/>
      <c r="H1370" s="108"/>
      <c r="I1370" s="108"/>
      <c r="J1370" s="108"/>
      <c r="K1370" s="108"/>
      <c r="L1370" s="108"/>
      <c r="M1370" s="111"/>
      <c r="N1370" s="112"/>
      <c r="O1370" s="111"/>
      <c r="P1370" s="108"/>
      <c r="Q1370" s="108"/>
      <c r="R1370" s="108"/>
      <c r="S1370" s="108"/>
      <c r="T1370" s="108"/>
      <c r="U1370" s="108"/>
      <c r="V1370" s="108"/>
      <c r="W1370" s="108"/>
      <c r="X1370" s="108"/>
      <c r="Y1370" s="108"/>
      <c r="Z1370" s="108"/>
      <c r="AA1370" s="108"/>
      <c r="AB1370" s="108"/>
      <c r="AC1370" s="108"/>
      <c r="AD1370" s="108"/>
      <c r="AE1370" s="108"/>
      <c r="AF1370" s="108"/>
      <c r="AG1370" s="108"/>
      <c r="AH1370" s="108"/>
    </row>
    <row r="1371">
      <c r="A1371" s="108"/>
      <c r="B1371" s="108"/>
      <c r="C1371" s="108"/>
      <c r="D1371" s="115"/>
      <c r="E1371" s="108"/>
      <c r="F1371" s="108"/>
      <c r="G1371" s="108"/>
      <c r="H1371" s="108"/>
      <c r="I1371" s="108"/>
      <c r="J1371" s="108"/>
      <c r="K1371" s="108"/>
      <c r="L1371" s="108"/>
      <c r="M1371" s="111"/>
      <c r="N1371" s="112"/>
      <c r="O1371" s="111"/>
      <c r="P1371" s="108"/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08"/>
      <c r="AC1371" s="108"/>
      <c r="AD1371" s="108"/>
      <c r="AE1371" s="108"/>
      <c r="AF1371" s="108"/>
      <c r="AG1371" s="108"/>
      <c r="AH1371" s="108"/>
    </row>
    <row r="1372">
      <c r="A1372" s="108"/>
      <c r="B1372" s="108"/>
      <c r="C1372" s="108"/>
      <c r="D1372" s="115"/>
      <c r="E1372" s="108"/>
      <c r="F1372" s="108"/>
      <c r="G1372" s="108"/>
      <c r="H1372" s="108"/>
      <c r="I1372" s="108"/>
      <c r="J1372" s="108"/>
      <c r="K1372" s="108"/>
      <c r="L1372" s="108"/>
      <c r="M1372" s="111"/>
      <c r="N1372" s="112"/>
      <c r="O1372" s="111"/>
      <c r="P1372" s="108"/>
      <c r="Q1372" s="108"/>
      <c r="R1372" s="108"/>
      <c r="S1372" s="108"/>
      <c r="T1372" s="108"/>
      <c r="U1372" s="108"/>
      <c r="V1372" s="108"/>
      <c r="W1372" s="108"/>
      <c r="X1372" s="108"/>
      <c r="Y1372" s="108"/>
      <c r="Z1372" s="108"/>
      <c r="AA1372" s="108"/>
      <c r="AB1372" s="108"/>
      <c r="AC1372" s="108"/>
      <c r="AD1372" s="108"/>
      <c r="AE1372" s="108"/>
      <c r="AF1372" s="108"/>
      <c r="AG1372" s="108"/>
      <c r="AH1372" s="108"/>
    </row>
    <row r="1373">
      <c r="A1373" s="108"/>
      <c r="B1373" s="108"/>
      <c r="C1373" s="108"/>
      <c r="D1373" s="115"/>
      <c r="E1373" s="108"/>
      <c r="F1373" s="108"/>
      <c r="G1373" s="108"/>
      <c r="H1373" s="108"/>
      <c r="I1373" s="108"/>
      <c r="J1373" s="108"/>
      <c r="K1373" s="108"/>
      <c r="L1373" s="108"/>
      <c r="M1373" s="111"/>
      <c r="N1373" s="112"/>
      <c r="O1373" s="111"/>
      <c r="P1373" s="108"/>
      <c r="Q1373" s="108"/>
      <c r="R1373" s="108"/>
      <c r="S1373" s="108"/>
      <c r="T1373" s="108"/>
      <c r="U1373" s="108"/>
      <c r="V1373" s="108"/>
      <c r="W1373" s="108"/>
      <c r="X1373" s="108"/>
      <c r="Y1373" s="108"/>
      <c r="Z1373" s="108"/>
      <c r="AA1373" s="108"/>
      <c r="AB1373" s="108"/>
      <c r="AC1373" s="108"/>
      <c r="AD1373" s="108"/>
      <c r="AE1373" s="108"/>
      <c r="AF1373" s="108"/>
      <c r="AG1373" s="108"/>
      <c r="AH1373" s="108"/>
    </row>
    <row r="1374">
      <c r="A1374" s="108"/>
      <c r="B1374" s="108"/>
      <c r="C1374" s="108"/>
      <c r="D1374" s="115"/>
      <c r="E1374" s="108"/>
      <c r="F1374" s="108"/>
      <c r="G1374" s="108"/>
      <c r="H1374" s="108"/>
      <c r="I1374" s="108"/>
      <c r="J1374" s="108"/>
      <c r="K1374" s="108"/>
      <c r="L1374" s="108"/>
      <c r="M1374" s="111"/>
      <c r="N1374" s="112"/>
      <c r="O1374" s="111"/>
      <c r="P1374" s="108"/>
      <c r="Q1374" s="108"/>
      <c r="R1374" s="108"/>
      <c r="S1374" s="108"/>
      <c r="T1374" s="108"/>
      <c r="U1374" s="108"/>
      <c r="V1374" s="108"/>
      <c r="W1374" s="108"/>
      <c r="X1374" s="108"/>
      <c r="Y1374" s="108"/>
      <c r="Z1374" s="108"/>
      <c r="AA1374" s="108"/>
      <c r="AB1374" s="108"/>
      <c r="AC1374" s="108"/>
      <c r="AD1374" s="108"/>
      <c r="AE1374" s="108"/>
      <c r="AF1374" s="108"/>
      <c r="AG1374" s="108"/>
      <c r="AH1374" s="108"/>
    </row>
    <row r="1375">
      <c r="A1375" s="108"/>
      <c r="B1375" s="108"/>
      <c r="C1375" s="108"/>
      <c r="D1375" s="115"/>
      <c r="E1375" s="108"/>
      <c r="F1375" s="108"/>
      <c r="G1375" s="108"/>
      <c r="H1375" s="108"/>
      <c r="I1375" s="108"/>
      <c r="J1375" s="108"/>
      <c r="K1375" s="108"/>
      <c r="L1375" s="108"/>
      <c r="M1375" s="111"/>
      <c r="N1375" s="112"/>
      <c r="O1375" s="111"/>
      <c r="P1375" s="108"/>
      <c r="Q1375" s="108"/>
      <c r="R1375" s="108"/>
      <c r="S1375" s="108"/>
      <c r="T1375" s="108"/>
      <c r="U1375" s="108"/>
      <c r="V1375" s="108"/>
      <c r="W1375" s="108"/>
      <c r="X1375" s="108"/>
      <c r="Y1375" s="108"/>
      <c r="Z1375" s="108"/>
      <c r="AA1375" s="108"/>
      <c r="AB1375" s="108"/>
      <c r="AC1375" s="108"/>
      <c r="AD1375" s="108"/>
      <c r="AE1375" s="108"/>
      <c r="AF1375" s="108"/>
      <c r="AG1375" s="108"/>
      <c r="AH1375" s="108"/>
    </row>
    <row r="1376">
      <c r="A1376" s="108"/>
      <c r="B1376" s="108"/>
      <c r="C1376" s="108"/>
      <c r="D1376" s="115"/>
      <c r="E1376" s="108"/>
      <c r="F1376" s="108"/>
      <c r="G1376" s="108"/>
      <c r="H1376" s="108"/>
      <c r="I1376" s="108"/>
      <c r="J1376" s="108"/>
      <c r="K1376" s="108"/>
      <c r="L1376" s="108"/>
      <c r="M1376" s="111"/>
      <c r="N1376" s="112"/>
      <c r="O1376" s="111"/>
      <c r="P1376" s="108"/>
      <c r="Q1376" s="108"/>
      <c r="R1376" s="108"/>
      <c r="S1376" s="108"/>
      <c r="T1376" s="108"/>
      <c r="U1376" s="108"/>
      <c r="V1376" s="108"/>
      <c r="W1376" s="108"/>
      <c r="X1376" s="108"/>
      <c r="Y1376" s="108"/>
      <c r="Z1376" s="108"/>
      <c r="AA1376" s="108"/>
      <c r="AB1376" s="108"/>
      <c r="AC1376" s="108"/>
      <c r="AD1376" s="108"/>
      <c r="AE1376" s="108"/>
      <c r="AF1376" s="108"/>
      <c r="AG1376" s="108"/>
      <c r="AH1376" s="108"/>
    </row>
    <row r="1377">
      <c r="A1377" s="108"/>
      <c r="B1377" s="108"/>
      <c r="C1377" s="108"/>
      <c r="D1377" s="115"/>
      <c r="E1377" s="108"/>
      <c r="F1377" s="108"/>
      <c r="G1377" s="108"/>
      <c r="H1377" s="108"/>
      <c r="I1377" s="108"/>
      <c r="J1377" s="108"/>
      <c r="K1377" s="108"/>
      <c r="L1377" s="108"/>
      <c r="M1377" s="111"/>
      <c r="N1377" s="112"/>
      <c r="O1377" s="111"/>
      <c r="P1377" s="108"/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08"/>
      <c r="AC1377" s="108"/>
      <c r="AD1377" s="108"/>
      <c r="AE1377" s="108"/>
      <c r="AF1377" s="108"/>
      <c r="AG1377" s="108"/>
      <c r="AH1377" s="108"/>
    </row>
    <row r="1378">
      <c r="A1378" s="108"/>
      <c r="B1378" s="108"/>
      <c r="C1378" s="108"/>
      <c r="D1378" s="115"/>
      <c r="E1378" s="108"/>
      <c r="F1378" s="108"/>
      <c r="G1378" s="108"/>
      <c r="H1378" s="108"/>
      <c r="I1378" s="108"/>
      <c r="J1378" s="108"/>
      <c r="K1378" s="108"/>
      <c r="L1378" s="108"/>
      <c r="M1378" s="111"/>
      <c r="N1378" s="112"/>
      <c r="O1378" s="111"/>
      <c r="P1378" s="108"/>
      <c r="Q1378" s="108"/>
      <c r="R1378" s="108"/>
      <c r="S1378" s="108"/>
      <c r="T1378" s="108"/>
      <c r="U1378" s="108"/>
      <c r="V1378" s="108"/>
      <c r="W1378" s="108"/>
      <c r="X1378" s="108"/>
      <c r="Y1378" s="108"/>
      <c r="Z1378" s="108"/>
      <c r="AA1378" s="108"/>
      <c r="AB1378" s="108"/>
      <c r="AC1378" s="108"/>
      <c r="AD1378" s="108"/>
      <c r="AE1378" s="108"/>
      <c r="AF1378" s="108"/>
      <c r="AG1378" s="108"/>
      <c r="AH1378" s="108"/>
    </row>
    <row r="1379">
      <c r="A1379" s="108"/>
      <c r="B1379" s="108"/>
      <c r="C1379" s="108"/>
      <c r="D1379" s="115"/>
      <c r="E1379" s="108"/>
      <c r="F1379" s="108"/>
      <c r="G1379" s="108"/>
      <c r="H1379" s="108"/>
      <c r="I1379" s="108"/>
      <c r="J1379" s="108"/>
      <c r="K1379" s="108"/>
      <c r="L1379" s="108"/>
      <c r="M1379" s="111"/>
      <c r="N1379" s="112"/>
      <c r="O1379" s="111"/>
      <c r="P1379" s="108"/>
      <c r="Q1379" s="108"/>
      <c r="R1379" s="108"/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108"/>
      <c r="AG1379" s="108"/>
      <c r="AH1379" s="108"/>
    </row>
    <row r="1380">
      <c r="A1380" s="108"/>
      <c r="B1380" s="108"/>
      <c r="C1380" s="108"/>
      <c r="D1380" s="115"/>
      <c r="E1380" s="108"/>
      <c r="F1380" s="108"/>
      <c r="G1380" s="108"/>
      <c r="H1380" s="108"/>
      <c r="I1380" s="108"/>
      <c r="J1380" s="108"/>
      <c r="K1380" s="108"/>
      <c r="L1380" s="108"/>
      <c r="M1380" s="111"/>
      <c r="N1380" s="112"/>
      <c r="O1380" s="111"/>
      <c r="P1380" s="108"/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  <c r="AE1380" s="108"/>
      <c r="AF1380" s="108"/>
      <c r="AG1380" s="108"/>
      <c r="AH1380" s="108"/>
    </row>
    <row r="1381">
      <c r="A1381" s="108"/>
      <c r="B1381" s="108"/>
      <c r="C1381" s="108"/>
      <c r="D1381" s="115"/>
      <c r="E1381" s="108"/>
      <c r="F1381" s="108"/>
      <c r="G1381" s="108"/>
      <c r="H1381" s="108"/>
      <c r="I1381" s="108"/>
      <c r="J1381" s="108"/>
      <c r="K1381" s="108"/>
      <c r="L1381" s="108"/>
      <c r="M1381" s="111"/>
      <c r="N1381" s="112"/>
      <c r="O1381" s="111"/>
      <c r="P1381" s="108"/>
      <c r="Q1381" s="108"/>
      <c r="R1381" s="108"/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  <c r="AE1381" s="108"/>
      <c r="AF1381" s="108"/>
      <c r="AG1381" s="108"/>
      <c r="AH1381" s="108"/>
    </row>
    <row r="1382">
      <c r="A1382" s="108"/>
      <c r="B1382" s="108"/>
      <c r="C1382" s="108"/>
      <c r="D1382" s="115"/>
      <c r="E1382" s="108"/>
      <c r="F1382" s="108"/>
      <c r="G1382" s="108"/>
      <c r="H1382" s="108"/>
      <c r="I1382" s="108"/>
      <c r="J1382" s="108"/>
      <c r="K1382" s="108"/>
      <c r="L1382" s="108"/>
      <c r="M1382" s="111"/>
      <c r="N1382" s="112"/>
      <c r="O1382" s="111"/>
      <c r="P1382" s="108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  <c r="AE1382" s="108"/>
      <c r="AF1382" s="108"/>
      <c r="AG1382" s="108"/>
      <c r="AH1382" s="108"/>
    </row>
    <row r="1383">
      <c r="A1383" s="108"/>
      <c r="B1383" s="108"/>
      <c r="C1383" s="108"/>
      <c r="D1383" s="115"/>
      <c r="E1383" s="108"/>
      <c r="F1383" s="108"/>
      <c r="G1383" s="108"/>
      <c r="H1383" s="108"/>
      <c r="I1383" s="108"/>
      <c r="J1383" s="108"/>
      <c r="K1383" s="108"/>
      <c r="L1383" s="108"/>
      <c r="M1383" s="111"/>
      <c r="N1383" s="112"/>
      <c r="O1383" s="111"/>
      <c r="P1383" s="108"/>
      <c r="Q1383" s="108"/>
      <c r="R1383" s="108"/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  <c r="AE1383" s="108"/>
      <c r="AF1383" s="108"/>
      <c r="AG1383" s="108"/>
      <c r="AH1383" s="108"/>
    </row>
    <row r="1384">
      <c r="A1384" s="108"/>
      <c r="B1384" s="108"/>
      <c r="C1384" s="108"/>
      <c r="D1384" s="115"/>
      <c r="E1384" s="108"/>
      <c r="F1384" s="108"/>
      <c r="G1384" s="108"/>
      <c r="H1384" s="108"/>
      <c r="I1384" s="108"/>
      <c r="J1384" s="108"/>
      <c r="K1384" s="108"/>
      <c r="L1384" s="108"/>
      <c r="M1384" s="111"/>
      <c r="N1384" s="112"/>
      <c r="O1384" s="111"/>
      <c r="P1384" s="108"/>
      <c r="Q1384" s="108"/>
      <c r="R1384" s="108"/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  <c r="AE1384" s="108"/>
      <c r="AF1384" s="108"/>
      <c r="AG1384" s="108"/>
      <c r="AH1384" s="108"/>
    </row>
    <row r="1385">
      <c r="A1385" s="108"/>
      <c r="B1385" s="108"/>
      <c r="C1385" s="108"/>
      <c r="D1385" s="115"/>
      <c r="E1385" s="108"/>
      <c r="F1385" s="108"/>
      <c r="G1385" s="108"/>
      <c r="H1385" s="108"/>
      <c r="I1385" s="108"/>
      <c r="J1385" s="108"/>
      <c r="K1385" s="108"/>
      <c r="L1385" s="108"/>
      <c r="M1385" s="111"/>
      <c r="N1385" s="112"/>
      <c r="O1385" s="111"/>
      <c r="P1385" s="108"/>
      <c r="Q1385" s="108"/>
      <c r="R1385" s="108"/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  <c r="AE1385" s="108"/>
      <c r="AF1385" s="108"/>
      <c r="AG1385" s="108"/>
      <c r="AH1385" s="108"/>
    </row>
    <row r="1386">
      <c r="A1386" s="108"/>
      <c r="B1386" s="108"/>
      <c r="C1386" s="108"/>
      <c r="D1386" s="115"/>
      <c r="E1386" s="108"/>
      <c r="F1386" s="108"/>
      <c r="G1386" s="108"/>
      <c r="H1386" s="108"/>
      <c r="I1386" s="108"/>
      <c r="J1386" s="108"/>
      <c r="K1386" s="108"/>
      <c r="L1386" s="108"/>
      <c r="M1386" s="111"/>
      <c r="N1386" s="112"/>
      <c r="O1386" s="111"/>
      <c r="P1386" s="108"/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  <c r="AE1386" s="108"/>
      <c r="AF1386" s="108"/>
      <c r="AG1386" s="108"/>
      <c r="AH1386" s="108"/>
    </row>
    <row r="1387">
      <c r="A1387" s="108"/>
      <c r="B1387" s="108"/>
      <c r="C1387" s="108"/>
      <c r="D1387" s="115"/>
      <c r="E1387" s="108"/>
      <c r="F1387" s="108"/>
      <c r="G1387" s="108"/>
      <c r="H1387" s="108"/>
      <c r="I1387" s="108"/>
      <c r="J1387" s="108"/>
      <c r="K1387" s="108"/>
      <c r="L1387" s="108"/>
      <c r="M1387" s="111"/>
      <c r="N1387" s="112"/>
      <c r="O1387" s="111"/>
      <c r="P1387" s="108"/>
      <c r="Q1387" s="108"/>
      <c r="R1387" s="108"/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  <c r="AE1387" s="108"/>
      <c r="AF1387" s="108"/>
      <c r="AG1387" s="108"/>
      <c r="AH1387" s="108"/>
    </row>
    <row r="1388">
      <c r="A1388" s="108"/>
      <c r="B1388" s="108"/>
      <c r="C1388" s="108"/>
      <c r="D1388" s="115"/>
      <c r="E1388" s="108"/>
      <c r="F1388" s="108"/>
      <c r="G1388" s="108"/>
      <c r="H1388" s="108"/>
      <c r="I1388" s="108"/>
      <c r="J1388" s="108"/>
      <c r="K1388" s="108"/>
      <c r="L1388" s="108"/>
      <c r="M1388" s="111"/>
      <c r="N1388" s="112"/>
      <c r="O1388" s="111"/>
      <c r="P1388" s="108"/>
      <c r="Q1388" s="108"/>
      <c r="R1388" s="108"/>
      <c r="S1388" s="108"/>
      <c r="T1388" s="108"/>
      <c r="U1388" s="108"/>
      <c r="V1388" s="108"/>
      <c r="W1388" s="108"/>
      <c r="X1388" s="108"/>
      <c r="Y1388" s="108"/>
      <c r="Z1388" s="108"/>
      <c r="AA1388" s="108"/>
      <c r="AB1388" s="108"/>
      <c r="AC1388" s="108"/>
      <c r="AD1388" s="108"/>
      <c r="AE1388" s="108"/>
      <c r="AF1388" s="108"/>
      <c r="AG1388" s="108"/>
      <c r="AH1388" s="108"/>
    </row>
    <row r="1389">
      <c r="A1389" s="108"/>
      <c r="B1389" s="108"/>
      <c r="C1389" s="108"/>
      <c r="D1389" s="115"/>
      <c r="E1389" s="108"/>
      <c r="F1389" s="108"/>
      <c r="G1389" s="108"/>
      <c r="H1389" s="108"/>
      <c r="I1389" s="108"/>
      <c r="J1389" s="108"/>
      <c r="K1389" s="108"/>
      <c r="L1389" s="108"/>
      <c r="M1389" s="111"/>
      <c r="N1389" s="112"/>
      <c r="O1389" s="111"/>
      <c r="P1389" s="108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08"/>
      <c r="AC1389" s="108"/>
      <c r="AD1389" s="108"/>
      <c r="AE1389" s="108"/>
      <c r="AF1389" s="108"/>
      <c r="AG1389" s="108"/>
      <c r="AH1389" s="108"/>
    </row>
    <row r="1390">
      <c r="A1390" s="108"/>
      <c r="B1390" s="108"/>
      <c r="C1390" s="108"/>
      <c r="D1390" s="115"/>
      <c r="E1390" s="108"/>
      <c r="F1390" s="108"/>
      <c r="G1390" s="108"/>
      <c r="H1390" s="108"/>
      <c r="I1390" s="108"/>
      <c r="J1390" s="108"/>
      <c r="K1390" s="108"/>
      <c r="L1390" s="108"/>
      <c r="M1390" s="111"/>
      <c r="N1390" s="112"/>
      <c r="O1390" s="111"/>
      <c r="P1390" s="108"/>
      <c r="Q1390" s="108"/>
      <c r="R1390" s="108"/>
      <c r="S1390" s="108"/>
      <c r="T1390" s="108"/>
      <c r="U1390" s="108"/>
      <c r="V1390" s="108"/>
      <c r="W1390" s="108"/>
      <c r="X1390" s="108"/>
      <c r="Y1390" s="108"/>
      <c r="Z1390" s="108"/>
      <c r="AA1390" s="108"/>
      <c r="AB1390" s="108"/>
      <c r="AC1390" s="108"/>
      <c r="AD1390" s="108"/>
      <c r="AE1390" s="108"/>
      <c r="AF1390" s="108"/>
      <c r="AG1390" s="108"/>
      <c r="AH1390" s="108"/>
    </row>
    <row r="1391">
      <c r="A1391" s="108"/>
      <c r="B1391" s="108"/>
      <c r="C1391" s="108"/>
      <c r="D1391" s="115"/>
      <c r="E1391" s="108"/>
      <c r="F1391" s="108"/>
      <c r="G1391" s="108"/>
      <c r="H1391" s="108"/>
      <c r="I1391" s="108"/>
      <c r="J1391" s="108"/>
      <c r="K1391" s="108"/>
      <c r="L1391" s="108"/>
      <c r="M1391" s="111"/>
      <c r="N1391" s="112"/>
      <c r="O1391" s="111"/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/>
      <c r="AB1391" s="108"/>
      <c r="AC1391" s="108"/>
      <c r="AD1391" s="108"/>
      <c r="AE1391" s="108"/>
      <c r="AF1391" s="108"/>
      <c r="AG1391" s="108"/>
      <c r="AH1391" s="108"/>
    </row>
    <row r="1392">
      <c r="A1392" s="108"/>
      <c r="B1392" s="108"/>
      <c r="C1392" s="108"/>
      <c r="D1392" s="115"/>
      <c r="E1392" s="108"/>
      <c r="F1392" s="108"/>
      <c r="G1392" s="108"/>
      <c r="H1392" s="108"/>
      <c r="I1392" s="108"/>
      <c r="J1392" s="108"/>
      <c r="K1392" s="108"/>
      <c r="L1392" s="108"/>
      <c r="M1392" s="111"/>
      <c r="N1392" s="112"/>
      <c r="O1392" s="111"/>
      <c r="P1392" s="108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08"/>
      <c r="AC1392" s="108"/>
      <c r="AD1392" s="108"/>
      <c r="AE1392" s="108"/>
      <c r="AF1392" s="108"/>
      <c r="AG1392" s="108"/>
      <c r="AH1392" s="108"/>
    </row>
    <row r="1393">
      <c r="A1393" s="108"/>
      <c r="B1393" s="108"/>
      <c r="C1393" s="108"/>
      <c r="D1393" s="115"/>
      <c r="E1393" s="108"/>
      <c r="F1393" s="108"/>
      <c r="G1393" s="108"/>
      <c r="H1393" s="108"/>
      <c r="I1393" s="108"/>
      <c r="J1393" s="108"/>
      <c r="K1393" s="108"/>
      <c r="L1393" s="108"/>
      <c r="M1393" s="111"/>
      <c r="N1393" s="112"/>
      <c r="O1393" s="111"/>
      <c r="P1393" s="108"/>
      <c r="Q1393" s="108"/>
      <c r="R1393" s="108"/>
      <c r="S1393" s="108"/>
      <c r="T1393" s="108"/>
      <c r="U1393" s="108"/>
      <c r="V1393" s="108"/>
      <c r="W1393" s="108"/>
      <c r="X1393" s="108"/>
      <c r="Y1393" s="108"/>
      <c r="Z1393" s="108"/>
      <c r="AA1393" s="108"/>
      <c r="AB1393" s="108"/>
      <c r="AC1393" s="108"/>
      <c r="AD1393" s="108"/>
      <c r="AE1393" s="108"/>
      <c r="AF1393" s="108"/>
      <c r="AG1393" s="108"/>
      <c r="AH1393" s="108"/>
    </row>
    <row r="1394">
      <c r="A1394" s="108"/>
      <c r="B1394" s="108"/>
      <c r="C1394" s="108"/>
      <c r="D1394" s="115"/>
      <c r="E1394" s="108"/>
      <c r="F1394" s="108"/>
      <c r="G1394" s="108"/>
      <c r="H1394" s="108"/>
      <c r="I1394" s="108"/>
      <c r="J1394" s="108"/>
      <c r="K1394" s="108"/>
      <c r="L1394" s="108"/>
      <c r="M1394" s="111"/>
      <c r="N1394" s="112"/>
      <c r="O1394" s="111"/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/>
      <c r="AB1394" s="108"/>
      <c r="AC1394" s="108"/>
      <c r="AD1394" s="108"/>
      <c r="AE1394" s="108"/>
      <c r="AF1394" s="108"/>
      <c r="AG1394" s="108"/>
      <c r="AH1394" s="108"/>
    </row>
    <row r="1395">
      <c r="A1395" s="108"/>
      <c r="B1395" s="108"/>
      <c r="C1395" s="108"/>
      <c r="D1395" s="115"/>
      <c r="E1395" s="108"/>
      <c r="F1395" s="108"/>
      <c r="G1395" s="108"/>
      <c r="H1395" s="108"/>
      <c r="I1395" s="108"/>
      <c r="J1395" s="108"/>
      <c r="K1395" s="108"/>
      <c r="L1395" s="108"/>
      <c r="M1395" s="111"/>
      <c r="N1395" s="112"/>
      <c r="O1395" s="111"/>
      <c r="P1395" s="108"/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08"/>
      <c r="AC1395" s="108"/>
      <c r="AD1395" s="108"/>
      <c r="AE1395" s="108"/>
      <c r="AF1395" s="108"/>
      <c r="AG1395" s="108"/>
      <c r="AH1395" s="108"/>
    </row>
    <row r="1396">
      <c r="A1396" s="108"/>
      <c r="B1396" s="108"/>
      <c r="C1396" s="108"/>
      <c r="D1396" s="115"/>
      <c r="E1396" s="108"/>
      <c r="F1396" s="108"/>
      <c r="G1396" s="108"/>
      <c r="H1396" s="108"/>
      <c r="I1396" s="108"/>
      <c r="J1396" s="108"/>
      <c r="K1396" s="108"/>
      <c r="L1396" s="108"/>
      <c r="M1396" s="111"/>
      <c r="N1396" s="112"/>
      <c r="O1396" s="111"/>
      <c r="P1396" s="108"/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08"/>
      <c r="AC1396" s="108"/>
      <c r="AD1396" s="108"/>
      <c r="AE1396" s="108"/>
      <c r="AF1396" s="108"/>
      <c r="AG1396" s="108"/>
      <c r="AH1396" s="108"/>
    </row>
    <row r="1397">
      <c r="A1397" s="108"/>
      <c r="B1397" s="108"/>
      <c r="C1397" s="108"/>
      <c r="D1397" s="115"/>
      <c r="E1397" s="108"/>
      <c r="F1397" s="108"/>
      <c r="G1397" s="108"/>
      <c r="H1397" s="108"/>
      <c r="I1397" s="108"/>
      <c r="J1397" s="108"/>
      <c r="K1397" s="108"/>
      <c r="L1397" s="108"/>
      <c r="M1397" s="111"/>
      <c r="N1397" s="112"/>
      <c r="O1397" s="111"/>
      <c r="P1397" s="108"/>
      <c r="Q1397" s="108"/>
      <c r="R1397" s="108"/>
      <c r="S1397" s="108"/>
      <c r="T1397" s="108"/>
      <c r="U1397" s="108"/>
      <c r="V1397" s="108"/>
      <c r="W1397" s="108"/>
      <c r="X1397" s="108"/>
      <c r="Y1397" s="108"/>
      <c r="Z1397" s="108"/>
      <c r="AA1397" s="108"/>
      <c r="AB1397" s="108"/>
      <c r="AC1397" s="108"/>
      <c r="AD1397" s="108"/>
      <c r="AE1397" s="108"/>
      <c r="AF1397" s="108"/>
      <c r="AG1397" s="108"/>
      <c r="AH1397" s="108"/>
    </row>
    <row r="1398">
      <c r="A1398" s="108"/>
      <c r="B1398" s="108"/>
      <c r="C1398" s="108"/>
      <c r="D1398" s="115"/>
      <c r="E1398" s="108"/>
      <c r="F1398" s="108"/>
      <c r="G1398" s="108"/>
      <c r="H1398" s="108"/>
      <c r="I1398" s="108"/>
      <c r="J1398" s="108"/>
      <c r="K1398" s="108"/>
      <c r="L1398" s="108"/>
      <c r="M1398" s="111"/>
      <c r="N1398" s="112"/>
      <c r="O1398" s="111"/>
      <c r="P1398" s="108"/>
      <c r="Q1398" s="108"/>
      <c r="R1398" s="108"/>
      <c r="S1398" s="108"/>
      <c r="T1398" s="108"/>
      <c r="U1398" s="108"/>
      <c r="V1398" s="108"/>
      <c r="W1398" s="108"/>
      <c r="X1398" s="108"/>
      <c r="Y1398" s="108"/>
      <c r="Z1398" s="108"/>
      <c r="AA1398" s="108"/>
      <c r="AB1398" s="108"/>
      <c r="AC1398" s="108"/>
      <c r="AD1398" s="108"/>
      <c r="AE1398" s="108"/>
      <c r="AF1398" s="108"/>
      <c r="AG1398" s="108"/>
      <c r="AH1398" s="108"/>
    </row>
    <row r="1399">
      <c r="A1399" s="108"/>
      <c r="B1399" s="108"/>
      <c r="C1399" s="108"/>
      <c r="D1399" s="115"/>
      <c r="E1399" s="108"/>
      <c r="F1399" s="108"/>
      <c r="G1399" s="108"/>
      <c r="H1399" s="108"/>
      <c r="I1399" s="108"/>
      <c r="J1399" s="108"/>
      <c r="K1399" s="108"/>
      <c r="L1399" s="108"/>
      <c r="M1399" s="111"/>
      <c r="N1399" s="112"/>
      <c r="O1399" s="111"/>
      <c r="P1399" s="108"/>
      <c r="Q1399" s="108"/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08"/>
      <c r="AC1399" s="108"/>
      <c r="AD1399" s="108"/>
      <c r="AE1399" s="108"/>
      <c r="AF1399" s="108"/>
      <c r="AG1399" s="108"/>
      <c r="AH1399" s="108"/>
    </row>
    <row r="1400">
      <c r="A1400" s="108"/>
      <c r="B1400" s="108"/>
      <c r="C1400" s="108"/>
      <c r="D1400" s="115"/>
      <c r="E1400" s="108"/>
      <c r="F1400" s="108"/>
      <c r="G1400" s="108"/>
      <c r="H1400" s="108"/>
      <c r="I1400" s="108"/>
      <c r="J1400" s="108"/>
      <c r="K1400" s="108"/>
      <c r="L1400" s="108"/>
      <c r="M1400" s="111"/>
      <c r="N1400" s="112"/>
      <c r="O1400" s="111"/>
      <c r="P1400" s="108"/>
      <c r="Q1400" s="108"/>
      <c r="R1400" s="108"/>
      <c r="S1400" s="108"/>
      <c r="T1400" s="108"/>
      <c r="U1400" s="108"/>
      <c r="V1400" s="108"/>
      <c r="W1400" s="108"/>
      <c r="X1400" s="108"/>
      <c r="Y1400" s="108"/>
      <c r="Z1400" s="108"/>
      <c r="AA1400" s="108"/>
      <c r="AB1400" s="108"/>
      <c r="AC1400" s="108"/>
      <c r="AD1400" s="108"/>
      <c r="AE1400" s="108"/>
      <c r="AF1400" s="108"/>
      <c r="AG1400" s="108"/>
      <c r="AH1400" s="108"/>
    </row>
    <row r="1401">
      <c r="A1401" s="108"/>
      <c r="B1401" s="108"/>
      <c r="C1401" s="108"/>
      <c r="D1401" s="115"/>
      <c r="E1401" s="108"/>
      <c r="F1401" s="108"/>
      <c r="G1401" s="108"/>
      <c r="H1401" s="108"/>
      <c r="I1401" s="108"/>
      <c r="J1401" s="108"/>
      <c r="K1401" s="108"/>
      <c r="L1401" s="108"/>
      <c r="M1401" s="111"/>
      <c r="N1401" s="112"/>
      <c r="O1401" s="111"/>
      <c r="P1401" s="108"/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08"/>
      <c r="AC1401" s="108"/>
      <c r="AD1401" s="108"/>
      <c r="AE1401" s="108"/>
      <c r="AF1401" s="108"/>
      <c r="AG1401" s="108"/>
      <c r="AH1401" s="108"/>
    </row>
    <row r="1402">
      <c r="A1402" s="108"/>
      <c r="B1402" s="108"/>
      <c r="C1402" s="108"/>
      <c r="D1402" s="115"/>
      <c r="E1402" s="108"/>
      <c r="F1402" s="108"/>
      <c r="G1402" s="108"/>
      <c r="H1402" s="108"/>
      <c r="I1402" s="108"/>
      <c r="J1402" s="108"/>
      <c r="K1402" s="108"/>
      <c r="L1402" s="108"/>
      <c r="M1402" s="111"/>
      <c r="N1402" s="112"/>
      <c r="O1402" s="111"/>
      <c r="P1402" s="108"/>
      <c r="Q1402" s="108"/>
      <c r="R1402" s="108"/>
      <c r="S1402" s="108"/>
      <c r="T1402" s="108"/>
      <c r="U1402" s="108"/>
      <c r="V1402" s="108"/>
      <c r="W1402" s="108"/>
      <c r="X1402" s="108"/>
      <c r="Y1402" s="108"/>
      <c r="Z1402" s="108"/>
      <c r="AA1402" s="108"/>
      <c r="AB1402" s="108"/>
      <c r="AC1402" s="108"/>
      <c r="AD1402" s="108"/>
      <c r="AE1402" s="108"/>
      <c r="AF1402" s="108"/>
      <c r="AG1402" s="108"/>
      <c r="AH1402" s="108"/>
    </row>
    <row r="1403">
      <c r="A1403" s="108"/>
      <c r="B1403" s="108"/>
      <c r="C1403" s="108"/>
      <c r="D1403" s="115"/>
      <c r="E1403" s="108"/>
      <c r="F1403" s="108"/>
      <c r="G1403" s="108"/>
      <c r="H1403" s="108"/>
      <c r="I1403" s="108"/>
      <c r="J1403" s="108"/>
      <c r="K1403" s="108"/>
      <c r="L1403" s="108"/>
      <c r="M1403" s="111"/>
      <c r="N1403" s="112"/>
      <c r="O1403" s="111"/>
      <c r="P1403" s="108"/>
      <c r="Q1403" s="108"/>
      <c r="R1403" s="108"/>
      <c r="S1403" s="108"/>
      <c r="T1403" s="108"/>
      <c r="U1403" s="108"/>
      <c r="V1403" s="108"/>
      <c r="W1403" s="108"/>
      <c r="X1403" s="108"/>
      <c r="Y1403" s="108"/>
      <c r="Z1403" s="108"/>
      <c r="AA1403" s="108"/>
      <c r="AB1403" s="108"/>
      <c r="AC1403" s="108"/>
      <c r="AD1403" s="108"/>
      <c r="AE1403" s="108"/>
      <c r="AF1403" s="108"/>
      <c r="AG1403" s="108"/>
      <c r="AH1403" s="108"/>
    </row>
    <row r="1404">
      <c r="A1404" s="108"/>
      <c r="B1404" s="108"/>
      <c r="C1404" s="108"/>
      <c r="D1404" s="115"/>
      <c r="E1404" s="108"/>
      <c r="F1404" s="108"/>
      <c r="G1404" s="108"/>
      <c r="H1404" s="108"/>
      <c r="I1404" s="108"/>
      <c r="J1404" s="108"/>
      <c r="K1404" s="108"/>
      <c r="L1404" s="108"/>
      <c r="M1404" s="111"/>
      <c r="N1404" s="112"/>
      <c r="O1404" s="111"/>
      <c r="P1404" s="108"/>
      <c r="Q1404" s="108"/>
      <c r="R1404" s="108"/>
      <c r="S1404" s="108"/>
      <c r="T1404" s="108"/>
      <c r="U1404" s="108"/>
      <c r="V1404" s="108"/>
      <c r="W1404" s="108"/>
      <c r="X1404" s="108"/>
      <c r="Y1404" s="108"/>
      <c r="Z1404" s="108"/>
      <c r="AA1404" s="108"/>
      <c r="AB1404" s="108"/>
      <c r="AC1404" s="108"/>
      <c r="AD1404" s="108"/>
      <c r="AE1404" s="108"/>
      <c r="AF1404" s="108"/>
      <c r="AG1404" s="108"/>
      <c r="AH1404" s="108"/>
    </row>
    <row r="1405">
      <c r="A1405" s="108"/>
      <c r="B1405" s="108"/>
      <c r="C1405" s="108"/>
      <c r="D1405" s="115"/>
      <c r="E1405" s="108"/>
      <c r="F1405" s="108"/>
      <c r="G1405" s="108"/>
      <c r="H1405" s="108"/>
      <c r="I1405" s="108"/>
      <c r="J1405" s="108"/>
      <c r="K1405" s="108"/>
      <c r="L1405" s="108"/>
      <c r="M1405" s="111"/>
      <c r="N1405" s="112"/>
      <c r="O1405" s="111"/>
      <c r="P1405" s="108"/>
      <c r="Q1405" s="108"/>
      <c r="R1405" s="108"/>
      <c r="S1405" s="108"/>
      <c r="T1405" s="108"/>
      <c r="U1405" s="108"/>
      <c r="V1405" s="108"/>
      <c r="W1405" s="108"/>
      <c r="X1405" s="108"/>
      <c r="Y1405" s="108"/>
      <c r="Z1405" s="108"/>
      <c r="AA1405" s="108"/>
      <c r="AB1405" s="108"/>
      <c r="AC1405" s="108"/>
      <c r="AD1405" s="108"/>
      <c r="AE1405" s="108"/>
      <c r="AF1405" s="108"/>
      <c r="AG1405" s="108"/>
      <c r="AH1405" s="108"/>
    </row>
    <row r="1406">
      <c r="A1406" s="108"/>
      <c r="B1406" s="108"/>
      <c r="C1406" s="108"/>
      <c r="D1406" s="115"/>
      <c r="E1406" s="108"/>
      <c r="F1406" s="108"/>
      <c r="G1406" s="108"/>
      <c r="H1406" s="108"/>
      <c r="I1406" s="108"/>
      <c r="J1406" s="108"/>
      <c r="K1406" s="108"/>
      <c r="L1406" s="108"/>
      <c r="M1406" s="111"/>
      <c r="N1406" s="112"/>
      <c r="O1406" s="111"/>
      <c r="P1406" s="108"/>
      <c r="Q1406" s="108"/>
      <c r="R1406" s="108"/>
      <c r="S1406" s="108"/>
      <c r="T1406" s="108"/>
      <c r="U1406" s="108"/>
      <c r="V1406" s="108"/>
      <c r="W1406" s="108"/>
      <c r="X1406" s="108"/>
      <c r="Y1406" s="108"/>
      <c r="Z1406" s="108"/>
      <c r="AA1406" s="108"/>
      <c r="AB1406" s="108"/>
      <c r="AC1406" s="108"/>
      <c r="AD1406" s="108"/>
      <c r="AE1406" s="108"/>
      <c r="AF1406" s="108"/>
      <c r="AG1406" s="108"/>
      <c r="AH1406" s="108"/>
    </row>
    <row r="1407">
      <c r="A1407" s="108"/>
      <c r="B1407" s="108"/>
      <c r="C1407" s="108"/>
      <c r="D1407" s="115"/>
      <c r="E1407" s="108"/>
      <c r="F1407" s="108"/>
      <c r="G1407" s="108"/>
      <c r="H1407" s="108"/>
      <c r="I1407" s="108"/>
      <c r="J1407" s="108"/>
      <c r="K1407" s="108"/>
      <c r="L1407" s="108"/>
      <c r="M1407" s="111"/>
      <c r="N1407" s="112"/>
      <c r="O1407" s="111"/>
      <c r="P1407" s="108"/>
      <c r="Q1407" s="108"/>
      <c r="R1407" s="108"/>
      <c r="S1407" s="108"/>
      <c r="T1407" s="108"/>
      <c r="U1407" s="108"/>
      <c r="V1407" s="108"/>
      <c r="W1407" s="108"/>
      <c r="X1407" s="108"/>
      <c r="Y1407" s="108"/>
      <c r="Z1407" s="108"/>
      <c r="AA1407" s="108"/>
      <c r="AB1407" s="108"/>
      <c r="AC1407" s="108"/>
      <c r="AD1407" s="108"/>
      <c r="AE1407" s="108"/>
      <c r="AF1407" s="108"/>
      <c r="AG1407" s="108"/>
      <c r="AH1407" s="108"/>
    </row>
    <row r="1408">
      <c r="A1408" s="108"/>
      <c r="B1408" s="108"/>
      <c r="C1408" s="108"/>
      <c r="D1408" s="115"/>
      <c r="E1408" s="108"/>
      <c r="F1408" s="108"/>
      <c r="G1408" s="108"/>
      <c r="H1408" s="108"/>
      <c r="I1408" s="108"/>
      <c r="J1408" s="108"/>
      <c r="K1408" s="108"/>
      <c r="L1408" s="108"/>
      <c r="M1408" s="111"/>
      <c r="N1408" s="112"/>
      <c r="O1408" s="111"/>
      <c r="P1408" s="108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08"/>
      <c r="AC1408" s="108"/>
      <c r="AD1408" s="108"/>
      <c r="AE1408" s="108"/>
      <c r="AF1408" s="108"/>
      <c r="AG1408" s="108"/>
      <c r="AH1408" s="108"/>
    </row>
    <row r="1409">
      <c r="A1409" s="108"/>
      <c r="B1409" s="108"/>
      <c r="C1409" s="108"/>
      <c r="D1409" s="115"/>
      <c r="E1409" s="108"/>
      <c r="F1409" s="108"/>
      <c r="G1409" s="108"/>
      <c r="H1409" s="108"/>
      <c r="I1409" s="108"/>
      <c r="J1409" s="108"/>
      <c r="K1409" s="108"/>
      <c r="L1409" s="108"/>
      <c r="M1409" s="111"/>
      <c r="N1409" s="112"/>
      <c r="O1409" s="111"/>
      <c r="P1409" s="108"/>
      <c r="Q1409" s="108"/>
      <c r="R1409" s="108"/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08"/>
      <c r="AC1409" s="108"/>
      <c r="AD1409" s="108"/>
      <c r="AE1409" s="108"/>
      <c r="AF1409" s="108"/>
      <c r="AG1409" s="108"/>
      <c r="AH1409" s="108"/>
    </row>
    <row r="1410">
      <c r="A1410" s="108"/>
      <c r="B1410" s="108"/>
      <c r="C1410" s="108"/>
      <c r="D1410" s="115"/>
      <c r="E1410" s="108"/>
      <c r="F1410" s="108"/>
      <c r="G1410" s="108"/>
      <c r="H1410" s="108"/>
      <c r="I1410" s="108"/>
      <c r="J1410" s="108"/>
      <c r="K1410" s="108"/>
      <c r="L1410" s="108"/>
      <c r="M1410" s="111"/>
      <c r="N1410" s="112"/>
      <c r="O1410" s="111"/>
      <c r="P1410" s="108"/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08"/>
      <c r="AC1410" s="108"/>
      <c r="AD1410" s="108"/>
      <c r="AE1410" s="108"/>
      <c r="AF1410" s="108"/>
      <c r="AG1410" s="108"/>
      <c r="AH1410" s="108"/>
    </row>
    <row r="1411">
      <c r="A1411" s="108"/>
      <c r="B1411" s="108"/>
      <c r="C1411" s="108"/>
      <c r="D1411" s="115"/>
      <c r="E1411" s="108"/>
      <c r="F1411" s="108"/>
      <c r="G1411" s="108"/>
      <c r="H1411" s="108"/>
      <c r="I1411" s="108"/>
      <c r="J1411" s="108"/>
      <c r="K1411" s="108"/>
      <c r="L1411" s="108"/>
      <c r="M1411" s="111"/>
      <c r="N1411" s="112"/>
      <c r="O1411" s="111"/>
      <c r="P1411" s="108"/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08"/>
      <c r="AC1411" s="108"/>
      <c r="AD1411" s="108"/>
      <c r="AE1411" s="108"/>
      <c r="AF1411" s="108"/>
      <c r="AG1411" s="108"/>
      <c r="AH1411" s="108"/>
    </row>
    <row r="1412">
      <c r="A1412" s="108"/>
      <c r="B1412" s="108"/>
      <c r="C1412" s="108"/>
      <c r="D1412" s="115"/>
      <c r="E1412" s="108"/>
      <c r="F1412" s="108"/>
      <c r="G1412" s="108"/>
      <c r="H1412" s="108"/>
      <c r="I1412" s="108"/>
      <c r="J1412" s="108"/>
      <c r="K1412" s="108"/>
      <c r="L1412" s="108"/>
      <c r="M1412" s="111"/>
      <c r="N1412" s="112"/>
      <c r="O1412" s="111"/>
      <c r="P1412" s="108"/>
      <c r="Q1412" s="108"/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08"/>
      <c r="AC1412" s="108"/>
      <c r="AD1412" s="108"/>
      <c r="AE1412" s="108"/>
      <c r="AF1412" s="108"/>
      <c r="AG1412" s="108"/>
      <c r="AH1412" s="108"/>
    </row>
    <row r="1413">
      <c r="A1413" s="108"/>
      <c r="B1413" s="108"/>
      <c r="C1413" s="108"/>
      <c r="D1413" s="115"/>
      <c r="E1413" s="108"/>
      <c r="F1413" s="108"/>
      <c r="G1413" s="108"/>
      <c r="H1413" s="108"/>
      <c r="I1413" s="108"/>
      <c r="J1413" s="108"/>
      <c r="K1413" s="108"/>
      <c r="L1413" s="108"/>
      <c r="M1413" s="111"/>
      <c r="N1413" s="112"/>
      <c r="O1413" s="111"/>
      <c r="P1413" s="108"/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08"/>
      <c r="AC1413" s="108"/>
      <c r="AD1413" s="108"/>
      <c r="AE1413" s="108"/>
      <c r="AF1413" s="108"/>
      <c r="AG1413" s="108"/>
      <c r="AH1413" s="108"/>
    </row>
    <row r="1414">
      <c r="A1414" s="108"/>
      <c r="B1414" s="108"/>
      <c r="C1414" s="108"/>
      <c r="D1414" s="115"/>
      <c r="E1414" s="108"/>
      <c r="F1414" s="108"/>
      <c r="G1414" s="108"/>
      <c r="H1414" s="108"/>
      <c r="I1414" s="108"/>
      <c r="J1414" s="108"/>
      <c r="K1414" s="108"/>
      <c r="L1414" s="108"/>
      <c r="M1414" s="111"/>
      <c r="N1414" s="112"/>
      <c r="O1414" s="111"/>
      <c r="P1414" s="108"/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08"/>
      <c r="AC1414" s="108"/>
      <c r="AD1414" s="108"/>
      <c r="AE1414" s="108"/>
      <c r="AF1414" s="108"/>
      <c r="AG1414" s="108"/>
      <c r="AH1414" s="108"/>
    </row>
    <row r="1415">
      <c r="A1415" s="108"/>
      <c r="B1415" s="108"/>
      <c r="C1415" s="108"/>
      <c r="D1415" s="115"/>
      <c r="E1415" s="108"/>
      <c r="F1415" s="108"/>
      <c r="G1415" s="108"/>
      <c r="H1415" s="108"/>
      <c r="I1415" s="108"/>
      <c r="J1415" s="108"/>
      <c r="K1415" s="108"/>
      <c r="L1415" s="108"/>
      <c r="M1415" s="111"/>
      <c r="N1415" s="112"/>
      <c r="O1415" s="111"/>
      <c r="P1415" s="108"/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08"/>
      <c r="AC1415" s="108"/>
      <c r="AD1415" s="108"/>
      <c r="AE1415" s="108"/>
      <c r="AF1415" s="108"/>
      <c r="AG1415" s="108"/>
      <c r="AH1415" s="108"/>
    </row>
    <row r="1416">
      <c r="A1416" s="108"/>
      <c r="B1416" s="108"/>
      <c r="C1416" s="108"/>
      <c r="D1416" s="115"/>
      <c r="E1416" s="108"/>
      <c r="F1416" s="108"/>
      <c r="G1416" s="108"/>
      <c r="H1416" s="108"/>
      <c r="I1416" s="108"/>
      <c r="J1416" s="108"/>
      <c r="K1416" s="108"/>
      <c r="L1416" s="108"/>
      <c r="M1416" s="111"/>
      <c r="N1416" s="112"/>
      <c r="O1416" s="111"/>
      <c r="P1416" s="108"/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  <c r="AE1416" s="108"/>
      <c r="AF1416" s="108"/>
      <c r="AG1416" s="108"/>
      <c r="AH1416" s="108"/>
    </row>
    <row r="1417">
      <c r="A1417" s="108"/>
      <c r="B1417" s="108"/>
      <c r="C1417" s="108"/>
      <c r="D1417" s="115"/>
      <c r="E1417" s="108"/>
      <c r="F1417" s="108"/>
      <c r="G1417" s="108"/>
      <c r="H1417" s="108"/>
      <c r="I1417" s="108"/>
      <c r="J1417" s="108"/>
      <c r="K1417" s="108"/>
      <c r="L1417" s="108"/>
      <c r="M1417" s="111"/>
      <c r="N1417" s="112"/>
      <c r="O1417" s="111"/>
      <c r="P1417" s="108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08"/>
      <c r="AC1417" s="108"/>
      <c r="AD1417" s="108"/>
      <c r="AE1417" s="108"/>
      <c r="AF1417" s="108"/>
      <c r="AG1417" s="108"/>
      <c r="AH1417" s="108"/>
    </row>
    <row r="1418">
      <c r="A1418" s="108"/>
      <c r="B1418" s="108"/>
      <c r="C1418" s="108"/>
      <c r="D1418" s="115"/>
      <c r="E1418" s="108"/>
      <c r="F1418" s="108"/>
      <c r="G1418" s="108"/>
      <c r="H1418" s="108"/>
      <c r="I1418" s="108"/>
      <c r="J1418" s="108"/>
      <c r="K1418" s="108"/>
      <c r="L1418" s="108"/>
      <c r="M1418" s="111"/>
      <c r="N1418" s="112"/>
      <c r="O1418" s="111"/>
      <c r="P1418" s="108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08"/>
      <c r="AC1418" s="108"/>
      <c r="AD1418" s="108"/>
      <c r="AE1418" s="108"/>
      <c r="AF1418" s="108"/>
      <c r="AG1418" s="108"/>
      <c r="AH1418" s="108"/>
    </row>
    <row r="1419">
      <c r="A1419" s="108"/>
      <c r="B1419" s="108"/>
      <c r="C1419" s="108"/>
      <c r="D1419" s="115"/>
      <c r="E1419" s="108"/>
      <c r="F1419" s="108"/>
      <c r="G1419" s="108"/>
      <c r="H1419" s="108"/>
      <c r="I1419" s="108"/>
      <c r="J1419" s="108"/>
      <c r="K1419" s="108"/>
      <c r="L1419" s="108"/>
      <c r="M1419" s="111"/>
      <c r="N1419" s="112"/>
      <c r="O1419" s="111"/>
      <c r="P1419" s="108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08"/>
      <c r="AC1419" s="108"/>
      <c r="AD1419" s="108"/>
      <c r="AE1419" s="108"/>
      <c r="AF1419" s="108"/>
      <c r="AG1419" s="108"/>
      <c r="AH1419" s="108"/>
    </row>
    <row r="1420">
      <c r="A1420" s="108"/>
      <c r="B1420" s="108"/>
      <c r="C1420" s="108"/>
      <c r="D1420" s="115"/>
      <c r="E1420" s="108"/>
      <c r="F1420" s="108"/>
      <c r="G1420" s="108"/>
      <c r="H1420" s="108"/>
      <c r="I1420" s="108"/>
      <c r="J1420" s="108"/>
      <c r="K1420" s="108"/>
      <c r="L1420" s="108"/>
      <c r="M1420" s="111"/>
      <c r="N1420" s="112"/>
      <c r="O1420" s="111"/>
      <c r="P1420" s="108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08"/>
      <c r="AC1420" s="108"/>
      <c r="AD1420" s="108"/>
      <c r="AE1420" s="108"/>
      <c r="AF1420" s="108"/>
      <c r="AG1420" s="108"/>
      <c r="AH1420" s="108"/>
    </row>
    <row r="1421">
      <c r="A1421" s="108"/>
      <c r="B1421" s="108"/>
      <c r="C1421" s="108"/>
      <c r="D1421" s="115"/>
      <c r="E1421" s="108"/>
      <c r="F1421" s="108"/>
      <c r="G1421" s="108"/>
      <c r="H1421" s="108"/>
      <c r="I1421" s="108"/>
      <c r="J1421" s="108"/>
      <c r="K1421" s="108"/>
      <c r="L1421" s="108"/>
      <c r="M1421" s="111"/>
      <c r="N1421" s="112"/>
      <c r="O1421" s="111"/>
      <c r="P1421" s="108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08"/>
      <c r="AC1421" s="108"/>
      <c r="AD1421" s="108"/>
      <c r="AE1421" s="108"/>
      <c r="AF1421" s="108"/>
      <c r="AG1421" s="108"/>
      <c r="AH1421" s="108"/>
    </row>
    <row r="1422">
      <c r="A1422" s="108"/>
      <c r="B1422" s="108"/>
      <c r="C1422" s="108"/>
      <c r="D1422" s="115"/>
      <c r="E1422" s="108"/>
      <c r="F1422" s="108"/>
      <c r="G1422" s="108"/>
      <c r="H1422" s="108"/>
      <c r="I1422" s="108"/>
      <c r="J1422" s="108"/>
      <c r="K1422" s="108"/>
      <c r="L1422" s="108"/>
      <c r="M1422" s="111"/>
      <c r="N1422" s="112"/>
      <c r="O1422" s="111"/>
      <c r="P1422" s="108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08"/>
      <c r="AC1422" s="108"/>
      <c r="AD1422" s="108"/>
      <c r="AE1422" s="108"/>
      <c r="AF1422" s="108"/>
      <c r="AG1422" s="108"/>
      <c r="AH1422" s="108"/>
    </row>
    <row r="1423">
      <c r="A1423" s="108"/>
      <c r="B1423" s="108"/>
      <c r="C1423" s="108"/>
      <c r="D1423" s="115"/>
      <c r="E1423" s="108"/>
      <c r="F1423" s="108"/>
      <c r="G1423" s="108"/>
      <c r="H1423" s="108"/>
      <c r="I1423" s="108"/>
      <c r="J1423" s="108"/>
      <c r="K1423" s="108"/>
      <c r="L1423" s="108"/>
      <c r="M1423" s="111"/>
      <c r="N1423" s="112"/>
      <c r="O1423" s="111"/>
      <c r="P1423" s="108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08"/>
      <c r="AC1423" s="108"/>
      <c r="AD1423" s="108"/>
      <c r="AE1423" s="108"/>
      <c r="AF1423" s="108"/>
      <c r="AG1423" s="108"/>
      <c r="AH1423" s="108"/>
    </row>
    <row r="1424">
      <c r="A1424" s="108"/>
      <c r="B1424" s="108"/>
      <c r="C1424" s="108"/>
      <c r="D1424" s="115"/>
      <c r="E1424" s="108"/>
      <c r="F1424" s="108"/>
      <c r="G1424" s="108"/>
      <c r="H1424" s="108"/>
      <c r="I1424" s="108"/>
      <c r="J1424" s="108"/>
      <c r="K1424" s="108"/>
      <c r="L1424" s="108"/>
      <c r="M1424" s="111"/>
      <c r="N1424" s="112"/>
      <c r="O1424" s="111"/>
      <c r="P1424" s="108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08"/>
      <c r="AC1424" s="108"/>
      <c r="AD1424" s="108"/>
      <c r="AE1424" s="108"/>
      <c r="AF1424" s="108"/>
      <c r="AG1424" s="108"/>
      <c r="AH1424" s="108"/>
    </row>
    <row r="1425">
      <c r="A1425" s="108"/>
      <c r="B1425" s="108"/>
      <c r="C1425" s="108"/>
      <c r="D1425" s="115"/>
      <c r="E1425" s="108"/>
      <c r="F1425" s="108"/>
      <c r="G1425" s="108"/>
      <c r="H1425" s="108"/>
      <c r="I1425" s="108"/>
      <c r="J1425" s="108"/>
      <c r="K1425" s="108"/>
      <c r="L1425" s="108"/>
      <c r="M1425" s="111"/>
      <c r="N1425" s="112"/>
      <c r="O1425" s="111"/>
      <c r="P1425" s="108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08"/>
      <c r="AC1425" s="108"/>
      <c r="AD1425" s="108"/>
      <c r="AE1425" s="108"/>
      <c r="AF1425" s="108"/>
      <c r="AG1425" s="108"/>
      <c r="AH1425" s="108"/>
    </row>
    <row r="1426">
      <c r="A1426" s="108"/>
      <c r="B1426" s="108"/>
      <c r="C1426" s="108"/>
      <c r="D1426" s="115"/>
      <c r="E1426" s="108"/>
      <c r="F1426" s="108"/>
      <c r="G1426" s="108"/>
      <c r="H1426" s="108"/>
      <c r="I1426" s="108"/>
      <c r="J1426" s="108"/>
      <c r="K1426" s="108"/>
      <c r="L1426" s="108"/>
      <c r="M1426" s="111"/>
      <c r="N1426" s="112"/>
      <c r="O1426" s="111"/>
      <c r="P1426" s="108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08"/>
      <c r="AC1426" s="108"/>
      <c r="AD1426" s="108"/>
      <c r="AE1426" s="108"/>
      <c r="AF1426" s="108"/>
      <c r="AG1426" s="108"/>
      <c r="AH1426" s="108"/>
    </row>
    <row r="1427">
      <c r="A1427" s="108"/>
      <c r="B1427" s="108"/>
      <c r="C1427" s="108"/>
      <c r="D1427" s="115"/>
      <c r="E1427" s="108"/>
      <c r="F1427" s="108"/>
      <c r="G1427" s="108"/>
      <c r="H1427" s="108"/>
      <c r="I1427" s="108"/>
      <c r="J1427" s="108"/>
      <c r="K1427" s="108"/>
      <c r="L1427" s="108"/>
      <c r="M1427" s="111"/>
      <c r="N1427" s="112"/>
      <c r="O1427" s="111"/>
      <c r="P1427" s="108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08"/>
      <c r="AC1427" s="108"/>
      <c r="AD1427" s="108"/>
      <c r="AE1427" s="108"/>
      <c r="AF1427" s="108"/>
      <c r="AG1427" s="108"/>
      <c r="AH1427" s="108"/>
    </row>
    <row r="1428">
      <c r="A1428" s="108"/>
      <c r="B1428" s="108"/>
      <c r="C1428" s="108"/>
      <c r="D1428" s="115"/>
      <c r="E1428" s="108"/>
      <c r="F1428" s="108"/>
      <c r="G1428" s="108"/>
      <c r="H1428" s="108"/>
      <c r="I1428" s="108"/>
      <c r="J1428" s="108"/>
      <c r="K1428" s="108"/>
      <c r="L1428" s="108"/>
      <c r="M1428" s="111"/>
      <c r="N1428" s="112"/>
      <c r="O1428" s="111"/>
      <c r="P1428" s="108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08"/>
      <c r="AC1428" s="108"/>
      <c r="AD1428" s="108"/>
      <c r="AE1428" s="108"/>
      <c r="AF1428" s="108"/>
      <c r="AG1428" s="108"/>
      <c r="AH1428" s="108"/>
    </row>
    <row r="1429">
      <c r="A1429" s="108"/>
      <c r="B1429" s="108"/>
      <c r="C1429" s="108"/>
      <c r="D1429" s="115"/>
      <c r="E1429" s="108"/>
      <c r="F1429" s="108"/>
      <c r="G1429" s="108"/>
      <c r="H1429" s="108"/>
      <c r="I1429" s="108"/>
      <c r="J1429" s="108"/>
      <c r="K1429" s="108"/>
      <c r="L1429" s="108"/>
      <c r="M1429" s="111"/>
      <c r="N1429" s="112"/>
      <c r="O1429" s="111"/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08"/>
      <c r="AC1429" s="108"/>
      <c r="AD1429" s="108"/>
      <c r="AE1429" s="108"/>
      <c r="AF1429" s="108"/>
      <c r="AG1429" s="108"/>
      <c r="AH1429" s="108"/>
    </row>
    <row r="1430">
      <c r="A1430" s="108"/>
      <c r="B1430" s="108"/>
      <c r="C1430" s="108"/>
      <c r="D1430" s="115"/>
      <c r="E1430" s="108"/>
      <c r="F1430" s="108"/>
      <c r="G1430" s="108"/>
      <c r="H1430" s="108"/>
      <c r="I1430" s="108"/>
      <c r="J1430" s="108"/>
      <c r="K1430" s="108"/>
      <c r="L1430" s="108"/>
      <c r="M1430" s="111"/>
      <c r="N1430" s="112"/>
      <c r="O1430" s="111"/>
      <c r="P1430" s="108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08"/>
      <c r="AC1430" s="108"/>
      <c r="AD1430" s="108"/>
      <c r="AE1430" s="108"/>
      <c r="AF1430" s="108"/>
      <c r="AG1430" s="108"/>
      <c r="AH1430" s="108"/>
    </row>
    <row r="1431">
      <c r="A1431" s="108"/>
      <c r="B1431" s="108"/>
      <c r="C1431" s="108"/>
      <c r="D1431" s="115"/>
      <c r="E1431" s="108"/>
      <c r="F1431" s="108"/>
      <c r="G1431" s="108"/>
      <c r="H1431" s="108"/>
      <c r="I1431" s="108"/>
      <c r="J1431" s="108"/>
      <c r="K1431" s="108"/>
      <c r="L1431" s="108"/>
      <c r="M1431" s="111"/>
      <c r="N1431" s="112"/>
      <c r="O1431" s="111"/>
      <c r="P1431" s="108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08"/>
      <c r="AC1431" s="108"/>
      <c r="AD1431" s="108"/>
      <c r="AE1431" s="108"/>
      <c r="AF1431" s="108"/>
      <c r="AG1431" s="108"/>
      <c r="AH1431" s="108"/>
    </row>
    <row r="1432">
      <c r="A1432" s="108"/>
      <c r="B1432" s="108"/>
      <c r="C1432" s="108"/>
      <c r="D1432" s="115"/>
      <c r="E1432" s="108"/>
      <c r="F1432" s="108"/>
      <c r="G1432" s="108"/>
      <c r="H1432" s="108"/>
      <c r="I1432" s="108"/>
      <c r="J1432" s="108"/>
      <c r="K1432" s="108"/>
      <c r="L1432" s="108"/>
      <c r="M1432" s="111"/>
      <c r="N1432" s="112"/>
      <c r="O1432" s="111"/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08"/>
      <c r="AC1432" s="108"/>
      <c r="AD1432" s="108"/>
      <c r="AE1432" s="108"/>
      <c r="AF1432" s="108"/>
      <c r="AG1432" s="108"/>
      <c r="AH1432" s="108"/>
    </row>
    <row r="1433">
      <c r="A1433" s="108"/>
      <c r="B1433" s="108"/>
      <c r="C1433" s="108"/>
      <c r="D1433" s="115"/>
      <c r="E1433" s="108"/>
      <c r="F1433" s="108"/>
      <c r="G1433" s="108"/>
      <c r="H1433" s="108"/>
      <c r="I1433" s="108"/>
      <c r="J1433" s="108"/>
      <c r="K1433" s="108"/>
      <c r="L1433" s="108"/>
      <c r="M1433" s="111"/>
      <c r="N1433" s="112"/>
      <c r="O1433" s="111"/>
      <c r="P1433" s="108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08"/>
      <c r="AC1433" s="108"/>
      <c r="AD1433" s="108"/>
      <c r="AE1433" s="108"/>
      <c r="AF1433" s="108"/>
      <c r="AG1433" s="108"/>
      <c r="AH1433" s="108"/>
    </row>
    <row r="1434">
      <c r="A1434" s="108"/>
      <c r="B1434" s="108"/>
      <c r="C1434" s="108"/>
      <c r="D1434" s="115"/>
      <c r="E1434" s="108"/>
      <c r="F1434" s="108"/>
      <c r="G1434" s="108"/>
      <c r="H1434" s="108"/>
      <c r="I1434" s="108"/>
      <c r="J1434" s="108"/>
      <c r="K1434" s="108"/>
      <c r="L1434" s="108"/>
      <c r="M1434" s="111"/>
      <c r="N1434" s="112"/>
      <c r="O1434" s="111"/>
      <c r="P1434" s="108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08"/>
      <c r="AC1434" s="108"/>
      <c r="AD1434" s="108"/>
      <c r="AE1434" s="108"/>
      <c r="AF1434" s="108"/>
      <c r="AG1434" s="108"/>
      <c r="AH1434" s="108"/>
    </row>
    <row r="1435">
      <c r="A1435" s="108"/>
      <c r="B1435" s="108"/>
      <c r="C1435" s="108"/>
      <c r="D1435" s="115"/>
      <c r="E1435" s="108"/>
      <c r="F1435" s="108"/>
      <c r="G1435" s="108"/>
      <c r="H1435" s="108"/>
      <c r="I1435" s="108"/>
      <c r="J1435" s="108"/>
      <c r="K1435" s="108"/>
      <c r="L1435" s="108"/>
      <c r="M1435" s="111"/>
      <c r="N1435" s="112"/>
      <c r="O1435" s="111"/>
      <c r="P1435" s="108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08"/>
      <c r="AC1435" s="108"/>
      <c r="AD1435" s="108"/>
      <c r="AE1435" s="108"/>
      <c r="AF1435" s="108"/>
      <c r="AG1435" s="108"/>
      <c r="AH1435" s="108"/>
    </row>
    <row r="1436">
      <c r="A1436" s="108"/>
      <c r="B1436" s="108"/>
      <c r="C1436" s="108"/>
      <c r="D1436" s="115"/>
      <c r="E1436" s="108"/>
      <c r="F1436" s="108"/>
      <c r="G1436" s="108"/>
      <c r="H1436" s="108"/>
      <c r="I1436" s="108"/>
      <c r="J1436" s="108"/>
      <c r="K1436" s="108"/>
      <c r="L1436" s="108"/>
      <c r="M1436" s="111"/>
      <c r="N1436" s="112"/>
      <c r="O1436" s="111"/>
      <c r="P1436" s="108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08"/>
      <c r="AC1436" s="108"/>
      <c r="AD1436" s="108"/>
      <c r="AE1436" s="108"/>
      <c r="AF1436" s="108"/>
      <c r="AG1436" s="108"/>
      <c r="AH1436" s="108"/>
    </row>
    <row r="1437">
      <c r="A1437" s="108"/>
      <c r="B1437" s="108"/>
      <c r="C1437" s="108"/>
      <c r="D1437" s="115"/>
      <c r="E1437" s="108"/>
      <c r="F1437" s="108"/>
      <c r="G1437" s="108"/>
      <c r="H1437" s="108"/>
      <c r="I1437" s="108"/>
      <c r="J1437" s="108"/>
      <c r="K1437" s="108"/>
      <c r="L1437" s="108"/>
      <c r="M1437" s="111"/>
      <c r="N1437" s="112"/>
      <c r="O1437" s="111"/>
      <c r="P1437" s="108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08"/>
      <c r="AC1437" s="108"/>
      <c r="AD1437" s="108"/>
      <c r="AE1437" s="108"/>
      <c r="AF1437" s="108"/>
      <c r="AG1437" s="108"/>
      <c r="AH1437" s="108"/>
    </row>
    <row r="1438">
      <c r="A1438" s="108"/>
      <c r="B1438" s="108"/>
      <c r="C1438" s="108"/>
      <c r="D1438" s="115"/>
      <c r="E1438" s="108"/>
      <c r="F1438" s="108"/>
      <c r="G1438" s="108"/>
      <c r="H1438" s="108"/>
      <c r="I1438" s="108"/>
      <c r="J1438" s="108"/>
      <c r="K1438" s="108"/>
      <c r="L1438" s="108"/>
      <c r="M1438" s="111"/>
      <c r="N1438" s="112"/>
      <c r="O1438" s="111"/>
      <c r="P1438" s="108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08"/>
      <c r="AC1438" s="108"/>
      <c r="AD1438" s="108"/>
      <c r="AE1438" s="108"/>
      <c r="AF1438" s="108"/>
      <c r="AG1438" s="108"/>
      <c r="AH1438" s="108"/>
    </row>
    <row r="1439">
      <c r="A1439" s="108"/>
      <c r="B1439" s="108"/>
      <c r="C1439" s="108"/>
      <c r="D1439" s="115"/>
      <c r="E1439" s="108"/>
      <c r="F1439" s="108"/>
      <c r="G1439" s="108"/>
      <c r="H1439" s="108"/>
      <c r="I1439" s="108"/>
      <c r="J1439" s="108"/>
      <c r="K1439" s="108"/>
      <c r="L1439" s="108"/>
      <c r="M1439" s="111"/>
      <c r="N1439" s="112"/>
      <c r="O1439" s="111"/>
      <c r="P1439" s="108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08"/>
      <c r="AC1439" s="108"/>
      <c r="AD1439" s="108"/>
      <c r="AE1439" s="108"/>
      <c r="AF1439" s="108"/>
      <c r="AG1439" s="108"/>
      <c r="AH1439" s="108"/>
    </row>
    <row r="1440">
      <c r="A1440" s="108"/>
      <c r="B1440" s="108"/>
      <c r="C1440" s="108"/>
      <c r="D1440" s="115"/>
      <c r="E1440" s="108"/>
      <c r="F1440" s="108"/>
      <c r="G1440" s="108"/>
      <c r="H1440" s="108"/>
      <c r="I1440" s="108"/>
      <c r="J1440" s="108"/>
      <c r="K1440" s="108"/>
      <c r="L1440" s="108"/>
      <c r="M1440" s="111"/>
      <c r="N1440" s="112"/>
      <c r="O1440" s="111"/>
      <c r="P1440" s="108"/>
      <c r="Q1440" s="108"/>
      <c r="R1440" s="108"/>
      <c r="S1440" s="108"/>
      <c r="T1440" s="108"/>
      <c r="U1440" s="108"/>
      <c r="V1440" s="108"/>
      <c r="W1440" s="108"/>
      <c r="X1440" s="108"/>
      <c r="Y1440" s="108"/>
      <c r="Z1440" s="108"/>
      <c r="AA1440" s="108"/>
      <c r="AB1440" s="108"/>
      <c r="AC1440" s="108"/>
      <c r="AD1440" s="108"/>
      <c r="AE1440" s="108"/>
      <c r="AF1440" s="108"/>
      <c r="AG1440" s="108"/>
      <c r="AH1440" s="108"/>
    </row>
    <row r="1441">
      <c r="A1441" s="108"/>
      <c r="B1441" s="108"/>
      <c r="C1441" s="108"/>
      <c r="D1441" s="115"/>
      <c r="E1441" s="108"/>
      <c r="F1441" s="108"/>
      <c r="G1441" s="108"/>
      <c r="H1441" s="108"/>
      <c r="I1441" s="108"/>
      <c r="J1441" s="108"/>
      <c r="K1441" s="108"/>
      <c r="L1441" s="108"/>
      <c r="M1441" s="111"/>
      <c r="N1441" s="112"/>
      <c r="O1441" s="111"/>
      <c r="P1441" s="108"/>
      <c r="Q1441" s="108"/>
      <c r="R1441" s="108"/>
      <c r="S1441" s="108"/>
      <c r="T1441" s="108"/>
      <c r="U1441" s="108"/>
      <c r="V1441" s="108"/>
      <c r="W1441" s="108"/>
      <c r="X1441" s="108"/>
      <c r="Y1441" s="108"/>
      <c r="Z1441" s="108"/>
      <c r="AA1441" s="108"/>
      <c r="AB1441" s="108"/>
      <c r="AC1441" s="108"/>
      <c r="AD1441" s="108"/>
      <c r="AE1441" s="108"/>
      <c r="AF1441" s="108"/>
      <c r="AG1441" s="108"/>
      <c r="AH1441" s="108"/>
    </row>
    <row r="1442">
      <c r="A1442" s="108"/>
      <c r="B1442" s="108"/>
      <c r="C1442" s="108"/>
      <c r="D1442" s="115"/>
      <c r="E1442" s="108"/>
      <c r="F1442" s="108"/>
      <c r="G1442" s="108"/>
      <c r="H1442" s="108"/>
      <c r="I1442" s="108"/>
      <c r="J1442" s="108"/>
      <c r="K1442" s="108"/>
      <c r="L1442" s="108"/>
      <c r="M1442" s="111"/>
      <c r="N1442" s="112"/>
      <c r="O1442" s="111"/>
      <c r="P1442" s="108"/>
      <c r="Q1442" s="108"/>
      <c r="R1442" s="108"/>
      <c r="S1442" s="108"/>
      <c r="T1442" s="108"/>
      <c r="U1442" s="108"/>
      <c r="V1442" s="108"/>
      <c r="W1442" s="108"/>
      <c r="X1442" s="108"/>
      <c r="Y1442" s="108"/>
      <c r="Z1442" s="108"/>
      <c r="AA1442" s="108"/>
      <c r="AB1442" s="108"/>
      <c r="AC1442" s="108"/>
      <c r="AD1442" s="108"/>
      <c r="AE1442" s="108"/>
      <c r="AF1442" s="108"/>
      <c r="AG1442" s="108"/>
      <c r="AH1442" s="108"/>
    </row>
    <row r="1443">
      <c r="A1443" s="108"/>
      <c r="B1443" s="108"/>
      <c r="C1443" s="108"/>
      <c r="D1443" s="115"/>
      <c r="E1443" s="108"/>
      <c r="F1443" s="108"/>
      <c r="G1443" s="108"/>
      <c r="H1443" s="108"/>
      <c r="I1443" s="108"/>
      <c r="J1443" s="108"/>
      <c r="K1443" s="108"/>
      <c r="L1443" s="108"/>
      <c r="M1443" s="111"/>
      <c r="N1443" s="112"/>
      <c r="O1443" s="111"/>
      <c r="P1443" s="108"/>
      <c r="Q1443" s="108"/>
      <c r="R1443" s="108"/>
      <c r="S1443" s="108"/>
      <c r="T1443" s="108"/>
      <c r="U1443" s="108"/>
      <c r="V1443" s="108"/>
      <c r="W1443" s="108"/>
      <c r="X1443" s="108"/>
      <c r="Y1443" s="108"/>
      <c r="Z1443" s="108"/>
      <c r="AA1443" s="108"/>
      <c r="AB1443" s="108"/>
      <c r="AC1443" s="108"/>
      <c r="AD1443" s="108"/>
      <c r="AE1443" s="108"/>
      <c r="AF1443" s="108"/>
      <c r="AG1443" s="108"/>
      <c r="AH1443" s="108"/>
    </row>
    <row r="1444">
      <c r="A1444" s="108"/>
      <c r="B1444" s="108"/>
      <c r="C1444" s="108"/>
      <c r="D1444" s="115"/>
      <c r="E1444" s="108"/>
      <c r="F1444" s="108"/>
      <c r="G1444" s="108"/>
      <c r="H1444" s="108"/>
      <c r="I1444" s="108"/>
      <c r="J1444" s="108"/>
      <c r="K1444" s="108"/>
      <c r="L1444" s="108"/>
      <c r="M1444" s="111"/>
      <c r="N1444" s="112"/>
      <c r="O1444" s="111"/>
      <c r="P1444" s="108"/>
      <c r="Q1444" s="108"/>
      <c r="R1444" s="108"/>
      <c r="S1444" s="108"/>
      <c r="T1444" s="108"/>
      <c r="U1444" s="108"/>
      <c r="V1444" s="108"/>
      <c r="W1444" s="108"/>
      <c r="X1444" s="108"/>
      <c r="Y1444" s="108"/>
      <c r="Z1444" s="108"/>
      <c r="AA1444" s="108"/>
      <c r="AB1444" s="108"/>
      <c r="AC1444" s="108"/>
      <c r="AD1444" s="108"/>
      <c r="AE1444" s="108"/>
      <c r="AF1444" s="108"/>
      <c r="AG1444" s="108"/>
      <c r="AH1444" s="108"/>
    </row>
    <row r="1445">
      <c r="A1445" s="108"/>
      <c r="B1445" s="108"/>
      <c r="C1445" s="108"/>
      <c r="D1445" s="115"/>
      <c r="E1445" s="108"/>
      <c r="F1445" s="108"/>
      <c r="G1445" s="108"/>
      <c r="H1445" s="108"/>
      <c r="I1445" s="108"/>
      <c r="J1445" s="108"/>
      <c r="K1445" s="108"/>
      <c r="L1445" s="108"/>
      <c r="M1445" s="111"/>
      <c r="N1445" s="112"/>
      <c r="O1445" s="111"/>
      <c r="P1445" s="108"/>
      <c r="Q1445" s="108"/>
      <c r="R1445" s="108"/>
      <c r="S1445" s="108"/>
      <c r="T1445" s="108"/>
      <c r="U1445" s="108"/>
      <c r="V1445" s="108"/>
      <c r="W1445" s="108"/>
      <c r="X1445" s="108"/>
      <c r="Y1445" s="108"/>
      <c r="Z1445" s="108"/>
      <c r="AA1445" s="108"/>
      <c r="AB1445" s="108"/>
      <c r="AC1445" s="108"/>
      <c r="AD1445" s="108"/>
      <c r="AE1445" s="108"/>
      <c r="AF1445" s="108"/>
      <c r="AG1445" s="108"/>
      <c r="AH1445" s="108"/>
    </row>
    <row r="1446">
      <c r="A1446" s="108"/>
      <c r="B1446" s="108"/>
      <c r="C1446" s="108"/>
      <c r="D1446" s="115"/>
      <c r="E1446" s="108"/>
      <c r="F1446" s="108"/>
      <c r="G1446" s="108"/>
      <c r="H1446" s="108"/>
      <c r="I1446" s="108"/>
      <c r="J1446" s="108"/>
      <c r="K1446" s="108"/>
      <c r="L1446" s="108"/>
      <c r="M1446" s="111"/>
      <c r="N1446" s="112"/>
      <c r="O1446" s="111"/>
      <c r="P1446" s="108"/>
      <c r="Q1446" s="108"/>
      <c r="R1446" s="108"/>
      <c r="S1446" s="108"/>
      <c r="T1446" s="108"/>
      <c r="U1446" s="108"/>
      <c r="V1446" s="108"/>
      <c r="W1446" s="108"/>
      <c r="X1446" s="108"/>
      <c r="Y1446" s="108"/>
      <c r="Z1446" s="108"/>
      <c r="AA1446" s="108"/>
      <c r="AB1446" s="108"/>
      <c r="AC1446" s="108"/>
      <c r="AD1446" s="108"/>
      <c r="AE1446" s="108"/>
      <c r="AF1446" s="108"/>
      <c r="AG1446" s="108"/>
      <c r="AH1446" s="108"/>
    </row>
    <row r="1447">
      <c r="A1447" s="108"/>
      <c r="B1447" s="108"/>
      <c r="C1447" s="108"/>
      <c r="D1447" s="115"/>
      <c r="E1447" s="108"/>
      <c r="F1447" s="108"/>
      <c r="G1447" s="108"/>
      <c r="H1447" s="108"/>
      <c r="I1447" s="108"/>
      <c r="J1447" s="108"/>
      <c r="K1447" s="108"/>
      <c r="L1447" s="108"/>
      <c r="M1447" s="111"/>
      <c r="N1447" s="112"/>
      <c r="O1447" s="111"/>
      <c r="P1447" s="108"/>
      <c r="Q1447" s="108"/>
      <c r="R1447" s="108"/>
      <c r="S1447" s="108"/>
      <c r="T1447" s="108"/>
      <c r="U1447" s="108"/>
      <c r="V1447" s="108"/>
      <c r="W1447" s="108"/>
      <c r="X1447" s="108"/>
      <c r="Y1447" s="108"/>
      <c r="Z1447" s="108"/>
      <c r="AA1447" s="108"/>
      <c r="AB1447" s="108"/>
      <c r="AC1447" s="108"/>
      <c r="AD1447" s="108"/>
      <c r="AE1447" s="108"/>
      <c r="AF1447" s="108"/>
      <c r="AG1447" s="108"/>
      <c r="AH1447" s="108"/>
    </row>
    <row r="1448">
      <c r="A1448" s="108"/>
      <c r="B1448" s="108"/>
      <c r="C1448" s="108"/>
      <c r="D1448" s="115"/>
      <c r="E1448" s="108"/>
      <c r="F1448" s="108"/>
      <c r="G1448" s="108"/>
      <c r="H1448" s="108"/>
      <c r="I1448" s="108"/>
      <c r="J1448" s="108"/>
      <c r="K1448" s="108"/>
      <c r="L1448" s="108"/>
      <c r="M1448" s="111"/>
      <c r="N1448" s="112"/>
      <c r="O1448" s="111"/>
      <c r="P1448" s="108"/>
      <c r="Q1448" s="108"/>
      <c r="R1448" s="108"/>
      <c r="S1448" s="108"/>
      <c r="T1448" s="108"/>
      <c r="U1448" s="108"/>
      <c r="V1448" s="108"/>
      <c r="W1448" s="108"/>
      <c r="X1448" s="108"/>
      <c r="Y1448" s="108"/>
      <c r="Z1448" s="108"/>
      <c r="AA1448" s="108"/>
      <c r="AB1448" s="108"/>
      <c r="AC1448" s="108"/>
      <c r="AD1448" s="108"/>
      <c r="AE1448" s="108"/>
      <c r="AF1448" s="108"/>
      <c r="AG1448" s="108"/>
      <c r="AH1448" s="108"/>
    </row>
    <row r="1449">
      <c r="A1449" s="108"/>
      <c r="B1449" s="108"/>
      <c r="C1449" s="108"/>
      <c r="D1449" s="115"/>
      <c r="E1449" s="108"/>
      <c r="F1449" s="108"/>
      <c r="G1449" s="108"/>
      <c r="H1449" s="108"/>
      <c r="I1449" s="108"/>
      <c r="J1449" s="108"/>
      <c r="K1449" s="108"/>
      <c r="L1449" s="108"/>
      <c r="M1449" s="111"/>
      <c r="N1449" s="112"/>
      <c r="O1449" s="111"/>
      <c r="P1449" s="108"/>
      <c r="Q1449" s="108"/>
      <c r="R1449" s="108"/>
      <c r="S1449" s="108"/>
      <c r="T1449" s="108"/>
      <c r="U1449" s="108"/>
      <c r="V1449" s="108"/>
      <c r="W1449" s="108"/>
      <c r="X1449" s="108"/>
      <c r="Y1449" s="108"/>
      <c r="Z1449" s="108"/>
      <c r="AA1449" s="108"/>
      <c r="AB1449" s="108"/>
      <c r="AC1449" s="108"/>
      <c r="AD1449" s="108"/>
      <c r="AE1449" s="108"/>
      <c r="AF1449" s="108"/>
      <c r="AG1449" s="108"/>
      <c r="AH1449" s="108"/>
    </row>
    <row r="1450">
      <c r="A1450" s="108"/>
      <c r="B1450" s="108"/>
      <c r="C1450" s="108"/>
      <c r="D1450" s="115"/>
      <c r="E1450" s="108"/>
      <c r="F1450" s="108"/>
      <c r="G1450" s="108"/>
      <c r="H1450" s="108"/>
      <c r="I1450" s="108"/>
      <c r="J1450" s="108"/>
      <c r="K1450" s="108"/>
      <c r="L1450" s="108"/>
      <c r="M1450" s="111"/>
      <c r="N1450" s="112"/>
      <c r="O1450" s="111"/>
      <c r="P1450" s="108"/>
      <c r="Q1450" s="108"/>
      <c r="R1450" s="108"/>
      <c r="S1450" s="108"/>
      <c r="T1450" s="108"/>
      <c r="U1450" s="108"/>
      <c r="V1450" s="108"/>
      <c r="W1450" s="108"/>
      <c r="X1450" s="108"/>
      <c r="Y1450" s="108"/>
      <c r="Z1450" s="108"/>
      <c r="AA1450" s="108"/>
      <c r="AB1450" s="108"/>
      <c r="AC1450" s="108"/>
      <c r="AD1450" s="108"/>
      <c r="AE1450" s="108"/>
      <c r="AF1450" s="108"/>
      <c r="AG1450" s="108"/>
      <c r="AH1450" s="108"/>
    </row>
    <row r="1451">
      <c r="A1451" s="108"/>
      <c r="B1451" s="108"/>
      <c r="C1451" s="108"/>
      <c r="D1451" s="115"/>
      <c r="E1451" s="108"/>
      <c r="F1451" s="108"/>
      <c r="G1451" s="108"/>
      <c r="H1451" s="108"/>
      <c r="I1451" s="108"/>
      <c r="J1451" s="108"/>
      <c r="K1451" s="108"/>
      <c r="L1451" s="108"/>
      <c r="M1451" s="111"/>
      <c r="N1451" s="112"/>
      <c r="O1451" s="111"/>
      <c r="P1451" s="108"/>
      <c r="Q1451" s="108"/>
      <c r="R1451" s="108"/>
      <c r="S1451" s="108"/>
      <c r="T1451" s="108"/>
      <c r="U1451" s="108"/>
      <c r="V1451" s="108"/>
      <c r="W1451" s="108"/>
      <c r="X1451" s="108"/>
      <c r="Y1451" s="108"/>
      <c r="Z1451" s="108"/>
      <c r="AA1451" s="108"/>
      <c r="AB1451" s="108"/>
      <c r="AC1451" s="108"/>
      <c r="AD1451" s="108"/>
      <c r="AE1451" s="108"/>
      <c r="AF1451" s="108"/>
      <c r="AG1451" s="108"/>
      <c r="AH1451" s="108"/>
    </row>
    <row r="1452">
      <c r="A1452" s="108"/>
      <c r="B1452" s="108"/>
      <c r="C1452" s="108"/>
      <c r="D1452" s="115"/>
      <c r="E1452" s="108"/>
      <c r="F1452" s="108"/>
      <c r="G1452" s="108"/>
      <c r="H1452" s="108"/>
      <c r="I1452" s="108"/>
      <c r="J1452" s="108"/>
      <c r="K1452" s="108"/>
      <c r="L1452" s="108"/>
      <c r="M1452" s="111"/>
      <c r="N1452" s="112"/>
      <c r="O1452" s="111"/>
      <c r="P1452" s="108"/>
      <c r="Q1452" s="108"/>
      <c r="R1452" s="108"/>
      <c r="S1452" s="108"/>
      <c r="T1452" s="108"/>
      <c r="U1452" s="108"/>
      <c r="V1452" s="108"/>
      <c r="W1452" s="108"/>
      <c r="X1452" s="108"/>
      <c r="Y1452" s="108"/>
      <c r="Z1452" s="108"/>
      <c r="AA1452" s="108"/>
      <c r="AB1452" s="108"/>
      <c r="AC1452" s="108"/>
      <c r="AD1452" s="108"/>
      <c r="AE1452" s="108"/>
      <c r="AF1452" s="108"/>
      <c r="AG1452" s="108"/>
      <c r="AH1452" s="108"/>
    </row>
    <row r="1453">
      <c r="A1453" s="108"/>
      <c r="B1453" s="108"/>
      <c r="C1453" s="108"/>
      <c r="D1453" s="115"/>
      <c r="E1453" s="108"/>
      <c r="F1453" s="108"/>
      <c r="G1453" s="108"/>
      <c r="H1453" s="108"/>
      <c r="I1453" s="108"/>
      <c r="J1453" s="108"/>
      <c r="K1453" s="108"/>
      <c r="L1453" s="108"/>
      <c r="M1453" s="111"/>
      <c r="N1453" s="112"/>
      <c r="O1453" s="111"/>
      <c r="P1453" s="108"/>
      <c r="Q1453" s="108"/>
      <c r="R1453" s="108"/>
      <c r="S1453" s="108"/>
      <c r="T1453" s="108"/>
      <c r="U1453" s="108"/>
      <c r="V1453" s="108"/>
      <c r="W1453" s="108"/>
      <c r="X1453" s="108"/>
      <c r="Y1453" s="108"/>
      <c r="Z1453" s="108"/>
      <c r="AA1453" s="108"/>
      <c r="AB1453" s="108"/>
      <c r="AC1453" s="108"/>
      <c r="AD1453" s="108"/>
      <c r="AE1453" s="108"/>
      <c r="AF1453" s="108"/>
      <c r="AG1453" s="108"/>
      <c r="AH1453" s="108"/>
    </row>
    <row r="1454">
      <c r="A1454" s="108"/>
      <c r="B1454" s="108"/>
      <c r="C1454" s="108"/>
      <c r="D1454" s="115"/>
      <c r="E1454" s="108"/>
      <c r="F1454" s="108"/>
      <c r="G1454" s="108"/>
      <c r="H1454" s="108"/>
      <c r="I1454" s="108"/>
      <c r="J1454" s="108"/>
      <c r="K1454" s="108"/>
      <c r="L1454" s="108"/>
      <c r="M1454" s="111"/>
      <c r="N1454" s="112"/>
      <c r="O1454" s="111"/>
      <c r="P1454" s="108"/>
      <c r="Q1454" s="108"/>
      <c r="R1454" s="108"/>
      <c r="S1454" s="108"/>
      <c r="T1454" s="108"/>
      <c r="U1454" s="108"/>
      <c r="V1454" s="108"/>
      <c r="W1454" s="108"/>
      <c r="X1454" s="108"/>
      <c r="Y1454" s="108"/>
      <c r="Z1454" s="108"/>
      <c r="AA1454" s="108"/>
      <c r="AB1454" s="108"/>
      <c r="AC1454" s="108"/>
      <c r="AD1454" s="108"/>
      <c r="AE1454" s="108"/>
      <c r="AF1454" s="108"/>
      <c r="AG1454" s="108"/>
      <c r="AH1454" s="108"/>
    </row>
    <row r="1455">
      <c r="A1455" s="108"/>
      <c r="B1455" s="108"/>
      <c r="C1455" s="108"/>
      <c r="D1455" s="115"/>
      <c r="E1455" s="108"/>
      <c r="F1455" s="108"/>
      <c r="G1455" s="108"/>
      <c r="H1455" s="108"/>
      <c r="I1455" s="108"/>
      <c r="J1455" s="108"/>
      <c r="K1455" s="108"/>
      <c r="L1455" s="108"/>
      <c r="M1455" s="111"/>
      <c r="N1455" s="112"/>
      <c r="O1455" s="111"/>
      <c r="P1455" s="108"/>
      <c r="Q1455" s="108"/>
      <c r="R1455" s="108"/>
      <c r="S1455" s="108"/>
      <c r="T1455" s="108"/>
      <c r="U1455" s="108"/>
      <c r="V1455" s="108"/>
      <c r="W1455" s="108"/>
      <c r="X1455" s="108"/>
      <c r="Y1455" s="108"/>
      <c r="Z1455" s="108"/>
      <c r="AA1455" s="108"/>
      <c r="AB1455" s="108"/>
      <c r="AC1455" s="108"/>
      <c r="AD1455" s="108"/>
      <c r="AE1455" s="108"/>
      <c r="AF1455" s="108"/>
      <c r="AG1455" s="108"/>
      <c r="AH1455" s="108"/>
    </row>
    <row r="1456">
      <c r="A1456" s="108"/>
      <c r="B1456" s="108"/>
      <c r="C1456" s="108"/>
      <c r="D1456" s="115"/>
      <c r="E1456" s="108"/>
      <c r="F1456" s="108"/>
      <c r="G1456" s="108"/>
      <c r="H1456" s="108"/>
      <c r="I1456" s="108"/>
      <c r="J1456" s="108"/>
      <c r="K1456" s="108"/>
      <c r="L1456" s="108"/>
      <c r="M1456" s="111"/>
      <c r="N1456" s="112"/>
      <c r="O1456" s="111"/>
      <c r="P1456" s="108"/>
      <c r="Q1456" s="108"/>
      <c r="R1456" s="108"/>
      <c r="S1456" s="108"/>
      <c r="T1456" s="108"/>
      <c r="U1456" s="108"/>
      <c r="V1456" s="108"/>
      <c r="W1456" s="108"/>
      <c r="X1456" s="108"/>
      <c r="Y1456" s="108"/>
      <c r="Z1456" s="108"/>
      <c r="AA1456" s="108"/>
      <c r="AB1456" s="108"/>
      <c r="AC1456" s="108"/>
      <c r="AD1456" s="108"/>
      <c r="AE1456" s="108"/>
      <c r="AF1456" s="108"/>
      <c r="AG1456" s="108"/>
      <c r="AH1456" s="108"/>
    </row>
    <row r="1457">
      <c r="A1457" s="108"/>
      <c r="B1457" s="108"/>
      <c r="C1457" s="108"/>
      <c r="D1457" s="115"/>
      <c r="E1457" s="108"/>
      <c r="F1457" s="108"/>
      <c r="G1457" s="108"/>
      <c r="H1457" s="108"/>
      <c r="I1457" s="108"/>
      <c r="J1457" s="108"/>
      <c r="K1457" s="108"/>
      <c r="L1457" s="108"/>
      <c r="M1457" s="111"/>
      <c r="N1457" s="112"/>
      <c r="O1457" s="111"/>
      <c r="P1457" s="108"/>
      <c r="Q1457" s="108"/>
      <c r="R1457" s="108"/>
      <c r="S1457" s="108"/>
      <c r="T1457" s="108"/>
      <c r="U1457" s="108"/>
      <c r="V1457" s="108"/>
      <c r="W1457" s="108"/>
      <c r="X1457" s="108"/>
      <c r="Y1457" s="108"/>
      <c r="Z1457" s="108"/>
      <c r="AA1457" s="108"/>
      <c r="AB1457" s="108"/>
      <c r="AC1457" s="108"/>
      <c r="AD1457" s="108"/>
      <c r="AE1457" s="108"/>
      <c r="AF1457" s="108"/>
      <c r="AG1457" s="108"/>
      <c r="AH1457" s="108"/>
    </row>
    <row r="1458">
      <c r="A1458" s="108"/>
      <c r="B1458" s="108"/>
      <c r="C1458" s="108"/>
      <c r="D1458" s="115"/>
      <c r="E1458" s="108"/>
      <c r="F1458" s="108"/>
      <c r="G1458" s="108"/>
      <c r="H1458" s="108"/>
      <c r="I1458" s="108"/>
      <c r="J1458" s="108"/>
      <c r="K1458" s="108"/>
      <c r="L1458" s="108"/>
      <c r="M1458" s="111"/>
      <c r="N1458" s="112"/>
      <c r="O1458" s="111"/>
      <c r="P1458" s="108"/>
      <c r="Q1458" s="108"/>
      <c r="R1458" s="108"/>
      <c r="S1458" s="108"/>
      <c r="T1458" s="108"/>
      <c r="U1458" s="108"/>
      <c r="V1458" s="108"/>
      <c r="W1458" s="108"/>
      <c r="X1458" s="108"/>
      <c r="Y1458" s="108"/>
      <c r="Z1458" s="108"/>
      <c r="AA1458" s="108"/>
      <c r="AB1458" s="108"/>
      <c r="AC1458" s="108"/>
      <c r="AD1458" s="108"/>
      <c r="AE1458" s="108"/>
      <c r="AF1458" s="108"/>
      <c r="AG1458" s="108"/>
      <c r="AH1458" s="108"/>
    </row>
    <row r="1459">
      <c r="A1459" s="108"/>
      <c r="B1459" s="108"/>
      <c r="C1459" s="108"/>
      <c r="D1459" s="115"/>
      <c r="E1459" s="108"/>
      <c r="F1459" s="108"/>
      <c r="G1459" s="108"/>
      <c r="H1459" s="108"/>
      <c r="I1459" s="108"/>
      <c r="J1459" s="108"/>
      <c r="K1459" s="108"/>
      <c r="L1459" s="108"/>
      <c r="M1459" s="111"/>
      <c r="N1459" s="112"/>
      <c r="O1459" s="111"/>
      <c r="P1459" s="108"/>
      <c r="Q1459" s="108"/>
      <c r="R1459" s="108"/>
      <c r="S1459" s="108"/>
      <c r="T1459" s="108"/>
      <c r="U1459" s="108"/>
      <c r="V1459" s="108"/>
      <c r="W1459" s="108"/>
      <c r="X1459" s="108"/>
      <c r="Y1459" s="108"/>
      <c r="Z1459" s="108"/>
      <c r="AA1459" s="108"/>
      <c r="AB1459" s="108"/>
      <c r="AC1459" s="108"/>
      <c r="AD1459" s="108"/>
      <c r="AE1459" s="108"/>
      <c r="AF1459" s="108"/>
      <c r="AG1459" s="108"/>
      <c r="AH1459" s="108"/>
    </row>
    <row r="1460">
      <c r="A1460" s="108"/>
      <c r="B1460" s="108"/>
      <c r="C1460" s="108"/>
      <c r="D1460" s="115"/>
      <c r="E1460" s="108"/>
      <c r="F1460" s="108"/>
      <c r="G1460" s="108"/>
      <c r="H1460" s="108"/>
      <c r="I1460" s="108"/>
      <c r="J1460" s="108"/>
      <c r="K1460" s="108"/>
      <c r="L1460" s="108"/>
      <c r="M1460" s="111"/>
      <c r="N1460" s="112"/>
      <c r="O1460" s="111"/>
      <c r="P1460" s="108"/>
      <c r="Q1460" s="108"/>
      <c r="R1460" s="108"/>
      <c r="S1460" s="108"/>
      <c r="T1460" s="108"/>
      <c r="U1460" s="108"/>
      <c r="V1460" s="108"/>
      <c r="W1460" s="108"/>
      <c r="X1460" s="108"/>
      <c r="Y1460" s="108"/>
      <c r="Z1460" s="108"/>
      <c r="AA1460" s="108"/>
      <c r="AB1460" s="108"/>
      <c r="AC1460" s="108"/>
      <c r="AD1460" s="108"/>
      <c r="AE1460" s="108"/>
      <c r="AF1460" s="108"/>
      <c r="AG1460" s="108"/>
      <c r="AH1460" s="108"/>
    </row>
    <row r="1461">
      <c r="A1461" s="108"/>
      <c r="B1461" s="108"/>
      <c r="C1461" s="108"/>
      <c r="D1461" s="115"/>
      <c r="E1461" s="108"/>
      <c r="F1461" s="108"/>
      <c r="G1461" s="108"/>
      <c r="H1461" s="108"/>
      <c r="I1461" s="108"/>
      <c r="J1461" s="108"/>
      <c r="K1461" s="108"/>
      <c r="L1461" s="108"/>
      <c r="M1461" s="111"/>
      <c r="N1461" s="112"/>
      <c r="O1461" s="111"/>
      <c r="P1461" s="108"/>
      <c r="Q1461" s="108"/>
      <c r="R1461" s="108"/>
      <c r="S1461" s="108"/>
      <c r="T1461" s="108"/>
      <c r="U1461" s="108"/>
      <c r="V1461" s="108"/>
      <c r="W1461" s="108"/>
      <c r="X1461" s="108"/>
      <c r="Y1461" s="108"/>
      <c r="Z1461" s="108"/>
      <c r="AA1461" s="108"/>
      <c r="AB1461" s="108"/>
      <c r="AC1461" s="108"/>
      <c r="AD1461" s="108"/>
      <c r="AE1461" s="108"/>
      <c r="AF1461" s="108"/>
      <c r="AG1461" s="108"/>
      <c r="AH1461" s="108"/>
    </row>
    <row r="1462">
      <c r="A1462" s="108"/>
      <c r="B1462" s="108"/>
      <c r="C1462" s="108"/>
      <c r="D1462" s="115"/>
      <c r="E1462" s="108"/>
      <c r="F1462" s="108"/>
      <c r="G1462" s="108"/>
      <c r="H1462" s="108"/>
      <c r="I1462" s="108"/>
      <c r="J1462" s="108"/>
      <c r="K1462" s="108"/>
      <c r="L1462" s="108"/>
      <c r="M1462" s="111"/>
      <c r="N1462" s="112"/>
      <c r="O1462" s="111"/>
      <c r="P1462" s="108"/>
      <c r="Q1462" s="108"/>
      <c r="R1462" s="108"/>
      <c r="S1462" s="108"/>
      <c r="T1462" s="108"/>
      <c r="U1462" s="108"/>
      <c r="V1462" s="108"/>
      <c r="W1462" s="108"/>
      <c r="X1462" s="108"/>
      <c r="Y1462" s="108"/>
      <c r="Z1462" s="108"/>
      <c r="AA1462" s="108"/>
      <c r="AB1462" s="108"/>
      <c r="AC1462" s="108"/>
      <c r="AD1462" s="108"/>
      <c r="AE1462" s="108"/>
      <c r="AF1462" s="108"/>
      <c r="AG1462" s="108"/>
      <c r="AH1462" s="108"/>
    </row>
    <row r="1463">
      <c r="A1463" s="108"/>
      <c r="B1463" s="108"/>
      <c r="C1463" s="108"/>
      <c r="D1463" s="115"/>
      <c r="E1463" s="108"/>
      <c r="F1463" s="108"/>
      <c r="G1463" s="108"/>
      <c r="H1463" s="108"/>
      <c r="I1463" s="108"/>
      <c r="J1463" s="108"/>
      <c r="K1463" s="108"/>
      <c r="L1463" s="108"/>
      <c r="M1463" s="111"/>
      <c r="N1463" s="112"/>
      <c r="O1463" s="111"/>
      <c r="P1463" s="108"/>
      <c r="Q1463" s="108"/>
      <c r="R1463" s="108"/>
      <c r="S1463" s="108"/>
      <c r="T1463" s="108"/>
      <c r="U1463" s="108"/>
      <c r="V1463" s="108"/>
      <c r="W1463" s="108"/>
      <c r="X1463" s="108"/>
      <c r="Y1463" s="108"/>
      <c r="Z1463" s="108"/>
      <c r="AA1463" s="108"/>
      <c r="AB1463" s="108"/>
      <c r="AC1463" s="108"/>
      <c r="AD1463" s="108"/>
      <c r="AE1463" s="108"/>
      <c r="AF1463" s="108"/>
      <c r="AG1463" s="108"/>
      <c r="AH1463" s="108"/>
    </row>
    <row r="1464">
      <c r="A1464" s="108"/>
      <c r="B1464" s="108"/>
      <c r="C1464" s="108"/>
      <c r="D1464" s="115"/>
      <c r="E1464" s="108"/>
      <c r="F1464" s="108"/>
      <c r="G1464" s="108"/>
      <c r="H1464" s="108"/>
      <c r="I1464" s="108"/>
      <c r="J1464" s="108"/>
      <c r="K1464" s="108"/>
      <c r="L1464" s="108"/>
      <c r="M1464" s="111"/>
      <c r="N1464" s="112"/>
      <c r="O1464" s="111"/>
      <c r="P1464" s="108"/>
      <c r="Q1464" s="108"/>
      <c r="R1464" s="108"/>
      <c r="S1464" s="108"/>
      <c r="T1464" s="108"/>
      <c r="U1464" s="108"/>
      <c r="V1464" s="108"/>
      <c r="W1464" s="108"/>
      <c r="X1464" s="108"/>
      <c r="Y1464" s="108"/>
      <c r="Z1464" s="108"/>
      <c r="AA1464" s="108"/>
      <c r="AB1464" s="108"/>
      <c r="AC1464" s="108"/>
      <c r="AD1464" s="108"/>
      <c r="AE1464" s="108"/>
      <c r="AF1464" s="108"/>
      <c r="AG1464" s="108"/>
      <c r="AH1464" s="108"/>
    </row>
    <row r="1465">
      <c r="A1465" s="108"/>
      <c r="B1465" s="108"/>
      <c r="C1465" s="108"/>
      <c r="D1465" s="115"/>
      <c r="E1465" s="108"/>
      <c r="F1465" s="108"/>
      <c r="G1465" s="108"/>
      <c r="H1465" s="108"/>
      <c r="I1465" s="108"/>
      <c r="J1465" s="108"/>
      <c r="K1465" s="108"/>
      <c r="L1465" s="108"/>
      <c r="M1465" s="111"/>
      <c r="N1465" s="112"/>
      <c r="O1465" s="111"/>
      <c r="P1465" s="108"/>
      <c r="Q1465" s="108"/>
      <c r="R1465" s="108"/>
      <c r="S1465" s="108"/>
      <c r="T1465" s="108"/>
      <c r="U1465" s="108"/>
      <c r="V1465" s="108"/>
      <c r="W1465" s="108"/>
      <c r="X1465" s="108"/>
      <c r="Y1465" s="108"/>
      <c r="Z1465" s="108"/>
      <c r="AA1465" s="108"/>
      <c r="AB1465" s="108"/>
      <c r="AC1465" s="108"/>
      <c r="AD1465" s="108"/>
      <c r="AE1465" s="108"/>
      <c r="AF1465" s="108"/>
      <c r="AG1465" s="108"/>
      <c r="AH1465" s="108"/>
    </row>
    <row r="1466">
      <c r="A1466" s="108"/>
      <c r="B1466" s="108"/>
      <c r="C1466" s="108"/>
      <c r="D1466" s="115"/>
      <c r="E1466" s="108"/>
      <c r="F1466" s="108"/>
      <c r="G1466" s="108"/>
      <c r="H1466" s="108"/>
      <c r="I1466" s="108"/>
      <c r="J1466" s="108"/>
      <c r="K1466" s="108"/>
      <c r="L1466" s="108"/>
      <c r="M1466" s="111"/>
      <c r="N1466" s="112"/>
      <c r="O1466" s="111"/>
      <c r="P1466" s="108"/>
      <c r="Q1466" s="108"/>
      <c r="R1466" s="108"/>
      <c r="S1466" s="108"/>
      <c r="T1466" s="108"/>
      <c r="U1466" s="108"/>
      <c r="V1466" s="108"/>
      <c r="W1466" s="108"/>
      <c r="X1466" s="108"/>
      <c r="Y1466" s="108"/>
      <c r="Z1466" s="108"/>
      <c r="AA1466" s="108"/>
      <c r="AB1466" s="108"/>
      <c r="AC1466" s="108"/>
      <c r="AD1466" s="108"/>
      <c r="AE1466" s="108"/>
      <c r="AF1466" s="108"/>
      <c r="AG1466" s="108"/>
      <c r="AH1466" s="108"/>
    </row>
    <row r="1467">
      <c r="A1467" s="108"/>
      <c r="B1467" s="108"/>
      <c r="C1467" s="108"/>
      <c r="D1467" s="115"/>
      <c r="E1467" s="108"/>
      <c r="F1467" s="108"/>
      <c r="G1467" s="108"/>
      <c r="H1467" s="108"/>
      <c r="I1467" s="108"/>
      <c r="J1467" s="108"/>
      <c r="K1467" s="108"/>
      <c r="L1467" s="108"/>
      <c r="M1467" s="111"/>
      <c r="N1467" s="112"/>
      <c r="O1467" s="111"/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/>
      <c r="AB1467" s="108"/>
      <c r="AC1467" s="108"/>
      <c r="AD1467" s="108"/>
      <c r="AE1467" s="108"/>
      <c r="AF1467" s="108"/>
      <c r="AG1467" s="108"/>
      <c r="AH1467" s="108"/>
    </row>
    <row r="1468">
      <c r="A1468" s="108"/>
      <c r="B1468" s="108"/>
      <c r="C1468" s="108"/>
      <c r="D1468" s="115"/>
      <c r="E1468" s="108"/>
      <c r="F1468" s="108"/>
      <c r="G1468" s="108"/>
      <c r="H1468" s="108"/>
      <c r="I1468" s="108"/>
      <c r="J1468" s="108"/>
      <c r="K1468" s="108"/>
      <c r="L1468" s="108"/>
      <c r="M1468" s="111"/>
      <c r="N1468" s="112"/>
      <c r="O1468" s="111"/>
      <c r="P1468" s="108"/>
      <c r="Q1468" s="108"/>
      <c r="R1468" s="108"/>
      <c r="S1468" s="108"/>
      <c r="T1468" s="108"/>
      <c r="U1468" s="108"/>
      <c r="V1468" s="108"/>
      <c r="W1468" s="108"/>
      <c r="X1468" s="108"/>
      <c r="Y1468" s="108"/>
      <c r="Z1468" s="108"/>
      <c r="AA1468" s="108"/>
      <c r="AB1468" s="108"/>
      <c r="AC1468" s="108"/>
      <c r="AD1468" s="108"/>
      <c r="AE1468" s="108"/>
      <c r="AF1468" s="108"/>
      <c r="AG1468" s="108"/>
      <c r="AH1468" s="108"/>
    </row>
    <row r="1469">
      <c r="A1469" s="108"/>
      <c r="B1469" s="108"/>
      <c r="C1469" s="108"/>
      <c r="D1469" s="115"/>
      <c r="E1469" s="108"/>
      <c r="F1469" s="108"/>
      <c r="G1469" s="108"/>
      <c r="H1469" s="108"/>
      <c r="I1469" s="108"/>
      <c r="J1469" s="108"/>
      <c r="K1469" s="108"/>
      <c r="L1469" s="108"/>
      <c r="M1469" s="111"/>
      <c r="N1469" s="112"/>
      <c r="O1469" s="111"/>
      <c r="P1469" s="108"/>
      <c r="Q1469" s="108"/>
      <c r="R1469" s="108"/>
      <c r="S1469" s="108"/>
      <c r="T1469" s="108"/>
      <c r="U1469" s="108"/>
      <c r="V1469" s="108"/>
      <c r="W1469" s="108"/>
      <c r="X1469" s="108"/>
      <c r="Y1469" s="108"/>
      <c r="Z1469" s="108"/>
      <c r="AA1469" s="108"/>
      <c r="AB1469" s="108"/>
      <c r="AC1469" s="108"/>
      <c r="AD1469" s="108"/>
      <c r="AE1469" s="108"/>
      <c r="AF1469" s="108"/>
      <c r="AG1469" s="108"/>
      <c r="AH1469" s="108"/>
    </row>
    <row r="1470">
      <c r="A1470" s="108"/>
      <c r="B1470" s="108"/>
      <c r="C1470" s="108"/>
      <c r="D1470" s="115"/>
      <c r="E1470" s="108"/>
      <c r="F1470" s="108"/>
      <c r="G1470" s="108"/>
      <c r="H1470" s="108"/>
      <c r="I1470" s="108"/>
      <c r="J1470" s="108"/>
      <c r="K1470" s="108"/>
      <c r="L1470" s="108"/>
      <c r="M1470" s="111"/>
      <c r="N1470" s="112"/>
      <c r="O1470" s="111"/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/>
      <c r="AB1470" s="108"/>
      <c r="AC1470" s="108"/>
      <c r="AD1470" s="108"/>
      <c r="AE1470" s="108"/>
      <c r="AF1470" s="108"/>
      <c r="AG1470" s="108"/>
      <c r="AH1470" s="108"/>
    </row>
    <row r="1471">
      <c r="A1471" s="108"/>
      <c r="B1471" s="108"/>
      <c r="C1471" s="108"/>
      <c r="D1471" s="115"/>
      <c r="E1471" s="108"/>
      <c r="F1471" s="108"/>
      <c r="G1471" s="108"/>
      <c r="H1471" s="108"/>
      <c r="I1471" s="108"/>
      <c r="J1471" s="108"/>
      <c r="K1471" s="108"/>
      <c r="L1471" s="108"/>
      <c r="M1471" s="111"/>
      <c r="N1471" s="112"/>
      <c r="O1471" s="111"/>
      <c r="P1471" s="108"/>
      <c r="Q1471" s="108"/>
      <c r="R1471" s="108"/>
      <c r="S1471" s="108"/>
      <c r="T1471" s="108"/>
      <c r="U1471" s="108"/>
      <c r="V1471" s="108"/>
      <c r="W1471" s="108"/>
      <c r="X1471" s="108"/>
      <c r="Y1471" s="108"/>
      <c r="Z1471" s="108"/>
      <c r="AA1471" s="108"/>
      <c r="AB1471" s="108"/>
      <c r="AC1471" s="108"/>
      <c r="AD1471" s="108"/>
      <c r="AE1471" s="108"/>
      <c r="AF1471" s="108"/>
      <c r="AG1471" s="108"/>
      <c r="AH1471" s="108"/>
    </row>
    <row r="1472">
      <c r="A1472" s="108"/>
      <c r="B1472" s="108"/>
      <c r="C1472" s="108"/>
      <c r="D1472" s="115"/>
      <c r="E1472" s="108"/>
      <c r="F1472" s="108"/>
      <c r="G1472" s="108"/>
      <c r="H1472" s="108"/>
      <c r="I1472" s="108"/>
      <c r="J1472" s="108"/>
      <c r="K1472" s="108"/>
      <c r="L1472" s="108"/>
      <c r="M1472" s="111"/>
      <c r="N1472" s="112"/>
      <c r="O1472" s="111"/>
      <c r="P1472" s="108"/>
      <c r="Q1472" s="108"/>
      <c r="R1472" s="108"/>
      <c r="S1472" s="108"/>
      <c r="T1472" s="108"/>
      <c r="U1472" s="108"/>
      <c r="V1472" s="108"/>
      <c r="W1472" s="108"/>
      <c r="X1472" s="108"/>
      <c r="Y1472" s="108"/>
      <c r="Z1472" s="108"/>
      <c r="AA1472" s="108"/>
      <c r="AB1472" s="108"/>
      <c r="AC1472" s="108"/>
      <c r="AD1472" s="108"/>
      <c r="AE1472" s="108"/>
      <c r="AF1472" s="108"/>
      <c r="AG1472" s="108"/>
      <c r="AH1472" s="108"/>
    </row>
    <row r="1473">
      <c r="A1473" s="108"/>
      <c r="B1473" s="108"/>
      <c r="C1473" s="108"/>
      <c r="D1473" s="115"/>
      <c r="E1473" s="108"/>
      <c r="F1473" s="108"/>
      <c r="G1473" s="108"/>
      <c r="H1473" s="108"/>
      <c r="I1473" s="108"/>
      <c r="J1473" s="108"/>
      <c r="K1473" s="108"/>
      <c r="L1473" s="108"/>
      <c r="M1473" s="111"/>
      <c r="N1473" s="112"/>
      <c r="O1473" s="111"/>
      <c r="P1473" s="108"/>
      <c r="Q1473" s="108"/>
      <c r="R1473" s="108"/>
      <c r="S1473" s="108"/>
      <c r="T1473" s="108"/>
      <c r="U1473" s="108"/>
      <c r="V1473" s="108"/>
      <c r="W1473" s="108"/>
      <c r="X1473" s="108"/>
      <c r="Y1473" s="108"/>
      <c r="Z1473" s="108"/>
      <c r="AA1473" s="108"/>
      <c r="AB1473" s="108"/>
      <c r="AC1473" s="108"/>
      <c r="AD1473" s="108"/>
      <c r="AE1473" s="108"/>
      <c r="AF1473" s="108"/>
      <c r="AG1473" s="108"/>
      <c r="AH1473" s="108"/>
    </row>
    <row r="1474">
      <c r="A1474" s="108"/>
      <c r="B1474" s="108"/>
      <c r="C1474" s="108"/>
      <c r="D1474" s="115"/>
      <c r="E1474" s="108"/>
      <c r="F1474" s="108"/>
      <c r="G1474" s="108"/>
      <c r="H1474" s="108"/>
      <c r="I1474" s="108"/>
      <c r="J1474" s="108"/>
      <c r="K1474" s="108"/>
      <c r="L1474" s="108"/>
      <c r="M1474" s="111"/>
      <c r="N1474" s="112"/>
      <c r="O1474" s="111"/>
      <c r="P1474" s="108"/>
      <c r="Q1474" s="108"/>
      <c r="R1474" s="108"/>
      <c r="S1474" s="108"/>
      <c r="T1474" s="108"/>
      <c r="U1474" s="108"/>
      <c r="V1474" s="108"/>
      <c r="W1474" s="108"/>
      <c r="X1474" s="108"/>
      <c r="Y1474" s="108"/>
      <c r="Z1474" s="108"/>
      <c r="AA1474" s="108"/>
      <c r="AB1474" s="108"/>
      <c r="AC1474" s="108"/>
      <c r="AD1474" s="108"/>
      <c r="AE1474" s="108"/>
      <c r="AF1474" s="108"/>
      <c r="AG1474" s="108"/>
      <c r="AH1474" s="108"/>
    </row>
    <row r="1475">
      <c r="A1475" s="108"/>
      <c r="B1475" s="108"/>
      <c r="C1475" s="108"/>
      <c r="D1475" s="115"/>
      <c r="E1475" s="108"/>
      <c r="F1475" s="108"/>
      <c r="G1475" s="108"/>
      <c r="H1475" s="108"/>
      <c r="I1475" s="108"/>
      <c r="J1475" s="108"/>
      <c r="K1475" s="108"/>
      <c r="L1475" s="108"/>
      <c r="M1475" s="111"/>
      <c r="N1475" s="112"/>
      <c r="O1475" s="111"/>
      <c r="P1475" s="108"/>
      <c r="Q1475" s="108"/>
      <c r="R1475" s="108"/>
      <c r="S1475" s="108"/>
      <c r="T1475" s="108"/>
      <c r="U1475" s="108"/>
      <c r="V1475" s="108"/>
      <c r="W1475" s="108"/>
      <c r="X1475" s="108"/>
      <c r="Y1475" s="108"/>
      <c r="Z1475" s="108"/>
      <c r="AA1475" s="108"/>
      <c r="AB1475" s="108"/>
      <c r="AC1475" s="108"/>
      <c r="AD1475" s="108"/>
      <c r="AE1475" s="108"/>
      <c r="AF1475" s="108"/>
      <c r="AG1475" s="108"/>
      <c r="AH1475" s="108"/>
    </row>
    <row r="1476">
      <c r="A1476" s="108"/>
      <c r="B1476" s="108"/>
      <c r="C1476" s="108"/>
      <c r="D1476" s="115"/>
      <c r="E1476" s="108"/>
      <c r="F1476" s="108"/>
      <c r="G1476" s="108"/>
      <c r="H1476" s="108"/>
      <c r="I1476" s="108"/>
      <c r="J1476" s="108"/>
      <c r="K1476" s="108"/>
      <c r="L1476" s="108"/>
      <c r="M1476" s="111"/>
      <c r="N1476" s="112"/>
      <c r="O1476" s="111"/>
      <c r="P1476" s="108"/>
      <c r="Q1476" s="108"/>
      <c r="R1476" s="108"/>
      <c r="S1476" s="108"/>
      <c r="T1476" s="108"/>
      <c r="U1476" s="108"/>
      <c r="V1476" s="108"/>
      <c r="W1476" s="108"/>
      <c r="X1476" s="108"/>
      <c r="Y1476" s="108"/>
      <c r="Z1476" s="108"/>
      <c r="AA1476" s="108"/>
      <c r="AB1476" s="108"/>
      <c r="AC1476" s="108"/>
      <c r="AD1476" s="108"/>
      <c r="AE1476" s="108"/>
      <c r="AF1476" s="108"/>
      <c r="AG1476" s="108"/>
      <c r="AH1476" s="108"/>
    </row>
    <row r="1477">
      <c r="A1477" s="108"/>
      <c r="B1477" s="108"/>
      <c r="C1477" s="108"/>
      <c r="D1477" s="115"/>
      <c r="E1477" s="108"/>
      <c r="F1477" s="108"/>
      <c r="G1477" s="108"/>
      <c r="H1477" s="108"/>
      <c r="I1477" s="108"/>
      <c r="J1477" s="108"/>
      <c r="K1477" s="108"/>
      <c r="L1477" s="108"/>
      <c r="M1477" s="111"/>
      <c r="N1477" s="112"/>
      <c r="O1477" s="111"/>
      <c r="P1477" s="108"/>
      <c r="Q1477" s="108"/>
      <c r="R1477" s="108"/>
      <c r="S1477" s="108"/>
      <c r="T1477" s="108"/>
      <c r="U1477" s="108"/>
      <c r="V1477" s="108"/>
      <c r="W1477" s="108"/>
      <c r="X1477" s="108"/>
      <c r="Y1477" s="108"/>
      <c r="Z1477" s="108"/>
      <c r="AA1477" s="108"/>
      <c r="AB1477" s="108"/>
      <c r="AC1477" s="108"/>
      <c r="AD1477" s="108"/>
      <c r="AE1477" s="108"/>
      <c r="AF1477" s="108"/>
      <c r="AG1477" s="108"/>
      <c r="AH1477" s="108"/>
    </row>
    <row r="1478">
      <c r="A1478" s="108"/>
      <c r="B1478" s="108"/>
      <c r="C1478" s="108"/>
      <c r="D1478" s="115"/>
      <c r="E1478" s="108"/>
      <c r="F1478" s="108"/>
      <c r="G1478" s="108"/>
      <c r="H1478" s="108"/>
      <c r="I1478" s="108"/>
      <c r="J1478" s="108"/>
      <c r="K1478" s="108"/>
      <c r="L1478" s="108"/>
      <c r="M1478" s="111"/>
      <c r="N1478" s="112"/>
      <c r="O1478" s="111"/>
      <c r="P1478" s="108"/>
      <c r="Q1478" s="108"/>
      <c r="R1478" s="108"/>
      <c r="S1478" s="108"/>
      <c r="T1478" s="108"/>
      <c r="U1478" s="108"/>
      <c r="V1478" s="108"/>
      <c r="W1478" s="108"/>
      <c r="X1478" s="108"/>
      <c r="Y1478" s="108"/>
      <c r="Z1478" s="108"/>
      <c r="AA1478" s="108"/>
      <c r="AB1478" s="108"/>
      <c r="AC1478" s="108"/>
      <c r="AD1478" s="108"/>
      <c r="AE1478" s="108"/>
      <c r="AF1478" s="108"/>
      <c r="AG1478" s="108"/>
      <c r="AH1478" s="108"/>
    </row>
    <row r="1479">
      <c r="A1479" s="108"/>
      <c r="B1479" s="108"/>
      <c r="C1479" s="108"/>
      <c r="D1479" s="115"/>
      <c r="E1479" s="108"/>
      <c r="F1479" s="108"/>
      <c r="G1479" s="108"/>
      <c r="H1479" s="108"/>
      <c r="I1479" s="108"/>
      <c r="J1479" s="108"/>
      <c r="K1479" s="108"/>
      <c r="L1479" s="108"/>
      <c r="M1479" s="111"/>
      <c r="N1479" s="112"/>
      <c r="O1479" s="111"/>
      <c r="P1479" s="108"/>
      <c r="Q1479" s="108"/>
      <c r="R1479" s="108"/>
      <c r="S1479" s="108"/>
      <c r="T1479" s="108"/>
      <c r="U1479" s="108"/>
      <c r="V1479" s="108"/>
      <c r="W1479" s="108"/>
      <c r="X1479" s="108"/>
      <c r="Y1479" s="108"/>
      <c r="Z1479" s="108"/>
      <c r="AA1479" s="108"/>
      <c r="AB1479" s="108"/>
      <c r="AC1479" s="108"/>
      <c r="AD1479" s="108"/>
      <c r="AE1479" s="108"/>
      <c r="AF1479" s="108"/>
      <c r="AG1479" s="108"/>
      <c r="AH1479" s="108"/>
    </row>
    <row r="1480">
      <c r="A1480" s="108"/>
      <c r="B1480" s="108"/>
      <c r="C1480" s="108"/>
      <c r="D1480" s="115"/>
      <c r="E1480" s="108"/>
      <c r="F1480" s="108"/>
      <c r="G1480" s="108"/>
      <c r="H1480" s="108"/>
      <c r="I1480" s="108"/>
      <c r="J1480" s="108"/>
      <c r="K1480" s="108"/>
      <c r="L1480" s="108"/>
      <c r="M1480" s="111"/>
      <c r="N1480" s="112"/>
      <c r="O1480" s="111"/>
      <c r="P1480" s="108"/>
      <c r="Q1480" s="108"/>
      <c r="R1480" s="108"/>
      <c r="S1480" s="108"/>
      <c r="T1480" s="108"/>
      <c r="U1480" s="108"/>
      <c r="V1480" s="108"/>
      <c r="W1480" s="108"/>
      <c r="X1480" s="108"/>
      <c r="Y1480" s="108"/>
      <c r="Z1480" s="108"/>
      <c r="AA1480" s="108"/>
      <c r="AB1480" s="108"/>
      <c r="AC1480" s="108"/>
      <c r="AD1480" s="108"/>
      <c r="AE1480" s="108"/>
      <c r="AF1480" s="108"/>
      <c r="AG1480" s="108"/>
      <c r="AH1480" s="108"/>
    </row>
    <row r="1481">
      <c r="A1481" s="108"/>
      <c r="B1481" s="108"/>
      <c r="C1481" s="108"/>
      <c r="D1481" s="115"/>
      <c r="E1481" s="108"/>
      <c r="F1481" s="108"/>
      <c r="G1481" s="108"/>
      <c r="H1481" s="108"/>
      <c r="I1481" s="108"/>
      <c r="J1481" s="108"/>
      <c r="K1481" s="108"/>
      <c r="L1481" s="108"/>
      <c r="M1481" s="111"/>
      <c r="N1481" s="112"/>
      <c r="O1481" s="111"/>
      <c r="P1481" s="108"/>
      <c r="Q1481" s="108"/>
      <c r="R1481" s="108"/>
      <c r="S1481" s="108"/>
      <c r="T1481" s="108"/>
      <c r="U1481" s="108"/>
      <c r="V1481" s="108"/>
      <c r="W1481" s="108"/>
      <c r="X1481" s="108"/>
      <c r="Y1481" s="108"/>
      <c r="Z1481" s="108"/>
      <c r="AA1481" s="108"/>
      <c r="AB1481" s="108"/>
      <c r="AC1481" s="108"/>
      <c r="AD1481" s="108"/>
      <c r="AE1481" s="108"/>
      <c r="AF1481" s="108"/>
      <c r="AG1481" s="108"/>
      <c r="AH1481" s="108"/>
    </row>
    <row r="1482">
      <c r="A1482" s="108"/>
      <c r="B1482" s="108"/>
      <c r="C1482" s="108"/>
      <c r="D1482" s="115"/>
      <c r="E1482" s="108"/>
      <c r="F1482" s="108"/>
      <c r="G1482" s="108"/>
      <c r="H1482" s="108"/>
      <c r="I1482" s="108"/>
      <c r="J1482" s="108"/>
      <c r="K1482" s="108"/>
      <c r="L1482" s="108"/>
      <c r="M1482" s="111"/>
      <c r="N1482" s="112"/>
      <c r="O1482" s="111"/>
      <c r="P1482" s="108"/>
      <c r="Q1482" s="108"/>
      <c r="R1482" s="108"/>
      <c r="S1482" s="108"/>
      <c r="T1482" s="108"/>
      <c r="U1482" s="108"/>
      <c r="V1482" s="108"/>
      <c r="W1482" s="108"/>
      <c r="X1482" s="108"/>
      <c r="Y1482" s="108"/>
      <c r="Z1482" s="108"/>
      <c r="AA1482" s="108"/>
      <c r="AB1482" s="108"/>
      <c r="AC1482" s="108"/>
      <c r="AD1482" s="108"/>
      <c r="AE1482" s="108"/>
      <c r="AF1482" s="108"/>
      <c r="AG1482" s="108"/>
      <c r="AH1482" s="108"/>
    </row>
    <row r="1483">
      <c r="A1483" s="108"/>
      <c r="B1483" s="108"/>
      <c r="C1483" s="108"/>
      <c r="D1483" s="115"/>
      <c r="E1483" s="108"/>
      <c r="F1483" s="108"/>
      <c r="G1483" s="108"/>
      <c r="H1483" s="108"/>
      <c r="I1483" s="108"/>
      <c r="J1483" s="108"/>
      <c r="K1483" s="108"/>
      <c r="L1483" s="108"/>
      <c r="M1483" s="111"/>
      <c r="N1483" s="112"/>
      <c r="O1483" s="111"/>
      <c r="P1483" s="108"/>
      <c r="Q1483" s="108"/>
      <c r="R1483" s="108"/>
      <c r="S1483" s="108"/>
      <c r="T1483" s="108"/>
      <c r="U1483" s="108"/>
      <c r="V1483" s="108"/>
      <c r="W1483" s="108"/>
      <c r="X1483" s="108"/>
      <c r="Y1483" s="108"/>
      <c r="Z1483" s="108"/>
      <c r="AA1483" s="108"/>
      <c r="AB1483" s="108"/>
      <c r="AC1483" s="108"/>
      <c r="AD1483" s="108"/>
      <c r="AE1483" s="108"/>
      <c r="AF1483" s="108"/>
      <c r="AG1483" s="108"/>
      <c r="AH1483" s="108"/>
    </row>
    <row r="1484">
      <c r="A1484" s="108"/>
      <c r="B1484" s="108"/>
      <c r="C1484" s="108"/>
      <c r="D1484" s="115"/>
      <c r="E1484" s="108"/>
      <c r="F1484" s="108"/>
      <c r="G1484" s="108"/>
      <c r="H1484" s="108"/>
      <c r="I1484" s="108"/>
      <c r="J1484" s="108"/>
      <c r="K1484" s="108"/>
      <c r="L1484" s="108"/>
      <c r="M1484" s="111"/>
      <c r="N1484" s="112"/>
      <c r="O1484" s="111"/>
      <c r="P1484" s="108"/>
      <c r="Q1484" s="108"/>
      <c r="R1484" s="108"/>
      <c r="S1484" s="108"/>
      <c r="T1484" s="108"/>
      <c r="U1484" s="108"/>
      <c r="V1484" s="108"/>
      <c r="W1484" s="108"/>
      <c r="X1484" s="108"/>
      <c r="Y1484" s="108"/>
      <c r="Z1484" s="108"/>
      <c r="AA1484" s="108"/>
      <c r="AB1484" s="108"/>
      <c r="AC1484" s="108"/>
      <c r="AD1484" s="108"/>
      <c r="AE1484" s="108"/>
      <c r="AF1484" s="108"/>
      <c r="AG1484" s="108"/>
      <c r="AH1484" s="108"/>
    </row>
    <row r="1485">
      <c r="A1485" s="108"/>
      <c r="B1485" s="108"/>
      <c r="C1485" s="108"/>
      <c r="D1485" s="115"/>
      <c r="E1485" s="108"/>
      <c r="F1485" s="108"/>
      <c r="G1485" s="108"/>
      <c r="H1485" s="108"/>
      <c r="I1485" s="108"/>
      <c r="J1485" s="108"/>
      <c r="K1485" s="108"/>
      <c r="L1485" s="108"/>
      <c r="M1485" s="111"/>
      <c r="N1485" s="112"/>
      <c r="O1485" s="111"/>
      <c r="P1485" s="108"/>
      <c r="Q1485" s="108"/>
      <c r="R1485" s="108"/>
      <c r="S1485" s="108"/>
      <c r="T1485" s="108"/>
      <c r="U1485" s="108"/>
      <c r="V1485" s="108"/>
      <c r="W1485" s="108"/>
      <c r="X1485" s="108"/>
      <c r="Y1485" s="108"/>
      <c r="Z1485" s="108"/>
      <c r="AA1485" s="108"/>
      <c r="AB1485" s="108"/>
      <c r="AC1485" s="108"/>
      <c r="AD1485" s="108"/>
      <c r="AE1485" s="108"/>
      <c r="AF1485" s="108"/>
      <c r="AG1485" s="108"/>
      <c r="AH1485" s="108"/>
    </row>
    <row r="1486">
      <c r="A1486" s="108"/>
      <c r="B1486" s="108"/>
      <c r="C1486" s="108"/>
      <c r="D1486" s="115"/>
      <c r="E1486" s="108"/>
      <c r="F1486" s="108"/>
      <c r="G1486" s="108"/>
      <c r="H1486" s="108"/>
      <c r="I1486" s="108"/>
      <c r="J1486" s="108"/>
      <c r="K1486" s="108"/>
      <c r="L1486" s="108"/>
      <c r="M1486" s="111"/>
      <c r="N1486" s="112"/>
      <c r="O1486" s="111"/>
      <c r="P1486" s="108"/>
      <c r="Q1486" s="108"/>
      <c r="R1486" s="108"/>
      <c r="S1486" s="108"/>
      <c r="T1486" s="108"/>
      <c r="U1486" s="108"/>
      <c r="V1486" s="108"/>
      <c r="W1486" s="108"/>
      <c r="X1486" s="108"/>
      <c r="Y1486" s="108"/>
      <c r="Z1486" s="108"/>
      <c r="AA1486" s="108"/>
      <c r="AB1486" s="108"/>
      <c r="AC1486" s="108"/>
      <c r="AD1486" s="108"/>
      <c r="AE1486" s="108"/>
      <c r="AF1486" s="108"/>
      <c r="AG1486" s="108"/>
      <c r="AH1486" s="108"/>
    </row>
    <row r="1487">
      <c r="A1487" s="108"/>
      <c r="B1487" s="108"/>
      <c r="C1487" s="108"/>
      <c r="D1487" s="115"/>
      <c r="E1487" s="108"/>
      <c r="F1487" s="108"/>
      <c r="G1487" s="108"/>
      <c r="H1487" s="108"/>
      <c r="I1487" s="108"/>
      <c r="J1487" s="108"/>
      <c r="K1487" s="108"/>
      <c r="L1487" s="108"/>
      <c r="M1487" s="111"/>
      <c r="N1487" s="112"/>
      <c r="O1487" s="111"/>
      <c r="P1487" s="108"/>
      <c r="Q1487" s="108"/>
      <c r="R1487" s="108"/>
      <c r="S1487" s="108"/>
      <c r="T1487" s="108"/>
      <c r="U1487" s="108"/>
      <c r="V1487" s="108"/>
      <c r="W1487" s="108"/>
      <c r="X1487" s="108"/>
      <c r="Y1487" s="108"/>
      <c r="Z1487" s="108"/>
      <c r="AA1487" s="108"/>
      <c r="AB1487" s="108"/>
      <c r="AC1487" s="108"/>
      <c r="AD1487" s="108"/>
      <c r="AE1487" s="108"/>
      <c r="AF1487" s="108"/>
      <c r="AG1487" s="108"/>
      <c r="AH1487" s="108"/>
    </row>
    <row r="1488">
      <c r="A1488" s="108"/>
      <c r="B1488" s="108"/>
      <c r="C1488" s="108"/>
      <c r="D1488" s="115"/>
      <c r="E1488" s="108"/>
      <c r="F1488" s="108"/>
      <c r="G1488" s="108"/>
      <c r="H1488" s="108"/>
      <c r="I1488" s="108"/>
      <c r="J1488" s="108"/>
      <c r="K1488" s="108"/>
      <c r="L1488" s="108"/>
      <c r="M1488" s="111"/>
      <c r="N1488" s="112"/>
      <c r="O1488" s="111"/>
      <c r="P1488" s="108"/>
      <c r="Q1488" s="108"/>
      <c r="R1488" s="108"/>
      <c r="S1488" s="108"/>
      <c r="T1488" s="108"/>
      <c r="U1488" s="108"/>
      <c r="V1488" s="108"/>
      <c r="W1488" s="108"/>
      <c r="X1488" s="108"/>
      <c r="Y1488" s="108"/>
      <c r="Z1488" s="108"/>
      <c r="AA1488" s="108"/>
      <c r="AB1488" s="108"/>
      <c r="AC1488" s="108"/>
      <c r="AD1488" s="108"/>
      <c r="AE1488" s="108"/>
      <c r="AF1488" s="108"/>
      <c r="AG1488" s="108"/>
      <c r="AH1488" s="108"/>
    </row>
    <row r="1489">
      <c r="A1489" s="108"/>
      <c r="B1489" s="108"/>
      <c r="C1489" s="108"/>
      <c r="D1489" s="115"/>
      <c r="E1489" s="108"/>
      <c r="F1489" s="108"/>
      <c r="G1489" s="108"/>
      <c r="H1489" s="108"/>
      <c r="I1489" s="108"/>
      <c r="J1489" s="108"/>
      <c r="K1489" s="108"/>
      <c r="L1489" s="108"/>
      <c r="M1489" s="111"/>
      <c r="N1489" s="112"/>
      <c r="O1489" s="111"/>
      <c r="P1489" s="108"/>
      <c r="Q1489" s="108"/>
      <c r="R1489" s="108"/>
      <c r="S1489" s="108"/>
      <c r="T1489" s="108"/>
      <c r="U1489" s="108"/>
      <c r="V1489" s="108"/>
      <c r="W1489" s="108"/>
      <c r="X1489" s="108"/>
      <c r="Y1489" s="108"/>
      <c r="Z1489" s="108"/>
      <c r="AA1489" s="108"/>
      <c r="AB1489" s="108"/>
      <c r="AC1489" s="108"/>
      <c r="AD1489" s="108"/>
      <c r="AE1489" s="108"/>
      <c r="AF1489" s="108"/>
      <c r="AG1489" s="108"/>
      <c r="AH1489" s="108"/>
    </row>
    <row r="1490">
      <c r="A1490" s="108"/>
      <c r="B1490" s="108"/>
      <c r="C1490" s="108"/>
      <c r="D1490" s="115"/>
      <c r="E1490" s="108"/>
      <c r="F1490" s="108"/>
      <c r="G1490" s="108"/>
      <c r="H1490" s="108"/>
      <c r="I1490" s="108"/>
      <c r="J1490" s="108"/>
      <c r="K1490" s="108"/>
      <c r="L1490" s="108"/>
      <c r="M1490" s="111"/>
      <c r="N1490" s="112"/>
      <c r="O1490" s="111"/>
      <c r="P1490" s="108"/>
      <c r="Q1490" s="108"/>
      <c r="R1490" s="108"/>
      <c r="S1490" s="108"/>
      <c r="T1490" s="108"/>
      <c r="U1490" s="108"/>
      <c r="V1490" s="108"/>
      <c r="W1490" s="108"/>
      <c r="X1490" s="108"/>
      <c r="Y1490" s="108"/>
      <c r="Z1490" s="108"/>
      <c r="AA1490" s="108"/>
      <c r="AB1490" s="108"/>
      <c r="AC1490" s="108"/>
      <c r="AD1490" s="108"/>
      <c r="AE1490" s="108"/>
      <c r="AF1490" s="108"/>
      <c r="AG1490" s="108"/>
      <c r="AH1490" s="108"/>
    </row>
    <row r="1491">
      <c r="A1491" s="108"/>
      <c r="B1491" s="108"/>
      <c r="C1491" s="108"/>
      <c r="D1491" s="115"/>
      <c r="E1491" s="108"/>
      <c r="F1491" s="108"/>
      <c r="G1491" s="108"/>
      <c r="H1491" s="108"/>
      <c r="I1491" s="108"/>
      <c r="J1491" s="108"/>
      <c r="K1491" s="108"/>
      <c r="L1491" s="108"/>
      <c r="M1491" s="111"/>
      <c r="N1491" s="112"/>
      <c r="O1491" s="111"/>
      <c r="P1491" s="108"/>
      <c r="Q1491" s="108"/>
      <c r="R1491" s="108"/>
      <c r="S1491" s="108"/>
      <c r="T1491" s="108"/>
      <c r="U1491" s="108"/>
      <c r="V1491" s="108"/>
      <c r="W1491" s="108"/>
      <c r="X1491" s="108"/>
      <c r="Y1491" s="108"/>
      <c r="Z1491" s="108"/>
      <c r="AA1491" s="108"/>
      <c r="AB1491" s="108"/>
      <c r="AC1491" s="108"/>
      <c r="AD1491" s="108"/>
      <c r="AE1491" s="108"/>
      <c r="AF1491" s="108"/>
      <c r="AG1491" s="108"/>
      <c r="AH1491" s="108"/>
    </row>
    <row r="1492">
      <c r="A1492" s="108"/>
      <c r="B1492" s="108"/>
      <c r="C1492" s="108"/>
      <c r="D1492" s="115"/>
      <c r="E1492" s="108"/>
      <c r="F1492" s="108"/>
      <c r="G1492" s="108"/>
      <c r="H1492" s="108"/>
      <c r="I1492" s="108"/>
      <c r="J1492" s="108"/>
      <c r="K1492" s="108"/>
      <c r="L1492" s="108"/>
      <c r="M1492" s="111"/>
      <c r="N1492" s="112"/>
      <c r="O1492" s="111"/>
      <c r="P1492" s="108"/>
      <c r="Q1492" s="108"/>
      <c r="R1492" s="108"/>
      <c r="S1492" s="108"/>
      <c r="T1492" s="108"/>
      <c r="U1492" s="108"/>
      <c r="V1492" s="108"/>
      <c r="W1492" s="108"/>
      <c r="X1492" s="108"/>
      <c r="Y1492" s="108"/>
      <c r="Z1492" s="108"/>
      <c r="AA1492" s="108"/>
      <c r="AB1492" s="108"/>
      <c r="AC1492" s="108"/>
      <c r="AD1492" s="108"/>
      <c r="AE1492" s="108"/>
      <c r="AF1492" s="108"/>
      <c r="AG1492" s="108"/>
      <c r="AH1492" s="108"/>
    </row>
    <row r="1493">
      <c r="A1493" s="108"/>
      <c r="B1493" s="108"/>
      <c r="C1493" s="108"/>
      <c r="D1493" s="115"/>
      <c r="E1493" s="108"/>
      <c r="F1493" s="108"/>
      <c r="G1493" s="108"/>
      <c r="H1493" s="108"/>
      <c r="I1493" s="108"/>
      <c r="J1493" s="108"/>
      <c r="K1493" s="108"/>
      <c r="L1493" s="108"/>
      <c r="M1493" s="111"/>
      <c r="N1493" s="112"/>
      <c r="O1493" s="111"/>
      <c r="P1493" s="108"/>
      <c r="Q1493" s="108"/>
      <c r="R1493" s="108"/>
      <c r="S1493" s="108"/>
      <c r="T1493" s="108"/>
      <c r="U1493" s="108"/>
      <c r="V1493" s="108"/>
      <c r="W1493" s="108"/>
      <c r="X1493" s="108"/>
      <c r="Y1493" s="108"/>
      <c r="Z1493" s="108"/>
      <c r="AA1493" s="108"/>
      <c r="AB1493" s="108"/>
      <c r="AC1493" s="108"/>
      <c r="AD1493" s="108"/>
      <c r="AE1493" s="108"/>
      <c r="AF1493" s="108"/>
      <c r="AG1493" s="108"/>
      <c r="AH1493" s="108"/>
    </row>
    <row r="1494">
      <c r="A1494" s="108"/>
      <c r="B1494" s="108"/>
      <c r="C1494" s="108"/>
      <c r="D1494" s="115"/>
      <c r="E1494" s="108"/>
      <c r="F1494" s="108"/>
      <c r="G1494" s="108"/>
      <c r="H1494" s="108"/>
      <c r="I1494" s="108"/>
      <c r="J1494" s="108"/>
      <c r="K1494" s="108"/>
      <c r="L1494" s="108"/>
      <c r="M1494" s="111"/>
      <c r="N1494" s="112"/>
      <c r="O1494" s="111"/>
      <c r="P1494" s="108"/>
      <c r="Q1494" s="108"/>
      <c r="R1494" s="108"/>
      <c r="S1494" s="108"/>
      <c r="T1494" s="108"/>
      <c r="U1494" s="108"/>
      <c r="V1494" s="108"/>
      <c r="W1494" s="108"/>
      <c r="X1494" s="108"/>
      <c r="Y1494" s="108"/>
      <c r="Z1494" s="108"/>
      <c r="AA1494" s="108"/>
      <c r="AB1494" s="108"/>
      <c r="AC1494" s="108"/>
      <c r="AD1494" s="108"/>
      <c r="AE1494" s="108"/>
      <c r="AF1494" s="108"/>
      <c r="AG1494" s="108"/>
      <c r="AH1494" s="108"/>
    </row>
    <row r="1495">
      <c r="A1495" s="108"/>
      <c r="B1495" s="108"/>
      <c r="C1495" s="108"/>
      <c r="D1495" s="115"/>
      <c r="E1495" s="108"/>
      <c r="F1495" s="108"/>
      <c r="G1495" s="108"/>
      <c r="H1495" s="108"/>
      <c r="I1495" s="108"/>
      <c r="J1495" s="108"/>
      <c r="K1495" s="108"/>
      <c r="L1495" s="108"/>
      <c r="M1495" s="111"/>
      <c r="N1495" s="112"/>
      <c r="O1495" s="111"/>
      <c r="P1495" s="108"/>
      <c r="Q1495" s="108"/>
      <c r="R1495" s="108"/>
      <c r="S1495" s="108"/>
      <c r="T1495" s="108"/>
      <c r="U1495" s="108"/>
      <c r="V1495" s="108"/>
      <c r="W1495" s="108"/>
      <c r="X1495" s="108"/>
      <c r="Y1495" s="108"/>
      <c r="Z1495" s="108"/>
      <c r="AA1495" s="108"/>
      <c r="AB1495" s="108"/>
      <c r="AC1495" s="108"/>
      <c r="AD1495" s="108"/>
      <c r="AE1495" s="108"/>
      <c r="AF1495" s="108"/>
      <c r="AG1495" s="108"/>
      <c r="AH1495" s="108"/>
    </row>
    <row r="1496">
      <c r="A1496" s="108"/>
      <c r="B1496" s="108"/>
      <c r="C1496" s="108"/>
      <c r="D1496" s="115"/>
      <c r="E1496" s="108"/>
      <c r="F1496" s="108"/>
      <c r="G1496" s="108"/>
      <c r="H1496" s="108"/>
      <c r="I1496" s="108"/>
      <c r="J1496" s="108"/>
      <c r="K1496" s="108"/>
      <c r="L1496" s="108"/>
      <c r="M1496" s="111"/>
      <c r="N1496" s="112"/>
      <c r="O1496" s="111"/>
      <c r="P1496" s="108"/>
      <c r="Q1496" s="108"/>
      <c r="R1496" s="108"/>
      <c r="S1496" s="108"/>
      <c r="T1496" s="108"/>
      <c r="U1496" s="108"/>
      <c r="V1496" s="108"/>
      <c r="W1496" s="108"/>
      <c r="X1496" s="108"/>
      <c r="Y1496" s="108"/>
      <c r="Z1496" s="108"/>
      <c r="AA1496" s="108"/>
      <c r="AB1496" s="108"/>
      <c r="AC1496" s="108"/>
      <c r="AD1496" s="108"/>
      <c r="AE1496" s="108"/>
      <c r="AF1496" s="108"/>
      <c r="AG1496" s="108"/>
      <c r="AH1496" s="108"/>
    </row>
    <row r="1497">
      <c r="A1497" s="108"/>
      <c r="B1497" s="108"/>
      <c r="C1497" s="108"/>
      <c r="D1497" s="115"/>
      <c r="E1497" s="108"/>
      <c r="F1497" s="108"/>
      <c r="G1497" s="108"/>
      <c r="H1497" s="108"/>
      <c r="I1497" s="108"/>
      <c r="J1497" s="108"/>
      <c r="K1497" s="108"/>
      <c r="L1497" s="108"/>
      <c r="M1497" s="111"/>
      <c r="N1497" s="112"/>
      <c r="O1497" s="111"/>
      <c r="P1497" s="108"/>
      <c r="Q1497" s="108"/>
      <c r="R1497" s="108"/>
      <c r="S1497" s="108"/>
      <c r="T1497" s="108"/>
      <c r="U1497" s="108"/>
      <c r="V1497" s="108"/>
      <c r="W1497" s="108"/>
      <c r="X1497" s="108"/>
      <c r="Y1497" s="108"/>
      <c r="Z1497" s="108"/>
      <c r="AA1497" s="108"/>
      <c r="AB1497" s="108"/>
      <c r="AC1497" s="108"/>
      <c r="AD1497" s="108"/>
      <c r="AE1497" s="108"/>
      <c r="AF1497" s="108"/>
      <c r="AG1497" s="108"/>
      <c r="AH1497" s="108"/>
    </row>
    <row r="1498">
      <c r="A1498" s="108"/>
      <c r="B1498" s="108"/>
      <c r="C1498" s="108"/>
      <c r="D1498" s="115"/>
      <c r="E1498" s="108"/>
      <c r="F1498" s="108"/>
      <c r="G1498" s="108"/>
      <c r="H1498" s="108"/>
      <c r="I1498" s="108"/>
      <c r="J1498" s="108"/>
      <c r="K1498" s="108"/>
      <c r="L1498" s="108"/>
      <c r="M1498" s="111"/>
      <c r="N1498" s="112"/>
      <c r="O1498" s="111"/>
      <c r="P1498" s="108"/>
      <c r="Q1498" s="108"/>
      <c r="R1498" s="108"/>
      <c r="S1498" s="108"/>
      <c r="T1498" s="108"/>
      <c r="U1498" s="108"/>
      <c r="V1498" s="108"/>
      <c r="W1498" s="108"/>
      <c r="X1498" s="108"/>
      <c r="Y1498" s="108"/>
      <c r="Z1498" s="108"/>
      <c r="AA1498" s="108"/>
      <c r="AB1498" s="108"/>
      <c r="AC1498" s="108"/>
      <c r="AD1498" s="108"/>
      <c r="AE1498" s="108"/>
      <c r="AF1498" s="108"/>
      <c r="AG1498" s="108"/>
      <c r="AH1498" s="108"/>
    </row>
    <row r="1499">
      <c r="A1499" s="108"/>
      <c r="B1499" s="108"/>
      <c r="C1499" s="108"/>
      <c r="D1499" s="115"/>
      <c r="E1499" s="108"/>
      <c r="F1499" s="108"/>
      <c r="G1499" s="108"/>
      <c r="H1499" s="108"/>
      <c r="I1499" s="108"/>
      <c r="J1499" s="108"/>
      <c r="K1499" s="108"/>
      <c r="L1499" s="108"/>
      <c r="M1499" s="111"/>
      <c r="N1499" s="112"/>
      <c r="O1499" s="111"/>
      <c r="P1499" s="108"/>
      <c r="Q1499" s="108"/>
      <c r="R1499" s="108"/>
      <c r="S1499" s="108"/>
      <c r="T1499" s="108"/>
      <c r="U1499" s="108"/>
      <c r="V1499" s="108"/>
      <c r="W1499" s="108"/>
      <c r="X1499" s="108"/>
      <c r="Y1499" s="108"/>
      <c r="Z1499" s="108"/>
      <c r="AA1499" s="108"/>
      <c r="AB1499" s="108"/>
      <c r="AC1499" s="108"/>
      <c r="AD1499" s="108"/>
      <c r="AE1499" s="108"/>
      <c r="AF1499" s="108"/>
      <c r="AG1499" s="108"/>
      <c r="AH1499" s="108"/>
    </row>
    <row r="1500">
      <c r="A1500" s="108"/>
      <c r="B1500" s="108"/>
      <c r="C1500" s="108"/>
      <c r="D1500" s="115"/>
      <c r="E1500" s="108"/>
      <c r="F1500" s="108"/>
      <c r="G1500" s="108"/>
      <c r="H1500" s="108"/>
      <c r="I1500" s="108"/>
      <c r="J1500" s="108"/>
      <c r="K1500" s="108"/>
      <c r="L1500" s="108"/>
      <c r="M1500" s="111"/>
      <c r="N1500" s="112"/>
      <c r="O1500" s="111"/>
      <c r="P1500" s="108"/>
      <c r="Q1500" s="108"/>
      <c r="R1500" s="108"/>
      <c r="S1500" s="108"/>
      <c r="T1500" s="108"/>
      <c r="U1500" s="108"/>
      <c r="V1500" s="108"/>
      <c r="W1500" s="108"/>
      <c r="X1500" s="108"/>
      <c r="Y1500" s="108"/>
      <c r="Z1500" s="108"/>
      <c r="AA1500" s="108"/>
      <c r="AB1500" s="108"/>
      <c r="AC1500" s="108"/>
      <c r="AD1500" s="108"/>
      <c r="AE1500" s="108"/>
      <c r="AF1500" s="108"/>
      <c r="AG1500" s="108"/>
      <c r="AH1500" s="108"/>
    </row>
    <row r="1501">
      <c r="A1501" s="108"/>
      <c r="B1501" s="108"/>
      <c r="C1501" s="108"/>
      <c r="D1501" s="115"/>
      <c r="E1501" s="108"/>
      <c r="F1501" s="108"/>
      <c r="G1501" s="108"/>
      <c r="H1501" s="108"/>
      <c r="I1501" s="108"/>
      <c r="J1501" s="108"/>
      <c r="K1501" s="108"/>
      <c r="L1501" s="108"/>
      <c r="M1501" s="111"/>
      <c r="N1501" s="112"/>
      <c r="O1501" s="111"/>
      <c r="P1501" s="108"/>
      <c r="Q1501" s="108"/>
      <c r="R1501" s="108"/>
      <c r="S1501" s="108"/>
      <c r="T1501" s="108"/>
      <c r="U1501" s="108"/>
      <c r="V1501" s="108"/>
      <c r="W1501" s="108"/>
      <c r="X1501" s="108"/>
      <c r="Y1501" s="108"/>
      <c r="Z1501" s="108"/>
      <c r="AA1501" s="108"/>
      <c r="AB1501" s="108"/>
      <c r="AC1501" s="108"/>
      <c r="AD1501" s="108"/>
      <c r="AE1501" s="108"/>
      <c r="AF1501" s="108"/>
      <c r="AG1501" s="108"/>
      <c r="AH1501" s="108"/>
    </row>
    <row r="1502">
      <c r="A1502" s="108"/>
      <c r="B1502" s="108"/>
      <c r="C1502" s="108"/>
      <c r="D1502" s="115"/>
      <c r="E1502" s="108"/>
      <c r="F1502" s="108"/>
      <c r="G1502" s="108"/>
      <c r="H1502" s="108"/>
      <c r="I1502" s="108"/>
      <c r="J1502" s="108"/>
      <c r="K1502" s="108"/>
      <c r="L1502" s="108"/>
      <c r="M1502" s="111"/>
      <c r="N1502" s="112"/>
      <c r="O1502" s="111"/>
      <c r="P1502" s="108"/>
      <c r="Q1502" s="108"/>
      <c r="R1502" s="108"/>
      <c r="S1502" s="108"/>
      <c r="T1502" s="108"/>
      <c r="U1502" s="108"/>
      <c r="V1502" s="108"/>
      <c r="W1502" s="108"/>
      <c r="X1502" s="108"/>
      <c r="Y1502" s="108"/>
      <c r="Z1502" s="108"/>
      <c r="AA1502" s="108"/>
      <c r="AB1502" s="108"/>
      <c r="AC1502" s="108"/>
      <c r="AD1502" s="108"/>
      <c r="AE1502" s="108"/>
      <c r="AF1502" s="108"/>
      <c r="AG1502" s="108"/>
      <c r="AH1502" s="108"/>
    </row>
    <row r="1503">
      <c r="A1503" s="108"/>
      <c r="B1503" s="108"/>
      <c r="C1503" s="108"/>
      <c r="D1503" s="115"/>
      <c r="E1503" s="108"/>
      <c r="F1503" s="108"/>
      <c r="G1503" s="108"/>
      <c r="H1503" s="108"/>
      <c r="I1503" s="108"/>
      <c r="J1503" s="108"/>
      <c r="K1503" s="108"/>
      <c r="L1503" s="108"/>
      <c r="M1503" s="111"/>
      <c r="N1503" s="112"/>
      <c r="O1503" s="111"/>
      <c r="P1503" s="108"/>
      <c r="Q1503" s="108"/>
      <c r="R1503" s="108"/>
      <c r="S1503" s="108"/>
      <c r="T1503" s="108"/>
      <c r="U1503" s="108"/>
      <c r="V1503" s="108"/>
      <c r="W1503" s="108"/>
      <c r="X1503" s="108"/>
      <c r="Y1503" s="108"/>
      <c r="Z1503" s="108"/>
      <c r="AA1503" s="108"/>
      <c r="AB1503" s="108"/>
      <c r="AC1503" s="108"/>
      <c r="AD1503" s="108"/>
      <c r="AE1503" s="108"/>
      <c r="AF1503" s="108"/>
      <c r="AG1503" s="108"/>
      <c r="AH1503" s="108"/>
    </row>
    <row r="1504">
      <c r="A1504" s="108"/>
      <c r="B1504" s="108"/>
      <c r="C1504" s="108"/>
      <c r="D1504" s="115"/>
      <c r="E1504" s="108"/>
      <c r="F1504" s="108"/>
      <c r="G1504" s="108"/>
      <c r="H1504" s="108"/>
      <c r="I1504" s="108"/>
      <c r="J1504" s="108"/>
      <c r="K1504" s="108"/>
      <c r="L1504" s="108"/>
      <c r="M1504" s="111"/>
      <c r="N1504" s="112"/>
      <c r="O1504" s="111"/>
      <c r="P1504" s="108"/>
      <c r="Q1504" s="108"/>
      <c r="R1504" s="108"/>
      <c r="S1504" s="108"/>
      <c r="T1504" s="108"/>
      <c r="U1504" s="108"/>
      <c r="V1504" s="108"/>
      <c r="W1504" s="108"/>
      <c r="X1504" s="108"/>
      <c r="Y1504" s="108"/>
      <c r="Z1504" s="108"/>
      <c r="AA1504" s="108"/>
      <c r="AB1504" s="108"/>
      <c r="AC1504" s="108"/>
      <c r="AD1504" s="108"/>
      <c r="AE1504" s="108"/>
      <c r="AF1504" s="108"/>
      <c r="AG1504" s="108"/>
      <c r="AH1504" s="108"/>
    </row>
    <row r="1505">
      <c r="A1505" s="108"/>
      <c r="B1505" s="108"/>
      <c r="C1505" s="108"/>
      <c r="D1505" s="115"/>
      <c r="E1505" s="108"/>
      <c r="F1505" s="108"/>
      <c r="G1505" s="108"/>
      <c r="H1505" s="108"/>
      <c r="I1505" s="108"/>
      <c r="J1505" s="108"/>
      <c r="K1505" s="108"/>
      <c r="L1505" s="108"/>
      <c r="M1505" s="111"/>
      <c r="N1505" s="112"/>
      <c r="O1505" s="111"/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/>
      <c r="AB1505" s="108"/>
      <c r="AC1505" s="108"/>
      <c r="AD1505" s="108"/>
      <c r="AE1505" s="108"/>
      <c r="AF1505" s="108"/>
      <c r="AG1505" s="108"/>
      <c r="AH1505" s="108"/>
    </row>
    <row r="1506">
      <c r="A1506" s="108"/>
      <c r="B1506" s="108"/>
      <c r="C1506" s="108"/>
      <c r="D1506" s="115"/>
      <c r="E1506" s="108"/>
      <c r="F1506" s="108"/>
      <c r="G1506" s="108"/>
      <c r="H1506" s="108"/>
      <c r="I1506" s="108"/>
      <c r="J1506" s="108"/>
      <c r="K1506" s="108"/>
      <c r="L1506" s="108"/>
      <c r="M1506" s="111"/>
      <c r="N1506" s="112"/>
      <c r="O1506" s="111"/>
      <c r="P1506" s="108"/>
      <c r="Q1506" s="108"/>
      <c r="R1506" s="108"/>
      <c r="S1506" s="108"/>
      <c r="T1506" s="108"/>
      <c r="U1506" s="108"/>
      <c r="V1506" s="108"/>
      <c r="W1506" s="108"/>
      <c r="X1506" s="108"/>
      <c r="Y1506" s="108"/>
      <c r="Z1506" s="108"/>
      <c r="AA1506" s="108"/>
      <c r="AB1506" s="108"/>
      <c r="AC1506" s="108"/>
      <c r="AD1506" s="108"/>
      <c r="AE1506" s="108"/>
      <c r="AF1506" s="108"/>
      <c r="AG1506" s="108"/>
      <c r="AH1506" s="108"/>
    </row>
    <row r="1507">
      <c r="A1507" s="108"/>
      <c r="B1507" s="108"/>
      <c r="C1507" s="108"/>
      <c r="D1507" s="115"/>
      <c r="E1507" s="108"/>
      <c r="F1507" s="108"/>
      <c r="G1507" s="108"/>
      <c r="H1507" s="108"/>
      <c r="I1507" s="108"/>
      <c r="J1507" s="108"/>
      <c r="K1507" s="108"/>
      <c r="L1507" s="108"/>
      <c r="M1507" s="111"/>
      <c r="N1507" s="112"/>
      <c r="O1507" s="111"/>
      <c r="P1507" s="108"/>
      <c r="Q1507" s="108"/>
      <c r="R1507" s="108"/>
      <c r="S1507" s="108"/>
      <c r="T1507" s="108"/>
      <c r="U1507" s="108"/>
      <c r="V1507" s="108"/>
      <c r="W1507" s="108"/>
      <c r="X1507" s="108"/>
      <c r="Y1507" s="108"/>
      <c r="Z1507" s="108"/>
      <c r="AA1507" s="108"/>
      <c r="AB1507" s="108"/>
      <c r="AC1507" s="108"/>
      <c r="AD1507" s="108"/>
      <c r="AE1507" s="108"/>
      <c r="AF1507" s="108"/>
      <c r="AG1507" s="108"/>
      <c r="AH1507" s="108"/>
    </row>
    <row r="1508">
      <c r="A1508" s="108"/>
      <c r="B1508" s="108"/>
      <c r="C1508" s="108"/>
      <c r="D1508" s="115"/>
      <c r="E1508" s="108"/>
      <c r="F1508" s="108"/>
      <c r="G1508" s="108"/>
      <c r="H1508" s="108"/>
      <c r="I1508" s="108"/>
      <c r="J1508" s="108"/>
      <c r="K1508" s="108"/>
      <c r="L1508" s="108"/>
      <c r="M1508" s="111"/>
      <c r="N1508" s="112"/>
      <c r="O1508" s="111"/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/>
      <c r="AB1508" s="108"/>
      <c r="AC1508" s="108"/>
      <c r="AD1508" s="108"/>
      <c r="AE1508" s="108"/>
      <c r="AF1508" s="108"/>
      <c r="AG1508" s="108"/>
      <c r="AH1508" s="108"/>
    </row>
    <row r="1509">
      <c r="A1509" s="108"/>
      <c r="B1509" s="108"/>
      <c r="C1509" s="108"/>
      <c r="D1509" s="115"/>
      <c r="E1509" s="108"/>
      <c r="F1509" s="108"/>
      <c r="G1509" s="108"/>
      <c r="H1509" s="108"/>
      <c r="I1509" s="108"/>
      <c r="J1509" s="108"/>
      <c r="K1509" s="108"/>
      <c r="L1509" s="108"/>
      <c r="M1509" s="111"/>
      <c r="N1509" s="112"/>
      <c r="O1509" s="111"/>
      <c r="P1509" s="108"/>
      <c r="Q1509" s="108"/>
      <c r="R1509" s="108"/>
      <c r="S1509" s="108"/>
      <c r="T1509" s="108"/>
      <c r="U1509" s="108"/>
      <c r="V1509" s="108"/>
      <c r="W1509" s="108"/>
      <c r="X1509" s="108"/>
      <c r="Y1509" s="108"/>
      <c r="Z1509" s="108"/>
      <c r="AA1509" s="108"/>
      <c r="AB1509" s="108"/>
      <c r="AC1509" s="108"/>
      <c r="AD1509" s="108"/>
      <c r="AE1509" s="108"/>
      <c r="AF1509" s="108"/>
      <c r="AG1509" s="108"/>
      <c r="AH1509" s="108"/>
    </row>
    <row r="1510">
      <c r="A1510" s="108"/>
      <c r="B1510" s="108"/>
      <c r="C1510" s="108"/>
      <c r="D1510" s="115"/>
      <c r="E1510" s="108"/>
      <c r="F1510" s="108"/>
      <c r="G1510" s="108"/>
      <c r="H1510" s="108"/>
      <c r="I1510" s="108"/>
      <c r="J1510" s="108"/>
      <c r="K1510" s="108"/>
      <c r="L1510" s="108"/>
      <c r="M1510" s="111"/>
      <c r="N1510" s="112"/>
      <c r="O1510" s="111"/>
      <c r="P1510" s="108"/>
      <c r="Q1510" s="108"/>
      <c r="R1510" s="108"/>
      <c r="S1510" s="108"/>
      <c r="T1510" s="108"/>
      <c r="U1510" s="108"/>
      <c r="V1510" s="108"/>
      <c r="W1510" s="108"/>
      <c r="X1510" s="108"/>
      <c r="Y1510" s="108"/>
      <c r="Z1510" s="108"/>
      <c r="AA1510" s="108"/>
      <c r="AB1510" s="108"/>
      <c r="AC1510" s="108"/>
      <c r="AD1510" s="108"/>
      <c r="AE1510" s="108"/>
      <c r="AF1510" s="108"/>
      <c r="AG1510" s="108"/>
      <c r="AH1510" s="108"/>
    </row>
    <row r="1511">
      <c r="A1511" s="108"/>
      <c r="B1511" s="108"/>
      <c r="C1511" s="108"/>
      <c r="D1511" s="115"/>
      <c r="E1511" s="108"/>
      <c r="F1511" s="108"/>
      <c r="G1511" s="108"/>
      <c r="H1511" s="108"/>
      <c r="I1511" s="108"/>
      <c r="J1511" s="108"/>
      <c r="K1511" s="108"/>
      <c r="L1511" s="108"/>
      <c r="M1511" s="111"/>
      <c r="N1511" s="112"/>
      <c r="O1511" s="111"/>
      <c r="P1511" s="108"/>
      <c r="Q1511" s="108"/>
      <c r="R1511" s="108"/>
      <c r="S1511" s="108"/>
      <c r="T1511" s="108"/>
      <c r="U1511" s="108"/>
      <c r="V1511" s="108"/>
      <c r="W1511" s="108"/>
      <c r="X1511" s="108"/>
      <c r="Y1511" s="108"/>
      <c r="Z1511" s="108"/>
      <c r="AA1511" s="108"/>
      <c r="AB1511" s="108"/>
      <c r="AC1511" s="108"/>
      <c r="AD1511" s="108"/>
      <c r="AE1511" s="108"/>
      <c r="AF1511" s="108"/>
      <c r="AG1511" s="108"/>
      <c r="AH1511" s="108"/>
    </row>
    <row r="1512">
      <c r="A1512" s="108"/>
      <c r="B1512" s="108"/>
      <c r="C1512" s="108"/>
      <c r="D1512" s="115"/>
      <c r="E1512" s="108"/>
      <c r="F1512" s="108"/>
      <c r="G1512" s="108"/>
      <c r="H1512" s="108"/>
      <c r="I1512" s="108"/>
      <c r="J1512" s="108"/>
      <c r="K1512" s="108"/>
      <c r="L1512" s="108"/>
      <c r="M1512" s="111"/>
      <c r="N1512" s="112"/>
      <c r="O1512" s="111"/>
      <c r="P1512" s="108"/>
      <c r="Q1512" s="108"/>
      <c r="R1512" s="108"/>
      <c r="S1512" s="108"/>
      <c r="T1512" s="108"/>
      <c r="U1512" s="108"/>
      <c r="V1512" s="108"/>
      <c r="W1512" s="108"/>
      <c r="X1512" s="108"/>
      <c r="Y1512" s="108"/>
      <c r="Z1512" s="108"/>
      <c r="AA1512" s="108"/>
      <c r="AB1512" s="108"/>
      <c r="AC1512" s="108"/>
      <c r="AD1512" s="108"/>
      <c r="AE1512" s="108"/>
      <c r="AF1512" s="108"/>
      <c r="AG1512" s="108"/>
      <c r="AH1512" s="108"/>
    </row>
    <row r="1513">
      <c r="A1513" s="108"/>
      <c r="B1513" s="108"/>
      <c r="C1513" s="108"/>
      <c r="D1513" s="115"/>
      <c r="E1513" s="108"/>
      <c r="F1513" s="108"/>
      <c r="G1513" s="108"/>
      <c r="H1513" s="108"/>
      <c r="I1513" s="108"/>
      <c r="J1513" s="108"/>
      <c r="K1513" s="108"/>
      <c r="L1513" s="108"/>
      <c r="M1513" s="111"/>
      <c r="N1513" s="112"/>
      <c r="O1513" s="111"/>
      <c r="P1513" s="108"/>
      <c r="Q1513" s="108"/>
      <c r="R1513" s="108"/>
      <c r="S1513" s="108"/>
      <c r="T1513" s="108"/>
      <c r="U1513" s="108"/>
      <c r="V1513" s="108"/>
      <c r="W1513" s="108"/>
      <c r="X1513" s="108"/>
      <c r="Y1513" s="108"/>
      <c r="Z1513" s="108"/>
      <c r="AA1513" s="108"/>
      <c r="AB1513" s="108"/>
      <c r="AC1513" s="108"/>
      <c r="AD1513" s="108"/>
      <c r="AE1513" s="108"/>
      <c r="AF1513" s="108"/>
      <c r="AG1513" s="108"/>
      <c r="AH1513" s="108"/>
    </row>
    <row r="1514">
      <c r="A1514" s="108"/>
      <c r="B1514" s="108"/>
      <c r="C1514" s="108"/>
      <c r="D1514" s="115"/>
      <c r="E1514" s="108"/>
      <c r="F1514" s="108"/>
      <c r="G1514" s="108"/>
      <c r="H1514" s="108"/>
      <c r="I1514" s="108"/>
      <c r="J1514" s="108"/>
      <c r="K1514" s="108"/>
      <c r="L1514" s="108"/>
      <c r="M1514" s="111"/>
      <c r="N1514" s="112"/>
      <c r="O1514" s="111"/>
      <c r="P1514" s="108"/>
      <c r="Q1514" s="108"/>
      <c r="R1514" s="108"/>
      <c r="S1514" s="108"/>
      <c r="T1514" s="108"/>
      <c r="U1514" s="108"/>
      <c r="V1514" s="108"/>
      <c r="W1514" s="108"/>
      <c r="X1514" s="108"/>
      <c r="Y1514" s="108"/>
      <c r="Z1514" s="108"/>
      <c r="AA1514" s="108"/>
      <c r="AB1514" s="108"/>
      <c r="AC1514" s="108"/>
      <c r="AD1514" s="108"/>
      <c r="AE1514" s="108"/>
      <c r="AF1514" s="108"/>
      <c r="AG1514" s="108"/>
      <c r="AH1514" s="108"/>
    </row>
    <row r="1515">
      <c r="A1515" s="108"/>
      <c r="B1515" s="108"/>
      <c r="C1515" s="108"/>
      <c r="D1515" s="115"/>
      <c r="E1515" s="108"/>
      <c r="F1515" s="108"/>
      <c r="G1515" s="108"/>
      <c r="H1515" s="108"/>
      <c r="I1515" s="108"/>
      <c r="J1515" s="108"/>
      <c r="K1515" s="108"/>
      <c r="L1515" s="108"/>
      <c r="M1515" s="111"/>
      <c r="N1515" s="112"/>
      <c r="O1515" s="111"/>
      <c r="P1515" s="108"/>
      <c r="Q1515" s="108"/>
      <c r="R1515" s="108"/>
      <c r="S1515" s="108"/>
      <c r="T1515" s="108"/>
      <c r="U1515" s="108"/>
      <c r="V1515" s="108"/>
      <c r="W1515" s="108"/>
      <c r="X1515" s="108"/>
      <c r="Y1515" s="108"/>
      <c r="Z1515" s="108"/>
      <c r="AA1515" s="108"/>
      <c r="AB1515" s="108"/>
      <c r="AC1515" s="108"/>
      <c r="AD1515" s="108"/>
      <c r="AE1515" s="108"/>
      <c r="AF1515" s="108"/>
      <c r="AG1515" s="108"/>
      <c r="AH1515" s="108"/>
    </row>
    <row r="1516">
      <c r="A1516" s="108"/>
      <c r="B1516" s="108"/>
      <c r="C1516" s="108"/>
      <c r="D1516" s="115"/>
      <c r="E1516" s="108"/>
      <c r="F1516" s="108"/>
      <c r="G1516" s="108"/>
      <c r="H1516" s="108"/>
      <c r="I1516" s="108"/>
      <c r="J1516" s="108"/>
      <c r="K1516" s="108"/>
      <c r="L1516" s="108"/>
      <c r="M1516" s="111"/>
      <c r="N1516" s="112"/>
      <c r="O1516" s="111"/>
      <c r="P1516" s="108"/>
      <c r="Q1516" s="108"/>
      <c r="R1516" s="108"/>
      <c r="S1516" s="108"/>
      <c r="T1516" s="108"/>
      <c r="U1516" s="108"/>
      <c r="V1516" s="108"/>
      <c r="W1516" s="108"/>
      <c r="X1516" s="108"/>
      <c r="Y1516" s="108"/>
      <c r="Z1516" s="108"/>
      <c r="AA1516" s="108"/>
      <c r="AB1516" s="108"/>
      <c r="AC1516" s="108"/>
      <c r="AD1516" s="108"/>
      <c r="AE1516" s="108"/>
      <c r="AF1516" s="108"/>
      <c r="AG1516" s="108"/>
      <c r="AH1516" s="108"/>
    </row>
    <row r="1517">
      <c r="A1517" s="108"/>
      <c r="B1517" s="108"/>
      <c r="C1517" s="108"/>
      <c r="D1517" s="115"/>
      <c r="E1517" s="108"/>
      <c r="F1517" s="108"/>
      <c r="G1517" s="108"/>
      <c r="H1517" s="108"/>
      <c r="I1517" s="108"/>
      <c r="J1517" s="108"/>
      <c r="K1517" s="108"/>
      <c r="L1517" s="108"/>
      <c r="M1517" s="111"/>
      <c r="N1517" s="112"/>
      <c r="O1517" s="111"/>
      <c r="P1517" s="108"/>
      <c r="Q1517" s="108"/>
      <c r="R1517" s="108"/>
      <c r="S1517" s="108"/>
      <c r="T1517" s="108"/>
      <c r="U1517" s="108"/>
      <c r="V1517" s="108"/>
      <c r="W1517" s="108"/>
      <c r="X1517" s="108"/>
      <c r="Y1517" s="108"/>
      <c r="Z1517" s="108"/>
      <c r="AA1517" s="108"/>
      <c r="AB1517" s="108"/>
      <c r="AC1517" s="108"/>
      <c r="AD1517" s="108"/>
      <c r="AE1517" s="108"/>
      <c r="AF1517" s="108"/>
      <c r="AG1517" s="108"/>
      <c r="AH1517" s="108"/>
    </row>
    <row r="1518">
      <c r="A1518" s="108"/>
      <c r="B1518" s="108"/>
      <c r="C1518" s="108"/>
      <c r="D1518" s="115"/>
      <c r="E1518" s="108"/>
      <c r="F1518" s="108"/>
      <c r="G1518" s="108"/>
      <c r="H1518" s="108"/>
      <c r="I1518" s="108"/>
      <c r="J1518" s="108"/>
      <c r="K1518" s="108"/>
      <c r="L1518" s="108"/>
      <c r="M1518" s="111"/>
      <c r="N1518" s="112"/>
      <c r="O1518" s="111"/>
      <c r="P1518" s="108"/>
      <c r="Q1518" s="108"/>
      <c r="R1518" s="108"/>
      <c r="S1518" s="108"/>
      <c r="T1518" s="108"/>
      <c r="U1518" s="108"/>
      <c r="V1518" s="108"/>
      <c r="W1518" s="108"/>
      <c r="X1518" s="108"/>
      <c r="Y1518" s="108"/>
      <c r="Z1518" s="108"/>
      <c r="AA1518" s="108"/>
      <c r="AB1518" s="108"/>
      <c r="AC1518" s="108"/>
      <c r="AD1518" s="108"/>
      <c r="AE1518" s="108"/>
      <c r="AF1518" s="108"/>
      <c r="AG1518" s="108"/>
      <c r="AH1518" s="108"/>
    </row>
    <row r="1519">
      <c r="A1519" s="108"/>
      <c r="B1519" s="108"/>
      <c r="C1519" s="108"/>
      <c r="D1519" s="115"/>
      <c r="E1519" s="108"/>
      <c r="F1519" s="108"/>
      <c r="G1519" s="108"/>
      <c r="H1519" s="108"/>
      <c r="I1519" s="108"/>
      <c r="J1519" s="108"/>
      <c r="K1519" s="108"/>
      <c r="L1519" s="108"/>
      <c r="M1519" s="111"/>
      <c r="N1519" s="112"/>
      <c r="O1519" s="111"/>
      <c r="P1519" s="108"/>
      <c r="Q1519" s="108"/>
      <c r="R1519" s="108"/>
      <c r="S1519" s="108"/>
      <c r="T1519" s="108"/>
      <c r="U1519" s="108"/>
      <c r="V1519" s="108"/>
      <c r="W1519" s="108"/>
      <c r="X1519" s="108"/>
      <c r="Y1519" s="108"/>
      <c r="Z1519" s="108"/>
      <c r="AA1519" s="108"/>
      <c r="AB1519" s="108"/>
      <c r="AC1519" s="108"/>
      <c r="AD1519" s="108"/>
      <c r="AE1519" s="108"/>
      <c r="AF1519" s="108"/>
      <c r="AG1519" s="108"/>
      <c r="AH1519" s="108"/>
    </row>
    <row r="1520">
      <c r="A1520" s="108"/>
      <c r="B1520" s="108"/>
      <c r="C1520" s="108"/>
      <c r="D1520" s="115"/>
      <c r="E1520" s="108"/>
      <c r="F1520" s="108"/>
      <c r="G1520" s="108"/>
      <c r="H1520" s="108"/>
      <c r="I1520" s="108"/>
      <c r="J1520" s="108"/>
      <c r="K1520" s="108"/>
      <c r="L1520" s="108"/>
      <c r="M1520" s="111"/>
      <c r="N1520" s="112"/>
      <c r="O1520" s="111"/>
      <c r="P1520" s="108"/>
      <c r="Q1520" s="108"/>
      <c r="R1520" s="108"/>
      <c r="S1520" s="108"/>
      <c r="T1520" s="108"/>
      <c r="U1520" s="108"/>
      <c r="V1520" s="108"/>
      <c r="W1520" s="108"/>
      <c r="X1520" s="108"/>
      <c r="Y1520" s="108"/>
      <c r="Z1520" s="108"/>
      <c r="AA1520" s="108"/>
      <c r="AB1520" s="108"/>
      <c r="AC1520" s="108"/>
      <c r="AD1520" s="108"/>
      <c r="AE1520" s="108"/>
      <c r="AF1520" s="108"/>
      <c r="AG1520" s="108"/>
      <c r="AH1520" s="108"/>
    </row>
    <row r="1521">
      <c r="A1521" s="108"/>
      <c r="B1521" s="108"/>
      <c r="C1521" s="108"/>
      <c r="D1521" s="115"/>
      <c r="E1521" s="108"/>
      <c r="F1521" s="108"/>
      <c r="G1521" s="108"/>
      <c r="H1521" s="108"/>
      <c r="I1521" s="108"/>
      <c r="J1521" s="108"/>
      <c r="K1521" s="108"/>
      <c r="L1521" s="108"/>
      <c r="M1521" s="111"/>
      <c r="N1521" s="112"/>
      <c r="O1521" s="111"/>
      <c r="P1521" s="108"/>
      <c r="Q1521" s="108"/>
      <c r="R1521" s="108"/>
      <c r="S1521" s="108"/>
      <c r="T1521" s="108"/>
      <c r="U1521" s="108"/>
      <c r="V1521" s="108"/>
      <c r="W1521" s="108"/>
      <c r="X1521" s="108"/>
      <c r="Y1521" s="108"/>
      <c r="Z1521" s="108"/>
      <c r="AA1521" s="108"/>
      <c r="AB1521" s="108"/>
      <c r="AC1521" s="108"/>
      <c r="AD1521" s="108"/>
      <c r="AE1521" s="108"/>
      <c r="AF1521" s="108"/>
      <c r="AG1521" s="108"/>
      <c r="AH1521" s="108"/>
    </row>
    <row r="1522">
      <c r="A1522" s="108"/>
      <c r="B1522" s="108"/>
      <c r="C1522" s="108"/>
      <c r="D1522" s="115"/>
      <c r="E1522" s="108"/>
      <c r="F1522" s="108"/>
      <c r="G1522" s="108"/>
      <c r="H1522" s="108"/>
      <c r="I1522" s="108"/>
      <c r="J1522" s="108"/>
      <c r="K1522" s="108"/>
      <c r="L1522" s="108"/>
      <c r="M1522" s="111"/>
      <c r="N1522" s="112"/>
      <c r="O1522" s="111"/>
      <c r="P1522" s="108"/>
      <c r="Q1522" s="108"/>
      <c r="R1522" s="108"/>
      <c r="S1522" s="108"/>
      <c r="T1522" s="108"/>
      <c r="U1522" s="108"/>
      <c r="V1522" s="108"/>
      <c r="W1522" s="108"/>
      <c r="X1522" s="108"/>
      <c r="Y1522" s="108"/>
      <c r="Z1522" s="108"/>
      <c r="AA1522" s="108"/>
      <c r="AB1522" s="108"/>
      <c r="AC1522" s="108"/>
      <c r="AD1522" s="108"/>
      <c r="AE1522" s="108"/>
      <c r="AF1522" s="108"/>
      <c r="AG1522" s="108"/>
      <c r="AH1522" s="108"/>
    </row>
    <row r="1523">
      <c r="A1523" s="108"/>
      <c r="B1523" s="108"/>
      <c r="C1523" s="108"/>
      <c r="D1523" s="115"/>
      <c r="E1523" s="108"/>
      <c r="F1523" s="108"/>
      <c r="G1523" s="108"/>
      <c r="H1523" s="108"/>
      <c r="I1523" s="108"/>
      <c r="J1523" s="108"/>
      <c r="K1523" s="108"/>
      <c r="L1523" s="108"/>
      <c r="M1523" s="111"/>
      <c r="N1523" s="112"/>
      <c r="O1523" s="111"/>
      <c r="P1523" s="108"/>
      <c r="Q1523" s="108"/>
      <c r="R1523" s="108"/>
      <c r="S1523" s="108"/>
      <c r="T1523" s="108"/>
      <c r="U1523" s="108"/>
      <c r="V1523" s="108"/>
      <c r="W1523" s="108"/>
      <c r="X1523" s="108"/>
      <c r="Y1523" s="108"/>
      <c r="Z1523" s="108"/>
      <c r="AA1523" s="108"/>
      <c r="AB1523" s="108"/>
      <c r="AC1523" s="108"/>
      <c r="AD1523" s="108"/>
      <c r="AE1523" s="108"/>
      <c r="AF1523" s="108"/>
      <c r="AG1523" s="108"/>
      <c r="AH1523" s="108"/>
    </row>
    <row r="1524">
      <c r="A1524" s="108"/>
      <c r="B1524" s="108"/>
      <c r="C1524" s="108"/>
      <c r="D1524" s="115"/>
      <c r="E1524" s="108"/>
      <c r="F1524" s="108"/>
      <c r="G1524" s="108"/>
      <c r="H1524" s="108"/>
      <c r="I1524" s="108"/>
      <c r="J1524" s="108"/>
      <c r="K1524" s="108"/>
      <c r="L1524" s="108"/>
      <c r="M1524" s="111"/>
      <c r="N1524" s="112"/>
      <c r="O1524" s="111"/>
      <c r="P1524" s="108"/>
      <c r="Q1524" s="108"/>
      <c r="R1524" s="108"/>
      <c r="S1524" s="108"/>
      <c r="T1524" s="108"/>
      <c r="U1524" s="108"/>
      <c r="V1524" s="108"/>
      <c r="W1524" s="108"/>
      <c r="X1524" s="108"/>
      <c r="Y1524" s="108"/>
      <c r="Z1524" s="108"/>
      <c r="AA1524" s="108"/>
      <c r="AB1524" s="108"/>
      <c r="AC1524" s="108"/>
      <c r="AD1524" s="108"/>
      <c r="AE1524" s="108"/>
      <c r="AF1524" s="108"/>
      <c r="AG1524" s="108"/>
      <c r="AH1524" s="108"/>
    </row>
    <row r="1525">
      <c r="A1525" s="108"/>
      <c r="B1525" s="108"/>
      <c r="C1525" s="108"/>
      <c r="D1525" s="115"/>
      <c r="E1525" s="108"/>
      <c r="F1525" s="108"/>
      <c r="G1525" s="108"/>
      <c r="H1525" s="108"/>
      <c r="I1525" s="108"/>
      <c r="J1525" s="108"/>
      <c r="K1525" s="108"/>
      <c r="L1525" s="108"/>
      <c r="M1525" s="111"/>
      <c r="N1525" s="112"/>
      <c r="O1525" s="111"/>
      <c r="P1525" s="108"/>
      <c r="Q1525" s="108"/>
      <c r="R1525" s="108"/>
      <c r="S1525" s="108"/>
      <c r="T1525" s="108"/>
      <c r="U1525" s="108"/>
      <c r="V1525" s="108"/>
      <c r="W1525" s="108"/>
      <c r="X1525" s="108"/>
      <c r="Y1525" s="108"/>
      <c r="Z1525" s="108"/>
      <c r="AA1525" s="108"/>
      <c r="AB1525" s="108"/>
      <c r="AC1525" s="108"/>
      <c r="AD1525" s="108"/>
      <c r="AE1525" s="108"/>
      <c r="AF1525" s="108"/>
      <c r="AG1525" s="108"/>
      <c r="AH1525" s="108"/>
    </row>
    <row r="1526">
      <c r="A1526" s="108"/>
      <c r="B1526" s="108"/>
      <c r="C1526" s="108"/>
      <c r="D1526" s="115"/>
      <c r="E1526" s="108"/>
      <c r="F1526" s="108"/>
      <c r="G1526" s="108"/>
      <c r="H1526" s="108"/>
      <c r="I1526" s="108"/>
      <c r="J1526" s="108"/>
      <c r="K1526" s="108"/>
      <c r="L1526" s="108"/>
      <c r="M1526" s="111"/>
      <c r="N1526" s="112"/>
      <c r="O1526" s="111"/>
      <c r="P1526" s="108"/>
      <c r="Q1526" s="108"/>
      <c r="R1526" s="108"/>
      <c r="S1526" s="108"/>
      <c r="T1526" s="108"/>
      <c r="U1526" s="108"/>
      <c r="V1526" s="108"/>
      <c r="W1526" s="108"/>
      <c r="X1526" s="108"/>
      <c r="Y1526" s="108"/>
      <c r="Z1526" s="108"/>
      <c r="AA1526" s="108"/>
      <c r="AB1526" s="108"/>
      <c r="AC1526" s="108"/>
      <c r="AD1526" s="108"/>
      <c r="AE1526" s="108"/>
      <c r="AF1526" s="108"/>
      <c r="AG1526" s="108"/>
      <c r="AH1526" s="108"/>
    </row>
    <row r="1527">
      <c r="A1527" s="108"/>
      <c r="B1527" s="108"/>
      <c r="C1527" s="108"/>
      <c r="D1527" s="115"/>
      <c r="E1527" s="108"/>
      <c r="F1527" s="108"/>
      <c r="G1527" s="108"/>
      <c r="H1527" s="108"/>
      <c r="I1527" s="108"/>
      <c r="J1527" s="108"/>
      <c r="K1527" s="108"/>
      <c r="L1527" s="108"/>
      <c r="M1527" s="111"/>
      <c r="N1527" s="112"/>
      <c r="O1527" s="111"/>
      <c r="P1527" s="108"/>
      <c r="Q1527" s="108"/>
      <c r="R1527" s="108"/>
      <c r="S1527" s="108"/>
      <c r="T1527" s="108"/>
      <c r="U1527" s="108"/>
      <c r="V1527" s="108"/>
      <c r="W1527" s="108"/>
      <c r="X1527" s="108"/>
      <c r="Y1527" s="108"/>
      <c r="Z1527" s="108"/>
      <c r="AA1527" s="108"/>
      <c r="AB1527" s="108"/>
      <c r="AC1527" s="108"/>
      <c r="AD1527" s="108"/>
      <c r="AE1527" s="108"/>
      <c r="AF1527" s="108"/>
      <c r="AG1527" s="108"/>
      <c r="AH1527" s="108"/>
    </row>
    <row r="1528">
      <c r="A1528" s="108"/>
      <c r="B1528" s="108"/>
      <c r="C1528" s="108"/>
      <c r="D1528" s="115"/>
      <c r="E1528" s="108"/>
      <c r="F1528" s="108"/>
      <c r="G1528" s="108"/>
      <c r="H1528" s="108"/>
      <c r="I1528" s="108"/>
      <c r="J1528" s="108"/>
      <c r="K1528" s="108"/>
      <c r="L1528" s="108"/>
      <c r="M1528" s="111"/>
      <c r="N1528" s="112"/>
      <c r="O1528" s="111"/>
      <c r="P1528" s="108"/>
      <c r="Q1528" s="108"/>
      <c r="R1528" s="108"/>
      <c r="S1528" s="108"/>
      <c r="T1528" s="108"/>
      <c r="U1528" s="108"/>
      <c r="V1528" s="108"/>
      <c r="W1528" s="108"/>
      <c r="X1528" s="108"/>
      <c r="Y1528" s="108"/>
      <c r="Z1528" s="108"/>
      <c r="AA1528" s="108"/>
      <c r="AB1528" s="108"/>
      <c r="AC1528" s="108"/>
      <c r="AD1528" s="108"/>
      <c r="AE1528" s="108"/>
      <c r="AF1528" s="108"/>
      <c r="AG1528" s="108"/>
      <c r="AH1528" s="108"/>
    </row>
    <row r="1529">
      <c r="A1529" s="108"/>
      <c r="B1529" s="108"/>
      <c r="C1529" s="108"/>
      <c r="D1529" s="115"/>
      <c r="E1529" s="108"/>
      <c r="F1529" s="108"/>
      <c r="G1529" s="108"/>
      <c r="H1529" s="108"/>
      <c r="I1529" s="108"/>
      <c r="J1529" s="108"/>
      <c r="K1529" s="108"/>
      <c r="L1529" s="108"/>
      <c r="M1529" s="111"/>
      <c r="N1529" s="112"/>
      <c r="O1529" s="111"/>
      <c r="P1529" s="108"/>
      <c r="Q1529" s="108"/>
      <c r="R1529" s="108"/>
      <c r="S1529" s="108"/>
      <c r="T1529" s="108"/>
      <c r="U1529" s="108"/>
      <c r="V1529" s="108"/>
      <c r="W1529" s="108"/>
      <c r="X1529" s="108"/>
      <c r="Y1529" s="108"/>
      <c r="Z1529" s="108"/>
      <c r="AA1529" s="108"/>
      <c r="AB1529" s="108"/>
      <c r="AC1529" s="108"/>
      <c r="AD1529" s="108"/>
      <c r="AE1529" s="108"/>
      <c r="AF1529" s="108"/>
      <c r="AG1529" s="108"/>
      <c r="AH1529" s="108"/>
    </row>
    <row r="1530">
      <c r="A1530" s="108"/>
      <c r="B1530" s="108"/>
      <c r="C1530" s="108"/>
      <c r="D1530" s="115"/>
      <c r="E1530" s="108"/>
      <c r="F1530" s="108"/>
      <c r="G1530" s="108"/>
      <c r="H1530" s="108"/>
      <c r="I1530" s="108"/>
      <c r="J1530" s="108"/>
      <c r="K1530" s="108"/>
      <c r="L1530" s="108"/>
      <c r="M1530" s="111"/>
      <c r="N1530" s="112"/>
      <c r="O1530" s="111"/>
      <c r="P1530" s="108"/>
      <c r="Q1530" s="108"/>
      <c r="R1530" s="108"/>
      <c r="S1530" s="108"/>
      <c r="T1530" s="108"/>
      <c r="U1530" s="108"/>
      <c r="V1530" s="108"/>
      <c r="W1530" s="108"/>
      <c r="X1530" s="108"/>
      <c r="Y1530" s="108"/>
      <c r="Z1530" s="108"/>
      <c r="AA1530" s="108"/>
      <c r="AB1530" s="108"/>
      <c r="AC1530" s="108"/>
      <c r="AD1530" s="108"/>
      <c r="AE1530" s="108"/>
      <c r="AF1530" s="108"/>
      <c r="AG1530" s="108"/>
      <c r="AH1530" s="108"/>
    </row>
    <row r="1531">
      <c r="A1531" s="108"/>
      <c r="B1531" s="108"/>
      <c r="C1531" s="108"/>
      <c r="D1531" s="115"/>
      <c r="E1531" s="108"/>
      <c r="F1531" s="108"/>
      <c r="G1531" s="108"/>
      <c r="H1531" s="108"/>
      <c r="I1531" s="108"/>
      <c r="J1531" s="108"/>
      <c r="K1531" s="108"/>
      <c r="L1531" s="108"/>
      <c r="M1531" s="111"/>
      <c r="N1531" s="112"/>
      <c r="O1531" s="111"/>
      <c r="P1531" s="108"/>
      <c r="Q1531" s="108"/>
      <c r="R1531" s="108"/>
      <c r="S1531" s="108"/>
      <c r="T1531" s="108"/>
      <c r="U1531" s="108"/>
      <c r="V1531" s="108"/>
      <c r="W1531" s="108"/>
      <c r="X1531" s="108"/>
      <c r="Y1531" s="108"/>
      <c r="Z1531" s="108"/>
      <c r="AA1531" s="108"/>
      <c r="AB1531" s="108"/>
      <c r="AC1531" s="108"/>
      <c r="AD1531" s="108"/>
      <c r="AE1531" s="108"/>
      <c r="AF1531" s="108"/>
      <c r="AG1531" s="108"/>
      <c r="AH1531" s="108"/>
    </row>
    <row r="1532">
      <c r="A1532" s="108"/>
      <c r="B1532" s="108"/>
      <c r="C1532" s="108"/>
      <c r="D1532" s="115"/>
      <c r="E1532" s="108"/>
      <c r="F1532" s="108"/>
      <c r="G1532" s="108"/>
      <c r="H1532" s="108"/>
      <c r="I1532" s="108"/>
      <c r="J1532" s="108"/>
      <c r="K1532" s="108"/>
      <c r="L1532" s="108"/>
      <c r="M1532" s="111"/>
      <c r="N1532" s="112"/>
      <c r="O1532" s="111"/>
      <c r="P1532" s="108"/>
      <c r="Q1532" s="108"/>
      <c r="R1532" s="108"/>
      <c r="S1532" s="108"/>
      <c r="T1532" s="108"/>
      <c r="U1532" s="108"/>
      <c r="V1532" s="108"/>
      <c r="W1532" s="108"/>
      <c r="X1532" s="108"/>
      <c r="Y1532" s="108"/>
      <c r="Z1532" s="108"/>
      <c r="AA1532" s="108"/>
      <c r="AB1532" s="108"/>
      <c r="AC1532" s="108"/>
      <c r="AD1532" s="108"/>
      <c r="AE1532" s="108"/>
      <c r="AF1532" s="108"/>
      <c r="AG1532" s="108"/>
      <c r="AH1532" s="108"/>
    </row>
    <row r="1533">
      <c r="A1533" s="108"/>
      <c r="B1533" s="108"/>
      <c r="C1533" s="108"/>
      <c r="D1533" s="115"/>
      <c r="E1533" s="108"/>
      <c r="F1533" s="108"/>
      <c r="G1533" s="108"/>
      <c r="H1533" s="108"/>
      <c r="I1533" s="108"/>
      <c r="J1533" s="108"/>
      <c r="K1533" s="108"/>
      <c r="L1533" s="108"/>
      <c r="M1533" s="111"/>
      <c r="N1533" s="112"/>
      <c r="O1533" s="111"/>
      <c r="P1533" s="108"/>
      <c r="Q1533" s="108"/>
      <c r="R1533" s="108"/>
      <c r="S1533" s="108"/>
      <c r="T1533" s="108"/>
      <c r="U1533" s="108"/>
      <c r="V1533" s="108"/>
      <c r="W1533" s="108"/>
      <c r="X1533" s="108"/>
      <c r="Y1533" s="108"/>
      <c r="Z1533" s="108"/>
      <c r="AA1533" s="108"/>
      <c r="AB1533" s="108"/>
      <c r="AC1533" s="108"/>
      <c r="AD1533" s="108"/>
      <c r="AE1533" s="108"/>
      <c r="AF1533" s="108"/>
      <c r="AG1533" s="108"/>
      <c r="AH1533" s="108"/>
    </row>
    <row r="1534">
      <c r="A1534" s="108"/>
      <c r="B1534" s="108"/>
      <c r="C1534" s="108"/>
      <c r="D1534" s="115"/>
      <c r="E1534" s="108"/>
      <c r="F1534" s="108"/>
      <c r="G1534" s="108"/>
      <c r="H1534" s="108"/>
      <c r="I1534" s="108"/>
      <c r="J1534" s="108"/>
      <c r="K1534" s="108"/>
      <c r="L1534" s="108"/>
      <c r="M1534" s="111"/>
      <c r="N1534" s="112"/>
      <c r="O1534" s="111"/>
      <c r="P1534" s="108"/>
      <c r="Q1534" s="108"/>
      <c r="R1534" s="108"/>
      <c r="S1534" s="108"/>
      <c r="T1534" s="108"/>
      <c r="U1534" s="108"/>
      <c r="V1534" s="108"/>
      <c r="W1534" s="108"/>
      <c r="X1534" s="108"/>
      <c r="Y1534" s="108"/>
      <c r="Z1534" s="108"/>
      <c r="AA1534" s="108"/>
      <c r="AB1534" s="108"/>
      <c r="AC1534" s="108"/>
      <c r="AD1534" s="108"/>
      <c r="AE1534" s="108"/>
      <c r="AF1534" s="108"/>
      <c r="AG1534" s="108"/>
      <c r="AH1534" s="108"/>
    </row>
    <row r="1535">
      <c r="A1535" s="108"/>
      <c r="B1535" s="108"/>
      <c r="C1535" s="108"/>
      <c r="D1535" s="115"/>
      <c r="E1535" s="108"/>
      <c r="F1535" s="108"/>
      <c r="G1535" s="108"/>
      <c r="H1535" s="108"/>
      <c r="I1535" s="108"/>
      <c r="J1535" s="108"/>
      <c r="K1535" s="108"/>
      <c r="L1535" s="108"/>
      <c r="M1535" s="111"/>
      <c r="N1535" s="112"/>
      <c r="O1535" s="111"/>
      <c r="P1535" s="108"/>
      <c r="Q1535" s="108"/>
      <c r="R1535" s="108"/>
      <c r="S1535" s="108"/>
      <c r="T1535" s="108"/>
      <c r="U1535" s="108"/>
      <c r="V1535" s="108"/>
      <c r="W1535" s="108"/>
      <c r="X1535" s="108"/>
      <c r="Y1535" s="108"/>
      <c r="Z1535" s="108"/>
      <c r="AA1535" s="108"/>
      <c r="AB1535" s="108"/>
      <c r="AC1535" s="108"/>
      <c r="AD1535" s="108"/>
      <c r="AE1535" s="108"/>
      <c r="AF1535" s="108"/>
      <c r="AG1535" s="108"/>
      <c r="AH1535" s="108"/>
    </row>
    <row r="1536">
      <c r="A1536" s="108"/>
      <c r="B1536" s="108"/>
      <c r="C1536" s="108"/>
      <c r="D1536" s="115"/>
      <c r="E1536" s="108"/>
      <c r="F1536" s="108"/>
      <c r="G1536" s="108"/>
      <c r="H1536" s="108"/>
      <c r="I1536" s="108"/>
      <c r="J1536" s="108"/>
      <c r="K1536" s="108"/>
      <c r="L1536" s="108"/>
      <c r="M1536" s="111"/>
      <c r="N1536" s="112"/>
      <c r="O1536" s="111"/>
      <c r="P1536" s="108"/>
      <c r="Q1536" s="108"/>
      <c r="R1536" s="108"/>
      <c r="S1536" s="108"/>
      <c r="T1536" s="108"/>
      <c r="U1536" s="108"/>
      <c r="V1536" s="108"/>
      <c r="W1536" s="108"/>
      <c r="X1536" s="108"/>
      <c r="Y1536" s="108"/>
      <c r="Z1536" s="108"/>
      <c r="AA1536" s="108"/>
      <c r="AB1536" s="108"/>
      <c r="AC1536" s="108"/>
      <c r="AD1536" s="108"/>
      <c r="AE1536" s="108"/>
      <c r="AF1536" s="108"/>
      <c r="AG1536" s="108"/>
      <c r="AH1536" s="108"/>
    </row>
    <row r="1537">
      <c r="A1537" s="108"/>
      <c r="B1537" s="108"/>
      <c r="C1537" s="108"/>
      <c r="D1537" s="115"/>
      <c r="E1537" s="108"/>
      <c r="F1537" s="108"/>
      <c r="G1537" s="108"/>
      <c r="H1537" s="108"/>
      <c r="I1537" s="108"/>
      <c r="J1537" s="108"/>
      <c r="K1537" s="108"/>
      <c r="L1537" s="108"/>
      <c r="M1537" s="111"/>
      <c r="N1537" s="112"/>
      <c r="O1537" s="111"/>
      <c r="P1537" s="108"/>
      <c r="Q1537" s="108"/>
      <c r="R1537" s="108"/>
      <c r="S1537" s="108"/>
      <c r="T1537" s="108"/>
      <c r="U1537" s="108"/>
      <c r="V1537" s="108"/>
      <c r="W1537" s="108"/>
      <c r="X1537" s="108"/>
      <c r="Y1537" s="108"/>
      <c r="Z1537" s="108"/>
      <c r="AA1537" s="108"/>
      <c r="AB1537" s="108"/>
      <c r="AC1537" s="108"/>
      <c r="AD1537" s="108"/>
      <c r="AE1537" s="108"/>
      <c r="AF1537" s="108"/>
      <c r="AG1537" s="108"/>
      <c r="AH1537" s="108"/>
    </row>
    <row r="1538">
      <c r="A1538" s="108"/>
      <c r="B1538" s="108"/>
      <c r="C1538" s="108"/>
      <c r="D1538" s="115"/>
      <c r="E1538" s="108"/>
      <c r="F1538" s="108"/>
      <c r="G1538" s="108"/>
      <c r="H1538" s="108"/>
      <c r="I1538" s="108"/>
      <c r="J1538" s="108"/>
      <c r="K1538" s="108"/>
      <c r="L1538" s="108"/>
      <c r="M1538" s="111"/>
      <c r="N1538" s="112"/>
      <c r="O1538" s="111"/>
      <c r="P1538" s="108"/>
      <c r="Q1538" s="108"/>
      <c r="R1538" s="108"/>
      <c r="S1538" s="108"/>
      <c r="T1538" s="108"/>
      <c r="U1538" s="108"/>
      <c r="V1538" s="108"/>
      <c r="W1538" s="108"/>
      <c r="X1538" s="108"/>
      <c r="Y1538" s="108"/>
      <c r="Z1538" s="108"/>
      <c r="AA1538" s="108"/>
      <c r="AB1538" s="108"/>
      <c r="AC1538" s="108"/>
      <c r="AD1538" s="108"/>
      <c r="AE1538" s="108"/>
      <c r="AF1538" s="108"/>
      <c r="AG1538" s="108"/>
      <c r="AH1538" s="108"/>
    </row>
    <row r="1539">
      <c r="A1539" s="108"/>
      <c r="B1539" s="108"/>
      <c r="C1539" s="108"/>
      <c r="D1539" s="115"/>
      <c r="E1539" s="108"/>
      <c r="F1539" s="108"/>
      <c r="G1539" s="108"/>
      <c r="H1539" s="108"/>
      <c r="I1539" s="108"/>
      <c r="J1539" s="108"/>
      <c r="K1539" s="108"/>
      <c r="L1539" s="108"/>
      <c r="M1539" s="111"/>
      <c r="N1539" s="112"/>
      <c r="O1539" s="111"/>
      <c r="P1539" s="108"/>
      <c r="Q1539" s="108"/>
      <c r="R1539" s="108"/>
      <c r="S1539" s="108"/>
      <c r="T1539" s="108"/>
      <c r="U1539" s="108"/>
      <c r="V1539" s="108"/>
      <c r="W1539" s="108"/>
      <c r="X1539" s="108"/>
      <c r="Y1539" s="108"/>
      <c r="Z1539" s="108"/>
      <c r="AA1539" s="108"/>
      <c r="AB1539" s="108"/>
      <c r="AC1539" s="108"/>
      <c r="AD1539" s="108"/>
      <c r="AE1539" s="108"/>
      <c r="AF1539" s="108"/>
      <c r="AG1539" s="108"/>
      <c r="AH1539" s="108"/>
    </row>
    <row r="1540">
      <c r="A1540" s="108"/>
      <c r="B1540" s="108"/>
      <c r="C1540" s="108"/>
      <c r="D1540" s="115"/>
      <c r="E1540" s="108"/>
      <c r="F1540" s="108"/>
      <c r="G1540" s="108"/>
      <c r="H1540" s="108"/>
      <c r="I1540" s="108"/>
      <c r="J1540" s="108"/>
      <c r="K1540" s="108"/>
      <c r="L1540" s="108"/>
      <c r="M1540" s="111"/>
      <c r="N1540" s="112"/>
      <c r="O1540" s="111"/>
      <c r="P1540" s="108"/>
      <c r="Q1540" s="108"/>
      <c r="R1540" s="108"/>
      <c r="S1540" s="108"/>
      <c r="T1540" s="108"/>
      <c r="U1540" s="108"/>
      <c r="V1540" s="108"/>
      <c r="W1540" s="108"/>
      <c r="X1540" s="108"/>
      <c r="Y1540" s="108"/>
      <c r="Z1540" s="108"/>
      <c r="AA1540" s="108"/>
      <c r="AB1540" s="108"/>
      <c r="AC1540" s="108"/>
      <c r="AD1540" s="108"/>
      <c r="AE1540" s="108"/>
      <c r="AF1540" s="108"/>
      <c r="AG1540" s="108"/>
      <c r="AH1540" s="108"/>
    </row>
    <row r="1541">
      <c r="A1541" s="108"/>
      <c r="B1541" s="108"/>
      <c r="C1541" s="108"/>
      <c r="D1541" s="115"/>
      <c r="E1541" s="108"/>
      <c r="F1541" s="108"/>
      <c r="G1541" s="108"/>
      <c r="H1541" s="108"/>
      <c r="I1541" s="108"/>
      <c r="J1541" s="108"/>
      <c r="K1541" s="108"/>
      <c r="L1541" s="108"/>
      <c r="M1541" s="111"/>
      <c r="N1541" s="112"/>
      <c r="O1541" s="111"/>
      <c r="P1541" s="108"/>
      <c r="Q1541" s="108"/>
      <c r="R1541" s="108"/>
      <c r="S1541" s="108"/>
      <c r="T1541" s="108"/>
      <c r="U1541" s="108"/>
      <c r="V1541" s="108"/>
      <c r="W1541" s="108"/>
      <c r="X1541" s="108"/>
      <c r="Y1541" s="108"/>
      <c r="Z1541" s="108"/>
      <c r="AA1541" s="108"/>
      <c r="AB1541" s="108"/>
      <c r="AC1541" s="108"/>
      <c r="AD1541" s="108"/>
      <c r="AE1541" s="108"/>
      <c r="AF1541" s="108"/>
      <c r="AG1541" s="108"/>
      <c r="AH1541" s="108"/>
    </row>
    <row r="1542">
      <c r="A1542" s="108"/>
      <c r="B1542" s="108"/>
      <c r="C1542" s="108"/>
      <c r="D1542" s="115"/>
      <c r="E1542" s="108"/>
      <c r="F1542" s="108"/>
      <c r="G1542" s="108"/>
      <c r="H1542" s="108"/>
      <c r="I1542" s="108"/>
      <c r="J1542" s="108"/>
      <c r="K1542" s="108"/>
      <c r="L1542" s="108"/>
      <c r="M1542" s="111"/>
      <c r="N1542" s="112"/>
      <c r="O1542" s="111"/>
      <c r="P1542" s="108"/>
      <c r="Q1542" s="108"/>
      <c r="R1542" s="108"/>
      <c r="S1542" s="108"/>
      <c r="T1542" s="108"/>
      <c r="U1542" s="108"/>
      <c r="V1542" s="108"/>
      <c r="W1542" s="108"/>
      <c r="X1542" s="108"/>
      <c r="Y1542" s="108"/>
      <c r="Z1542" s="108"/>
      <c r="AA1542" s="108"/>
      <c r="AB1542" s="108"/>
      <c r="AC1542" s="108"/>
      <c r="AD1542" s="108"/>
      <c r="AE1542" s="108"/>
      <c r="AF1542" s="108"/>
      <c r="AG1542" s="108"/>
      <c r="AH1542" s="108"/>
    </row>
    <row r="1543">
      <c r="A1543" s="108"/>
      <c r="B1543" s="108"/>
      <c r="C1543" s="108"/>
      <c r="D1543" s="115"/>
      <c r="E1543" s="108"/>
      <c r="F1543" s="108"/>
      <c r="G1543" s="108"/>
      <c r="H1543" s="108"/>
      <c r="I1543" s="108"/>
      <c r="J1543" s="108"/>
      <c r="K1543" s="108"/>
      <c r="L1543" s="108"/>
      <c r="M1543" s="111"/>
      <c r="N1543" s="112"/>
      <c r="O1543" s="111"/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/>
      <c r="AB1543" s="108"/>
      <c r="AC1543" s="108"/>
      <c r="AD1543" s="108"/>
      <c r="AE1543" s="108"/>
      <c r="AF1543" s="108"/>
      <c r="AG1543" s="108"/>
      <c r="AH1543" s="108"/>
    </row>
    <row r="1544">
      <c r="A1544" s="108"/>
      <c r="B1544" s="108"/>
      <c r="C1544" s="108"/>
      <c r="D1544" s="115"/>
      <c r="E1544" s="108"/>
      <c r="F1544" s="108"/>
      <c r="G1544" s="108"/>
      <c r="H1544" s="108"/>
      <c r="I1544" s="108"/>
      <c r="J1544" s="108"/>
      <c r="K1544" s="108"/>
      <c r="L1544" s="108"/>
      <c r="M1544" s="111"/>
      <c r="N1544" s="112"/>
      <c r="O1544" s="111"/>
      <c r="P1544" s="108"/>
      <c r="Q1544" s="108"/>
      <c r="R1544" s="108"/>
      <c r="S1544" s="108"/>
      <c r="T1544" s="108"/>
      <c r="U1544" s="108"/>
      <c r="V1544" s="108"/>
      <c r="W1544" s="108"/>
      <c r="X1544" s="108"/>
      <c r="Y1544" s="108"/>
      <c r="Z1544" s="108"/>
      <c r="AA1544" s="108"/>
      <c r="AB1544" s="108"/>
      <c r="AC1544" s="108"/>
      <c r="AD1544" s="108"/>
      <c r="AE1544" s="108"/>
      <c r="AF1544" s="108"/>
      <c r="AG1544" s="108"/>
      <c r="AH1544" s="108"/>
    </row>
    <row r="1545">
      <c r="A1545" s="108"/>
      <c r="B1545" s="108"/>
      <c r="C1545" s="108"/>
      <c r="D1545" s="115"/>
      <c r="E1545" s="108"/>
      <c r="F1545" s="108"/>
      <c r="G1545" s="108"/>
      <c r="H1545" s="108"/>
      <c r="I1545" s="108"/>
      <c r="J1545" s="108"/>
      <c r="K1545" s="108"/>
      <c r="L1545" s="108"/>
      <c r="M1545" s="111"/>
      <c r="N1545" s="112"/>
      <c r="O1545" s="111"/>
      <c r="P1545" s="108"/>
      <c r="Q1545" s="108"/>
      <c r="R1545" s="108"/>
      <c r="S1545" s="108"/>
      <c r="T1545" s="108"/>
      <c r="U1545" s="108"/>
      <c r="V1545" s="108"/>
      <c r="W1545" s="108"/>
      <c r="X1545" s="108"/>
      <c r="Y1545" s="108"/>
      <c r="Z1545" s="108"/>
      <c r="AA1545" s="108"/>
      <c r="AB1545" s="108"/>
      <c r="AC1545" s="108"/>
      <c r="AD1545" s="108"/>
      <c r="AE1545" s="108"/>
      <c r="AF1545" s="108"/>
      <c r="AG1545" s="108"/>
      <c r="AH1545" s="108"/>
    </row>
    <row r="1546">
      <c r="A1546" s="108"/>
      <c r="B1546" s="108"/>
      <c r="C1546" s="108"/>
      <c r="D1546" s="115"/>
      <c r="E1546" s="108"/>
      <c r="F1546" s="108"/>
      <c r="G1546" s="108"/>
      <c r="H1546" s="108"/>
      <c r="I1546" s="108"/>
      <c r="J1546" s="108"/>
      <c r="K1546" s="108"/>
      <c r="L1546" s="108"/>
      <c r="M1546" s="111"/>
      <c r="N1546" s="112"/>
      <c r="O1546" s="111"/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/>
      <c r="AB1546" s="108"/>
      <c r="AC1546" s="108"/>
      <c r="AD1546" s="108"/>
      <c r="AE1546" s="108"/>
      <c r="AF1546" s="108"/>
      <c r="AG1546" s="108"/>
      <c r="AH1546" s="108"/>
    </row>
    <row r="1547">
      <c r="A1547" s="108"/>
      <c r="B1547" s="108"/>
      <c r="C1547" s="108"/>
      <c r="D1547" s="115"/>
      <c r="E1547" s="108"/>
      <c r="F1547" s="108"/>
      <c r="G1547" s="108"/>
      <c r="H1547" s="108"/>
      <c r="I1547" s="108"/>
      <c r="J1547" s="108"/>
      <c r="K1547" s="108"/>
      <c r="L1547" s="108"/>
      <c r="M1547" s="111"/>
      <c r="N1547" s="112"/>
      <c r="O1547" s="111"/>
      <c r="P1547" s="108"/>
      <c r="Q1547" s="108"/>
      <c r="R1547" s="108"/>
      <c r="S1547" s="108"/>
      <c r="T1547" s="108"/>
      <c r="U1547" s="108"/>
      <c r="V1547" s="108"/>
      <c r="W1547" s="108"/>
      <c r="X1547" s="108"/>
      <c r="Y1547" s="108"/>
      <c r="Z1547" s="108"/>
      <c r="AA1547" s="108"/>
      <c r="AB1547" s="108"/>
      <c r="AC1547" s="108"/>
      <c r="AD1547" s="108"/>
      <c r="AE1547" s="108"/>
      <c r="AF1547" s="108"/>
      <c r="AG1547" s="108"/>
      <c r="AH1547" s="108"/>
    </row>
    <row r="1548">
      <c r="A1548" s="108"/>
      <c r="B1548" s="108"/>
      <c r="C1548" s="108"/>
      <c r="D1548" s="115"/>
      <c r="E1548" s="108"/>
      <c r="F1548" s="108"/>
      <c r="G1548" s="108"/>
      <c r="H1548" s="108"/>
      <c r="I1548" s="108"/>
      <c r="J1548" s="108"/>
      <c r="K1548" s="108"/>
      <c r="L1548" s="108"/>
      <c r="M1548" s="111"/>
      <c r="N1548" s="112"/>
      <c r="O1548" s="111"/>
      <c r="P1548" s="108"/>
      <c r="Q1548" s="108"/>
      <c r="R1548" s="108"/>
      <c r="S1548" s="108"/>
      <c r="T1548" s="108"/>
      <c r="U1548" s="108"/>
      <c r="V1548" s="108"/>
      <c r="W1548" s="108"/>
      <c r="X1548" s="108"/>
      <c r="Y1548" s="108"/>
      <c r="Z1548" s="108"/>
      <c r="AA1548" s="108"/>
      <c r="AB1548" s="108"/>
      <c r="AC1548" s="108"/>
      <c r="AD1548" s="108"/>
      <c r="AE1548" s="108"/>
      <c r="AF1548" s="108"/>
      <c r="AG1548" s="108"/>
      <c r="AH1548" s="108"/>
    </row>
    <row r="1549">
      <c r="A1549" s="108"/>
      <c r="B1549" s="108"/>
      <c r="C1549" s="108"/>
      <c r="D1549" s="115"/>
      <c r="E1549" s="108"/>
      <c r="F1549" s="108"/>
      <c r="G1549" s="108"/>
      <c r="H1549" s="108"/>
      <c r="I1549" s="108"/>
      <c r="J1549" s="108"/>
      <c r="K1549" s="108"/>
      <c r="L1549" s="108"/>
      <c r="M1549" s="111"/>
      <c r="N1549" s="112"/>
      <c r="O1549" s="111"/>
      <c r="P1549" s="108"/>
      <c r="Q1549" s="108"/>
      <c r="R1549" s="108"/>
      <c r="S1549" s="108"/>
      <c r="T1549" s="108"/>
      <c r="U1549" s="108"/>
      <c r="V1549" s="108"/>
      <c r="W1549" s="108"/>
      <c r="X1549" s="108"/>
      <c r="Y1549" s="108"/>
      <c r="Z1549" s="108"/>
      <c r="AA1549" s="108"/>
      <c r="AB1549" s="108"/>
      <c r="AC1549" s="108"/>
      <c r="AD1549" s="108"/>
      <c r="AE1549" s="108"/>
      <c r="AF1549" s="108"/>
      <c r="AG1549" s="108"/>
      <c r="AH1549" s="108"/>
    </row>
    <row r="1550">
      <c r="A1550" s="108"/>
      <c r="B1550" s="108"/>
      <c r="C1550" s="108"/>
      <c r="D1550" s="115"/>
      <c r="E1550" s="108"/>
      <c r="F1550" s="108"/>
      <c r="G1550" s="108"/>
      <c r="H1550" s="108"/>
      <c r="I1550" s="108"/>
      <c r="J1550" s="108"/>
      <c r="K1550" s="108"/>
      <c r="L1550" s="108"/>
      <c r="M1550" s="111"/>
      <c r="N1550" s="112"/>
      <c r="O1550" s="111"/>
      <c r="P1550" s="108"/>
      <c r="Q1550" s="108"/>
      <c r="R1550" s="108"/>
      <c r="S1550" s="108"/>
      <c r="T1550" s="108"/>
      <c r="U1550" s="108"/>
      <c r="V1550" s="108"/>
      <c r="W1550" s="108"/>
      <c r="X1550" s="108"/>
      <c r="Y1550" s="108"/>
      <c r="Z1550" s="108"/>
      <c r="AA1550" s="108"/>
      <c r="AB1550" s="108"/>
      <c r="AC1550" s="108"/>
      <c r="AD1550" s="108"/>
      <c r="AE1550" s="108"/>
      <c r="AF1550" s="108"/>
      <c r="AG1550" s="108"/>
      <c r="AH1550" s="108"/>
    </row>
    <row r="1551">
      <c r="A1551" s="108"/>
      <c r="B1551" s="108"/>
      <c r="C1551" s="108"/>
      <c r="D1551" s="115"/>
      <c r="E1551" s="108"/>
      <c r="F1551" s="108"/>
      <c r="G1551" s="108"/>
      <c r="H1551" s="108"/>
      <c r="I1551" s="108"/>
      <c r="J1551" s="108"/>
      <c r="K1551" s="108"/>
      <c r="L1551" s="108"/>
      <c r="M1551" s="111"/>
      <c r="N1551" s="112"/>
      <c r="O1551" s="111"/>
      <c r="P1551" s="108"/>
      <c r="Q1551" s="108"/>
      <c r="R1551" s="108"/>
      <c r="S1551" s="108"/>
      <c r="T1551" s="108"/>
      <c r="U1551" s="108"/>
      <c r="V1551" s="108"/>
      <c r="W1551" s="108"/>
      <c r="X1551" s="108"/>
      <c r="Y1551" s="108"/>
      <c r="Z1551" s="108"/>
      <c r="AA1551" s="108"/>
      <c r="AB1551" s="108"/>
      <c r="AC1551" s="108"/>
      <c r="AD1551" s="108"/>
      <c r="AE1551" s="108"/>
      <c r="AF1551" s="108"/>
      <c r="AG1551" s="108"/>
      <c r="AH1551" s="108"/>
    </row>
    <row r="1552">
      <c r="A1552" s="108"/>
      <c r="B1552" s="108"/>
      <c r="C1552" s="108"/>
      <c r="D1552" s="115"/>
      <c r="E1552" s="108"/>
      <c r="F1552" s="108"/>
      <c r="G1552" s="108"/>
      <c r="H1552" s="108"/>
      <c r="I1552" s="108"/>
      <c r="J1552" s="108"/>
      <c r="K1552" s="108"/>
      <c r="L1552" s="108"/>
      <c r="M1552" s="111"/>
      <c r="N1552" s="112"/>
      <c r="O1552" s="111"/>
      <c r="P1552" s="108"/>
      <c r="Q1552" s="108"/>
      <c r="R1552" s="108"/>
      <c r="S1552" s="108"/>
      <c r="T1552" s="108"/>
      <c r="U1552" s="108"/>
      <c r="V1552" s="108"/>
      <c r="W1552" s="108"/>
      <c r="X1552" s="108"/>
      <c r="Y1552" s="108"/>
      <c r="Z1552" s="108"/>
      <c r="AA1552" s="108"/>
      <c r="AB1552" s="108"/>
      <c r="AC1552" s="108"/>
      <c r="AD1552" s="108"/>
      <c r="AE1552" s="108"/>
      <c r="AF1552" s="108"/>
      <c r="AG1552" s="108"/>
      <c r="AH1552" s="108"/>
    </row>
    <row r="1553">
      <c r="A1553" s="108"/>
      <c r="B1553" s="108"/>
      <c r="C1553" s="108"/>
      <c r="D1553" s="115"/>
      <c r="E1553" s="108"/>
      <c r="F1553" s="108"/>
      <c r="G1553" s="108"/>
      <c r="H1553" s="108"/>
      <c r="I1553" s="108"/>
      <c r="J1553" s="108"/>
      <c r="K1553" s="108"/>
      <c r="L1553" s="108"/>
      <c r="M1553" s="111"/>
      <c r="N1553" s="112"/>
      <c r="O1553" s="111"/>
      <c r="P1553" s="108"/>
      <c r="Q1553" s="108"/>
      <c r="R1553" s="108"/>
      <c r="S1553" s="108"/>
      <c r="T1553" s="108"/>
      <c r="U1553" s="108"/>
      <c r="V1553" s="108"/>
      <c r="W1553" s="108"/>
      <c r="X1553" s="108"/>
      <c r="Y1553" s="108"/>
      <c r="Z1553" s="108"/>
      <c r="AA1553" s="108"/>
      <c r="AB1553" s="108"/>
      <c r="AC1553" s="108"/>
      <c r="AD1553" s="108"/>
      <c r="AE1553" s="108"/>
      <c r="AF1553" s="108"/>
      <c r="AG1553" s="108"/>
      <c r="AH1553" s="108"/>
    </row>
    <row r="1554">
      <c r="A1554" s="108"/>
      <c r="B1554" s="108"/>
      <c r="C1554" s="108"/>
      <c r="D1554" s="115"/>
      <c r="E1554" s="108"/>
      <c r="F1554" s="108"/>
      <c r="G1554" s="108"/>
      <c r="H1554" s="108"/>
      <c r="I1554" s="108"/>
      <c r="J1554" s="108"/>
      <c r="K1554" s="108"/>
      <c r="L1554" s="108"/>
      <c r="M1554" s="111"/>
      <c r="N1554" s="112"/>
      <c r="O1554" s="111"/>
      <c r="P1554" s="108"/>
      <c r="Q1554" s="108"/>
      <c r="R1554" s="108"/>
      <c r="S1554" s="108"/>
      <c r="T1554" s="108"/>
      <c r="U1554" s="108"/>
      <c r="V1554" s="108"/>
      <c r="W1554" s="108"/>
      <c r="X1554" s="108"/>
      <c r="Y1554" s="108"/>
      <c r="Z1554" s="108"/>
      <c r="AA1554" s="108"/>
      <c r="AB1554" s="108"/>
      <c r="AC1554" s="108"/>
      <c r="AD1554" s="108"/>
      <c r="AE1554" s="108"/>
      <c r="AF1554" s="108"/>
      <c r="AG1554" s="108"/>
      <c r="AH1554" s="108"/>
    </row>
    <row r="1555">
      <c r="A1555" s="108"/>
      <c r="B1555" s="108"/>
      <c r="C1555" s="108"/>
      <c r="D1555" s="115"/>
      <c r="E1555" s="108"/>
      <c r="F1555" s="108"/>
      <c r="G1555" s="108"/>
      <c r="H1555" s="108"/>
      <c r="I1555" s="108"/>
      <c r="J1555" s="108"/>
      <c r="K1555" s="108"/>
      <c r="L1555" s="108"/>
      <c r="M1555" s="111"/>
      <c r="N1555" s="112"/>
      <c r="O1555" s="111"/>
      <c r="P1555" s="108"/>
      <c r="Q1555" s="108"/>
      <c r="R1555" s="108"/>
      <c r="S1555" s="108"/>
      <c r="T1555" s="108"/>
      <c r="U1555" s="108"/>
      <c r="V1555" s="108"/>
      <c r="W1555" s="108"/>
      <c r="X1555" s="108"/>
      <c r="Y1555" s="108"/>
      <c r="Z1555" s="108"/>
      <c r="AA1555" s="108"/>
      <c r="AB1555" s="108"/>
      <c r="AC1555" s="108"/>
      <c r="AD1555" s="108"/>
      <c r="AE1555" s="108"/>
      <c r="AF1555" s="108"/>
      <c r="AG1555" s="108"/>
      <c r="AH1555" s="108"/>
    </row>
    <row r="1556">
      <c r="A1556" s="108"/>
      <c r="B1556" s="108"/>
      <c r="C1556" s="108"/>
      <c r="D1556" s="115"/>
      <c r="E1556" s="108"/>
      <c r="F1556" s="108"/>
      <c r="G1556" s="108"/>
      <c r="H1556" s="108"/>
      <c r="I1556" s="108"/>
      <c r="J1556" s="108"/>
      <c r="K1556" s="108"/>
      <c r="L1556" s="108"/>
      <c r="M1556" s="111"/>
      <c r="N1556" s="112"/>
      <c r="O1556" s="111"/>
      <c r="P1556" s="108"/>
      <c r="Q1556" s="108"/>
      <c r="R1556" s="108"/>
      <c r="S1556" s="108"/>
      <c r="T1556" s="108"/>
      <c r="U1556" s="108"/>
      <c r="V1556" s="108"/>
      <c r="W1556" s="108"/>
      <c r="X1556" s="108"/>
      <c r="Y1556" s="108"/>
      <c r="Z1556" s="108"/>
      <c r="AA1556" s="108"/>
      <c r="AB1556" s="108"/>
      <c r="AC1556" s="108"/>
      <c r="AD1556" s="108"/>
      <c r="AE1556" s="108"/>
      <c r="AF1556" s="108"/>
      <c r="AG1556" s="108"/>
      <c r="AH1556" s="108"/>
    </row>
    <row r="1557">
      <c r="A1557" s="108"/>
      <c r="B1557" s="108"/>
      <c r="C1557" s="108"/>
      <c r="D1557" s="115"/>
      <c r="E1557" s="108"/>
      <c r="F1557" s="108"/>
      <c r="G1557" s="108"/>
      <c r="H1557" s="108"/>
      <c r="I1557" s="108"/>
      <c r="J1557" s="108"/>
      <c r="K1557" s="108"/>
      <c r="L1557" s="108"/>
      <c r="M1557" s="111"/>
      <c r="N1557" s="112"/>
      <c r="O1557" s="111"/>
      <c r="P1557" s="108"/>
      <c r="Q1557" s="108"/>
      <c r="R1557" s="108"/>
      <c r="S1557" s="108"/>
      <c r="T1557" s="108"/>
      <c r="U1557" s="108"/>
      <c r="V1557" s="108"/>
      <c r="W1557" s="108"/>
      <c r="X1557" s="108"/>
      <c r="Y1557" s="108"/>
      <c r="Z1557" s="108"/>
      <c r="AA1557" s="108"/>
      <c r="AB1557" s="108"/>
      <c r="AC1557" s="108"/>
      <c r="AD1557" s="108"/>
      <c r="AE1557" s="108"/>
      <c r="AF1557" s="108"/>
      <c r="AG1557" s="108"/>
      <c r="AH1557" s="108"/>
    </row>
    <row r="1558">
      <c r="A1558" s="108"/>
      <c r="B1558" s="108"/>
      <c r="C1558" s="108"/>
      <c r="D1558" s="115"/>
      <c r="E1558" s="108"/>
      <c r="F1558" s="108"/>
      <c r="G1558" s="108"/>
      <c r="H1558" s="108"/>
      <c r="I1558" s="108"/>
      <c r="J1558" s="108"/>
      <c r="K1558" s="108"/>
      <c r="L1558" s="108"/>
      <c r="M1558" s="111"/>
      <c r="N1558" s="112"/>
      <c r="O1558" s="111"/>
      <c r="P1558" s="108"/>
      <c r="Q1558" s="108"/>
      <c r="R1558" s="108"/>
      <c r="S1558" s="108"/>
      <c r="T1558" s="108"/>
      <c r="U1558" s="108"/>
      <c r="V1558" s="108"/>
      <c r="W1558" s="108"/>
      <c r="X1558" s="108"/>
      <c r="Y1558" s="108"/>
      <c r="Z1558" s="108"/>
      <c r="AA1558" s="108"/>
      <c r="AB1558" s="108"/>
      <c r="AC1558" s="108"/>
      <c r="AD1558" s="108"/>
      <c r="AE1558" s="108"/>
      <c r="AF1558" s="108"/>
      <c r="AG1558" s="108"/>
      <c r="AH1558" s="108"/>
    </row>
    <row r="1559">
      <c r="A1559" s="108"/>
      <c r="B1559" s="108"/>
      <c r="C1559" s="108"/>
      <c r="D1559" s="115"/>
      <c r="E1559" s="108"/>
      <c r="F1559" s="108"/>
      <c r="G1559" s="108"/>
      <c r="H1559" s="108"/>
      <c r="I1559" s="108"/>
      <c r="J1559" s="108"/>
      <c r="K1559" s="108"/>
      <c r="L1559" s="108"/>
      <c r="M1559" s="111"/>
      <c r="N1559" s="112"/>
      <c r="O1559" s="111"/>
      <c r="P1559" s="108"/>
      <c r="Q1559" s="108"/>
      <c r="R1559" s="108"/>
      <c r="S1559" s="108"/>
      <c r="T1559" s="108"/>
      <c r="U1559" s="108"/>
      <c r="V1559" s="108"/>
      <c r="W1559" s="108"/>
      <c r="X1559" s="108"/>
      <c r="Y1559" s="108"/>
      <c r="Z1559" s="108"/>
      <c r="AA1559" s="108"/>
      <c r="AB1559" s="108"/>
      <c r="AC1559" s="108"/>
      <c r="AD1559" s="108"/>
      <c r="AE1559" s="108"/>
      <c r="AF1559" s="108"/>
      <c r="AG1559" s="108"/>
      <c r="AH1559" s="108"/>
    </row>
    <row r="1560">
      <c r="A1560" s="108"/>
      <c r="B1560" s="108"/>
      <c r="C1560" s="108"/>
      <c r="D1560" s="115"/>
      <c r="E1560" s="108"/>
      <c r="F1560" s="108"/>
      <c r="G1560" s="108"/>
      <c r="H1560" s="108"/>
      <c r="I1560" s="108"/>
      <c r="J1560" s="108"/>
      <c r="K1560" s="108"/>
      <c r="L1560" s="108"/>
      <c r="M1560" s="111"/>
      <c r="N1560" s="112"/>
      <c r="O1560" s="111"/>
      <c r="P1560" s="108"/>
      <c r="Q1560" s="108"/>
      <c r="R1560" s="108"/>
      <c r="S1560" s="108"/>
      <c r="T1560" s="108"/>
      <c r="U1560" s="108"/>
      <c r="V1560" s="108"/>
      <c r="W1560" s="108"/>
      <c r="X1560" s="108"/>
      <c r="Y1560" s="108"/>
      <c r="Z1560" s="108"/>
      <c r="AA1560" s="108"/>
      <c r="AB1560" s="108"/>
      <c r="AC1560" s="108"/>
      <c r="AD1560" s="108"/>
      <c r="AE1560" s="108"/>
      <c r="AF1560" s="108"/>
      <c r="AG1560" s="108"/>
      <c r="AH1560" s="108"/>
    </row>
    <row r="1561">
      <c r="A1561" s="108"/>
      <c r="B1561" s="108"/>
      <c r="C1561" s="108"/>
      <c r="D1561" s="115"/>
      <c r="E1561" s="108"/>
      <c r="F1561" s="108"/>
      <c r="G1561" s="108"/>
      <c r="H1561" s="108"/>
      <c r="I1561" s="108"/>
      <c r="J1561" s="108"/>
      <c r="K1561" s="108"/>
      <c r="L1561" s="108"/>
      <c r="M1561" s="111"/>
      <c r="N1561" s="112"/>
      <c r="O1561" s="111"/>
      <c r="P1561" s="108"/>
      <c r="Q1561" s="108"/>
      <c r="R1561" s="108"/>
      <c r="S1561" s="108"/>
      <c r="T1561" s="108"/>
      <c r="U1561" s="108"/>
      <c r="V1561" s="108"/>
      <c r="W1561" s="108"/>
      <c r="X1561" s="108"/>
      <c r="Y1561" s="108"/>
      <c r="Z1561" s="108"/>
      <c r="AA1561" s="108"/>
      <c r="AB1561" s="108"/>
      <c r="AC1561" s="108"/>
      <c r="AD1561" s="108"/>
      <c r="AE1561" s="108"/>
      <c r="AF1561" s="108"/>
      <c r="AG1561" s="108"/>
      <c r="AH1561" s="108"/>
    </row>
    <row r="1562">
      <c r="A1562" s="108"/>
      <c r="B1562" s="108"/>
      <c r="C1562" s="108"/>
      <c r="D1562" s="115"/>
      <c r="E1562" s="108"/>
      <c r="F1562" s="108"/>
      <c r="G1562" s="108"/>
      <c r="H1562" s="108"/>
      <c r="I1562" s="108"/>
      <c r="J1562" s="108"/>
      <c r="K1562" s="108"/>
      <c r="L1562" s="108"/>
      <c r="M1562" s="111"/>
      <c r="N1562" s="112"/>
      <c r="O1562" s="111"/>
      <c r="P1562" s="108"/>
      <c r="Q1562" s="108"/>
      <c r="R1562" s="108"/>
      <c r="S1562" s="108"/>
      <c r="T1562" s="108"/>
      <c r="U1562" s="108"/>
      <c r="V1562" s="108"/>
      <c r="W1562" s="108"/>
      <c r="X1562" s="108"/>
      <c r="Y1562" s="108"/>
      <c r="Z1562" s="108"/>
      <c r="AA1562" s="108"/>
      <c r="AB1562" s="108"/>
      <c r="AC1562" s="108"/>
      <c r="AD1562" s="108"/>
      <c r="AE1562" s="108"/>
      <c r="AF1562" s="108"/>
      <c r="AG1562" s="108"/>
      <c r="AH1562" s="108"/>
    </row>
    <row r="1563">
      <c r="A1563" s="108"/>
      <c r="B1563" s="108"/>
      <c r="C1563" s="108"/>
      <c r="D1563" s="115"/>
      <c r="E1563" s="108"/>
      <c r="F1563" s="108"/>
      <c r="G1563" s="108"/>
      <c r="H1563" s="108"/>
      <c r="I1563" s="108"/>
      <c r="J1563" s="108"/>
      <c r="K1563" s="108"/>
      <c r="L1563" s="108"/>
      <c r="M1563" s="111"/>
      <c r="N1563" s="112"/>
      <c r="O1563" s="111"/>
      <c r="P1563" s="108"/>
      <c r="Q1563" s="108"/>
      <c r="R1563" s="108"/>
      <c r="S1563" s="108"/>
      <c r="T1563" s="108"/>
      <c r="U1563" s="108"/>
      <c r="V1563" s="108"/>
      <c r="W1563" s="108"/>
      <c r="X1563" s="108"/>
      <c r="Y1563" s="108"/>
      <c r="Z1563" s="108"/>
      <c r="AA1563" s="108"/>
      <c r="AB1563" s="108"/>
      <c r="AC1563" s="108"/>
      <c r="AD1563" s="108"/>
      <c r="AE1563" s="108"/>
      <c r="AF1563" s="108"/>
      <c r="AG1563" s="108"/>
      <c r="AH1563" s="108"/>
    </row>
    <row r="1564">
      <c r="A1564" s="108"/>
      <c r="B1564" s="108"/>
      <c r="C1564" s="108"/>
      <c r="D1564" s="115"/>
      <c r="E1564" s="108"/>
      <c r="F1564" s="108"/>
      <c r="G1564" s="108"/>
      <c r="H1564" s="108"/>
      <c r="I1564" s="108"/>
      <c r="J1564" s="108"/>
      <c r="K1564" s="108"/>
      <c r="L1564" s="108"/>
      <c r="M1564" s="111"/>
      <c r="N1564" s="112"/>
      <c r="O1564" s="111"/>
      <c r="P1564" s="108"/>
      <c r="Q1564" s="108"/>
      <c r="R1564" s="108"/>
      <c r="S1564" s="108"/>
      <c r="T1564" s="108"/>
      <c r="U1564" s="108"/>
      <c r="V1564" s="108"/>
      <c r="W1564" s="108"/>
      <c r="X1564" s="108"/>
      <c r="Y1564" s="108"/>
      <c r="Z1564" s="108"/>
      <c r="AA1564" s="108"/>
      <c r="AB1564" s="108"/>
      <c r="AC1564" s="108"/>
      <c r="AD1564" s="108"/>
      <c r="AE1564" s="108"/>
      <c r="AF1564" s="108"/>
      <c r="AG1564" s="108"/>
      <c r="AH1564" s="108"/>
    </row>
    <row r="1565">
      <c r="A1565" s="108"/>
      <c r="B1565" s="108"/>
      <c r="C1565" s="108"/>
      <c r="D1565" s="115"/>
      <c r="E1565" s="108"/>
      <c r="F1565" s="108"/>
      <c r="G1565" s="108"/>
      <c r="H1565" s="108"/>
      <c r="I1565" s="108"/>
      <c r="J1565" s="108"/>
      <c r="K1565" s="108"/>
      <c r="L1565" s="108"/>
      <c r="M1565" s="111"/>
      <c r="N1565" s="112"/>
      <c r="O1565" s="111"/>
      <c r="P1565" s="108"/>
      <c r="Q1565" s="108"/>
      <c r="R1565" s="108"/>
      <c r="S1565" s="108"/>
      <c r="T1565" s="108"/>
      <c r="U1565" s="108"/>
      <c r="V1565" s="108"/>
      <c r="W1565" s="108"/>
      <c r="X1565" s="108"/>
      <c r="Y1565" s="108"/>
      <c r="Z1565" s="108"/>
      <c r="AA1565" s="108"/>
      <c r="AB1565" s="108"/>
      <c r="AC1565" s="108"/>
      <c r="AD1565" s="108"/>
      <c r="AE1565" s="108"/>
      <c r="AF1565" s="108"/>
      <c r="AG1565" s="108"/>
      <c r="AH1565" s="108"/>
    </row>
    <row r="1566">
      <c r="A1566" s="108"/>
      <c r="B1566" s="108"/>
      <c r="C1566" s="108"/>
      <c r="D1566" s="115"/>
      <c r="E1566" s="108"/>
      <c r="F1566" s="108"/>
      <c r="G1566" s="108"/>
      <c r="H1566" s="108"/>
      <c r="I1566" s="108"/>
      <c r="J1566" s="108"/>
      <c r="K1566" s="108"/>
      <c r="L1566" s="108"/>
      <c r="M1566" s="111"/>
      <c r="N1566" s="112"/>
      <c r="O1566" s="111"/>
      <c r="P1566" s="108"/>
      <c r="Q1566" s="108"/>
      <c r="R1566" s="108"/>
      <c r="S1566" s="108"/>
      <c r="T1566" s="108"/>
      <c r="U1566" s="108"/>
      <c r="V1566" s="108"/>
      <c r="W1566" s="108"/>
      <c r="X1566" s="108"/>
      <c r="Y1566" s="108"/>
      <c r="Z1566" s="108"/>
      <c r="AA1566" s="108"/>
      <c r="AB1566" s="108"/>
      <c r="AC1566" s="108"/>
      <c r="AD1566" s="108"/>
      <c r="AE1566" s="108"/>
      <c r="AF1566" s="108"/>
      <c r="AG1566" s="108"/>
      <c r="AH1566" s="108"/>
    </row>
    <row r="1567">
      <c r="A1567" s="108"/>
      <c r="B1567" s="108"/>
      <c r="C1567" s="108"/>
      <c r="D1567" s="115"/>
      <c r="E1567" s="108"/>
      <c r="F1567" s="108"/>
      <c r="G1567" s="108"/>
      <c r="H1567" s="108"/>
      <c r="I1567" s="108"/>
      <c r="J1567" s="108"/>
      <c r="K1567" s="108"/>
      <c r="L1567" s="108"/>
      <c r="M1567" s="111"/>
      <c r="N1567" s="112"/>
      <c r="O1567" s="111"/>
      <c r="P1567" s="108"/>
      <c r="Q1567" s="108"/>
      <c r="R1567" s="108"/>
      <c r="S1567" s="108"/>
      <c r="T1567" s="108"/>
      <c r="U1567" s="108"/>
      <c r="V1567" s="108"/>
      <c r="W1567" s="108"/>
      <c r="X1567" s="108"/>
      <c r="Y1567" s="108"/>
      <c r="Z1567" s="108"/>
      <c r="AA1567" s="108"/>
      <c r="AB1567" s="108"/>
      <c r="AC1567" s="108"/>
      <c r="AD1567" s="108"/>
      <c r="AE1567" s="108"/>
      <c r="AF1567" s="108"/>
      <c r="AG1567" s="108"/>
      <c r="AH1567" s="108"/>
    </row>
    <row r="1568">
      <c r="A1568" s="108"/>
      <c r="B1568" s="108"/>
      <c r="C1568" s="108"/>
      <c r="D1568" s="115"/>
      <c r="E1568" s="108"/>
      <c r="F1568" s="108"/>
      <c r="G1568" s="108"/>
      <c r="H1568" s="108"/>
      <c r="I1568" s="108"/>
      <c r="J1568" s="108"/>
      <c r="K1568" s="108"/>
      <c r="L1568" s="108"/>
      <c r="M1568" s="111"/>
      <c r="N1568" s="112"/>
      <c r="O1568" s="111"/>
      <c r="P1568" s="108"/>
      <c r="Q1568" s="108"/>
      <c r="R1568" s="108"/>
      <c r="S1568" s="108"/>
      <c r="T1568" s="108"/>
      <c r="U1568" s="108"/>
      <c r="V1568" s="108"/>
      <c r="W1568" s="108"/>
      <c r="X1568" s="108"/>
      <c r="Y1568" s="108"/>
      <c r="Z1568" s="108"/>
      <c r="AA1568" s="108"/>
      <c r="AB1568" s="108"/>
      <c r="AC1568" s="108"/>
      <c r="AD1568" s="108"/>
      <c r="AE1568" s="108"/>
      <c r="AF1568" s="108"/>
      <c r="AG1568" s="108"/>
      <c r="AH1568" s="108"/>
    </row>
    <row r="1569">
      <c r="A1569" s="108"/>
      <c r="B1569" s="108"/>
      <c r="C1569" s="108"/>
      <c r="D1569" s="115"/>
      <c r="E1569" s="108"/>
      <c r="F1569" s="108"/>
      <c r="G1569" s="108"/>
      <c r="H1569" s="108"/>
      <c r="I1569" s="108"/>
      <c r="J1569" s="108"/>
      <c r="K1569" s="108"/>
      <c r="L1569" s="108"/>
      <c r="M1569" s="111"/>
      <c r="N1569" s="112"/>
      <c r="O1569" s="111"/>
      <c r="P1569" s="108"/>
      <c r="Q1569" s="108"/>
      <c r="R1569" s="108"/>
      <c r="S1569" s="108"/>
      <c r="T1569" s="108"/>
      <c r="U1569" s="108"/>
      <c r="V1569" s="108"/>
      <c r="W1569" s="108"/>
      <c r="X1569" s="108"/>
      <c r="Y1569" s="108"/>
      <c r="Z1569" s="108"/>
      <c r="AA1569" s="108"/>
      <c r="AB1569" s="108"/>
      <c r="AC1569" s="108"/>
      <c r="AD1569" s="108"/>
      <c r="AE1569" s="108"/>
      <c r="AF1569" s="108"/>
      <c r="AG1569" s="108"/>
      <c r="AH1569" s="108"/>
    </row>
    <row r="1570">
      <c r="A1570" s="108"/>
      <c r="B1570" s="108"/>
      <c r="C1570" s="108"/>
      <c r="D1570" s="115"/>
      <c r="E1570" s="108"/>
      <c r="F1570" s="108"/>
      <c r="G1570" s="108"/>
      <c r="H1570" s="108"/>
      <c r="I1570" s="108"/>
      <c r="J1570" s="108"/>
      <c r="K1570" s="108"/>
      <c r="L1570" s="108"/>
      <c r="M1570" s="111"/>
      <c r="N1570" s="112"/>
      <c r="O1570" s="111"/>
      <c r="P1570" s="108"/>
      <c r="Q1570" s="108"/>
      <c r="R1570" s="108"/>
      <c r="S1570" s="108"/>
      <c r="T1570" s="108"/>
      <c r="U1570" s="108"/>
      <c r="V1570" s="108"/>
      <c r="W1570" s="108"/>
      <c r="X1570" s="108"/>
      <c r="Y1570" s="108"/>
      <c r="Z1570" s="108"/>
      <c r="AA1570" s="108"/>
      <c r="AB1570" s="108"/>
      <c r="AC1570" s="108"/>
      <c r="AD1570" s="108"/>
      <c r="AE1570" s="108"/>
      <c r="AF1570" s="108"/>
      <c r="AG1570" s="108"/>
      <c r="AH1570" s="108"/>
    </row>
    <row r="1571">
      <c r="A1571" s="108"/>
      <c r="B1571" s="108"/>
      <c r="C1571" s="108"/>
      <c r="D1571" s="115"/>
      <c r="E1571" s="108"/>
      <c r="F1571" s="108"/>
      <c r="G1571" s="108"/>
      <c r="H1571" s="108"/>
      <c r="I1571" s="108"/>
      <c r="J1571" s="108"/>
      <c r="K1571" s="108"/>
      <c r="L1571" s="108"/>
      <c r="M1571" s="111"/>
      <c r="N1571" s="112"/>
      <c r="O1571" s="111"/>
      <c r="P1571" s="108"/>
      <c r="Q1571" s="108"/>
      <c r="R1571" s="108"/>
      <c r="S1571" s="108"/>
      <c r="T1571" s="108"/>
      <c r="U1571" s="108"/>
      <c r="V1571" s="108"/>
      <c r="W1571" s="108"/>
      <c r="X1571" s="108"/>
      <c r="Y1571" s="108"/>
      <c r="Z1571" s="108"/>
      <c r="AA1571" s="108"/>
      <c r="AB1571" s="108"/>
      <c r="AC1571" s="108"/>
      <c r="AD1571" s="108"/>
      <c r="AE1571" s="108"/>
      <c r="AF1571" s="108"/>
      <c r="AG1571" s="108"/>
      <c r="AH1571" s="108"/>
    </row>
    <row r="1572">
      <c r="A1572" s="108"/>
      <c r="B1572" s="108"/>
      <c r="C1572" s="108"/>
      <c r="D1572" s="115"/>
      <c r="E1572" s="108"/>
      <c r="F1572" s="108"/>
      <c r="G1572" s="108"/>
      <c r="H1572" s="108"/>
      <c r="I1572" s="108"/>
      <c r="J1572" s="108"/>
      <c r="K1572" s="108"/>
      <c r="L1572" s="108"/>
      <c r="M1572" s="111"/>
      <c r="N1572" s="112"/>
      <c r="O1572" s="111"/>
      <c r="P1572" s="108"/>
      <c r="Q1572" s="108"/>
      <c r="R1572" s="108"/>
      <c r="S1572" s="108"/>
      <c r="T1572" s="108"/>
      <c r="U1572" s="108"/>
      <c r="V1572" s="108"/>
      <c r="W1572" s="108"/>
      <c r="X1572" s="108"/>
      <c r="Y1572" s="108"/>
      <c r="Z1572" s="108"/>
      <c r="AA1572" s="108"/>
      <c r="AB1572" s="108"/>
      <c r="AC1572" s="108"/>
      <c r="AD1572" s="108"/>
      <c r="AE1572" s="108"/>
      <c r="AF1572" s="108"/>
      <c r="AG1572" s="108"/>
      <c r="AH1572" s="108"/>
    </row>
    <row r="1573">
      <c r="A1573" s="108"/>
      <c r="B1573" s="108"/>
      <c r="C1573" s="108"/>
      <c r="D1573" s="115"/>
      <c r="E1573" s="108"/>
      <c r="F1573" s="108"/>
      <c r="G1573" s="108"/>
      <c r="H1573" s="108"/>
      <c r="I1573" s="108"/>
      <c r="J1573" s="108"/>
      <c r="K1573" s="108"/>
      <c r="L1573" s="108"/>
      <c r="M1573" s="111"/>
      <c r="N1573" s="112"/>
      <c r="O1573" s="111"/>
      <c r="P1573" s="108"/>
      <c r="Q1573" s="108"/>
      <c r="R1573" s="108"/>
      <c r="S1573" s="108"/>
      <c r="T1573" s="108"/>
      <c r="U1573" s="108"/>
      <c r="V1573" s="108"/>
      <c r="W1573" s="108"/>
      <c r="X1573" s="108"/>
      <c r="Y1573" s="108"/>
      <c r="Z1573" s="108"/>
      <c r="AA1573" s="108"/>
      <c r="AB1573" s="108"/>
      <c r="AC1573" s="108"/>
      <c r="AD1573" s="108"/>
      <c r="AE1573" s="108"/>
      <c r="AF1573" s="108"/>
      <c r="AG1573" s="108"/>
      <c r="AH1573" s="108"/>
    </row>
    <row r="1574">
      <c r="A1574" s="108"/>
      <c r="B1574" s="108"/>
      <c r="C1574" s="108"/>
      <c r="D1574" s="115"/>
      <c r="E1574" s="108"/>
      <c r="F1574" s="108"/>
      <c r="G1574" s="108"/>
      <c r="H1574" s="108"/>
      <c r="I1574" s="108"/>
      <c r="J1574" s="108"/>
      <c r="K1574" s="108"/>
      <c r="L1574" s="108"/>
      <c r="M1574" s="111"/>
      <c r="N1574" s="112"/>
      <c r="O1574" s="111"/>
      <c r="P1574" s="108"/>
      <c r="Q1574" s="108"/>
      <c r="R1574" s="108"/>
      <c r="S1574" s="108"/>
      <c r="T1574" s="108"/>
      <c r="U1574" s="108"/>
      <c r="V1574" s="108"/>
      <c r="W1574" s="108"/>
      <c r="X1574" s="108"/>
      <c r="Y1574" s="108"/>
      <c r="Z1574" s="108"/>
      <c r="AA1574" s="108"/>
      <c r="AB1574" s="108"/>
      <c r="AC1574" s="108"/>
      <c r="AD1574" s="108"/>
      <c r="AE1574" s="108"/>
      <c r="AF1574" s="108"/>
      <c r="AG1574" s="108"/>
      <c r="AH1574" s="108"/>
    </row>
    <row r="1575">
      <c r="A1575" s="108"/>
      <c r="B1575" s="108"/>
      <c r="C1575" s="108"/>
      <c r="D1575" s="115"/>
      <c r="E1575" s="108"/>
      <c r="F1575" s="108"/>
      <c r="G1575" s="108"/>
      <c r="H1575" s="108"/>
      <c r="I1575" s="108"/>
      <c r="J1575" s="108"/>
      <c r="K1575" s="108"/>
      <c r="L1575" s="108"/>
      <c r="M1575" s="111"/>
      <c r="N1575" s="112"/>
      <c r="O1575" s="111"/>
      <c r="P1575" s="108"/>
      <c r="Q1575" s="108"/>
      <c r="R1575" s="108"/>
      <c r="S1575" s="108"/>
      <c r="T1575" s="108"/>
      <c r="U1575" s="108"/>
      <c r="V1575" s="108"/>
      <c r="W1575" s="108"/>
      <c r="X1575" s="108"/>
      <c r="Y1575" s="108"/>
      <c r="Z1575" s="108"/>
      <c r="AA1575" s="108"/>
      <c r="AB1575" s="108"/>
      <c r="AC1575" s="108"/>
      <c r="AD1575" s="108"/>
      <c r="AE1575" s="108"/>
      <c r="AF1575" s="108"/>
      <c r="AG1575" s="108"/>
      <c r="AH1575" s="108"/>
    </row>
    <row r="1576">
      <c r="A1576" s="108"/>
      <c r="B1576" s="108"/>
      <c r="C1576" s="108"/>
      <c r="D1576" s="115"/>
      <c r="E1576" s="108"/>
      <c r="F1576" s="108"/>
      <c r="G1576" s="108"/>
      <c r="H1576" s="108"/>
      <c r="I1576" s="108"/>
      <c r="J1576" s="108"/>
      <c r="K1576" s="108"/>
      <c r="L1576" s="108"/>
      <c r="M1576" s="111"/>
      <c r="N1576" s="112"/>
      <c r="O1576" s="111"/>
      <c r="P1576" s="108"/>
      <c r="Q1576" s="108"/>
      <c r="R1576" s="108"/>
      <c r="S1576" s="108"/>
      <c r="T1576" s="108"/>
      <c r="U1576" s="108"/>
      <c r="V1576" s="108"/>
      <c r="W1576" s="108"/>
      <c r="X1576" s="108"/>
      <c r="Y1576" s="108"/>
      <c r="Z1576" s="108"/>
      <c r="AA1576" s="108"/>
      <c r="AB1576" s="108"/>
      <c r="AC1576" s="108"/>
      <c r="AD1576" s="108"/>
      <c r="AE1576" s="108"/>
      <c r="AF1576" s="108"/>
      <c r="AG1576" s="108"/>
      <c r="AH1576" s="108"/>
    </row>
    <row r="1577">
      <c r="A1577" s="108"/>
      <c r="B1577" s="108"/>
      <c r="C1577" s="108"/>
      <c r="D1577" s="115"/>
      <c r="E1577" s="108"/>
      <c r="F1577" s="108"/>
      <c r="G1577" s="108"/>
      <c r="H1577" s="108"/>
      <c r="I1577" s="108"/>
      <c r="J1577" s="108"/>
      <c r="K1577" s="108"/>
      <c r="L1577" s="108"/>
      <c r="M1577" s="111"/>
      <c r="N1577" s="112"/>
      <c r="O1577" s="111"/>
      <c r="P1577" s="108"/>
      <c r="Q1577" s="108"/>
      <c r="R1577" s="108"/>
      <c r="S1577" s="108"/>
      <c r="T1577" s="108"/>
      <c r="U1577" s="108"/>
      <c r="V1577" s="108"/>
      <c r="W1577" s="108"/>
      <c r="X1577" s="108"/>
      <c r="Y1577" s="108"/>
      <c r="Z1577" s="108"/>
      <c r="AA1577" s="108"/>
      <c r="AB1577" s="108"/>
      <c r="AC1577" s="108"/>
      <c r="AD1577" s="108"/>
      <c r="AE1577" s="108"/>
      <c r="AF1577" s="108"/>
      <c r="AG1577" s="108"/>
      <c r="AH1577" s="108"/>
    </row>
    <row r="1578">
      <c r="A1578" s="108"/>
      <c r="B1578" s="108"/>
      <c r="C1578" s="108"/>
      <c r="D1578" s="115"/>
      <c r="E1578" s="108"/>
      <c r="F1578" s="108"/>
      <c r="G1578" s="108"/>
      <c r="H1578" s="108"/>
      <c r="I1578" s="108"/>
      <c r="J1578" s="108"/>
      <c r="K1578" s="108"/>
      <c r="L1578" s="108"/>
      <c r="M1578" s="111"/>
      <c r="N1578" s="112"/>
      <c r="O1578" s="111"/>
      <c r="P1578" s="108"/>
      <c r="Q1578" s="108"/>
      <c r="R1578" s="108"/>
      <c r="S1578" s="108"/>
      <c r="T1578" s="108"/>
      <c r="U1578" s="108"/>
      <c r="V1578" s="108"/>
      <c r="W1578" s="108"/>
      <c r="X1578" s="108"/>
      <c r="Y1578" s="108"/>
      <c r="Z1578" s="108"/>
      <c r="AA1578" s="108"/>
      <c r="AB1578" s="108"/>
      <c r="AC1578" s="108"/>
      <c r="AD1578" s="108"/>
      <c r="AE1578" s="108"/>
      <c r="AF1578" s="108"/>
      <c r="AG1578" s="108"/>
      <c r="AH1578" s="108"/>
    </row>
    <row r="1579">
      <c r="A1579" s="108"/>
      <c r="B1579" s="108"/>
      <c r="C1579" s="108"/>
      <c r="D1579" s="115"/>
      <c r="E1579" s="108"/>
      <c r="F1579" s="108"/>
      <c r="G1579" s="108"/>
      <c r="H1579" s="108"/>
      <c r="I1579" s="108"/>
      <c r="J1579" s="108"/>
      <c r="K1579" s="108"/>
      <c r="L1579" s="108"/>
      <c r="M1579" s="111"/>
      <c r="N1579" s="112"/>
      <c r="O1579" s="111"/>
      <c r="P1579" s="108"/>
      <c r="Q1579" s="108"/>
      <c r="R1579" s="108"/>
      <c r="S1579" s="108"/>
      <c r="T1579" s="108"/>
      <c r="U1579" s="108"/>
      <c r="V1579" s="108"/>
      <c r="W1579" s="108"/>
      <c r="X1579" s="108"/>
      <c r="Y1579" s="108"/>
      <c r="Z1579" s="108"/>
      <c r="AA1579" s="108"/>
      <c r="AB1579" s="108"/>
      <c r="AC1579" s="108"/>
      <c r="AD1579" s="108"/>
      <c r="AE1579" s="108"/>
      <c r="AF1579" s="108"/>
      <c r="AG1579" s="108"/>
      <c r="AH1579" s="108"/>
    </row>
    <row r="1580">
      <c r="A1580" s="108"/>
      <c r="B1580" s="108"/>
      <c r="C1580" s="108"/>
      <c r="D1580" s="115"/>
      <c r="E1580" s="108"/>
      <c r="F1580" s="108"/>
      <c r="G1580" s="108"/>
      <c r="H1580" s="108"/>
      <c r="I1580" s="108"/>
      <c r="J1580" s="108"/>
      <c r="K1580" s="108"/>
      <c r="L1580" s="108"/>
      <c r="M1580" s="111"/>
      <c r="N1580" s="112"/>
      <c r="O1580" s="111"/>
      <c r="P1580" s="108"/>
      <c r="Q1580" s="108"/>
      <c r="R1580" s="108"/>
      <c r="S1580" s="108"/>
      <c r="T1580" s="108"/>
      <c r="U1580" s="108"/>
      <c r="V1580" s="108"/>
      <c r="W1580" s="108"/>
      <c r="X1580" s="108"/>
      <c r="Y1580" s="108"/>
      <c r="Z1580" s="108"/>
      <c r="AA1580" s="108"/>
      <c r="AB1580" s="108"/>
      <c r="AC1580" s="108"/>
      <c r="AD1580" s="108"/>
      <c r="AE1580" s="108"/>
      <c r="AF1580" s="108"/>
      <c r="AG1580" s="108"/>
      <c r="AH1580" s="108"/>
    </row>
    <row r="1581">
      <c r="A1581" s="108"/>
      <c r="B1581" s="108"/>
      <c r="C1581" s="108"/>
      <c r="D1581" s="115"/>
      <c r="E1581" s="108"/>
      <c r="F1581" s="108"/>
      <c r="G1581" s="108"/>
      <c r="H1581" s="108"/>
      <c r="I1581" s="108"/>
      <c r="J1581" s="108"/>
      <c r="K1581" s="108"/>
      <c r="L1581" s="108"/>
      <c r="M1581" s="111"/>
      <c r="N1581" s="112"/>
      <c r="O1581" s="111"/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/>
      <c r="AB1581" s="108"/>
      <c r="AC1581" s="108"/>
      <c r="AD1581" s="108"/>
      <c r="AE1581" s="108"/>
      <c r="AF1581" s="108"/>
      <c r="AG1581" s="108"/>
      <c r="AH1581" s="108"/>
    </row>
    <row r="1582">
      <c r="A1582" s="108"/>
      <c r="B1582" s="108"/>
      <c r="C1582" s="108"/>
      <c r="D1582" s="115"/>
      <c r="E1582" s="108"/>
      <c r="F1582" s="108"/>
      <c r="G1582" s="108"/>
      <c r="H1582" s="108"/>
      <c r="I1582" s="108"/>
      <c r="J1582" s="108"/>
      <c r="K1582" s="108"/>
      <c r="L1582" s="108"/>
      <c r="M1582" s="111"/>
      <c r="N1582" s="112"/>
      <c r="O1582" s="111"/>
      <c r="P1582" s="108"/>
      <c r="Q1582" s="108"/>
      <c r="R1582" s="108"/>
      <c r="S1582" s="108"/>
      <c r="T1582" s="108"/>
      <c r="U1582" s="108"/>
      <c r="V1582" s="108"/>
      <c r="W1582" s="108"/>
      <c r="X1582" s="108"/>
      <c r="Y1582" s="108"/>
      <c r="Z1582" s="108"/>
      <c r="AA1582" s="108"/>
      <c r="AB1582" s="108"/>
      <c r="AC1582" s="108"/>
      <c r="AD1582" s="108"/>
      <c r="AE1582" s="108"/>
      <c r="AF1582" s="108"/>
      <c r="AG1582" s="108"/>
      <c r="AH1582" s="108"/>
    </row>
    <row r="1583">
      <c r="A1583" s="108"/>
      <c r="B1583" s="108"/>
      <c r="C1583" s="108"/>
      <c r="D1583" s="115"/>
      <c r="E1583" s="108"/>
      <c r="F1583" s="108"/>
      <c r="G1583" s="108"/>
      <c r="H1583" s="108"/>
      <c r="I1583" s="108"/>
      <c r="J1583" s="108"/>
      <c r="K1583" s="108"/>
      <c r="L1583" s="108"/>
      <c r="M1583" s="111"/>
      <c r="N1583" s="112"/>
      <c r="O1583" s="111"/>
      <c r="P1583" s="108"/>
      <c r="Q1583" s="108"/>
      <c r="R1583" s="108"/>
      <c r="S1583" s="108"/>
      <c r="T1583" s="108"/>
      <c r="U1583" s="108"/>
      <c r="V1583" s="108"/>
      <c r="W1583" s="108"/>
      <c r="X1583" s="108"/>
      <c r="Y1583" s="108"/>
      <c r="Z1583" s="108"/>
      <c r="AA1583" s="108"/>
      <c r="AB1583" s="108"/>
      <c r="AC1583" s="108"/>
      <c r="AD1583" s="108"/>
      <c r="AE1583" s="108"/>
      <c r="AF1583" s="108"/>
      <c r="AG1583" s="108"/>
      <c r="AH1583" s="108"/>
    </row>
    <row r="1584">
      <c r="A1584" s="108"/>
      <c r="B1584" s="108"/>
      <c r="C1584" s="108"/>
      <c r="D1584" s="115"/>
      <c r="E1584" s="108"/>
      <c r="F1584" s="108"/>
      <c r="G1584" s="108"/>
      <c r="H1584" s="108"/>
      <c r="I1584" s="108"/>
      <c r="J1584" s="108"/>
      <c r="K1584" s="108"/>
      <c r="L1584" s="108"/>
      <c r="M1584" s="111"/>
      <c r="N1584" s="112"/>
      <c r="O1584" s="111"/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/>
      <c r="AB1584" s="108"/>
      <c r="AC1584" s="108"/>
      <c r="AD1584" s="108"/>
      <c r="AE1584" s="108"/>
      <c r="AF1584" s="108"/>
      <c r="AG1584" s="108"/>
      <c r="AH1584" s="108"/>
    </row>
    <row r="1585">
      <c r="A1585" s="108"/>
      <c r="B1585" s="108"/>
      <c r="C1585" s="108"/>
      <c r="D1585" s="115"/>
      <c r="E1585" s="108"/>
      <c r="F1585" s="108"/>
      <c r="G1585" s="108"/>
      <c r="H1585" s="108"/>
      <c r="I1585" s="108"/>
      <c r="J1585" s="108"/>
      <c r="K1585" s="108"/>
      <c r="L1585" s="108"/>
      <c r="M1585" s="111"/>
      <c r="N1585" s="112"/>
      <c r="O1585" s="111"/>
      <c r="P1585" s="108"/>
      <c r="Q1585" s="108"/>
      <c r="R1585" s="108"/>
      <c r="S1585" s="108"/>
      <c r="T1585" s="108"/>
      <c r="U1585" s="108"/>
      <c r="V1585" s="108"/>
      <c r="W1585" s="108"/>
      <c r="X1585" s="108"/>
      <c r="Y1585" s="108"/>
      <c r="Z1585" s="108"/>
      <c r="AA1585" s="108"/>
      <c r="AB1585" s="108"/>
      <c r="AC1585" s="108"/>
      <c r="AD1585" s="108"/>
      <c r="AE1585" s="108"/>
      <c r="AF1585" s="108"/>
      <c r="AG1585" s="108"/>
      <c r="AH1585" s="108"/>
    </row>
    <row r="1586">
      <c r="A1586" s="108"/>
      <c r="B1586" s="108"/>
      <c r="C1586" s="108"/>
      <c r="D1586" s="115"/>
      <c r="E1586" s="108"/>
      <c r="F1586" s="108"/>
      <c r="G1586" s="108"/>
      <c r="H1586" s="108"/>
      <c r="I1586" s="108"/>
      <c r="J1586" s="108"/>
      <c r="K1586" s="108"/>
      <c r="L1586" s="108"/>
      <c r="M1586" s="111"/>
      <c r="N1586" s="112"/>
      <c r="O1586" s="111"/>
      <c r="P1586" s="108"/>
      <c r="Q1586" s="108"/>
      <c r="R1586" s="108"/>
      <c r="S1586" s="108"/>
      <c r="T1586" s="108"/>
      <c r="U1586" s="108"/>
      <c r="V1586" s="108"/>
      <c r="W1586" s="108"/>
      <c r="X1586" s="108"/>
      <c r="Y1586" s="108"/>
      <c r="Z1586" s="108"/>
      <c r="AA1586" s="108"/>
      <c r="AB1586" s="108"/>
      <c r="AC1586" s="108"/>
      <c r="AD1586" s="108"/>
      <c r="AE1586" s="108"/>
      <c r="AF1586" s="108"/>
      <c r="AG1586" s="108"/>
      <c r="AH1586" s="108"/>
    </row>
    <row r="1587">
      <c r="A1587" s="108"/>
      <c r="B1587" s="108"/>
      <c r="C1587" s="108"/>
      <c r="D1587" s="115"/>
      <c r="E1587" s="108"/>
      <c r="F1587" s="108"/>
      <c r="G1587" s="108"/>
      <c r="H1587" s="108"/>
      <c r="I1587" s="108"/>
      <c r="J1587" s="108"/>
      <c r="K1587" s="108"/>
      <c r="L1587" s="108"/>
      <c r="M1587" s="111"/>
      <c r="N1587" s="112"/>
      <c r="O1587" s="111"/>
      <c r="P1587" s="108"/>
      <c r="Q1587" s="108"/>
      <c r="R1587" s="108"/>
      <c r="S1587" s="108"/>
      <c r="T1587" s="108"/>
      <c r="U1587" s="108"/>
      <c r="V1587" s="108"/>
      <c r="W1587" s="108"/>
      <c r="X1587" s="108"/>
      <c r="Y1587" s="108"/>
      <c r="Z1587" s="108"/>
      <c r="AA1587" s="108"/>
      <c r="AB1587" s="108"/>
      <c r="AC1587" s="108"/>
      <c r="AD1587" s="108"/>
      <c r="AE1587" s="108"/>
      <c r="AF1587" s="108"/>
      <c r="AG1587" s="108"/>
      <c r="AH1587" s="108"/>
    </row>
    <row r="1588">
      <c r="A1588" s="108"/>
      <c r="B1588" s="108"/>
      <c r="C1588" s="108"/>
      <c r="D1588" s="115"/>
      <c r="E1588" s="108"/>
      <c r="F1588" s="108"/>
      <c r="G1588" s="108"/>
      <c r="H1588" s="108"/>
      <c r="I1588" s="108"/>
      <c r="J1588" s="108"/>
      <c r="K1588" s="108"/>
      <c r="L1588" s="108"/>
      <c r="M1588" s="111"/>
      <c r="N1588" s="112"/>
      <c r="O1588" s="111"/>
      <c r="P1588" s="108"/>
      <c r="Q1588" s="108"/>
      <c r="R1588" s="108"/>
      <c r="S1588" s="108"/>
      <c r="T1588" s="108"/>
      <c r="U1588" s="108"/>
      <c r="V1588" s="108"/>
      <c r="W1588" s="108"/>
      <c r="X1588" s="108"/>
      <c r="Y1588" s="108"/>
      <c r="Z1588" s="108"/>
      <c r="AA1588" s="108"/>
      <c r="AB1588" s="108"/>
      <c r="AC1588" s="108"/>
      <c r="AD1588" s="108"/>
      <c r="AE1588" s="108"/>
      <c r="AF1588" s="108"/>
      <c r="AG1588" s="108"/>
      <c r="AH1588" s="108"/>
    </row>
    <row r="1589">
      <c r="A1589" s="108"/>
      <c r="B1589" s="108"/>
      <c r="C1589" s="108"/>
      <c r="D1589" s="115"/>
      <c r="E1589" s="108"/>
      <c r="F1589" s="108"/>
      <c r="G1589" s="108"/>
      <c r="H1589" s="108"/>
      <c r="I1589" s="108"/>
      <c r="J1589" s="108"/>
      <c r="K1589" s="108"/>
      <c r="L1589" s="108"/>
      <c r="M1589" s="111"/>
      <c r="N1589" s="112"/>
      <c r="O1589" s="111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  <c r="AG1589" s="108"/>
      <c r="AH1589" s="108"/>
    </row>
    <row r="1590">
      <c r="A1590" s="108"/>
      <c r="B1590" s="108"/>
      <c r="C1590" s="108"/>
      <c r="D1590" s="115"/>
      <c r="E1590" s="108"/>
      <c r="F1590" s="108"/>
      <c r="G1590" s="108"/>
      <c r="H1590" s="108"/>
      <c r="I1590" s="108"/>
      <c r="J1590" s="108"/>
      <c r="K1590" s="108"/>
      <c r="L1590" s="108"/>
      <c r="M1590" s="111"/>
      <c r="N1590" s="112"/>
      <c r="O1590" s="111"/>
      <c r="P1590" s="108"/>
      <c r="Q1590" s="108"/>
      <c r="R1590" s="108"/>
      <c r="S1590" s="108"/>
      <c r="T1590" s="108"/>
      <c r="U1590" s="108"/>
      <c r="V1590" s="108"/>
      <c r="W1590" s="108"/>
      <c r="X1590" s="108"/>
      <c r="Y1590" s="108"/>
      <c r="Z1590" s="108"/>
      <c r="AA1590" s="108"/>
      <c r="AB1590" s="108"/>
      <c r="AC1590" s="108"/>
      <c r="AD1590" s="108"/>
      <c r="AE1590" s="108"/>
      <c r="AF1590" s="108"/>
      <c r="AG1590" s="108"/>
      <c r="AH1590" s="108"/>
    </row>
    <row r="1591">
      <c r="A1591" s="108"/>
      <c r="B1591" s="108"/>
      <c r="C1591" s="108"/>
      <c r="D1591" s="115"/>
      <c r="E1591" s="108"/>
      <c r="F1591" s="108"/>
      <c r="G1591" s="108"/>
      <c r="H1591" s="108"/>
      <c r="I1591" s="108"/>
      <c r="J1591" s="108"/>
      <c r="K1591" s="108"/>
      <c r="L1591" s="108"/>
      <c r="M1591" s="111"/>
      <c r="N1591" s="112"/>
      <c r="O1591" s="111"/>
      <c r="P1591" s="108"/>
      <c r="Q1591" s="108"/>
      <c r="R1591" s="108"/>
      <c r="S1591" s="108"/>
      <c r="T1591" s="108"/>
      <c r="U1591" s="108"/>
      <c r="V1591" s="108"/>
      <c r="W1591" s="108"/>
      <c r="X1591" s="108"/>
      <c r="Y1591" s="108"/>
      <c r="Z1591" s="108"/>
      <c r="AA1591" s="108"/>
      <c r="AB1591" s="108"/>
      <c r="AC1591" s="108"/>
      <c r="AD1591" s="108"/>
      <c r="AE1591" s="108"/>
      <c r="AF1591" s="108"/>
      <c r="AG1591" s="108"/>
      <c r="AH1591" s="108"/>
    </row>
    <row r="1592">
      <c r="A1592" s="108"/>
      <c r="B1592" s="108"/>
      <c r="C1592" s="108"/>
      <c r="D1592" s="115"/>
      <c r="E1592" s="108"/>
      <c r="F1592" s="108"/>
      <c r="G1592" s="108"/>
      <c r="H1592" s="108"/>
      <c r="I1592" s="108"/>
      <c r="J1592" s="108"/>
      <c r="K1592" s="108"/>
      <c r="L1592" s="108"/>
      <c r="M1592" s="111"/>
      <c r="N1592" s="112"/>
      <c r="O1592" s="111"/>
      <c r="P1592" s="108"/>
      <c r="Q1592" s="108"/>
      <c r="R1592" s="108"/>
      <c r="S1592" s="108"/>
      <c r="T1592" s="108"/>
      <c r="U1592" s="108"/>
      <c r="V1592" s="108"/>
      <c r="W1592" s="108"/>
      <c r="X1592" s="108"/>
      <c r="Y1592" s="108"/>
      <c r="Z1592" s="108"/>
      <c r="AA1592" s="108"/>
      <c r="AB1592" s="108"/>
      <c r="AC1592" s="108"/>
      <c r="AD1592" s="108"/>
      <c r="AE1592" s="108"/>
      <c r="AF1592" s="108"/>
      <c r="AG1592" s="108"/>
      <c r="AH1592" s="108"/>
    </row>
    <row r="1593">
      <c r="A1593" s="108"/>
      <c r="B1593" s="108"/>
      <c r="C1593" s="108"/>
      <c r="D1593" s="115"/>
      <c r="E1593" s="108"/>
      <c r="F1593" s="108"/>
      <c r="G1593" s="108"/>
      <c r="H1593" s="108"/>
      <c r="I1593" s="108"/>
      <c r="J1593" s="108"/>
      <c r="K1593" s="108"/>
      <c r="L1593" s="108"/>
      <c r="M1593" s="111"/>
      <c r="N1593" s="112"/>
      <c r="O1593" s="111"/>
      <c r="P1593" s="108"/>
      <c r="Q1593" s="108"/>
      <c r="R1593" s="108"/>
      <c r="S1593" s="108"/>
      <c r="T1593" s="108"/>
      <c r="U1593" s="108"/>
      <c r="V1593" s="108"/>
      <c r="W1593" s="108"/>
      <c r="X1593" s="108"/>
      <c r="Y1593" s="108"/>
      <c r="Z1593" s="108"/>
      <c r="AA1593" s="108"/>
      <c r="AB1593" s="108"/>
      <c r="AC1593" s="108"/>
      <c r="AD1593" s="108"/>
      <c r="AE1593" s="108"/>
      <c r="AF1593" s="108"/>
      <c r="AG1593" s="108"/>
      <c r="AH1593" s="108"/>
    </row>
    <row r="1594">
      <c r="A1594" s="108"/>
      <c r="B1594" s="108"/>
      <c r="C1594" s="108"/>
      <c r="D1594" s="115"/>
      <c r="E1594" s="108"/>
      <c r="F1594" s="108"/>
      <c r="G1594" s="108"/>
      <c r="H1594" s="108"/>
      <c r="I1594" s="108"/>
      <c r="J1594" s="108"/>
      <c r="K1594" s="108"/>
      <c r="L1594" s="108"/>
      <c r="M1594" s="111"/>
      <c r="N1594" s="112"/>
      <c r="O1594" s="111"/>
      <c r="P1594" s="108"/>
      <c r="Q1594" s="108"/>
      <c r="R1594" s="108"/>
      <c r="S1594" s="108"/>
      <c r="T1594" s="108"/>
      <c r="U1594" s="108"/>
      <c r="V1594" s="108"/>
      <c r="W1594" s="108"/>
      <c r="X1594" s="108"/>
      <c r="Y1594" s="108"/>
      <c r="Z1594" s="108"/>
      <c r="AA1594" s="108"/>
      <c r="AB1594" s="108"/>
      <c r="AC1594" s="108"/>
      <c r="AD1594" s="108"/>
      <c r="AE1594" s="108"/>
      <c r="AF1594" s="108"/>
      <c r="AG1594" s="108"/>
      <c r="AH1594" s="108"/>
    </row>
    <row r="1595">
      <c r="A1595" s="108"/>
      <c r="B1595" s="108"/>
      <c r="C1595" s="108"/>
      <c r="D1595" s="115"/>
      <c r="E1595" s="108"/>
      <c r="F1595" s="108"/>
      <c r="G1595" s="108"/>
      <c r="H1595" s="108"/>
      <c r="I1595" s="108"/>
      <c r="J1595" s="108"/>
      <c r="K1595" s="108"/>
      <c r="L1595" s="108"/>
      <c r="M1595" s="111"/>
      <c r="N1595" s="112"/>
      <c r="O1595" s="111"/>
      <c r="P1595" s="108"/>
      <c r="Q1595" s="108"/>
      <c r="R1595" s="108"/>
      <c r="S1595" s="108"/>
      <c r="T1595" s="108"/>
      <c r="U1595" s="108"/>
      <c r="V1595" s="108"/>
      <c r="W1595" s="108"/>
      <c r="X1595" s="108"/>
      <c r="Y1595" s="108"/>
      <c r="Z1595" s="108"/>
      <c r="AA1595" s="108"/>
      <c r="AB1595" s="108"/>
      <c r="AC1595" s="108"/>
      <c r="AD1595" s="108"/>
      <c r="AE1595" s="108"/>
      <c r="AF1595" s="108"/>
      <c r="AG1595" s="108"/>
      <c r="AH1595" s="108"/>
    </row>
    <row r="1596">
      <c r="A1596" s="108"/>
      <c r="B1596" s="108"/>
      <c r="C1596" s="108"/>
      <c r="D1596" s="115"/>
      <c r="E1596" s="108"/>
      <c r="F1596" s="108"/>
      <c r="G1596" s="108"/>
      <c r="H1596" s="108"/>
      <c r="I1596" s="108"/>
      <c r="J1596" s="108"/>
      <c r="K1596" s="108"/>
      <c r="L1596" s="108"/>
      <c r="M1596" s="111"/>
      <c r="N1596" s="112"/>
      <c r="O1596" s="111"/>
      <c r="P1596" s="108"/>
      <c r="Q1596" s="108"/>
      <c r="R1596" s="108"/>
      <c r="S1596" s="108"/>
      <c r="T1596" s="108"/>
      <c r="U1596" s="108"/>
      <c r="V1596" s="108"/>
      <c r="W1596" s="108"/>
      <c r="X1596" s="108"/>
      <c r="Y1596" s="108"/>
      <c r="Z1596" s="108"/>
      <c r="AA1596" s="108"/>
      <c r="AB1596" s="108"/>
      <c r="AC1596" s="108"/>
      <c r="AD1596" s="108"/>
      <c r="AE1596" s="108"/>
      <c r="AF1596" s="108"/>
      <c r="AG1596" s="108"/>
      <c r="AH1596" s="108"/>
    </row>
    <row r="1597">
      <c r="A1597" s="108"/>
      <c r="B1597" s="108"/>
      <c r="C1597" s="108"/>
      <c r="D1597" s="115"/>
      <c r="E1597" s="108"/>
      <c r="F1597" s="108"/>
      <c r="G1597" s="108"/>
      <c r="H1597" s="108"/>
      <c r="I1597" s="108"/>
      <c r="J1597" s="108"/>
      <c r="K1597" s="108"/>
      <c r="L1597" s="108"/>
      <c r="M1597" s="111"/>
      <c r="N1597" s="112"/>
      <c r="O1597" s="111"/>
      <c r="P1597" s="108"/>
      <c r="Q1597" s="108"/>
      <c r="R1597" s="108"/>
      <c r="S1597" s="108"/>
      <c r="T1597" s="108"/>
      <c r="U1597" s="108"/>
      <c r="V1597" s="108"/>
      <c r="W1597" s="108"/>
      <c r="X1597" s="108"/>
      <c r="Y1597" s="108"/>
      <c r="Z1597" s="108"/>
      <c r="AA1597" s="108"/>
      <c r="AB1597" s="108"/>
      <c r="AC1597" s="108"/>
      <c r="AD1597" s="108"/>
      <c r="AE1597" s="108"/>
      <c r="AF1597" s="108"/>
      <c r="AG1597" s="108"/>
      <c r="AH1597" s="108"/>
    </row>
    <row r="1598">
      <c r="A1598" s="108"/>
      <c r="B1598" s="108"/>
      <c r="C1598" s="108"/>
      <c r="D1598" s="115"/>
      <c r="E1598" s="108"/>
      <c r="F1598" s="108"/>
      <c r="G1598" s="108"/>
      <c r="H1598" s="108"/>
      <c r="I1598" s="108"/>
      <c r="J1598" s="108"/>
      <c r="K1598" s="108"/>
      <c r="L1598" s="108"/>
      <c r="M1598" s="111"/>
      <c r="N1598" s="112"/>
      <c r="O1598" s="111"/>
      <c r="P1598" s="108"/>
      <c r="Q1598" s="108"/>
      <c r="R1598" s="108"/>
      <c r="S1598" s="108"/>
      <c r="T1598" s="108"/>
      <c r="U1598" s="108"/>
      <c r="V1598" s="108"/>
      <c r="W1598" s="108"/>
      <c r="X1598" s="108"/>
      <c r="Y1598" s="108"/>
      <c r="Z1598" s="108"/>
      <c r="AA1598" s="108"/>
      <c r="AB1598" s="108"/>
      <c r="AC1598" s="108"/>
      <c r="AD1598" s="108"/>
      <c r="AE1598" s="108"/>
      <c r="AF1598" s="108"/>
      <c r="AG1598" s="108"/>
      <c r="AH1598" s="108"/>
    </row>
    <row r="1599">
      <c r="A1599" s="108"/>
      <c r="B1599" s="108"/>
      <c r="C1599" s="108"/>
      <c r="D1599" s="115"/>
      <c r="E1599" s="108"/>
      <c r="F1599" s="108"/>
      <c r="G1599" s="108"/>
      <c r="H1599" s="108"/>
      <c r="I1599" s="108"/>
      <c r="J1599" s="108"/>
      <c r="K1599" s="108"/>
      <c r="L1599" s="108"/>
      <c r="M1599" s="111"/>
      <c r="N1599" s="112"/>
      <c r="O1599" s="111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  <c r="AG1599" s="108"/>
      <c r="AH1599" s="108"/>
    </row>
    <row r="1600">
      <c r="A1600" s="108"/>
      <c r="B1600" s="108"/>
      <c r="C1600" s="108"/>
      <c r="D1600" s="115"/>
      <c r="E1600" s="108"/>
      <c r="F1600" s="108"/>
      <c r="G1600" s="108"/>
      <c r="H1600" s="108"/>
      <c r="I1600" s="108"/>
      <c r="J1600" s="108"/>
      <c r="K1600" s="108"/>
      <c r="L1600" s="108"/>
      <c r="M1600" s="111"/>
      <c r="N1600" s="112"/>
      <c r="O1600" s="111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  <c r="AG1600" s="108"/>
      <c r="AH1600" s="108"/>
    </row>
    <row r="1601">
      <c r="A1601" s="108"/>
      <c r="B1601" s="108"/>
      <c r="C1601" s="108"/>
      <c r="D1601" s="115"/>
      <c r="E1601" s="108"/>
      <c r="F1601" s="108"/>
      <c r="G1601" s="108"/>
      <c r="H1601" s="108"/>
      <c r="I1601" s="108"/>
      <c r="J1601" s="108"/>
      <c r="K1601" s="108"/>
      <c r="L1601" s="108"/>
      <c r="M1601" s="111"/>
      <c r="N1601" s="112"/>
      <c r="O1601" s="111"/>
      <c r="P1601" s="108"/>
      <c r="Q1601" s="108"/>
      <c r="R1601" s="108"/>
      <c r="S1601" s="108"/>
      <c r="T1601" s="108"/>
      <c r="U1601" s="108"/>
      <c r="V1601" s="108"/>
      <c r="W1601" s="108"/>
      <c r="X1601" s="108"/>
      <c r="Y1601" s="108"/>
      <c r="Z1601" s="108"/>
      <c r="AA1601" s="108"/>
      <c r="AB1601" s="108"/>
      <c r="AC1601" s="108"/>
      <c r="AD1601" s="108"/>
      <c r="AE1601" s="108"/>
      <c r="AF1601" s="108"/>
      <c r="AG1601" s="108"/>
      <c r="AH1601" s="108"/>
    </row>
    <row r="1602">
      <c r="A1602" s="108"/>
      <c r="B1602" s="108"/>
      <c r="C1602" s="108"/>
      <c r="D1602" s="115"/>
      <c r="E1602" s="108"/>
      <c r="F1602" s="108"/>
      <c r="G1602" s="108"/>
      <c r="H1602" s="108"/>
      <c r="I1602" s="108"/>
      <c r="J1602" s="108"/>
      <c r="K1602" s="108"/>
      <c r="L1602" s="108"/>
      <c r="M1602" s="111"/>
      <c r="N1602" s="112"/>
      <c r="O1602" s="111"/>
      <c r="P1602" s="108"/>
      <c r="Q1602" s="108"/>
      <c r="R1602" s="108"/>
      <c r="S1602" s="108"/>
      <c r="T1602" s="108"/>
      <c r="U1602" s="108"/>
      <c r="V1602" s="108"/>
      <c r="W1602" s="108"/>
      <c r="X1602" s="108"/>
      <c r="Y1602" s="108"/>
      <c r="Z1602" s="108"/>
      <c r="AA1602" s="108"/>
      <c r="AB1602" s="108"/>
      <c r="AC1602" s="108"/>
      <c r="AD1602" s="108"/>
      <c r="AE1602" s="108"/>
      <c r="AF1602" s="108"/>
      <c r="AG1602" s="108"/>
      <c r="AH1602" s="108"/>
    </row>
    <row r="1603">
      <c r="A1603" s="108"/>
      <c r="B1603" s="108"/>
      <c r="C1603" s="108"/>
      <c r="D1603" s="115"/>
      <c r="E1603" s="108"/>
      <c r="F1603" s="108"/>
      <c r="G1603" s="108"/>
      <c r="H1603" s="108"/>
      <c r="I1603" s="108"/>
      <c r="J1603" s="108"/>
      <c r="K1603" s="108"/>
      <c r="L1603" s="108"/>
      <c r="M1603" s="111"/>
      <c r="N1603" s="112"/>
      <c r="O1603" s="111"/>
      <c r="P1603" s="108"/>
      <c r="Q1603" s="108"/>
      <c r="R1603" s="108"/>
      <c r="S1603" s="108"/>
      <c r="T1603" s="108"/>
      <c r="U1603" s="108"/>
      <c r="V1603" s="108"/>
      <c r="W1603" s="108"/>
      <c r="X1603" s="108"/>
      <c r="Y1603" s="108"/>
      <c r="Z1603" s="108"/>
      <c r="AA1603" s="108"/>
      <c r="AB1603" s="108"/>
      <c r="AC1603" s="108"/>
      <c r="AD1603" s="108"/>
      <c r="AE1603" s="108"/>
      <c r="AF1603" s="108"/>
      <c r="AG1603" s="108"/>
      <c r="AH1603" s="108"/>
    </row>
    <row r="1604">
      <c r="A1604" s="108"/>
      <c r="B1604" s="108"/>
      <c r="C1604" s="108"/>
      <c r="D1604" s="115"/>
      <c r="E1604" s="108"/>
      <c r="F1604" s="108"/>
      <c r="G1604" s="108"/>
      <c r="H1604" s="108"/>
      <c r="I1604" s="108"/>
      <c r="J1604" s="108"/>
      <c r="K1604" s="108"/>
      <c r="L1604" s="108"/>
      <c r="M1604" s="111"/>
      <c r="N1604" s="112"/>
      <c r="O1604" s="111"/>
      <c r="P1604" s="108"/>
      <c r="Q1604" s="108"/>
      <c r="R1604" s="108"/>
      <c r="S1604" s="108"/>
      <c r="T1604" s="108"/>
      <c r="U1604" s="108"/>
      <c r="V1604" s="108"/>
      <c r="W1604" s="108"/>
      <c r="X1604" s="108"/>
      <c r="Y1604" s="108"/>
      <c r="Z1604" s="108"/>
      <c r="AA1604" s="108"/>
      <c r="AB1604" s="108"/>
      <c r="AC1604" s="108"/>
      <c r="AD1604" s="108"/>
      <c r="AE1604" s="108"/>
      <c r="AF1604" s="108"/>
      <c r="AG1604" s="108"/>
      <c r="AH1604" s="108"/>
    </row>
    <row r="1605">
      <c r="A1605" s="108"/>
      <c r="B1605" s="108"/>
      <c r="C1605" s="108"/>
      <c r="D1605" s="115"/>
      <c r="E1605" s="108"/>
      <c r="F1605" s="108"/>
      <c r="G1605" s="108"/>
      <c r="H1605" s="108"/>
      <c r="I1605" s="108"/>
      <c r="J1605" s="108"/>
      <c r="K1605" s="108"/>
      <c r="L1605" s="108"/>
      <c r="M1605" s="111"/>
      <c r="N1605" s="112"/>
      <c r="O1605" s="111"/>
      <c r="P1605" s="108"/>
      <c r="Q1605" s="108"/>
      <c r="R1605" s="108"/>
      <c r="S1605" s="108"/>
      <c r="T1605" s="108"/>
      <c r="U1605" s="108"/>
      <c r="V1605" s="108"/>
      <c r="W1605" s="108"/>
      <c r="X1605" s="108"/>
      <c r="Y1605" s="108"/>
      <c r="Z1605" s="108"/>
      <c r="AA1605" s="108"/>
      <c r="AB1605" s="108"/>
      <c r="AC1605" s="108"/>
      <c r="AD1605" s="108"/>
      <c r="AE1605" s="108"/>
      <c r="AF1605" s="108"/>
      <c r="AG1605" s="108"/>
      <c r="AH1605" s="108"/>
    </row>
    <row r="1606">
      <c r="A1606" s="108"/>
      <c r="B1606" s="108"/>
      <c r="C1606" s="108"/>
      <c r="D1606" s="115"/>
      <c r="E1606" s="108"/>
      <c r="F1606" s="108"/>
      <c r="G1606" s="108"/>
      <c r="H1606" s="108"/>
      <c r="I1606" s="108"/>
      <c r="J1606" s="108"/>
      <c r="K1606" s="108"/>
      <c r="L1606" s="108"/>
      <c r="M1606" s="111"/>
      <c r="N1606" s="112"/>
      <c r="O1606" s="111"/>
      <c r="P1606" s="108"/>
      <c r="Q1606" s="108"/>
      <c r="R1606" s="108"/>
      <c r="S1606" s="108"/>
      <c r="T1606" s="108"/>
      <c r="U1606" s="108"/>
      <c r="V1606" s="108"/>
      <c r="W1606" s="108"/>
      <c r="X1606" s="108"/>
      <c r="Y1606" s="108"/>
      <c r="Z1606" s="108"/>
      <c r="AA1606" s="108"/>
      <c r="AB1606" s="108"/>
      <c r="AC1606" s="108"/>
      <c r="AD1606" s="108"/>
      <c r="AE1606" s="108"/>
      <c r="AF1606" s="108"/>
      <c r="AG1606" s="108"/>
      <c r="AH1606" s="108"/>
    </row>
    <row r="1607">
      <c r="A1607" s="108"/>
      <c r="B1607" s="108"/>
      <c r="C1607" s="108"/>
      <c r="D1607" s="115"/>
      <c r="E1607" s="108"/>
      <c r="F1607" s="108"/>
      <c r="G1607" s="108"/>
      <c r="H1607" s="108"/>
      <c r="I1607" s="108"/>
      <c r="J1607" s="108"/>
      <c r="K1607" s="108"/>
      <c r="L1607" s="108"/>
      <c r="M1607" s="111"/>
      <c r="N1607" s="112"/>
      <c r="O1607" s="111"/>
      <c r="P1607" s="108"/>
      <c r="Q1607" s="108"/>
      <c r="R1607" s="108"/>
      <c r="S1607" s="108"/>
      <c r="T1607" s="108"/>
      <c r="U1607" s="108"/>
      <c r="V1607" s="108"/>
      <c r="W1607" s="108"/>
      <c r="X1607" s="108"/>
      <c r="Y1607" s="108"/>
      <c r="Z1607" s="108"/>
      <c r="AA1607" s="108"/>
      <c r="AB1607" s="108"/>
      <c r="AC1607" s="108"/>
      <c r="AD1607" s="108"/>
      <c r="AE1607" s="108"/>
      <c r="AF1607" s="108"/>
      <c r="AG1607" s="108"/>
      <c r="AH1607" s="108"/>
    </row>
    <row r="1608">
      <c r="A1608" s="108"/>
      <c r="B1608" s="108"/>
      <c r="C1608" s="108"/>
      <c r="D1608" s="115"/>
      <c r="E1608" s="108"/>
      <c r="F1608" s="108"/>
      <c r="G1608" s="108"/>
      <c r="H1608" s="108"/>
      <c r="I1608" s="108"/>
      <c r="J1608" s="108"/>
      <c r="K1608" s="108"/>
      <c r="L1608" s="108"/>
      <c r="M1608" s="111"/>
      <c r="N1608" s="112"/>
      <c r="O1608" s="111"/>
      <c r="P1608" s="108"/>
      <c r="Q1608" s="108"/>
      <c r="R1608" s="108"/>
      <c r="S1608" s="108"/>
      <c r="T1608" s="108"/>
      <c r="U1608" s="108"/>
      <c r="V1608" s="108"/>
      <c r="W1608" s="108"/>
      <c r="X1608" s="108"/>
      <c r="Y1608" s="108"/>
      <c r="Z1608" s="108"/>
      <c r="AA1608" s="108"/>
      <c r="AB1608" s="108"/>
      <c r="AC1608" s="108"/>
      <c r="AD1608" s="108"/>
      <c r="AE1608" s="108"/>
      <c r="AF1608" s="108"/>
      <c r="AG1608" s="108"/>
      <c r="AH1608" s="108"/>
    </row>
    <row r="1609">
      <c r="A1609" s="108"/>
      <c r="B1609" s="108"/>
      <c r="C1609" s="108"/>
      <c r="D1609" s="115"/>
      <c r="E1609" s="108"/>
      <c r="F1609" s="108"/>
      <c r="G1609" s="108"/>
      <c r="H1609" s="108"/>
      <c r="I1609" s="108"/>
      <c r="J1609" s="108"/>
      <c r="K1609" s="108"/>
      <c r="L1609" s="108"/>
      <c r="M1609" s="111"/>
      <c r="N1609" s="112"/>
      <c r="O1609" s="111"/>
      <c r="P1609" s="108"/>
      <c r="Q1609" s="108"/>
      <c r="R1609" s="108"/>
      <c r="S1609" s="108"/>
      <c r="T1609" s="108"/>
      <c r="U1609" s="108"/>
      <c r="V1609" s="108"/>
      <c r="W1609" s="108"/>
      <c r="X1609" s="108"/>
      <c r="Y1609" s="108"/>
      <c r="Z1609" s="108"/>
      <c r="AA1609" s="108"/>
      <c r="AB1609" s="108"/>
      <c r="AC1609" s="108"/>
      <c r="AD1609" s="108"/>
      <c r="AE1609" s="108"/>
      <c r="AF1609" s="108"/>
      <c r="AG1609" s="108"/>
      <c r="AH1609" s="108"/>
    </row>
    <row r="1610">
      <c r="A1610" s="108"/>
      <c r="B1610" s="108"/>
      <c r="C1610" s="108"/>
      <c r="D1610" s="115"/>
      <c r="E1610" s="108"/>
      <c r="F1610" s="108"/>
      <c r="G1610" s="108"/>
      <c r="H1610" s="108"/>
      <c r="I1610" s="108"/>
      <c r="J1610" s="108"/>
      <c r="K1610" s="108"/>
      <c r="L1610" s="108"/>
      <c r="M1610" s="111"/>
      <c r="N1610" s="112"/>
      <c r="O1610" s="111"/>
      <c r="P1610" s="108"/>
      <c r="Q1610" s="108"/>
      <c r="R1610" s="108"/>
      <c r="S1610" s="108"/>
      <c r="T1610" s="108"/>
      <c r="U1610" s="108"/>
      <c r="V1610" s="108"/>
      <c r="W1610" s="108"/>
      <c r="X1610" s="108"/>
      <c r="Y1610" s="108"/>
      <c r="Z1610" s="108"/>
      <c r="AA1610" s="108"/>
      <c r="AB1610" s="108"/>
      <c r="AC1610" s="108"/>
      <c r="AD1610" s="108"/>
      <c r="AE1610" s="108"/>
      <c r="AF1610" s="108"/>
      <c r="AG1610" s="108"/>
      <c r="AH1610" s="108"/>
    </row>
    <row r="1611">
      <c r="A1611" s="108"/>
      <c r="B1611" s="108"/>
      <c r="C1611" s="108"/>
      <c r="D1611" s="115"/>
      <c r="E1611" s="108"/>
      <c r="F1611" s="108"/>
      <c r="G1611" s="108"/>
      <c r="H1611" s="108"/>
      <c r="I1611" s="108"/>
      <c r="J1611" s="108"/>
      <c r="K1611" s="108"/>
      <c r="L1611" s="108"/>
      <c r="M1611" s="111"/>
      <c r="N1611" s="112"/>
      <c r="O1611" s="111"/>
      <c r="P1611" s="108"/>
      <c r="Q1611" s="108"/>
      <c r="R1611" s="108"/>
      <c r="S1611" s="108"/>
      <c r="T1611" s="108"/>
      <c r="U1611" s="108"/>
      <c r="V1611" s="108"/>
      <c r="W1611" s="108"/>
      <c r="X1611" s="108"/>
      <c r="Y1611" s="108"/>
      <c r="Z1611" s="108"/>
      <c r="AA1611" s="108"/>
      <c r="AB1611" s="108"/>
      <c r="AC1611" s="108"/>
      <c r="AD1611" s="108"/>
      <c r="AE1611" s="108"/>
      <c r="AF1611" s="108"/>
      <c r="AG1611" s="108"/>
      <c r="AH1611" s="108"/>
    </row>
    <row r="1612">
      <c r="A1612" s="108"/>
      <c r="B1612" s="108"/>
      <c r="C1612" s="108"/>
      <c r="D1612" s="115"/>
      <c r="E1612" s="108"/>
      <c r="F1612" s="108"/>
      <c r="G1612" s="108"/>
      <c r="H1612" s="108"/>
      <c r="I1612" s="108"/>
      <c r="J1612" s="108"/>
      <c r="K1612" s="108"/>
      <c r="L1612" s="108"/>
      <c r="M1612" s="111"/>
      <c r="N1612" s="112"/>
      <c r="O1612" s="111"/>
      <c r="P1612" s="108"/>
      <c r="Q1612" s="108"/>
      <c r="R1612" s="108"/>
      <c r="S1612" s="108"/>
      <c r="T1612" s="108"/>
      <c r="U1612" s="108"/>
      <c r="V1612" s="108"/>
      <c r="W1612" s="108"/>
      <c r="X1612" s="108"/>
      <c r="Y1612" s="108"/>
      <c r="Z1612" s="108"/>
      <c r="AA1612" s="108"/>
      <c r="AB1612" s="108"/>
      <c r="AC1612" s="108"/>
      <c r="AD1612" s="108"/>
      <c r="AE1612" s="108"/>
      <c r="AF1612" s="108"/>
      <c r="AG1612" s="108"/>
      <c r="AH1612" s="108"/>
    </row>
    <row r="1613">
      <c r="A1613" s="108"/>
      <c r="B1613" s="108"/>
      <c r="C1613" s="108"/>
      <c r="D1613" s="115"/>
      <c r="E1613" s="108"/>
      <c r="F1613" s="108"/>
      <c r="G1613" s="108"/>
      <c r="H1613" s="108"/>
      <c r="I1613" s="108"/>
      <c r="J1613" s="108"/>
      <c r="K1613" s="108"/>
      <c r="L1613" s="108"/>
      <c r="M1613" s="111"/>
      <c r="N1613" s="112"/>
      <c r="O1613" s="111"/>
      <c r="P1613" s="108"/>
      <c r="Q1613" s="108"/>
      <c r="R1613" s="108"/>
      <c r="S1613" s="108"/>
      <c r="T1613" s="108"/>
      <c r="U1613" s="108"/>
      <c r="V1613" s="108"/>
      <c r="W1613" s="108"/>
      <c r="X1613" s="108"/>
      <c r="Y1613" s="108"/>
      <c r="Z1613" s="108"/>
      <c r="AA1613" s="108"/>
      <c r="AB1613" s="108"/>
      <c r="AC1613" s="108"/>
      <c r="AD1613" s="108"/>
      <c r="AE1613" s="108"/>
      <c r="AF1613" s="108"/>
      <c r="AG1613" s="108"/>
      <c r="AH1613" s="108"/>
    </row>
    <row r="1614">
      <c r="A1614" s="108"/>
      <c r="B1614" s="108"/>
      <c r="C1614" s="108"/>
      <c r="D1614" s="115"/>
      <c r="E1614" s="108"/>
      <c r="F1614" s="108"/>
      <c r="G1614" s="108"/>
      <c r="H1614" s="108"/>
      <c r="I1614" s="108"/>
      <c r="J1614" s="108"/>
      <c r="K1614" s="108"/>
      <c r="L1614" s="108"/>
      <c r="M1614" s="111"/>
      <c r="N1614" s="112"/>
      <c r="O1614" s="111"/>
      <c r="P1614" s="108"/>
      <c r="Q1614" s="108"/>
      <c r="R1614" s="108"/>
      <c r="S1614" s="108"/>
      <c r="T1614" s="108"/>
      <c r="U1614" s="108"/>
      <c r="V1614" s="108"/>
      <c r="W1614" s="108"/>
      <c r="X1614" s="108"/>
      <c r="Y1614" s="108"/>
      <c r="Z1614" s="108"/>
      <c r="AA1614" s="108"/>
      <c r="AB1614" s="108"/>
      <c r="AC1614" s="108"/>
      <c r="AD1614" s="108"/>
      <c r="AE1614" s="108"/>
      <c r="AF1614" s="108"/>
      <c r="AG1614" s="108"/>
      <c r="AH1614" s="108"/>
    </row>
    <row r="1615">
      <c r="A1615" s="108"/>
      <c r="B1615" s="108"/>
      <c r="C1615" s="108"/>
      <c r="D1615" s="115"/>
      <c r="E1615" s="108"/>
      <c r="F1615" s="108"/>
      <c r="G1615" s="108"/>
      <c r="H1615" s="108"/>
      <c r="I1615" s="108"/>
      <c r="J1615" s="108"/>
      <c r="K1615" s="108"/>
      <c r="L1615" s="108"/>
      <c r="M1615" s="111"/>
      <c r="N1615" s="112"/>
      <c r="O1615" s="111"/>
      <c r="P1615" s="108"/>
      <c r="Q1615" s="108"/>
      <c r="R1615" s="108"/>
      <c r="S1615" s="108"/>
      <c r="T1615" s="108"/>
      <c r="U1615" s="108"/>
      <c r="V1615" s="108"/>
      <c r="W1615" s="108"/>
      <c r="X1615" s="108"/>
      <c r="Y1615" s="108"/>
      <c r="Z1615" s="108"/>
      <c r="AA1615" s="108"/>
      <c r="AB1615" s="108"/>
      <c r="AC1615" s="108"/>
      <c r="AD1615" s="108"/>
      <c r="AE1615" s="108"/>
      <c r="AF1615" s="108"/>
      <c r="AG1615" s="108"/>
      <c r="AH1615" s="108"/>
    </row>
    <row r="1616">
      <c r="A1616" s="108"/>
      <c r="B1616" s="108"/>
      <c r="C1616" s="108"/>
      <c r="D1616" s="115"/>
      <c r="E1616" s="108"/>
      <c r="F1616" s="108"/>
      <c r="G1616" s="108"/>
      <c r="H1616" s="108"/>
      <c r="I1616" s="108"/>
      <c r="J1616" s="108"/>
      <c r="K1616" s="108"/>
      <c r="L1616" s="108"/>
      <c r="M1616" s="111"/>
      <c r="N1616" s="112"/>
      <c r="O1616" s="111"/>
      <c r="P1616" s="108"/>
      <c r="Q1616" s="108"/>
      <c r="R1616" s="108"/>
      <c r="S1616" s="108"/>
      <c r="T1616" s="108"/>
      <c r="U1616" s="108"/>
      <c r="V1616" s="108"/>
      <c r="W1616" s="108"/>
      <c r="X1616" s="108"/>
      <c r="Y1616" s="108"/>
      <c r="Z1616" s="108"/>
      <c r="AA1616" s="108"/>
      <c r="AB1616" s="108"/>
      <c r="AC1616" s="108"/>
      <c r="AD1616" s="108"/>
      <c r="AE1616" s="108"/>
      <c r="AF1616" s="108"/>
      <c r="AG1616" s="108"/>
      <c r="AH1616" s="108"/>
    </row>
    <row r="1617">
      <c r="A1617" s="108"/>
      <c r="B1617" s="108"/>
      <c r="C1617" s="108"/>
      <c r="D1617" s="115"/>
      <c r="E1617" s="108"/>
      <c r="F1617" s="108"/>
      <c r="G1617" s="108"/>
      <c r="H1617" s="108"/>
      <c r="I1617" s="108"/>
      <c r="J1617" s="108"/>
      <c r="K1617" s="108"/>
      <c r="L1617" s="108"/>
      <c r="M1617" s="111"/>
      <c r="N1617" s="112"/>
      <c r="O1617" s="111"/>
      <c r="P1617" s="108"/>
      <c r="Q1617" s="108"/>
      <c r="R1617" s="108"/>
      <c r="S1617" s="108"/>
      <c r="T1617" s="108"/>
      <c r="U1617" s="108"/>
      <c r="V1617" s="108"/>
      <c r="W1617" s="108"/>
      <c r="X1617" s="108"/>
      <c r="Y1617" s="108"/>
      <c r="Z1617" s="108"/>
      <c r="AA1617" s="108"/>
      <c r="AB1617" s="108"/>
      <c r="AC1617" s="108"/>
      <c r="AD1617" s="108"/>
      <c r="AE1617" s="108"/>
      <c r="AF1617" s="108"/>
      <c r="AG1617" s="108"/>
      <c r="AH1617" s="108"/>
    </row>
    <row r="1618">
      <c r="A1618" s="108"/>
      <c r="B1618" s="108"/>
      <c r="C1618" s="108"/>
      <c r="D1618" s="115"/>
      <c r="E1618" s="108"/>
      <c r="F1618" s="108"/>
      <c r="G1618" s="108"/>
      <c r="H1618" s="108"/>
      <c r="I1618" s="108"/>
      <c r="J1618" s="108"/>
      <c r="K1618" s="108"/>
      <c r="L1618" s="108"/>
      <c r="M1618" s="111"/>
      <c r="N1618" s="112"/>
      <c r="O1618" s="111"/>
      <c r="P1618" s="108"/>
      <c r="Q1618" s="108"/>
      <c r="R1618" s="108"/>
      <c r="S1618" s="108"/>
      <c r="T1618" s="108"/>
      <c r="U1618" s="108"/>
      <c r="V1618" s="108"/>
      <c r="W1618" s="108"/>
      <c r="X1618" s="108"/>
      <c r="Y1618" s="108"/>
      <c r="Z1618" s="108"/>
      <c r="AA1618" s="108"/>
      <c r="AB1618" s="108"/>
      <c r="AC1618" s="108"/>
      <c r="AD1618" s="108"/>
      <c r="AE1618" s="108"/>
      <c r="AF1618" s="108"/>
      <c r="AG1618" s="108"/>
      <c r="AH1618" s="108"/>
    </row>
    <row r="1619">
      <c r="A1619" s="108"/>
      <c r="B1619" s="108"/>
      <c r="C1619" s="108"/>
      <c r="D1619" s="115"/>
      <c r="E1619" s="108"/>
      <c r="F1619" s="108"/>
      <c r="G1619" s="108"/>
      <c r="H1619" s="108"/>
      <c r="I1619" s="108"/>
      <c r="J1619" s="108"/>
      <c r="K1619" s="108"/>
      <c r="L1619" s="108"/>
      <c r="M1619" s="111"/>
      <c r="N1619" s="112"/>
      <c r="O1619" s="111"/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/>
      <c r="AB1619" s="108"/>
      <c r="AC1619" s="108"/>
      <c r="AD1619" s="108"/>
      <c r="AE1619" s="108"/>
      <c r="AF1619" s="108"/>
      <c r="AG1619" s="108"/>
      <c r="AH1619" s="108"/>
    </row>
    <row r="1620">
      <c r="A1620" s="108"/>
      <c r="B1620" s="108"/>
      <c r="C1620" s="108"/>
      <c r="D1620" s="115"/>
      <c r="E1620" s="108"/>
      <c r="F1620" s="108"/>
      <c r="G1620" s="108"/>
      <c r="H1620" s="108"/>
      <c r="I1620" s="108"/>
      <c r="J1620" s="108"/>
      <c r="K1620" s="108"/>
      <c r="L1620" s="108"/>
      <c r="M1620" s="111"/>
      <c r="N1620" s="112"/>
      <c r="O1620" s="111"/>
      <c r="P1620" s="108"/>
      <c r="Q1620" s="108"/>
      <c r="R1620" s="108"/>
      <c r="S1620" s="108"/>
      <c r="T1620" s="108"/>
      <c r="U1620" s="108"/>
      <c r="V1620" s="108"/>
      <c r="W1620" s="108"/>
      <c r="X1620" s="108"/>
      <c r="Y1620" s="108"/>
      <c r="Z1620" s="108"/>
      <c r="AA1620" s="108"/>
      <c r="AB1620" s="108"/>
      <c r="AC1620" s="108"/>
      <c r="AD1620" s="108"/>
      <c r="AE1620" s="108"/>
      <c r="AF1620" s="108"/>
      <c r="AG1620" s="108"/>
      <c r="AH1620" s="108"/>
    </row>
    <row r="1621">
      <c r="A1621" s="108"/>
      <c r="B1621" s="108"/>
      <c r="C1621" s="108"/>
      <c r="D1621" s="115"/>
      <c r="E1621" s="108"/>
      <c r="F1621" s="108"/>
      <c r="G1621" s="108"/>
      <c r="H1621" s="108"/>
      <c r="I1621" s="108"/>
      <c r="J1621" s="108"/>
      <c r="K1621" s="108"/>
      <c r="L1621" s="108"/>
      <c r="M1621" s="111"/>
      <c r="N1621" s="112"/>
      <c r="O1621" s="111"/>
      <c r="P1621" s="108"/>
      <c r="Q1621" s="108"/>
      <c r="R1621" s="108"/>
      <c r="S1621" s="108"/>
      <c r="T1621" s="108"/>
      <c r="U1621" s="108"/>
      <c r="V1621" s="108"/>
      <c r="W1621" s="108"/>
      <c r="X1621" s="108"/>
      <c r="Y1621" s="108"/>
      <c r="Z1621" s="108"/>
      <c r="AA1621" s="108"/>
      <c r="AB1621" s="108"/>
      <c r="AC1621" s="108"/>
      <c r="AD1621" s="108"/>
      <c r="AE1621" s="108"/>
      <c r="AF1621" s="108"/>
      <c r="AG1621" s="108"/>
      <c r="AH1621" s="108"/>
    </row>
    <row r="1622">
      <c r="A1622" s="108"/>
      <c r="B1622" s="108"/>
      <c r="C1622" s="108"/>
      <c r="D1622" s="115"/>
      <c r="E1622" s="108"/>
      <c r="F1622" s="108"/>
      <c r="G1622" s="108"/>
      <c r="H1622" s="108"/>
      <c r="I1622" s="108"/>
      <c r="J1622" s="108"/>
      <c r="K1622" s="108"/>
      <c r="L1622" s="108"/>
      <c r="M1622" s="111"/>
      <c r="N1622" s="112"/>
      <c r="O1622" s="111"/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/>
      <c r="AB1622" s="108"/>
      <c r="AC1622" s="108"/>
      <c r="AD1622" s="108"/>
      <c r="AE1622" s="108"/>
      <c r="AF1622" s="108"/>
      <c r="AG1622" s="108"/>
      <c r="AH1622" s="108"/>
    </row>
    <row r="1623">
      <c r="A1623" s="108"/>
      <c r="B1623" s="108"/>
      <c r="C1623" s="108"/>
      <c r="D1623" s="115"/>
      <c r="E1623" s="108"/>
      <c r="F1623" s="108"/>
      <c r="G1623" s="108"/>
      <c r="H1623" s="108"/>
      <c r="I1623" s="108"/>
      <c r="J1623" s="108"/>
      <c r="K1623" s="108"/>
      <c r="L1623" s="108"/>
      <c r="M1623" s="111"/>
      <c r="N1623" s="112"/>
      <c r="O1623" s="111"/>
      <c r="P1623" s="108"/>
      <c r="Q1623" s="108"/>
      <c r="R1623" s="108"/>
      <c r="S1623" s="108"/>
      <c r="T1623" s="108"/>
      <c r="U1623" s="108"/>
      <c r="V1623" s="108"/>
      <c r="W1623" s="108"/>
      <c r="X1623" s="108"/>
      <c r="Y1623" s="108"/>
      <c r="Z1623" s="108"/>
      <c r="AA1623" s="108"/>
      <c r="AB1623" s="108"/>
      <c r="AC1623" s="108"/>
      <c r="AD1623" s="108"/>
      <c r="AE1623" s="108"/>
      <c r="AF1623" s="108"/>
      <c r="AG1623" s="108"/>
      <c r="AH1623" s="108"/>
    </row>
    <row r="1624">
      <c r="A1624" s="108"/>
      <c r="B1624" s="108"/>
      <c r="C1624" s="108"/>
      <c r="D1624" s="115"/>
      <c r="E1624" s="108"/>
      <c r="F1624" s="108"/>
      <c r="G1624" s="108"/>
      <c r="H1624" s="108"/>
      <c r="I1624" s="108"/>
      <c r="J1624" s="108"/>
      <c r="K1624" s="108"/>
      <c r="L1624" s="108"/>
      <c r="M1624" s="111"/>
      <c r="N1624" s="112"/>
      <c r="O1624" s="111"/>
      <c r="P1624" s="108"/>
      <c r="Q1624" s="108"/>
      <c r="R1624" s="108"/>
      <c r="S1624" s="108"/>
      <c r="T1624" s="108"/>
      <c r="U1624" s="108"/>
      <c r="V1624" s="108"/>
      <c r="W1624" s="108"/>
      <c r="X1624" s="108"/>
      <c r="Y1624" s="108"/>
      <c r="Z1624" s="108"/>
      <c r="AA1624" s="108"/>
      <c r="AB1624" s="108"/>
      <c r="AC1624" s="108"/>
      <c r="AD1624" s="108"/>
      <c r="AE1624" s="108"/>
      <c r="AF1624" s="108"/>
      <c r="AG1624" s="108"/>
      <c r="AH1624" s="108"/>
    </row>
    <row r="1625">
      <c r="A1625" s="108"/>
      <c r="B1625" s="108"/>
      <c r="C1625" s="108"/>
      <c r="D1625" s="115"/>
      <c r="E1625" s="108"/>
      <c r="F1625" s="108"/>
      <c r="G1625" s="108"/>
      <c r="H1625" s="108"/>
      <c r="I1625" s="108"/>
      <c r="J1625" s="108"/>
      <c r="K1625" s="108"/>
      <c r="L1625" s="108"/>
      <c r="M1625" s="111"/>
      <c r="N1625" s="112"/>
      <c r="O1625" s="111"/>
      <c r="P1625" s="108"/>
      <c r="Q1625" s="108"/>
      <c r="R1625" s="108"/>
      <c r="S1625" s="108"/>
      <c r="T1625" s="108"/>
      <c r="U1625" s="108"/>
      <c r="V1625" s="108"/>
      <c r="W1625" s="108"/>
      <c r="X1625" s="108"/>
      <c r="Y1625" s="108"/>
      <c r="Z1625" s="108"/>
      <c r="AA1625" s="108"/>
      <c r="AB1625" s="108"/>
      <c r="AC1625" s="108"/>
      <c r="AD1625" s="108"/>
      <c r="AE1625" s="108"/>
      <c r="AF1625" s="108"/>
      <c r="AG1625" s="108"/>
      <c r="AH1625" s="108"/>
    </row>
    <row r="1626">
      <c r="A1626" s="108"/>
      <c r="B1626" s="108"/>
      <c r="C1626" s="108"/>
      <c r="D1626" s="115"/>
      <c r="E1626" s="108"/>
      <c r="F1626" s="108"/>
      <c r="G1626" s="108"/>
      <c r="H1626" s="108"/>
      <c r="I1626" s="108"/>
      <c r="J1626" s="108"/>
      <c r="K1626" s="108"/>
      <c r="L1626" s="108"/>
      <c r="M1626" s="111"/>
      <c r="N1626" s="112"/>
      <c r="O1626" s="111"/>
      <c r="P1626" s="108"/>
      <c r="Q1626" s="108"/>
      <c r="R1626" s="108"/>
      <c r="S1626" s="108"/>
      <c r="T1626" s="108"/>
      <c r="U1626" s="108"/>
      <c r="V1626" s="108"/>
      <c r="W1626" s="108"/>
      <c r="X1626" s="108"/>
      <c r="Y1626" s="108"/>
      <c r="Z1626" s="108"/>
      <c r="AA1626" s="108"/>
      <c r="AB1626" s="108"/>
      <c r="AC1626" s="108"/>
      <c r="AD1626" s="108"/>
      <c r="AE1626" s="108"/>
      <c r="AF1626" s="108"/>
      <c r="AG1626" s="108"/>
      <c r="AH1626" s="108"/>
    </row>
    <row r="1627">
      <c r="A1627" s="108"/>
      <c r="B1627" s="108"/>
      <c r="C1627" s="108"/>
      <c r="D1627" s="115"/>
      <c r="E1627" s="108"/>
      <c r="F1627" s="108"/>
      <c r="G1627" s="108"/>
      <c r="H1627" s="108"/>
      <c r="I1627" s="108"/>
      <c r="J1627" s="108"/>
      <c r="K1627" s="108"/>
      <c r="L1627" s="108"/>
      <c r="M1627" s="111"/>
      <c r="N1627" s="112"/>
      <c r="O1627" s="111"/>
      <c r="P1627" s="108"/>
      <c r="Q1627" s="108"/>
      <c r="R1627" s="108"/>
      <c r="S1627" s="108"/>
      <c r="T1627" s="108"/>
      <c r="U1627" s="108"/>
      <c r="V1627" s="108"/>
      <c r="W1627" s="108"/>
      <c r="X1627" s="108"/>
      <c r="Y1627" s="108"/>
      <c r="Z1627" s="108"/>
      <c r="AA1627" s="108"/>
      <c r="AB1627" s="108"/>
      <c r="AC1627" s="108"/>
      <c r="AD1627" s="108"/>
      <c r="AE1627" s="108"/>
      <c r="AF1627" s="108"/>
      <c r="AG1627" s="108"/>
      <c r="AH1627" s="108"/>
    </row>
    <row r="1628">
      <c r="A1628" s="108"/>
      <c r="B1628" s="108"/>
      <c r="C1628" s="108"/>
      <c r="D1628" s="115"/>
      <c r="E1628" s="108"/>
      <c r="F1628" s="108"/>
      <c r="G1628" s="108"/>
      <c r="H1628" s="108"/>
      <c r="I1628" s="108"/>
      <c r="J1628" s="108"/>
      <c r="K1628" s="108"/>
      <c r="L1628" s="108"/>
      <c r="M1628" s="111"/>
      <c r="N1628" s="112"/>
      <c r="O1628" s="111"/>
      <c r="P1628" s="108"/>
      <c r="Q1628" s="108"/>
      <c r="R1628" s="108"/>
      <c r="S1628" s="108"/>
      <c r="T1628" s="108"/>
      <c r="U1628" s="108"/>
      <c r="V1628" s="108"/>
      <c r="W1628" s="108"/>
      <c r="X1628" s="108"/>
      <c r="Y1628" s="108"/>
      <c r="Z1628" s="108"/>
      <c r="AA1628" s="108"/>
      <c r="AB1628" s="108"/>
      <c r="AC1628" s="108"/>
      <c r="AD1628" s="108"/>
      <c r="AE1628" s="108"/>
      <c r="AF1628" s="108"/>
      <c r="AG1628" s="108"/>
      <c r="AH1628" s="108"/>
    </row>
    <row r="1629">
      <c r="A1629" s="108"/>
      <c r="B1629" s="108"/>
      <c r="C1629" s="108"/>
      <c r="D1629" s="115"/>
      <c r="E1629" s="108"/>
      <c r="F1629" s="108"/>
      <c r="G1629" s="108"/>
      <c r="H1629" s="108"/>
      <c r="I1629" s="108"/>
      <c r="J1629" s="108"/>
      <c r="K1629" s="108"/>
      <c r="L1629" s="108"/>
      <c r="M1629" s="111"/>
      <c r="N1629" s="112"/>
      <c r="O1629" s="111"/>
      <c r="P1629" s="108"/>
      <c r="Q1629" s="108"/>
      <c r="R1629" s="108"/>
      <c r="S1629" s="108"/>
      <c r="T1629" s="108"/>
      <c r="U1629" s="108"/>
      <c r="V1629" s="108"/>
      <c r="W1629" s="108"/>
      <c r="X1629" s="108"/>
      <c r="Y1629" s="108"/>
      <c r="Z1629" s="108"/>
      <c r="AA1629" s="108"/>
      <c r="AB1629" s="108"/>
      <c r="AC1629" s="108"/>
      <c r="AD1629" s="108"/>
      <c r="AE1629" s="108"/>
      <c r="AF1629" s="108"/>
      <c r="AG1629" s="108"/>
      <c r="AH1629" s="108"/>
    </row>
    <row r="1630">
      <c r="A1630" s="108"/>
      <c r="B1630" s="108"/>
      <c r="C1630" s="108"/>
      <c r="D1630" s="115"/>
      <c r="E1630" s="108"/>
      <c r="F1630" s="108"/>
      <c r="G1630" s="108"/>
      <c r="H1630" s="108"/>
      <c r="I1630" s="108"/>
      <c r="J1630" s="108"/>
      <c r="K1630" s="108"/>
      <c r="L1630" s="108"/>
      <c r="M1630" s="111"/>
      <c r="N1630" s="112"/>
      <c r="O1630" s="111"/>
      <c r="P1630" s="108"/>
      <c r="Q1630" s="108"/>
      <c r="R1630" s="108"/>
      <c r="S1630" s="108"/>
      <c r="T1630" s="108"/>
      <c r="U1630" s="108"/>
      <c r="V1630" s="108"/>
      <c r="W1630" s="108"/>
      <c r="X1630" s="108"/>
      <c r="Y1630" s="108"/>
      <c r="Z1630" s="108"/>
      <c r="AA1630" s="108"/>
      <c r="AB1630" s="108"/>
      <c r="AC1630" s="108"/>
      <c r="AD1630" s="108"/>
      <c r="AE1630" s="108"/>
      <c r="AF1630" s="108"/>
      <c r="AG1630" s="108"/>
      <c r="AH1630" s="108"/>
    </row>
    <row r="1631">
      <c r="A1631" s="108"/>
      <c r="B1631" s="108"/>
      <c r="C1631" s="108"/>
      <c r="D1631" s="115"/>
      <c r="E1631" s="108"/>
      <c r="F1631" s="108"/>
      <c r="G1631" s="108"/>
      <c r="H1631" s="108"/>
      <c r="I1631" s="108"/>
      <c r="J1631" s="108"/>
      <c r="K1631" s="108"/>
      <c r="L1631" s="108"/>
      <c r="M1631" s="111"/>
      <c r="N1631" s="112"/>
      <c r="O1631" s="111"/>
      <c r="P1631" s="108"/>
      <c r="Q1631" s="108"/>
      <c r="R1631" s="108"/>
      <c r="S1631" s="108"/>
      <c r="T1631" s="108"/>
      <c r="U1631" s="108"/>
      <c r="V1631" s="108"/>
      <c r="W1631" s="108"/>
      <c r="X1631" s="108"/>
      <c r="Y1631" s="108"/>
      <c r="Z1631" s="108"/>
      <c r="AA1631" s="108"/>
      <c r="AB1631" s="108"/>
      <c r="AC1631" s="108"/>
      <c r="AD1631" s="108"/>
      <c r="AE1631" s="108"/>
      <c r="AF1631" s="108"/>
      <c r="AG1631" s="108"/>
      <c r="AH1631" s="108"/>
    </row>
    <row r="1632">
      <c r="A1632" s="108"/>
      <c r="B1632" s="108"/>
      <c r="C1632" s="108"/>
      <c r="D1632" s="115"/>
      <c r="E1632" s="108"/>
      <c r="F1632" s="108"/>
      <c r="G1632" s="108"/>
      <c r="H1632" s="108"/>
      <c r="I1632" s="108"/>
      <c r="J1632" s="108"/>
      <c r="K1632" s="108"/>
      <c r="L1632" s="108"/>
      <c r="M1632" s="111"/>
      <c r="N1632" s="112"/>
      <c r="O1632" s="111"/>
      <c r="P1632" s="108"/>
      <c r="Q1632" s="108"/>
      <c r="R1632" s="108"/>
      <c r="S1632" s="108"/>
      <c r="T1632" s="108"/>
      <c r="U1632" s="108"/>
      <c r="V1632" s="108"/>
      <c r="W1632" s="108"/>
      <c r="X1632" s="108"/>
      <c r="Y1632" s="108"/>
      <c r="Z1632" s="108"/>
      <c r="AA1632" s="108"/>
      <c r="AB1632" s="108"/>
      <c r="AC1632" s="108"/>
      <c r="AD1632" s="108"/>
      <c r="AE1632" s="108"/>
      <c r="AF1632" s="108"/>
      <c r="AG1632" s="108"/>
      <c r="AH1632" s="108"/>
    </row>
    <row r="1633">
      <c r="A1633" s="108"/>
      <c r="B1633" s="108"/>
      <c r="C1633" s="108"/>
      <c r="D1633" s="115"/>
      <c r="E1633" s="108"/>
      <c r="F1633" s="108"/>
      <c r="G1633" s="108"/>
      <c r="H1633" s="108"/>
      <c r="I1633" s="108"/>
      <c r="J1633" s="108"/>
      <c r="K1633" s="108"/>
      <c r="L1633" s="108"/>
      <c r="M1633" s="111"/>
      <c r="N1633" s="112"/>
      <c r="O1633" s="111"/>
      <c r="P1633" s="108"/>
      <c r="Q1633" s="108"/>
      <c r="R1633" s="108"/>
      <c r="S1633" s="108"/>
      <c r="T1633" s="108"/>
      <c r="U1633" s="108"/>
      <c r="V1633" s="108"/>
      <c r="W1633" s="108"/>
      <c r="X1633" s="108"/>
      <c r="Y1633" s="108"/>
      <c r="Z1633" s="108"/>
      <c r="AA1633" s="108"/>
      <c r="AB1633" s="108"/>
      <c r="AC1633" s="108"/>
      <c r="AD1633" s="108"/>
      <c r="AE1633" s="108"/>
      <c r="AF1633" s="108"/>
      <c r="AG1633" s="108"/>
      <c r="AH1633" s="108"/>
    </row>
    <row r="1634">
      <c r="A1634" s="108"/>
      <c r="B1634" s="108"/>
      <c r="C1634" s="108"/>
      <c r="D1634" s="115"/>
      <c r="E1634" s="108"/>
      <c r="F1634" s="108"/>
      <c r="G1634" s="108"/>
      <c r="H1634" s="108"/>
      <c r="I1634" s="108"/>
      <c r="J1634" s="108"/>
      <c r="K1634" s="108"/>
      <c r="L1634" s="108"/>
      <c r="M1634" s="111"/>
      <c r="N1634" s="112"/>
      <c r="O1634" s="111"/>
      <c r="P1634" s="108"/>
      <c r="Q1634" s="108"/>
      <c r="R1634" s="108"/>
      <c r="S1634" s="108"/>
      <c r="T1634" s="108"/>
      <c r="U1634" s="108"/>
      <c r="V1634" s="108"/>
      <c r="W1634" s="108"/>
      <c r="X1634" s="108"/>
      <c r="Y1634" s="108"/>
      <c r="Z1634" s="108"/>
      <c r="AA1634" s="108"/>
      <c r="AB1634" s="108"/>
      <c r="AC1634" s="108"/>
      <c r="AD1634" s="108"/>
      <c r="AE1634" s="108"/>
      <c r="AF1634" s="108"/>
      <c r="AG1634" s="108"/>
      <c r="AH1634" s="108"/>
    </row>
    <row r="1635">
      <c r="A1635" s="108"/>
      <c r="B1635" s="108"/>
      <c r="C1635" s="108"/>
      <c r="D1635" s="115"/>
      <c r="E1635" s="108"/>
      <c r="F1635" s="108"/>
      <c r="G1635" s="108"/>
      <c r="H1635" s="108"/>
      <c r="I1635" s="108"/>
      <c r="J1635" s="108"/>
      <c r="K1635" s="108"/>
      <c r="L1635" s="108"/>
      <c r="M1635" s="111"/>
      <c r="N1635" s="112"/>
      <c r="O1635" s="111"/>
      <c r="P1635" s="108"/>
      <c r="Q1635" s="108"/>
      <c r="R1635" s="108"/>
      <c r="S1635" s="108"/>
      <c r="T1635" s="108"/>
      <c r="U1635" s="108"/>
      <c r="V1635" s="108"/>
      <c r="W1635" s="108"/>
      <c r="X1635" s="108"/>
      <c r="Y1635" s="108"/>
      <c r="Z1635" s="108"/>
      <c r="AA1635" s="108"/>
      <c r="AB1635" s="108"/>
      <c r="AC1635" s="108"/>
      <c r="AD1635" s="108"/>
      <c r="AE1635" s="108"/>
      <c r="AF1635" s="108"/>
      <c r="AG1635" s="108"/>
      <c r="AH1635" s="108"/>
    </row>
    <row r="1636">
      <c r="A1636" s="108"/>
      <c r="B1636" s="108"/>
      <c r="C1636" s="108"/>
      <c r="D1636" s="115"/>
      <c r="E1636" s="108"/>
      <c r="F1636" s="108"/>
      <c r="G1636" s="108"/>
      <c r="H1636" s="108"/>
      <c r="I1636" s="108"/>
      <c r="J1636" s="108"/>
      <c r="K1636" s="108"/>
      <c r="L1636" s="108"/>
      <c r="M1636" s="111"/>
      <c r="N1636" s="112"/>
      <c r="O1636" s="111"/>
      <c r="P1636" s="108"/>
      <c r="Q1636" s="108"/>
      <c r="R1636" s="108"/>
      <c r="S1636" s="108"/>
      <c r="T1636" s="108"/>
      <c r="U1636" s="108"/>
      <c r="V1636" s="108"/>
      <c r="W1636" s="108"/>
      <c r="X1636" s="108"/>
      <c r="Y1636" s="108"/>
      <c r="Z1636" s="108"/>
      <c r="AA1636" s="108"/>
      <c r="AB1636" s="108"/>
      <c r="AC1636" s="108"/>
      <c r="AD1636" s="108"/>
      <c r="AE1636" s="108"/>
      <c r="AF1636" s="108"/>
      <c r="AG1636" s="108"/>
      <c r="AH1636" s="108"/>
    </row>
    <row r="1637">
      <c r="A1637" s="108"/>
      <c r="B1637" s="108"/>
      <c r="C1637" s="108"/>
      <c r="D1637" s="115"/>
      <c r="E1637" s="108"/>
      <c r="F1637" s="108"/>
      <c r="G1637" s="108"/>
      <c r="H1637" s="108"/>
      <c r="I1637" s="108"/>
      <c r="J1637" s="108"/>
      <c r="K1637" s="108"/>
      <c r="L1637" s="108"/>
      <c r="M1637" s="111"/>
      <c r="N1637" s="112"/>
      <c r="O1637" s="111"/>
      <c r="P1637" s="108"/>
      <c r="Q1637" s="108"/>
      <c r="R1637" s="108"/>
      <c r="S1637" s="108"/>
      <c r="T1637" s="108"/>
      <c r="U1637" s="108"/>
      <c r="V1637" s="108"/>
      <c r="W1637" s="108"/>
      <c r="X1637" s="108"/>
      <c r="Y1637" s="108"/>
      <c r="Z1637" s="108"/>
      <c r="AA1637" s="108"/>
      <c r="AB1637" s="108"/>
      <c r="AC1637" s="108"/>
      <c r="AD1637" s="108"/>
      <c r="AE1637" s="108"/>
      <c r="AF1637" s="108"/>
      <c r="AG1637" s="108"/>
      <c r="AH1637" s="108"/>
    </row>
    <row r="1638">
      <c r="A1638" s="108"/>
      <c r="B1638" s="108"/>
      <c r="C1638" s="108"/>
      <c r="D1638" s="115"/>
      <c r="E1638" s="108"/>
      <c r="F1638" s="108"/>
      <c r="G1638" s="108"/>
      <c r="H1638" s="108"/>
      <c r="I1638" s="108"/>
      <c r="J1638" s="108"/>
      <c r="K1638" s="108"/>
      <c r="L1638" s="108"/>
      <c r="M1638" s="111"/>
      <c r="N1638" s="112"/>
      <c r="O1638" s="111"/>
      <c r="P1638" s="108"/>
      <c r="Q1638" s="108"/>
      <c r="R1638" s="108"/>
      <c r="S1638" s="108"/>
      <c r="T1638" s="108"/>
      <c r="U1638" s="108"/>
      <c r="V1638" s="108"/>
      <c r="W1638" s="108"/>
      <c r="X1638" s="108"/>
      <c r="Y1638" s="108"/>
      <c r="Z1638" s="108"/>
      <c r="AA1638" s="108"/>
      <c r="AB1638" s="108"/>
      <c r="AC1638" s="108"/>
      <c r="AD1638" s="108"/>
      <c r="AE1638" s="108"/>
      <c r="AF1638" s="108"/>
      <c r="AG1638" s="108"/>
      <c r="AH1638" s="108"/>
    </row>
    <row r="1639">
      <c r="A1639" s="108"/>
      <c r="B1639" s="108"/>
      <c r="C1639" s="108"/>
      <c r="D1639" s="115"/>
      <c r="E1639" s="108"/>
      <c r="F1639" s="108"/>
      <c r="G1639" s="108"/>
      <c r="H1639" s="108"/>
      <c r="I1639" s="108"/>
      <c r="J1639" s="108"/>
      <c r="K1639" s="108"/>
      <c r="L1639" s="108"/>
      <c r="M1639" s="111"/>
      <c r="N1639" s="112"/>
      <c r="O1639" s="111"/>
      <c r="P1639" s="108"/>
      <c r="Q1639" s="108"/>
      <c r="R1639" s="108"/>
      <c r="S1639" s="108"/>
      <c r="T1639" s="108"/>
      <c r="U1639" s="108"/>
      <c r="V1639" s="108"/>
      <c r="W1639" s="108"/>
      <c r="X1639" s="108"/>
      <c r="Y1639" s="108"/>
      <c r="Z1639" s="108"/>
      <c r="AA1639" s="108"/>
      <c r="AB1639" s="108"/>
      <c r="AC1639" s="108"/>
      <c r="AD1639" s="108"/>
      <c r="AE1639" s="108"/>
      <c r="AF1639" s="108"/>
      <c r="AG1639" s="108"/>
      <c r="AH1639" s="108"/>
    </row>
    <row r="1640">
      <c r="A1640" s="108"/>
      <c r="B1640" s="108"/>
      <c r="C1640" s="108"/>
      <c r="D1640" s="115"/>
      <c r="E1640" s="108"/>
      <c r="F1640" s="108"/>
      <c r="G1640" s="108"/>
      <c r="H1640" s="108"/>
      <c r="I1640" s="108"/>
      <c r="J1640" s="108"/>
      <c r="K1640" s="108"/>
      <c r="L1640" s="108"/>
      <c r="M1640" s="111"/>
      <c r="N1640" s="112"/>
      <c r="O1640" s="111"/>
      <c r="P1640" s="108"/>
      <c r="Q1640" s="108"/>
      <c r="R1640" s="108"/>
      <c r="S1640" s="108"/>
      <c r="T1640" s="108"/>
      <c r="U1640" s="108"/>
      <c r="V1640" s="108"/>
      <c r="W1640" s="108"/>
      <c r="X1640" s="108"/>
      <c r="Y1640" s="108"/>
      <c r="Z1640" s="108"/>
      <c r="AA1640" s="108"/>
      <c r="AB1640" s="108"/>
      <c r="AC1640" s="108"/>
      <c r="AD1640" s="108"/>
      <c r="AE1640" s="108"/>
      <c r="AF1640" s="108"/>
      <c r="AG1640" s="108"/>
      <c r="AH1640" s="108"/>
    </row>
    <row r="1641">
      <c r="A1641" s="108"/>
      <c r="B1641" s="108"/>
      <c r="C1641" s="108"/>
      <c r="D1641" s="115"/>
      <c r="E1641" s="108"/>
      <c r="F1641" s="108"/>
      <c r="G1641" s="108"/>
      <c r="H1641" s="108"/>
      <c r="I1641" s="108"/>
      <c r="J1641" s="108"/>
      <c r="K1641" s="108"/>
      <c r="L1641" s="108"/>
      <c r="M1641" s="111"/>
      <c r="N1641" s="112"/>
      <c r="O1641" s="111"/>
      <c r="P1641" s="108"/>
      <c r="Q1641" s="108"/>
      <c r="R1641" s="108"/>
      <c r="S1641" s="108"/>
      <c r="T1641" s="108"/>
      <c r="U1641" s="108"/>
      <c r="V1641" s="108"/>
      <c r="W1641" s="108"/>
      <c r="X1641" s="108"/>
      <c r="Y1641" s="108"/>
      <c r="Z1641" s="108"/>
      <c r="AA1641" s="108"/>
      <c r="AB1641" s="108"/>
      <c r="AC1641" s="108"/>
      <c r="AD1641" s="108"/>
      <c r="AE1641" s="108"/>
      <c r="AF1641" s="108"/>
      <c r="AG1641" s="108"/>
      <c r="AH1641" s="108"/>
    </row>
    <row r="1642">
      <c r="A1642" s="108"/>
      <c r="B1642" s="108"/>
      <c r="C1642" s="108"/>
      <c r="D1642" s="115"/>
      <c r="E1642" s="108"/>
      <c r="F1642" s="108"/>
      <c r="G1642" s="108"/>
      <c r="H1642" s="108"/>
      <c r="I1642" s="108"/>
      <c r="J1642" s="108"/>
      <c r="K1642" s="108"/>
      <c r="L1642" s="108"/>
      <c r="M1642" s="111"/>
      <c r="N1642" s="112"/>
      <c r="O1642" s="111"/>
      <c r="P1642" s="108"/>
      <c r="Q1642" s="108"/>
      <c r="R1642" s="108"/>
      <c r="S1642" s="108"/>
      <c r="T1642" s="108"/>
      <c r="U1642" s="108"/>
      <c r="V1642" s="108"/>
      <c r="W1642" s="108"/>
      <c r="X1642" s="108"/>
      <c r="Y1642" s="108"/>
      <c r="Z1642" s="108"/>
      <c r="AA1642" s="108"/>
      <c r="AB1642" s="108"/>
      <c r="AC1642" s="108"/>
      <c r="AD1642" s="108"/>
      <c r="AE1642" s="108"/>
      <c r="AF1642" s="108"/>
      <c r="AG1642" s="108"/>
      <c r="AH1642" s="108"/>
    </row>
    <row r="1643">
      <c r="A1643" s="108"/>
      <c r="B1643" s="108"/>
      <c r="C1643" s="108"/>
      <c r="D1643" s="115"/>
      <c r="E1643" s="108"/>
      <c r="F1643" s="108"/>
      <c r="G1643" s="108"/>
      <c r="H1643" s="108"/>
      <c r="I1643" s="108"/>
      <c r="J1643" s="108"/>
      <c r="K1643" s="108"/>
      <c r="L1643" s="108"/>
      <c r="M1643" s="111"/>
      <c r="N1643" s="112"/>
      <c r="O1643" s="111"/>
      <c r="P1643" s="108"/>
      <c r="Q1643" s="108"/>
      <c r="R1643" s="108"/>
      <c r="S1643" s="108"/>
      <c r="T1643" s="108"/>
      <c r="U1643" s="108"/>
      <c r="V1643" s="108"/>
      <c r="W1643" s="108"/>
      <c r="X1643" s="108"/>
      <c r="Y1643" s="108"/>
      <c r="Z1643" s="108"/>
      <c r="AA1643" s="108"/>
      <c r="AB1643" s="108"/>
      <c r="AC1643" s="108"/>
      <c r="AD1643" s="108"/>
      <c r="AE1643" s="108"/>
      <c r="AF1643" s="108"/>
      <c r="AG1643" s="108"/>
      <c r="AH1643" s="108"/>
    </row>
    <row r="1644">
      <c r="A1644" s="108"/>
      <c r="B1644" s="108"/>
      <c r="C1644" s="108"/>
      <c r="D1644" s="115"/>
      <c r="E1644" s="108"/>
      <c r="F1644" s="108"/>
      <c r="G1644" s="108"/>
      <c r="H1644" s="108"/>
      <c r="I1644" s="108"/>
      <c r="J1644" s="108"/>
      <c r="K1644" s="108"/>
      <c r="L1644" s="108"/>
      <c r="M1644" s="111"/>
      <c r="N1644" s="112"/>
      <c r="O1644" s="111"/>
      <c r="P1644" s="108"/>
      <c r="Q1644" s="108"/>
      <c r="R1644" s="108"/>
      <c r="S1644" s="108"/>
      <c r="T1644" s="108"/>
      <c r="U1644" s="108"/>
      <c r="V1644" s="108"/>
      <c r="W1644" s="108"/>
      <c r="X1644" s="108"/>
      <c r="Y1644" s="108"/>
      <c r="Z1644" s="108"/>
      <c r="AA1644" s="108"/>
      <c r="AB1644" s="108"/>
      <c r="AC1644" s="108"/>
      <c r="AD1644" s="108"/>
      <c r="AE1644" s="108"/>
      <c r="AF1644" s="108"/>
      <c r="AG1644" s="108"/>
      <c r="AH1644" s="108"/>
    </row>
    <row r="1645">
      <c r="A1645" s="108"/>
      <c r="B1645" s="108"/>
      <c r="C1645" s="108"/>
      <c r="D1645" s="115"/>
      <c r="E1645" s="108"/>
      <c r="F1645" s="108"/>
      <c r="G1645" s="108"/>
      <c r="H1645" s="108"/>
      <c r="I1645" s="108"/>
      <c r="J1645" s="108"/>
      <c r="K1645" s="108"/>
      <c r="L1645" s="108"/>
      <c r="M1645" s="111"/>
      <c r="N1645" s="112"/>
      <c r="O1645" s="111"/>
      <c r="P1645" s="108"/>
      <c r="Q1645" s="108"/>
      <c r="R1645" s="108"/>
      <c r="S1645" s="108"/>
      <c r="T1645" s="108"/>
      <c r="U1645" s="108"/>
      <c r="V1645" s="108"/>
      <c r="W1645" s="108"/>
      <c r="X1645" s="108"/>
      <c r="Y1645" s="108"/>
      <c r="Z1645" s="108"/>
      <c r="AA1645" s="108"/>
      <c r="AB1645" s="108"/>
      <c r="AC1645" s="108"/>
      <c r="AD1645" s="108"/>
      <c r="AE1645" s="108"/>
      <c r="AF1645" s="108"/>
      <c r="AG1645" s="108"/>
      <c r="AH1645" s="108"/>
    </row>
    <row r="1646">
      <c r="A1646" s="108"/>
      <c r="B1646" s="108"/>
      <c r="C1646" s="108"/>
      <c r="D1646" s="115"/>
      <c r="E1646" s="108"/>
      <c r="F1646" s="108"/>
      <c r="G1646" s="108"/>
      <c r="H1646" s="108"/>
      <c r="I1646" s="108"/>
      <c r="J1646" s="108"/>
      <c r="K1646" s="108"/>
      <c r="L1646" s="108"/>
      <c r="M1646" s="111"/>
      <c r="N1646" s="112"/>
      <c r="O1646" s="111"/>
      <c r="P1646" s="108"/>
      <c r="Q1646" s="108"/>
      <c r="R1646" s="108"/>
      <c r="S1646" s="108"/>
      <c r="T1646" s="108"/>
      <c r="U1646" s="108"/>
      <c r="V1646" s="108"/>
      <c r="W1646" s="108"/>
      <c r="X1646" s="108"/>
      <c r="Y1646" s="108"/>
      <c r="Z1646" s="108"/>
      <c r="AA1646" s="108"/>
      <c r="AB1646" s="108"/>
      <c r="AC1646" s="108"/>
      <c r="AD1646" s="108"/>
      <c r="AE1646" s="108"/>
      <c r="AF1646" s="108"/>
      <c r="AG1646" s="108"/>
      <c r="AH1646" s="108"/>
    </row>
    <row r="1647">
      <c r="A1647" s="108"/>
      <c r="B1647" s="108"/>
      <c r="C1647" s="108"/>
      <c r="D1647" s="115"/>
      <c r="E1647" s="108"/>
      <c r="F1647" s="108"/>
      <c r="G1647" s="108"/>
      <c r="H1647" s="108"/>
      <c r="I1647" s="108"/>
      <c r="J1647" s="108"/>
      <c r="K1647" s="108"/>
      <c r="L1647" s="108"/>
      <c r="M1647" s="111"/>
      <c r="N1647" s="112"/>
      <c r="O1647" s="111"/>
      <c r="P1647" s="108"/>
      <c r="Q1647" s="108"/>
      <c r="R1647" s="108"/>
      <c r="S1647" s="108"/>
      <c r="T1647" s="108"/>
      <c r="U1647" s="108"/>
      <c r="V1647" s="108"/>
      <c r="W1647" s="108"/>
      <c r="X1647" s="108"/>
      <c r="Y1647" s="108"/>
      <c r="Z1647" s="108"/>
      <c r="AA1647" s="108"/>
      <c r="AB1647" s="108"/>
      <c r="AC1647" s="108"/>
      <c r="AD1647" s="108"/>
      <c r="AE1647" s="108"/>
      <c r="AF1647" s="108"/>
      <c r="AG1647" s="108"/>
      <c r="AH1647" s="108"/>
    </row>
    <row r="1648">
      <c r="A1648" s="108"/>
      <c r="B1648" s="108"/>
      <c r="C1648" s="108"/>
      <c r="D1648" s="115"/>
      <c r="E1648" s="108"/>
      <c r="F1648" s="108"/>
      <c r="G1648" s="108"/>
      <c r="H1648" s="108"/>
      <c r="I1648" s="108"/>
      <c r="J1648" s="108"/>
      <c r="K1648" s="108"/>
      <c r="L1648" s="108"/>
      <c r="M1648" s="111"/>
      <c r="N1648" s="112"/>
      <c r="O1648" s="111"/>
      <c r="P1648" s="108"/>
      <c r="Q1648" s="108"/>
      <c r="R1648" s="108"/>
      <c r="S1648" s="108"/>
      <c r="T1648" s="108"/>
      <c r="U1648" s="108"/>
      <c r="V1648" s="108"/>
      <c r="W1648" s="108"/>
      <c r="X1648" s="108"/>
      <c r="Y1648" s="108"/>
      <c r="Z1648" s="108"/>
      <c r="AA1648" s="108"/>
      <c r="AB1648" s="108"/>
      <c r="AC1648" s="108"/>
      <c r="AD1648" s="108"/>
      <c r="AE1648" s="108"/>
      <c r="AF1648" s="108"/>
      <c r="AG1648" s="108"/>
      <c r="AH1648" s="108"/>
    </row>
    <row r="1649">
      <c r="A1649" s="108"/>
      <c r="B1649" s="108"/>
      <c r="C1649" s="108"/>
      <c r="D1649" s="115"/>
      <c r="E1649" s="108"/>
      <c r="F1649" s="108"/>
      <c r="G1649" s="108"/>
      <c r="H1649" s="108"/>
      <c r="I1649" s="108"/>
      <c r="J1649" s="108"/>
      <c r="K1649" s="108"/>
      <c r="L1649" s="108"/>
      <c r="M1649" s="111"/>
      <c r="N1649" s="112"/>
      <c r="O1649" s="111"/>
      <c r="P1649" s="108"/>
      <c r="Q1649" s="108"/>
      <c r="R1649" s="108"/>
      <c r="S1649" s="108"/>
      <c r="T1649" s="108"/>
      <c r="U1649" s="108"/>
      <c r="V1649" s="108"/>
      <c r="W1649" s="108"/>
      <c r="X1649" s="108"/>
      <c r="Y1649" s="108"/>
      <c r="Z1649" s="108"/>
      <c r="AA1649" s="108"/>
      <c r="AB1649" s="108"/>
      <c r="AC1649" s="108"/>
      <c r="AD1649" s="108"/>
      <c r="AE1649" s="108"/>
      <c r="AF1649" s="108"/>
      <c r="AG1649" s="108"/>
      <c r="AH1649" s="108"/>
    </row>
    <row r="1650">
      <c r="A1650" s="108"/>
      <c r="B1650" s="108"/>
      <c r="C1650" s="108"/>
      <c r="D1650" s="115"/>
      <c r="E1650" s="108"/>
      <c r="F1650" s="108"/>
      <c r="G1650" s="108"/>
      <c r="H1650" s="108"/>
      <c r="I1650" s="108"/>
      <c r="J1650" s="108"/>
      <c r="K1650" s="108"/>
      <c r="L1650" s="108"/>
      <c r="M1650" s="111"/>
      <c r="N1650" s="112"/>
      <c r="O1650" s="111"/>
      <c r="P1650" s="108"/>
      <c r="Q1650" s="108"/>
      <c r="R1650" s="108"/>
      <c r="S1650" s="108"/>
      <c r="T1650" s="108"/>
      <c r="U1650" s="108"/>
      <c r="V1650" s="108"/>
      <c r="W1650" s="108"/>
      <c r="X1650" s="108"/>
      <c r="Y1650" s="108"/>
      <c r="Z1650" s="108"/>
      <c r="AA1650" s="108"/>
      <c r="AB1650" s="108"/>
      <c r="AC1650" s="108"/>
      <c r="AD1650" s="108"/>
      <c r="AE1650" s="108"/>
      <c r="AF1650" s="108"/>
      <c r="AG1650" s="108"/>
      <c r="AH1650" s="108"/>
    </row>
    <row r="1651">
      <c r="A1651" s="108"/>
      <c r="B1651" s="108"/>
      <c r="C1651" s="108"/>
      <c r="D1651" s="115"/>
      <c r="E1651" s="108"/>
      <c r="F1651" s="108"/>
      <c r="G1651" s="108"/>
      <c r="H1651" s="108"/>
      <c r="I1651" s="108"/>
      <c r="J1651" s="108"/>
      <c r="K1651" s="108"/>
      <c r="L1651" s="108"/>
      <c r="M1651" s="111"/>
      <c r="N1651" s="112"/>
      <c r="O1651" s="111"/>
      <c r="P1651" s="108"/>
      <c r="Q1651" s="108"/>
      <c r="R1651" s="108"/>
      <c r="S1651" s="108"/>
      <c r="T1651" s="108"/>
      <c r="U1651" s="108"/>
      <c r="V1651" s="108"/>
      <c r="W1651" s="108"/>
      <c r="X1651" s="108"/>
      <c r="Y1651" s="108"/>
      <c r="Z1651" s="108"/>
      <c r="AA1651" s="108"/>
      <c r="AB1651" s="108"/>
      <c r="AC1651" s="108"/>
      <c r="AD1651" s="108"/>
      <c r="AE1651" s="108"/>
      <c r="AF1651" s="108"/>
      <c r="AG1651" s="108"/>
      <c r="AH1651" s="108"/>
    </row>
    <row r="1652">
      <c r="A1652" s="108"/>
      <c r="B1652" s="108"/>
      <c r="C1652" s="108"/>
      <c r="D1652" s="115"/>
      <c r="E1652" s="108"/>
      <c r="F1652" s="108"/>
      <c r="G1652" s="108"/>
      <c r="H1652" s="108"/>
      <c r="I1652" s="108"/>
      <c r="J1652" s="108"/>
      <c r="K1652" s="108"/>
      <c r="L1652" s="108"/>
      <c r="M1652" s="111"/>
      <c r="N1652" s="112"/>
      <c r="O1652" s="111"/>
      <c r="P1652" s="108"/>
      <c r="Q1652" s="108"/>
      <c r="R1652" s="108"/>
      <c r="S1652" s="108"/>
      <c r="T1652" s="108"/>
      <c r="U1652" s="108"/>
      <c r="V1652" s="108"/>
      <c r="W1652" s="108"/>
      <c r="X1652" s="108"/>
      <c r="Y1652" s="108"/>
      <c r="Z1652" s="108"/>
      <c r="AA1652" s="108"/>
      <c r="AB1652" s="108"/>
      <c r="AC1652" s="108"/>
      <c r="AD1652" s="108"/>
      <c r="AE1652" s="108"/>
      <c r="AF1652" s="108"/>
      <c r="AG1652" s="108"/>
      <c r="AH1652" s="108"/>
    </row>
    <row r="1653">
      <c r="A1653" s="108"/>
      <c r="B1653" s="108"/>
      <c r="C1653" s="108"/>
      <c r="D1653" s="115"/>
      <c r="E1653" s="108"/>
      <c r="F1653" s="108"/>
      <c r="G1653" s="108"/>
      <c r="H1653" s="108"/>
      <c r="I1653" s="108"/>
      <c r="J1653" s="108"/>
      <c r="K1653" s="108"/>
      <c r="L1653" s="108"/>
      <c r="M1653" s="111"/>
      <c r="N1653" s="112"/>
      <c r="O1653" s="111"/>
      <c r="P1653" s="108"/>
      <c r="Q1653" s="108"/>
      <c r="R1653" s="108"/>
      <c r="S1653" s="108"/>
      <c r="T1653" s="108"/>
      <c r="U1653" s="108"/>
      <c r="V1653" s="108"/>
      <c r="W1653" s="108"/>
      <c r="X1653" s="108"/>
      <c r="Y1653" s="108"/>
      <c r="Z1653" s="108"/>
      <c r="AA1653" s="108"/>
      <c r="AB1653" s="108"/>
      <c r="AC1653" s="108"/>
      <c r="AD1653" s="108"/>
      <c r="AE1653" s="108"/>
      <c r="AF1653" s="108"/>
      <c r="AG1653" s="108"/>
      <c r="AH1653" s="108"/>
    </row>
    <row r="1654">
      <c r="A1654" s="108"/>
      <c r="B1654" s="108"/>
      <c r="C1654" s="108"/>
      <c r="D1654" s="115"/>
      <c r="E1654" s="108"/>
      <c r="F1654" s="108"/>
      <c r="G1654" s="108"/>
      <c r="H1654" s="108"/>
      <c r="I1654" s="108"/>
      <c r="J1654" s="108"/>
      <c r="K1654" s="108"/>
      <c r="L1654" s="108"/>
      <c r="M1654" s="111"/>
      <c r="N1654" s="112"/>
      <c r="O1654" s="111"/>
      <c r="P1654" s="108"/>
      <c r="Q1654" s="108"/>
      <c r="R1654" s="108"/>
      <c r="S1654" s="108"/>
      <c r="T1654" s="108"/>
      <c r="U1654" s="108"/>
      <c r="V1654" s="108"/>
      <c r="W1654" s="108"/>
      <c r="X1654" s="108"/>
      <c r="Y1654" s="108"/>
      <c r="Z1654" s="108"/>
      <c r="AA1654" s="108"/>
      <c r="AB1654" s="108"/>
      <c r="AC1654" s="108"/>
      <c r="AD1654" s="108"/>
      <c r="AE1654" s="108"/>
      <c r="AF1654" s="108"/>
      <c r="AG1654" s="108"/>
      <c r="AH1654" s="108"/>
    </row>
    <row r="1655">
      <c r="A1655" s="108"/>
      <c r="B1655" s="108"/>
      <c r="C1655" s="108"/>
      <c r="D1655" s="115"/>
      <c r="E1655" s="108"/>
      <c r="F1655" s="108"/>
      <c r="G1655" s="108"/>
      <c r="H1655" s="108"/>
      <c r="I1655" s="108"/>
      <c r="J1655" s="108"/>
      <c r="K1655" s="108"/>
      <c r="L1655" s="108"/>
      <c r="M1655" s="111"/>
      <c r="N1655" s="112"/>
      <c r="O1655" s="111"/>
      <c r="P1655" s="108"/>
      <c r="Q1655" s="108"/>
      <c r="R1655" s="108"/>
      <c r="S1655" s="108"/>
      <c r="T1655" s="108"/>
      <c r="U1655" s="108"/>
      <c r="V1655" s="108"/>
      <c r="W1655" s="108"/>
      <c r="X1655" s="108"/>
      <c r="Y1655" s="108"/>
      <c r="Z1655" s="108"/>
      <c r="AA1655" s="108"/>
      <c r="AB1655" s="108"/>
      <c r="AC1655" s="108"/>
      <c r="AD1655" s="108"/>
      <c r="AE1655" s="108"/>
      <c r="AF1655" s="108"/>
      <c r="AG1655" s="108"/>
      <c r="AH1655" s="108"/>
    </row>
    <row r="1656">
      <c r="A1656" s="108"/>
      <c r="B1656" s="108"/>
      <c r="C1656" s="108"/>
      <c r="D1656" s="115"/>
      <c r="E1656" s="108"/>
      <c r="F1656" s="108"/>
      <c r="G1656" s="108"/>
      <c r="H1656" s="108"/>
      <c r="I1656" s="108"/>
      <c r="J1656" s="108"/>
      <c r="K1656" s="108"/>
      <c r="L1656" s="108"/>
      <c r="M1656" s="111"/>
      <c r="N1656" s="112"/>
      <c r="O1656" s="111"/>
      <c r="P1656" s="108"/>
      <c r="Q1656" s="108"/>
      <c r="R1656" s="108"/>
      <c r="S1656" s="108"/>
      <c r="T1656" s="108"/>
      <c r="U1656" s="108"/>
      <c r="V1656" s="108"/>
      <c r="W1656" s="108"/>
      <c r="X1656" s="108"/>
      <c r="Y1656" s="108"/>
      <c r="Z1656" s="108"/>
      <c r="AA1656" s="108"/>
      <c r="AB1656" s="108"/>
      <c r="AC1656" s="108"/>
      <c r="AD1656" s="108"/>
      <c r="AE1656" s="108"/>
      <c r="AF1656" s="108"/>
      <c r="AG1656" s="108"/>
      <c r="AH1656" s="108"/>
    </row>
    <row r="1657">
      <c r="A1657" s="108"/>
      <c r="B1657" s="108"/>
      <c r="C1657" s="108"/>
      <c r="D1657" s="115"/>
      <c r="E1657" s="108"/>
      <c r="F1657" s="108"/>
      <c r="G1657" s="108"/>
      <c r="H1657" s="108"/>
      <c r="I1657" s="108"/>
      <c r="J1657" s="108"/>
      <c r="K1657" s="108"/>
      <c r="L1657" s="108"/>
      <c r="M1657" s="111"/>
      <c r="N1657" s="112"/>
      <c r="O1657" s="111"/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/>
      <c r="AB1657" s="108"/>
      <c r="AC1657" s="108"/>
      <c r="AD1657" s="108"/>
      <c r="AE1657" s="108"/>
      <c r="AF1657" s="108"/>
      <c r="AG1657" s="108"/>
      <c r="AH1657" s="108"/>
    </row>
    <row r="1658">
      <c r="A1658" s="108"/>
      <c r="B1658" s="108"/>
      <c r="C1658" s="108"/>
      <c r="D1658" s="115"/>
      <c r="E1658" s="108"/>
      <c r="F1658" s="108"/>
      <c r="G1658" s="108"/>
      <c r="H1658" s="108"/>
      <c r="I1658" s="108"/>
      <c r="J1658" s="108"/>
      <c r="K1658" s="108"/>
      <c r="L1658" s="108"/>
      <c r="M1658" s="111"/>
      <c r="N1658" s="112"/>
      <c r="O1658" s="111"/>
      <c r="P1658" s="108"/>
      <c r="Q1658" s="108"/>
      <c r="R1658" s="108"/>
      <c r="S1658" s="108"/>
      <c r="T1658" s="108"/>
      <c r="U1658" s="108"/>
      <c r="V1658" s="108"/>
      <c r="W1658" s="108"/>
      <c r="X1658" s="108"/>
      <c r="Y1658" s="108"/>
      <c r="Z1658" s="108"/>
      <c r="AA1658" s="108"/>
      <c r="AB1658" s="108"/>
      <c r="AC1658" s="108"/>
      <c r="AD1658" s="108"/>
      <c r="AE1658" s="108"/>
      <c r="AF1658" s="108"/>
      <c r="AG1658" s="108"/>
      <c r="AH1658" s="108"/>
    </row>
    <row r="1659">
      <c r="A1659" s="108"/>
      <c r="B1659" s="108"/>
      <c r="C1659" s="108"/>
      <c r="D1659" s="115"/>
      <c r="E1659" s="108"/>
      <c r="F1659" s="108"/>
      <c r="G1659" s="108"/>
      <c r="H1659" s="108"/>
      <c r="I1659" s="108"/>
      <c r="J1659" s="108"/>
      <c r="K1659" s="108"/>
      <c r="L1659" s="108"/>
      <c r="M1659" s="111"/>
      <c r="N1659" s="112"/>
      <c r="O1659" s="111"/>
      <c r="P1659" s="108"/>
      <c r="Q1659" s="108"/>
      <c r="R1659" s="108"/>
      <c r="S1659" s="108"/>
      <c r="T1659" s="108"/>
      <c r="U1659" s="108"/>
      <c r="V1659" s="108"/>
      <c r="W1659" s="108"/>
      <c r="X1659" s="108"/>
      <c r="Y1659" s="108"/>
      <c r="Z1659" s="108"/>
      <c r="AA1659" s="108"/>
      <c r="AB1659" s="108"/>
      <c r="AC1659" s="108"/>
      <c r="AD1659" s="108"/>
      <c r="AE1659" s="108"/>
      <c r="AF1659" s="108"/>
      <c r="AG1659" s="108"/>
      <c r="AH1659" s="108"/>
    </row>
    <row r="1660">
      <c r="A1660" s="108"/>
      <c r="B1660" s="108"/>
      <c r="C1660" s="108"/>
      <c r="D1660" s="115"/>
      <c r="E1660" s="108"/>
      <c r="F1660" s="108"/>
      <c r="G1660" s="108"/>
      <c r="H1660" s="108"/>
      <c r="I1660" s="108"/>
      <c r="J1660" s="108"/>
      <c r="K1660" s="108"/>
      <c r="L1660" s="108"/>
      <c r="M1660" s="111"/>
      <c r="N1660" s="112"/>
      <c r="O1660" s="111"/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/>
      <c r="AB1660" s="108"/>
      <c r="AC1660" s="108"/>
      <c r="AD1660" s="108"/>
      <c r="AE1660" s="108"/>
      <c r="AF1660" s="108"/>
      <c r="AG1660" s="108"/>
      <c r="AH1660" s="108"/>
    </row>
    <row r="1661">
      <c r="A1661" s="108"/>
      <c r="B1661" s="108"/>
      <c r="C1661" s="108"/>
      <c r="D1661" s="115"/>
      <c r="E1661" s="108"/>
      <c r="F1661" s="108"/>
      <c r="G1661" s="108"/>
      <c r="H1661" s="108"/>
      <c r="I1661" s="108"/>
      <c r="J1661" s="108"/>
      <c r="K1661" s="108"/>
      <c r="L1661" s="108"/>
      <c r="M1661" s="111"/>
      <c r="N1661" s="112"/>
      <c r="O1661" s="111"/>
      <c r="P1661" s="108"/>
      <c r="Q1661" s="108"/>
      <c r="R1661" s="108"/>
      <c r="S1661" s="108"/>
      <c r="T1661" s="108"/>
      <c r="U1661" s="108"/>
      <c r="V1661" s="108"/>
      <c r="W1661" s="108"/>
      <c r="X1661" s="108"/>
      <c r="Y1661" s="108"/>
      <c r="Z1661" s="108"/>
      <c r="AA1661" s="108"/>
      <c r="AB1661" s="108"/>
      <c r="AC1661" s="108"/>
      <c r="AD1661" s="108"/>
      <c r="AE1661" s="108"/>
      <c r="AF1661" s="108"/>
      <c r="AG1661" s="108"/>
      <c r="AH1661" s="108"/>
    </row>
    <row r="1662">
      <c r="A1662" s="108"/>
      <c r="B1662" s="108"/>
      <c r="C1662" s="108"/>
      <c r="D1662" s="115"/>
      <c r="E1662" s="108"/>
      <c r="F1662" s="108"/>
      <c r="G1662" s="108"/>
      <c r="H1662" s="108"/>
      <c r="I1662" s="108"/>
      <c r="J1662" s="108"/>
      <c r="K1662" s="108"/>
      <c r="L1662" s="108"/>
      <c r="M1662" s="111"/>
      <c r="N1662" s="112"/>
      <c r="O1662" s="111"/>
      <c r="P1662" s="108"/>
      <c r="Q1662" s="108"/>
      <c r="R1662" s="108"/>
      <c r="S1662" s="108"/>
      <c r="T1662" s="108"/>
      <c r="U1662" s="108"/>
      <c r="V1662" s="108"/>
      <c r="W1662" s="108"/>
      <c r="X1662" s="108"/>
      <c r="Y1662" s="108"/>
      <c r="Z1662" s="108"/>
      <c r="AA1662" s="108"/>
      <c r="AB1662" s="108"/>
      <c r="AC1662" s="108"/>
      <c r="AD1662" s="108"/>
      <c r="AE1662" s="108"/>
      <c r="AF1662" s="108"/>
      <c r="AG1662" s="108"/>
      <c r="AH1662" s="108"/>
    </row>
    <row r="1663">
      <c r="A1663" s="108"/>
      <c r="B1663" s="108"/>
      <c r="C1663" s="108"/>
      <c r="D1663" s="115"/>
      <c r="E1663" s="108"/>
      <c r="F1663" s="108"/>
      <c r="G1663" s="108"/>
      <c r="H1663" s="108"/>
      <c r="I1663" s="108"/>
      <c r="J1663" s="108"/>
      <c r="K1663" s="108"/>
      <c r="L1663" s="108"/>
      <c r="M1663" s="111"/>
      <c r="N1663" s="112"/>
      <c r="O1663" s="111"/>
      <c r="P1663" s="108"/>
      <c r="Q1663" s="108"/>
      <c r="R1663" s="108"/>
      <c r="S1663" s="108"/>
      <c r="T1663" s="108"/>
      <c r="U1663" s="108"/>
      <c r="V1663" s="108"/>
      <c r="W1663" s="108"/>
      <c r="X1663" s="108"/>
      <c r="Y1663" s="108"/>
      <c r="Z1663" s="108"/>
      <c r="AA1663" s="108"/>
      <c r="AB1663" s="108"/>
      <c r="AC1663" s="108"/>
      <c r="AD1663" s="108"/>
      <c r="AE1663" s="108"/>
      <c r="AF1663" s="108"/>
      <c r="AG1663" s="108"/>
      <c r="AH1663" s="108"/>
    </row>
    <row r="1664">
      <c r="A1664" s="108"/>
      <c r="B1664" s="108"/>
      <c r="C1664" s="108"/>
      <c r="D1664" s="115"/>
      <c r="E1664" s="108"/>
      <c r="F1664" s="108"/>
      <c r="G1664" s="108"/>
      <c r="H1664" s="108"/>
      <c r="I1664" s="108"/>
      <c r="J1664" s="108"/>
      <c r="K1664" s="108"/>
      <c r="L1664" s="108"/>
      <c r="M1664" s="111"/>
      <c r="N1664" s="112"/>
      <c r="O1664" s="111"/>
      <c r="P1664" s="108"/>
      <c r="Q1664" s="108"/>
      <c r="R1664" s="108"/>
      <c r="S1664" s="108"/>
      <c r="T1664" s="108"/>
      <c r="U1664" s="108"/>
      <c r="V1664" s="108"/>
      <c r="W1664" s="108"/>
      <c r="X1664" s="108"/>
      <c r="Y1664" s="108"/>
      <c r="Z1664" s="108"/>
      <c r="AA1664" s="108"/>
      <c r="AB1664" s="108"/>
      <c r="AC1664" s="108"/>
      <c r="AD1664" s="108"/>
      <c r="AE1664" s="108"/>
      <c r="AF1664" s="108"/>
      <c r="AG1664" s="108"/>
      <c r="AH1664" s="108"/>
    </row>
    <row r="1665">
      <c r="A1665" s="108"/>
      <c r="B1665" s="108"/>
      <c r="C1665" s="108"/>
      <c r="D1665" s="115"/>
      <c r="E1665" s="108"/>
      <c r="F1665" s="108"/>
      <c r="G1665" s="108"/>
      <c r="H1665" s="108"/>
      <c r="I1665" s="108"/>
      <c r="J1665" s="108"/>
      <c r="K1665" s="108"/>
      <c r="L1665" s="108"/>
      <c r="M1665" s="111"/>
      <c r="N1665" s="112"/>
      <c r="O1665" s="111"/>
      <c r="P1665" s="108"/>
      <c r="Q1665" s="108"/>
      <c r="R1665" s="108"/>
      <c r="S1665" s="108"/>
      <c r="T1665" s="108"/>
      <c r="U1665" s="108"/>
      <c r="V1665" s="108"/>
      <c r="W1665" s="108"/>
      <c r="X1665" s="108"/>
      <c r="Y1665" s="108"/>
      <c r="Z1665" s="108"/>
      <c r="AA1665" s="108"/>
      <c r="AB1665" s="108"/>
      <c r="AC1665" s="108"/>
      <c r="AD1665" s="108"/>
      <c r="AE1665" s="108"/>
      <c r="AF1665" s="108"/>
      <c r="AG1665" s="108"/>
      <c r="AH1665" s="108"/>
    </row>
    <row r="1666">
      <c r="A1666" s="108"/>
      <c r="B1666" s="108"/>
      <c r="C1666" s="108"/>
      <c r="D1666" s="115"/>
      <c r="E1666" s="108"/>
      <c r="F1666" s="108"/>
      <c r="G1666" s="108"/>
      <c r="H1666" s="108"/>
      <c r="I1666" s="108"/>
      <c r="J1666" s="108"/>
      <c r="K1666" s="108"/>
      <c r="L1666" s="108"/>
      <c r="M1666" s="111"/>
      <c r="N1666" s="112"/>
      <c r="O1666" s="111"/>
      <c r="P1666" s="108"/>
      <c r="Q1666" s="108"/>
      <c r="R1666" s="108"/>
      <c r="S1666" s="108"/>
      <c r="T1666" s="108"/>
      <c r="U1666" s="108"/>
      <c r="V1666" s="108"/>
      <c r="W1666" s="108"/>
      <c r="X1666" s="108"/>
      <c r="Y1666" s="108"/>
      <c r="Z1666" s="108"/>
      <c r="AA1666" s="108"/>
      <c r="AB1666" s="108"/>
      <c r="AC1666" s="108"/>
      <c r="AD1666" s="108"/>
      <c r="AE1666" s="108"/>
      <c r="AF1666" s="108"/>
      <c r="AG1666" s="108"/>
      <c r="AH1666" s="108"/>
    </row>
    <row r="1667">
      <c r="A1667" s="108"/>
      <c r="B1667" s="108"/>
      <c r="C1667" s="108"/>
      <c r="D1667" s="115"/>
      <c r="E1667" s="108"/>
      <c r="F1667" s="108"/>
      <c r="G1667" s="108"/>
      <c r="H1667" s="108"/>
      <c r="I1667" s="108"/>
      <c r="J1667" s="108"/>
      <c r="K1667" s="108"/>
      <c r="L1667" s="108"/>
      <c r="M1667" s="111"/>
      <c r="N1667" s="112"/>
      <c r="O1667" s="111"/>
      <c r="P1667" s="108"/>
      <c r="Q1667" s="108"/>
      <c r="R1667" s="108"/>
      <c r="S1667" s="108"/>
      <c r="T1667" s="108"/>
      <c r="U1667" s="108"/>
      <c r="V1667" s="108"/>
      <c r="W1667" s="108"/>
      <c r="X1667" s="108"/>
      <c r="Y1667" s="108"/>
      <c r="Z1667" s="108"/>
      <c r="AA1667" s="108"/>
      <c r="AB1667" s="108"/>
      <c r="AC1667" s="108"/>
      <c r="AD1667" s="108"/>
      <c r="AE1667" s="108"/>
      <c r="AF1667" s="108"/>
      <c r="AG1667" s="108"/>
      <c r="AH1667" s="108"/>
    </row>
    <row r="1668">
      <c r="A1668" s="108"/>
      <c r="B1668" s="108"/>
      <c r="C1668" s="108"/>
      <c r="D1668" s="115"/>
      <c r="E1668" s="108"/>
      <c r="F1668" s="108"/>
      <c r="G1668" s="108"/>
      <c r="H1668" s="108"/>
      <c r="I1668" s="108"/>
      <c r="J1668" s="108"/>
      <c r="K1668" s="108"/>
      <c r="L1668" s="108"/>
      <c r="M1668" s="111"/>
      <c r="N1668" s="112"/>
      <c r="O1668" s="111"/>
      <c r="P1668" s="108"/>
      <c r="Q1668" s="108"/>
      <c r="R1668" s="108"/>
      <c r="S1668" s="108"/>
      <c r="T1668" s="108"/>
      <c r="U1668" s="108"/>
      <c r="V1668" s="108"/>
      <c r="W1668" s="108"/>
      <c r="X1668" s="108"/>
      <c r="Y1668" s="108"/>
      <c r="Z1668" s="108"/>
      <c r="AA1668" s="108"/>
      <c r="AB1668" s="108"/>
      <c r="AC1668" s="108"/>
      <c r="AD1668" s="108"/>
      <c r="AE1668" s="108"/>
      <c r="AF1668" s="108"/>
      <c r="AG1668" s="108"/>
      <c r="AH1668" s="108"/>
    </row>
    <row r="1669">
      <c r="A1669" s="108"/>
      <c r="B1669" s="108"/>
      <c r="C1669" s="108"/>
      <c r="D1669" s="115"/>
      <c r="E1669" s="108"/>
      <c r="F1669" s="108"/>
      <c r="G1669" s="108"/>
      <c r="H1669" s="108"/>
      <c r="I1669" s="108"/>
      <c r="J1669" s="108"/>
      <c r="K1669" s="108"/>
      <c r="L1669" s="108"/>
      <c r="M1669" s="111"/>
      <c r="N1669" s="112"/>
      <c r="O1669" s="111"/>
      <c r="P1669" s="108"/>
      <c r="Q1669" s="108"/>
      <c r="R1669" s="108"/>
      <c r="S1669" s="108"/>
      <c r="T1669" s="108"/>
      <c r="U1669" s="108"/>
      <c r="V1669" s="108"/>
      <c r="W1669" s="108"/>
      <c r="X1669" s="108"/>
      <c r="Y1669" s="108"/>
      <c r="Z1669" s="108"/>
      <c r="AA1669" s="108"/>
      <c r="AB1669" s="108"/>
      <c r="AC1669" s="108"/>
      <c r="AD1669" s="108"/>
      <c r="AE1669" s="108"/>
      <c r="AF1669" s="108"/>
      <c r="AG1669" s="108"/>
      <c r="AH1669" s="108"/>
    </row>
    <row r="1670">
      <c r="A1670" s="108"/>
      <c r="B1670" s="108"/>
      <c r="C1670" s="108"/>
      <c r="D1670" s="115"/>
      <c r="E1670" s="108"/>
      <c r="F1670" s="108"/>
      <c r="G1670" s="108"/>
      <c r="H1670" s="108"/>
      <c r="I1670" s="108"/>
      <c r="J1670" s="108"/>
      <c r="K1670" s="108"/>
      <c r="L1670" s="108"/>
      <c r="M1670" s="111"/>
      <c r="N1670" s="112"/>
      <c r="O1670" s="111"/>
      <c r="P1670" s="108"/>
      <c r="Q1670" s="108"/>
      <c r="R1670" s="108"/>
      <c r="S1670" s="108"/>
      <c r="T1670" s="108"/>
      <c r="U1670" s="108"/>
      <c r="V1670" s="108"/>
      <c r="W1670" s="108"/>
      <c r="X1670" s="108"/>
      <c r="Y1670" s="108"/>
      <c r="Z1670" s="108"/>
      <c r="AA1670" s="108"/>
      <c r="AB1670" s="108"/>
      <c r="AC1670" s="108"/>
      <c r="AD1670" s="108"/>
      <c r="AE1670" s="108"/>
      <c r="AF1670" s="108"/>
      <c r="AG1670" s="108"/>
      <c r="AH1670" s="108"/>
    </row>
    <row r="1671">
      <c r="A1671" s="108"/>
      <c r="B1671" s="108"/>
      <c r="C1671" s="108"/>
      <c r="D1671" s="115"/>
      <c r="E1671" s="108"/>
      <c r="F1671" s="108"/>
      <c r="G1671" s="108"/>
      <c r="H1671" s="108"/>
      <c r="I1671" s="108"/>
      <c r="J1671" s="108"/>
      <c r="K1671" s="108"/>
      <c r="L1671" s="108"/>
      <c r="M1671" s="111"/>
      <c r="N1671" s="112"/>
      <c r="O1671" s="111"/>
      <c r="P1671" s="108"/>
      <c r="Q1671" s="108"/>
      <c r="R1671" s="108"/>
      <c r="S1671" s="108"/>
      <c r="T1671" s="108"/>
      <c r="U1671" s="108"/>
      <c r="V1671" s="108"/>
      <c r="W1671" s="108"/>
      <c r="X1671" s="108"/>
      <c r="Y1671" s="108"/>
      <c r="Z1671" s="108"/>
      <c r="AA1671" s="108"/>
      <c r="AB1671" s="108"/>
      <c r="AC1671" s="108"/>
      <c r="AD1671" s="108"/>
      <c r="AE1671" s="108"/>
      <c r="AF1671" s="108"/>
      <c r="AG1671" s="108"/>
      <c r="AH1671" s="108"/>
    </row>
    <row r="1672">
      <c r="A1672" s="108"/>
      <c r="B1672" s="108"/>
      <c r="C1672" s="108"/>
      <c r="D1672" s="115"/>
      <c r="E1672" s="108"/>
      <c r="F1672" s="108"/>
      <c r="G1672" s="108"/>
      <c r="H1672" s="108"/>
      <c r="I1672" s="108"/>
      <c r="J1672" s="108"/>
      <c r="K1672" s="108"/>
      <c r="L1672" s="108"/>
      <c r="M1672" s="111"/>
      <c r="N1672" s="112"/>
      <c r="O1672" s="111"/>
      <c r="P1672" s="108"/>
      <c r="Q1672" s="108"/>
      <c r="R1672" s="108"/>
      <c r="S1672" s="108"/>
      <c r="T1672" s="108"/>
      <c r="U1672" s="108"/>
      <c r="V1672" s="108"/>
      <c r="W1672" s="108"/>
      <c r="X1672" s="108"/>
      <c r="Y1672" s="108"/>
      <c r="Z1672" s="108"/>
      <c r="AA1672" s="108"/>
      <c r="AB1672" s="108"/>
      <c r="AC1672" s="108"/>
      <c r="AD1672" s="108"/>
      <c r="AE1672" s="108"/>
      <c r="AF1672" s="108"/>
      <c r="AG1672" s="108"/>
      <c r="AH1672" s="108"/>
    </row>
    <row r="1673">
      <c r="A1673" s="108"/>
      <c r="B1673" s="108"/>
      <c r="C1673" s="108"/>
      <c r="D1673" s="115"/>
      <c r="E1673" s="108"/>
      <c r="F1673" s="108"/>
      <c r="G1673" s="108"/>
      <c r="H1673" s="108"/>
      <c r="I1673" s="108"/>
      <c r="J1673" s="108"/>
      <c r="K1673" s="108"/>
      <c r="L1673" s="108"/>
      <c r="M1673" s="111"/>
      <c r="N1673" s="112"/>
      <c r="O1673" s="111"/>
      <c r="P1673" s="108"/>
      <c r="Q1673" s="108"/>
      <c r="R1673" s="108"/>
      <c r="S1673" s="108"/>
      <c r="T1673" s="108"/>
      <c r="U1673" s="108"/>
      <c r="V1673" s="108"/>
      <c r="W1673" s="108"/>
      <c r="X1673" s="108"/>
      <c r="Y1673" s="108"/>
      <c r="Z1673" s="108"/>
      <c r="AA1673" s="108"/>
      <c r="AB1673" s="108"/>
      <c r="AC1673" s="108"/>
      <c r="AD1673" s="108"/>
      <c r="AE1673" s="108"/>
      <c r="AF1673" s="108"/>
      <c r="AG1673" s="108"/>
      <c r="AH1673" s="108"/>
    </row>
    <row r="1674">
      <c r="A1674" s="108"/>
      <c r="B1674" s="108"/>
      <c r="C1674" s="108"/>
      <c r="D1674" s="115"/>
      <c r="E1674" s="108"/>
      <c r="F1674" s="108"/>
      <c r="G1674" s="108"/>
      <c r="H1674" s="108"/>
      <c r="I1674" s="108"/>
      <c r="J1674" s="108"/>
      <c r="K1674" s="108"/>
      <c r="L1674" s="108"/>
      <c r="M1674" s="111"/>
      <c r="N1674" s="112"/>
      <c r="O1674" s="111"/>
      <c r="P1674" s="108"/>
      <c r="Q1674" s="108"/>
      <c r="R1674" s="108"/>
      <c r="S1674" s="108"/>
      <c r="T1674" s="108"/>
      <c r="U1674" s="108"/>
      <c r="V1674" s="108"/>
      <c r="W1674" s="108"/>
      <c r="X1674" s="108"/>
      <c r="Y1674" s="108"/>
      <c r="Z1674" s="108"/>
      <c r="AA1674" s="108"/>
      <c r="AB1674" s="108"/>
      <c r="AC1674" s="108"/>
      <c r="AD1674" s="108"/>
      <c r="AE1674" s="108"/>
      <c r="AF1674" s="108"/>
      <c r="AG1674" s="108"/>
      <c r="AH1674" s="108"/>
    </row>
    <row r="1675">
      <c r="A1675" s="108"/>
      <c r="B1675" s="108"/>
      <c r="C1675" s="108"/>
      <c r="D1675" s="115"/>
      <c r="E1675" s="108"/>
      <c r="F1675" s="108"/>
      <c r="G1675" s="108"/>
      <c r="H1675" s="108"/>
      <c r="I1675" s="108"/>
      <c r="J1675" s="108"/>
      <c r="K1675" s="108"/>
      <c r="L1675" s="108"/>
      <c r="M1675" s="111"/>
      <c r="N1675" s="112"/>
      <c r="O1675" s="111"/>
      <c r="P1675" s="108"/>
      <c r="Q1675" s="108"/>
      <c r="R1675" s="108"/>
      <c r="S1675" s="108"/>
      <c r="T1675" s="108"/>
      <c r="U1675" s="108"/>
      <c r="V1675" s="108"/>
      <c r="W1675" s="108"/>
      <c r="X1675" s="108"/>
      <c r="Y1675" s="108"/>
      <c r="Z1675" s="108"/>
      <c r="AA1675" s="108"/>
      <c r="AB1675" s="108"/>
      <c r="AC1675" s="108"/>
      <c r="AD1675" s="108"/>
      <c r="AE1675" s="108"/>
      <c r="AF1675" s="108"/>
      <c r="AG1675" s="108"/>
      <c r="AH1675" s="108"/>
    </row>
    <row r="1676">
      <c r="A1676" s="108"/>
      <c r="B1676" s="108"/>
      <c r="C1676" s="108"/>
      <c r="D1676" s="115"/>
      <c r="E1676" s="108"/>
      <c r="F1676" s="108"/>
      <c r="G1676" s="108"/>
      <c r="H1676" s="108"/>
      <c r="I1676" s="108"/>
      <c r="J1676" s="108"/>
      <c r="K1676" s="108"/>
      <c r="L1676" s="108"/>
      <c r="M1676" s="111"/>
      <c r="N1676" s="112"/>
      <c r="O1676" s="111"/>
      <c r="P1676" s="108"/>
      <c r="Q1676" s="108"/>
      <c r="R1676" s="108"/>
      <c r="S1676" s="108"/>
      <c r="T1676" s="108"/>
      <c r="U1676" s="108"/>
      <c r="V1676" s="108"/>
      <c r="W1676" s="108"/>
      <c r="X1676" s="108"/>
      <c r="Y1676" s="108"/>
      <c r="Z1676" s="108"/>
      <c r="AA1676" s="108"/>
      <c r="AB1676" s="108"/>
      <c r="AC1676" s="108"/>
      <c r="AD1676" s="108"/>
      <c r="AE1676" s="108"/>
      <c r="AF1676" s="108"/>
      <c r="AG1676" s="108"/>
      <c r="AH1676" s="108"/>
    </row>
    <row r="1677">
      <c r="A1677" s="108"/>
      <c r="B1677" s="108"/>
      <c r="C1677" s="108"/>
      <c r="D1677" s="115"/>
      <c r="E1677" s="108"/>
      <c r="F1677" s="108"/>
      <c r="G1677" s="108"/>
      <c r="H1677" s="108"/>
      <c r="I1677" s="108"/>
      <c r="J1677" s="108"/>
      <c r="K1677" s="108"/>
      <c r="L1677" s="108"/>
      <c r="M1677" s="111"/>
      <c r="N1677" s="112"/>
      <c r="O1677" s="111"/>
      <c r="P1677" s="108"/>
      <c r="Q1677" s="108"/>
      <c r="R1677" s="108"/>
      <c r="S1677" s="108"/>
      <c r="T1677" s="108"/>
      <c r="U1677" s="108"/>
      <c r="V1677" s="108"/>
      <c r="W1677" s="108"/>
      <c r="X1677" s="108"/>
      <c r="Y1677" s="108"/>
      <c r="Z1677" s="108"/>
      <c r="AA1677" s="108"/>
      <c r="AB1677" s="108"/>
      <c r="AC1677" s="108"/>
      <c r="AD1677" s="108"/>
      <c r="AE1677" s="108"/>
      <c r="AF1677" s="108"/>
      <c r="AG1677" s="108"/>
      <c r="AH1677" s="108"/>
    </row>
    <row r="1678">
      <c r="A1678" s="108"/>
      <c r="B1678" s="108"/>
      <c r="C1678" s="108"/>
      <c r="D1678" s="115"/>
      <c r="E1678" s="108"/>
      <c r="F1678" s="108"/>
      <c r="G1678" s="108"/>
      <c r="H1678" s="108"/>
      <c r="I1678" s="108"/>
      <c r="J1678" s="108"/>
      <c r="K1678" s="108"/>
      <c r="L1678" s="108"/>
      <c r="M1678" s="111"/>
      <c r="N1678" s="112"/>
      <c r="O1678" s="111"/>
      <c r="P1678" s="108"/>
      <c r="Q1678" s="108"/>
      <c r="R1678" s="108"/>
      <c r="S1678" s="108"/>
      <c r="T1678" s="108"/>
      <c r="U1678" s="108"/>
      <c r="V1678" s="108"/>
      <c r="W1678" s="108"/>
      <c r="X1678" s="108"/>
      <c r="Y1678" s="108"/>
      <c r="Z1678" s="108"/>
      <c r="AA1678" s="108"/>
      <c r="AB1678" s="108"/>
      <c r="AC1678" s="108"/>
      <c r="AD1678" s="108"/>
      <c r="AE1678" s="108"/>
      <c r="AF1678" s="108"/>
      <c r="AG1678" s="108"/>
      <c r="AH1678" s="108"/>
    </row>
    <row r="1679">
      <c r="A1679" s="108"/>
      <c r="B1679" s="108"/>
      <c r="C1679" s="108"/>
      <c r="D1679" s="115"/>
      <c r="E1679" s="108"/>
      <c r="F1679" s="108"/>
      <c r="G1679" s="108"/>
      <c r="H1679" s="108"/>
      <c r="I1679" s="108"/>
      <c r="J1679" s="108"/>
      <c r="K1679" s="108"/>
      <c r="L1679" s="108"/>
      <c r="M1679" s="111"/>
      <c r="N1679" s="112"/>
      <c r="O1679" s="111"/>
      <c r="P1679" s="108"/>
      <c r="Q1679" s="108"/>
      <c r="R1679" s="108"/>
      <c r="S1679" s="108"/>
      <c r="T1679" s="108"/>
      <c r="U1679" s="108"/>
      <c r="V1679" s="108"/>
      <c r="W1679" s="108"/>
      <c r="X1679" s="108"/>
      <c r="Y1679" s="108"/>
      <c r="Z1679" s="108"/>
      <c r="AA1679" s="108"/>
      <c r="AB1679" s="108"/>
      <c r="AC1679" s="108"/>
      <c r="AD1679" s="108"/>
      <c r="AE1679" s="108"/>
      <c r="AF1679" s="108"/>
      <c r="AG1679" s="108"/>
      <c r="AH1679" s="108"/>
    </row>
    <row r="1680">
      <c r="A1680" s="108"/>
      <c r="B1680" s="108"/>
      <c r="C1680" s="108"/>
      <c r="D1680" s="115"/>
      <c r="E1680" s="108"/>
      <c r="F1680" s="108"/>
      <c r="G1680" s="108"/>
      <c r="H1680" s="108"/>
      <c r="I1680" s="108"/>
      <c r="J1680" s="108"/>
      <c r="K1680" s="108"/>
      <c r="L1680" s="108"/>
      <c r="M1680" s="111"/>
      <c r="N1680" s="112"/>
      <c r="O1680" s="111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  <c r="AE1680" s="108"/>
      <c r="AF1680" s="108"/>
      <c r="AG1680" s="108"/>
      <c r="AH1680" s="108"/>
    </row>
    <row r="1681">
      <c r="A1681" s="108"/>
      <c r="B1681" s="108"/>
      <c r="C1681" s="108"/>
      <c r="D1681" s="115"/>
      <c r="E1681" s="108"/>
      <c r="F1681" s="108"/>
      <c r="G1681" s="108"/>
      <c r="H1681" s="108"/>
      <c r="I1681" s="108"/>
      <c r="J1681" s="108"/>
      <c r="K1681" s="108"/>
      <c r="L1681" s="108"/>
      <c r="M1681" s="111"/>
      <c r="N1681" s="112"/>
      <c r="O1681" s="111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  <c r="AE1681" s="108"/>
      <c r="AF1681" s="108"/>
      <c r="AG1681" s="108"/>
      <c r="AH1681" s="108"/>
    </row>
    <row r="1682">
      <c r="A1682" s="108"/>
      <c r="B1682" s="108"/>
      <c r="C1682" s="108"/>
      <c r="D1682" s="115"/>
      <c r="E1682" s="108"/>
      <c r="F1682" s="108"/>
      <c r="G1682" s="108"/>
      <c r="H1682" s="108"/>
      <c r="I1682" s="108"/>
      <c r="J1682" s="108"/>
      <c r="K1682" s="108"/>
      <c r="L1682" s="108"/>
      <c r="M1682" s="111"/>
      <c r="N1682" s="112"/>
      <c r="O1682" s="111"/>
      <c r="P1682" s="108"/>
      <c r="Q1682" s="108"/>
      <c r="R1682" s="108"/>
      <c r="S1682" s="108"/>
      <c r="T1682" s="108"/>
      <c r="U1682" s="108"/>
      <c r="V1682" s="108"/>
      <c r="W1682" s="108"/>
      <c r="X1682" s="108"/>
      <c r="Y1682" s="108"/>
      <c r="Z1682" s="108"/>
      <c r="AA1682" s="108"/>
      <c r="AB1682" s="108"/>
      <c r="AC1682" s="108"/>
      <c r="AD1682" s="108"/>
      <c r="AE1682" s="108"/>
      <c r="AF1682" s="108"/>
      <c r="AG1682" s="108"/>
      <c r="AH1682" s="108"/>
    </row>
    <row r="1683">
      <c r="A1683" s="108"/>
      <c r="B1683" s="108"/>
      <c r="C1683" s="108"/>
      <c r="D1683" s="115"/>
      <c r="E1683" s="108"/>
      <c r="F1683" s="108"/>
      <c r="G1683" s="108"/>
      <c r="H1683" s="108"/>
      <c r="I1683" s="108"/>
      <c r="J1683" s="108"/>
      <c r="K1683" s="108"/>
      <c r="L1683" s="108"/>
      <c r="M1683" s="111"/>
      <c r="N1683" s="112"/>
      <c r="O1683" s="111"/>
      <c r="P1683" s="108"/>
      <c r="Q1683" s="108"/>
      <c r="R1683" s="108"/>
      <c r="S1683" s="108"/>
      <c r="T1683" s="108"/>
      <c r="U1683" s="108"/>
      <c r="V1683" s="108"/>
      <c r="W1683" s="108"/>
      <c r="X1683" s="108"/>
      <c r="Y1683" s="108"/>
      <c r="Z1683" s="108"/>
      <c r="AA1683" s="108"/>
      <c r="AB1683" s="108"/>
      <c r="AC1683" s="108"/>
      <c r="AD1683" s="108"/>
      <c r="AE1683" s="108"/>
      <c r="AF1683" s="108"/>
      <c r="AG1683" s="108"/>
      <c r="AH1683" s="108"/>
    </row>
    <row r="1684">
      <c r="A1684" s="108"/>
      <c r="B1684" s="108"/>
      <c r="C1684" s="108"/>
      <c r="D1684" s="115"/>
      <c r="E1684" s="108"/>
      <c r="F1684" s="108"/>
      <c r="G1684" s="108"/>
      <c r="H1684" s="108"/>
      <c r="I1684" s="108"/>
      <c r="J1684" s="108"/>
      <c r="K1684" s="108"/>
      <c r="L1684" s="108"/>
      <c r="M1684" s="111"/>
      <c r="N1684" s="112"/>
      <c r="O1684" s="111"/>
      <c r="P1684" s="108"/>
      <c r="Q1684" s="108"/>
      <c r="R1684" s="108"/>
      <c r="S1684" s="108"/>
      <c r="T1684" s="108"/>
      <c r="U1684" s="108"/>
      <c r="V1684" s="108"/>
      <c r="W1684" s="108"/>
      <c r="X1684" s="108"/>
      <c r="Y1684" s="108"/>
      <c r="Z1684" s="108"/>
      <c r="AA1684" s="108"/>
      <c r="AB1684" s="108"/>
      <c r="AC1684" s="108"/>
      <c r="AD1684" s="108"/>
      <c r="AE1684" s="108"/>
      <c r="AF1684" s="108"/>
      <c r="AG1684" s="108"/>
      <c r="AH1684" s="108"/>
    </row>
    <row r="1685">
      <c r="A1685" s="108"/>
      <c r="B1685" s="108"/>
      <c r="C1685" s="108"/>
      <c r="D1685" s="115"/>
      <c r="E1685" s="108"/>
      <c r="F1685" s="108"/>
      <c r="G1685" s="108"/>
      <c r="H1685" s="108"/>
      <c r="I1685" s="108"/>
      <c r="J1685" s="108"/>
      <c r="K1685" s="108"/>
      <c r="L1685" s="108"/>
      <c r="M1685" s="111"/>
      <c r="N1685" s="112"/>
      <c r="O1685" s="111"/>
      <c r="P1685" s="108"/>
      <c r="Q1685" s="108"/>
      <c r="R1685" s="108"/>
      <c r="S1685" s="108"/>
      <c r="T1685" s="108"/>
      <c r="U1685" s="108"/>
      <c r="V1685" s="108"/>
      <c r="W1685" s="108"/>
      <c r="X1685" s="108"/>
      <c r="Y1685" s="108"/>
      <c r="Z1685" s="108"/>
      <c r="AA1685" s="108"/>
      <c r="AB1685" s="108"/>
      <c r="AC1685" s="108"/>
      <c r="AD1685" s="108"/>
      <c r="AE1685" s="108"/>
      <c r="AF1685" s="108"/>
      <c r="AG1685" s="108"/>
      <c r="AH1685" s="108"/>
    </row>
    <row r="1686">
      <c r="A1686" s="108"/>
      <c r="B1686" s="108"/>
      <c r="C1686" s="108"/>
      <c r="D1686" s="115"/>
      <c r="E1686" s="108"/>
      <c r="F1686" s="108"/>
      <c r="G1686" s="108"/>
      <c r="H1686" s="108"/>
      <c r="I1686" s="108"/>
      <c r="J1686" s="108"/>
      <c r="K1686" s="108"/>
      <c r="L1686" s="108"/>
      <c r="M1686" s="111"/>
      <c r="N1686" s="112"/>
      <c r="O1686" s="111"/>
      <c r="P1686" s="108"/>
      <c r="Q1686" s="108"/>
      <c r="R1686" s="108"/>
      <c r="S1686" s="108"/>
      <c r="T1686" s="108"/>
      <c r="U1686" s="108"/>
      <c r="V1686" s="108"/>
      <c r="W1686" s="108"/>
      <c r="X1686" s="108"/>
      <c r="Y1686" s="108"/>
      <c r="Z1686" s="108"/>
      <c r="AA1686" s="108"/>
      <c r="AB1686" s="108"/>
      <c r="AC1686" s="108"/>
      <c r="AD1686" s="108"/>
      <c r="AE1686" s="108"/>
      <c r="AF1686" s="108"/>
      <c r="AG1686" s="108"/>
      <c r="AH1686" s="108"/>
    </row>
    <row r="1687">
      <c r="A1687" s="108"/>
      <c r="B1687" s="108"/>
      <c r="C1687" s="108"/>
      <c r="D1687" s="115"/>
      <c r="E1687" s="108"/>
      <c r="F1687" s="108"/>
      <c r="G1687" s="108"/>
      <c r="H1687" s="108"/>
      <c r="I1687" s="108"/>
      <c r="J1687" s="108"/>
      <c r="K1687" s="108"/>
      <c r="L1687" s="108"/>
      <c r="M1687" s="111"/>
      <c r="N1687" s="112"/>
      <c r="O1687" s="111"/>
      <c r="P1687" s="108"/>
      <c r="Q1687" s="108"/>
      <c r="R1687" s="108"/>
      <c r="S1687" s="108"/>
      <c r="T1687" s="108"/>
      <c r="U1687" s="108"/>
      <c r="V1687" s="108"/>
      <c r="W1687" s="108"/>
      <c r="X1687" s="108"/>
      <c r="Y1687" s="108"/>
      <c r="Z1687" s="108"/>
      <c r="AA1687" s="108"/>
      <c r="AB1687" s="108"/>
      <c r="AC1687" s="108"/>
      <c r="AD1687" s="108"/>
      <c r="AE1687" s="108"/>
      <c r="AF1687" s="108"/>
      <c r="AG1687" s="108"/>
      <c r="AH1687" s="108"/>
    </row>
    <row r="1688">
      <c r="A1688" s="108"/>
      <c r="B1688" s="108"/>
      <c r="C1688" s="108"/>
      <c r="D1688" s="115"/>
      <c r="E1688" s="108"/>
      <c r="F1688" s="108"/>
      <c r="G1688" s="108"/>
      <c r="H1688" s="108"/>
      <c r="I1688" s="108"/>
      <c r="J1688" s="108"/>
      <c r="K1688" s="108"/>
      <c r="L1688" s="108"/>
      <c r="M1688" s="111"/>
      <c r="N1688" s="112"/>
      <c r="O1688" s="111"/>
      <c r="P1688" s="108"/>
      <c r="Q1688" s="108"/>
      <c r="R1688" s="108"/>
      <c r="S1688" s="108"/>
      <c r="T1688" s="108"/>
      <c r="U1688" s="108"/>
      <c r="V1688" s="108"/>
      <c r="W1688" s="108"/>
      <c r="X1688" s="108"/>
      <c r="Y1688" s="108"/>
      <c r="Z1688" s="108"/>
      <c r="AA1688" s="108"/>
      <c r="AB1688" s="108"/>
      <c r="AC1688" s="108"/>
      <c r="AD1688" s="108"/>
      <c r="AE1688" s="108"/>
      <c r="AF1688" s="108"/>
      <c r="AG1688" s="108"/>
      <c r="AH1688" s="108"/>
    </row>
    <row r="1689">
      <c r="A1689" s="108"/>
      <c r="B1689" s="108"/>
      <c r="C1689" s="108"/>
      <c r="D1689" s="115"/>
      <c r="E1689" s="108"/>
      <c r="F1689" s="108"/>
      <c r="G1689" s="108"/>
      <c r="H1689" s="108"/>
      <c r="I1689" s="108"/>
      <c r="J1689" s="108"/>
      <c r="K1689" s="108"/>
      <c r="L1689" s="108"/>
      <c r="M1689" s="111"/>
      <c r="N1689" s="112"/>
      <c r="O1689" s="111"/>
      <c r="P1689" s="108"/>
      <c r="Q1689" s="108"/>
      <c r="R1689" s="108"/>
      <c r="S1689" s="108"/>
      <c r="T1689" s="108"/>
      <c r="U1689" s="108"/>
      <c r="V1689" s="108"/>
      <c r="W1689" s="108"/>
      <c r="X1689" s="108"/>
      <c r="Y1689" s="108"/>
      <c r="Z1689" s="108"/>
      <c r="AA1689" s="108"/>
      <c r="AB1689" s="108"/>
      <c r="AC1689" s="108"/>
      <c r="AD1689" s="108"/>
      <c r="AE1689" s="108"/>
      <c r="AF1689" s="108"/>
      <c r="AG1689" s="108"/>
      <c r="AH1689" s="108"/>
    </row>
    <row r="1690">
      <c r="A1690" s="108"/>
      <c r="B1690" s="108"/>
      <c r="C1690" s="108"/>
      <c r="D1690" s="115"/>
      <c r="E1690" s="108"/>
      <c r="F1690" s="108"/>
      <c r="G1690" s="108"/>
      <c r="H1690" s="108"/>
      <c r="I1690" s="108"/>
      <c r="J1690" s="108"/>
      <c r="K1690" s="108"/>
      <c r="L1690" s="108"/>
      <c r="M1690" s="111"/>
      <c r="N1690" s="112"/>
      <c r="O1690" s="111"/>
      <c r="P1690" s="108"/>
      <c r="Q1690" s="108"/>
      <c r="R1690" s="108"/>
      <c r="S1690" s="108"/>
      <c r="T1690" s="108"/>
      <c r="U1690" s="108"/>
      <c r="V1690" s="108"/>
      <c r="W1690" s="108"/>
      <c r="X1690" s="108"/>
      <c r="Y1690" s="108"/>
      <c r="Z1690" s="108"/>
      <c r="AA1690" s="108"/>
      <c r="AB1690" s="108"/>
      <c r="AC1690" s="108"/>
      <c r="AD1690" s="108"/>
      <c r="AE1690" s="108"/>
      <c r="AF1690" s="108"/>
      <c r="AG1690" s="108"/>
      <c r="AH1690" s="108"/>
    </row>
    <row r="1691">
      <c r="A1691" s="108"/>
      <c r="B1691" s="108"/>
      <c r="C1691" s="108"/>
      <c r="D1691" s="115"/>
      <c r="E1691" s="108"/>
      <c r="F1691" s="108"/>
      <c r="G1691" s="108"/>
      <c r="H1691" s="108"/>
      <c r="I1691" s="108"/>
      <c r="J1691" s="108"/>
      <c r="K1691" s="108"/>
      <c r="L1691" s="108"/>
      <c r="M1691" s="111"/>
      <c r="N1691" s="112"/>
      <c r="O1691" s="111"/>
      <c r="P1691" s="108"/>
      <c r="Q1691" s="108"/>
      <c r="R1691" s="108"/>
      <c r="S1691" s="108"/>
      <c r="T1691" s="108"/>
      <c r="U1691" s="108"/>
      <c r="V1691" s="108"/>
      <c r="W1691" s="108"/>
      <c r="X1691" s="108"/>
      <c r="Y1691" s="108"/>
      <c r="Z1691" s="108"/>
      <c r="AA1691" s="108"/>
      <c r="AB1691" s="108"/>
      <c r="AC1691" s="108"/>
      <c r="AD1691" s="108"/>
      <c r="AE1691" s="108"/>
      <c r="AF1691" s="108"/>
      <c r="AG1691" s="108"/>
      <c r="AH1691" s="108"/>
    </row>
    <row r="1692">
      <c r="A1692" s="108"/>
      <c r="B1692" s="108"/>
      <c r="C1692" s="108"/>
      <c r="D1692" s="115"/>
      <c r="E1692" s="108"/>
      <c r="F1692" s="108"/>
      <c r="G1692" s="108"/>
      <c r="H1692" s="108"/>
      <c r="I1692" s="108"/>
      <c r="J1692" s="108"/>
      <c r="K1692" s="108"/>
      <c r="L1692" s="108"/>
      <c r="M1692" s="111"/>
      <c r="N1692" s="112"/>
      <c r="O1692" s="111"/>
      <c r="P1692" s="108"/>
      <c r="Q1692" s="108"/>
      <c r="R1692" s="108"/>
      <c r="S1692" s="108"/>
      <c r="T1692" s="108"/>
      <c r="U1692" s="108"/>
      <c r="V1692" s="108"/>
      <c r="W1692" s="108"/>
      <c r="X1692" s="108"/>
      <c r="Y1692" s="108"/>
      <c r="Z1692" s="108"/>
      <c r="AA1692" s="108"/>
      <c r="AB1692" s="108"/>
      <c r="AC1692" s="108"/>
      <c r="AD1692" s="108"/>
      <c r="AE1692" s="108"/>
      <c r="AF1692" s="108"/>
      <c r="AG1692" s="108"/>
      <c r="AH1692" s="108"/>
    </row>
    <row r="1693">
      <c r="A1693" s="108"/>
      <c r="B1693" s="108"/>
      <c r="C1693" s="108"/>
      <c r="D1693" s="115"/>
      <c r="E1693" s="108"/>
      <c r="F1693" s="108"/>
      <c r="G1693" s="108"/>
      <c r="H1693" s="108"/>
      <c r="I1693" s="108"/>
      <c r="J1693" s="108"/>
      <c r="K1693" s="108"/>
      <c r="L1693" s="108"/>
      <c r="M1693" s="111"/>
      <c r="N1693" s="112"/>
      <c r="O1693" s="111"/>
      <c r="P1693" s="108"/>
      <c r="Q1693" s="108"/>
      <c r="R1693" s="108"/>
      <c r="S1693" s="108"/>
      <c r="T1693" s="108"/>
      <c r="U1693" s="108"/>
      <c r="V1693" s="108"/>
      <c r="W1693" s="108"/>
      <c r="X1693" s="108"/>
      <c r="Y1693" s="108"/>
      <c r="Z1693" s="108"/>
      <c r="AA1693" s="108"/>
      <c r="AB1693" s="108"/>
      <c r="AC1693" s="108"/>
      <c r="AD1693" s="108"/>
      <c r="AE1693" s="108"/>
      <c r="AF1693" s="108"/>
      <c r="AG1693" s="108"/>
      <c r="AH1693" s="108"/>
    </row>
    <row r="1694">
      <c r="A1694" s="108"/>
      <c r="B1694" s="108"/>
      <c r="C1694" s="108"/>
      <c r="D1694" s="115"/>
      <c r="E1694" s="108"/>
      <c r="F1694" s="108"/>
      <c r="G1694" s="108"/>
      <c r="H1694" s="108"/>
      <c r="I1694" s="108"/>
      <c r="J1694" s="108"/>
      <c r="K1694" s="108"/>
      <c r="L1694" s="108"/>
      <c r="M1694" s="111"/>
      <c r="N1694" s="112"/>
      <c r="O1694" s="111"/>
      <c r="P1694" s="108"/>
      <c r="Q1694" s="108"/>
      <c r="R1694" s="108"/>
      <c r="S1694" s="108"/>
      <c r="T1694" s="108"/>
      <c r="U1694" s="108"/>
      <c r="V1694" s="108"/>
      <c r="W1694" s="108"/>
      <c r="X1694" s="108"/>
      <c r="Y1694" s="108"/>
      <c r="Z1694" s="108"/>
      <c r="AA1694" s="108"/>
      <c r="AB1694" s="108"/>
      <c r="AC1694" s="108"/>
      <c r="AD1694" s="108"/>
      <c r="AE1694" s="108"/>
      <c r="AF1694" s="108"/>
      <c r="AG1694" s="108"/>
      <c r="AH1694" s="108"/>
    </row>
    <row r="1695">
      <c r="A1695" s="108"/>
      <c r="B1695" s="108"/>
      <c r="C1695" s="108"/>
      <c r="D1695" s="115"/>
      <c r="E1695" s="108"/>
      <c r="F1695" s="108"/>
      <c r="G1695" s="108"/>
      <c r="H1695" s="108"/>
      <c r="I1695" s="108"/>
      <c r="J1695" s="108"/>
      <c r="K1695" s="108"/>
      <c r="L1695" s="108"/>
      <c r="M1695" s="111"/>
      <c r="N1695" s="112"/>
      <c r="O1695" s="111"/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/>
      <c r="AB1695" s="108"/>
      <c r="AC1695" s="108"/>
      <c r="AD1695" s="108"/>
      <c r="AE1695" s="108"/>
      <c r="AF1695" s="108"/>
      <c r="AG1695" s="108"/>
      <c r="AH1695" s="108"/>
    </row>
    <row r="1696">
      <c r="A1696" s="108"/>
      <c r="B1696" s="108"/>
      <c r="C1696" s="108"/>
      <c r="D1696" s="115"/>
      <c r="E1696" s="108"/>
      <c r="F1696" s="108"/>
      <c r="G1696" s="108"/>
      <c r="H1696" s="108"/>
      <c r="I1696" s="108"/>
      <c r="J1696" s="108"/>
      <c r="K1696" s="108"/>
      <c r="L1696" s="108"/>
      <c r="M1696" s="111"/>
      <c r="N1696" s="112"/>
      <c r="O1696" s="111"/>
      <c r="P1696" s="108"/>
      <c r="Q1696" s="108"/>
      <c r="R1696" s="108"/>
      <c r="S1696" s="108"/>
      <c r="T1696" s="108"/>
      <c r="U1696" s="108"/>
      <c r="V1696" s="108"/>
      <c r="W1696" s="108"/>
      <c r="X1696" s="108"/>
      <c r="Y1696" s="108"/>
      <c r="Z1696" s="108"/>
      <c r="AA1696" s="108"/>
      <c r="AB1696" s="108"/>
      <c r="AC1696" s="108"/>
      <c r="AD1696" s="108"/>
      <c r="AE1696" s="108"/>
      <c r="AF1696" s="108"/>
      <c r="AG1696" s="108"/>
      <c r="AH1696" s="108"/>
    </row>
    <row r="1697">
      <c r="A1697" s="108"/>
      <c r="B1697" s="108"/>
      <c r="C1697" s="108"/>
      <c r="D1697" s="115"/>
      <c r="E1697" s="108"/>
      <c r="F1697" s="108"/>
      <c r="G1697" s="108"/>
      <c r="H1697" s="108"/>
      <c r="I1697" s="108"/>
      <c r="J1697" s="108"/>
      <c r="K1697" s="108"/>
      <c r="L1697" s="108"/>
      <c r="M1697" s="111"/>
      <c r="N1697" s="112"/>
      <c r="O1697" s="111"/>
      <c r="P1697" s="108"/>
      <c r="Q1697" s="108"/>
      <c r="R1697" s="108"/>
      <c r="S1697" s="108"/>
      <c r="T1697" s="108"/>
      <c r="U1697" s="108"/>
      <c r="V1697" s="108"/>
      <c r="W1697" s="108"/>
      <c r="X1697" s="108"/>
      <c r="Y1697" s="108"/>
      <c r="Z1697" s="108"/>
      <c r="AA1697" s="108"/>
      <c r="AB1697" s="108"/>
      <c r="AC1697" s="108"/>
      <c r="AD1697" s="108"/>
      <c r="AE1697" s="108"/>
      <c r="AF1697" s="108"/>
      <c r="AG1697" s="108"/>
      <c r="AH1697" s="108"/>
    </row>
    <row r="1698">
      <c r="A1698" s="108"/>
      <c r="B1698" s="108"/>
      <c r="C1698" s="108"/>
      <c r="D1698" s="115"/>
      <c r="E1698" s="108"/>
      <c r="F1698" s="108"/>
      <c r="G1698" s="108"/>
      <c r="H1698" s="108"/>
      <c r="I1698" s="108"/>
      <c r="J1698" s="108"/>
      <c r="K1698" s="108"/>
      <c r="L1698" s="108"/>
      <c r="M1698" s="111"/>
      <c r="N1698" s="112"/>
      <c r="O1698" s="111"/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/>
      <c r="AB1698" s="108"/>
      <c r="AC1698" s="108"/>
      <c r="AD1698" s="108"/>
      <c r="AE1698" s="108"/>
      <c r="AF1698" s="108"/>
      <c r="AG1698" s="108"/>
      <c r="AH1698" s="108"/>
    </row>
    <row r="1699">
      <c r="A1699" s="108"/>
      <c r="B1699" s="108"/>
      <c r="C1699" s="108"/>
      <c r="D1699" s="115"/>
      <c r="E1699" s="108"/>
      <c r="F1699" s="108"/>
      <c r="G1699" s="108"/>
      <c r="H1699" s="108"/>
      <c r="I1699" s="108"/>
      <c r="J1699" s="108"/>
      <c r="K1699" s="108"/>
      <c r="L1699" s="108"/>
      <c r="M1699" s="111"/>
      <c r="N1699" s="112"/>
      <c r="O1699" s="111"/>
      <c r="P1699" s="108"/>
      <c r="Q1699" s="108"/>
      <c r="R1699" s="108"/>
      <c r="S1699" s="108"/>
      <c r="T1699" s="108"/>
      <c r="U1699" s="108"/>
      <c r="V1699" s="108"/>
      <c r="W1699" s="108"/>
      <c r="X1699" s="108"/>
      <c r="Y1699" s="108"/>
      <c r="Z1699" s="108"/>
      <c r="AA1699" s="108"/>
      <c r="AB1699" s="108"/>
      <c r="AC1699" s="108"/>
      <c r="AD1699" s="108"/>
      <c r="AE1699" s="108"/>
      <c r="AF1699" s="108"/>
      <c r="AG1699" s="108"/>
      <c r="AH1699" s="108"/>
    </row>
    <row r="1700">
      <c r="A1700" s="108"/>
      <c r="B1700" s="108"/>
      <c r="C1700" s="108"/>
      <c r="D1700" s="115"/>
      <c r="E1700" s="108"/>
      <c r="F1700" s="108"/>
      <c r="G1700" s="108"/>
      <c r="H1700" s="108"/>
      <c r="I1700" s="108"/>
      <c r="J1700" s="108"/>
      <c r="K1700" s="108"/>
      <c r="L1700" s="108"/>
      <c r="M1700" s="111"/>
      <c r="N1700" s="112"/>
      <c r="O1700" s="111"/>
      <c r="P1700" s="108"/>
      <c r="Q1700" s="108"/>
      <c r="R1700" s="108"/>
      <c r="S1700" s="108"/>
      <c r="T1700" s="108"/>
      <c r="U1700" s="108"/>
      <c r="V1700" s="108"/>
      <c r="W1700" s="108"/>
      <c r="X1700" s="108"/>
      <c r="Y1700" s="108"/>
      <c r="Z1700" s="108"/>
      <c r="AA1700" s="108"/>
      <c r="AB1700" s="108"/>
      <c r="AC1700" s="108"/>
      <c r="AD1700" s="108"/>
      <c r="AE1700" s="108"/>
      <c r="AF1700" s="108"/>
      <c r="AG1700" s="108"/>
      <c r="AH1700" s="108"/>
    </row>
    <row r="1701">
      <c r="A1701" s="108"/>
      <c r="B1701" s="108"/>
      <c r="C1701" s="108"/>
      <c r="D1701" s="115"/>
      <c r="E1701" s="108"/>
      <c r="F1701" s="108"/>
      <c r="G1701" s="108"/>
      <c r="H1701" s="108"/>
      <c r="I1701" s="108"/>
      <c r="J1701" s="108"/>
      <c r="K1701" s="108"/>
      <c r="L1701" s="108"/>
      <c r="M1701" s="111"/>
      <c r="N1701" s="112"/>
      <c r="O1701" s="111"/>
      <c r="P1701" s="108"/>
      <c r="Q1701" s="108"/>
      <c r="R1701" s="108"/>
      <c r="S1701" s="108"/>
      <c r="T1701" s="108"/>
      <c r="U1701" s="108"/>
      <c r="V1701" s="108"/>
      <c r="W1701" s="108"/>
      <c r="X1701" s="108"/>
      <c r="Y1701" s="108"/>
      <c r="Z1701" s="108"/>
      <c r="AA1701" s="108"/>
      <c r="AB1701" s="108"/>
      <c r="AC1701" s="108"/>
      <c r="AD1701" s="108"/>
      <c r="AE1701" s="108"/>
      <c r="AF1701" s="108"/>
      <c r="AG1701" s="108"/>
      <c r="AH1701" s="108"/>
    </row>
    <row r="1702">
      <c r="A1702" s="108"/>
      <c r="B1702" s="108"/>
      <c r="C1702" s="108"/>
      <c r="D1702" s="115"/>
      <c r="E1702" s="108"/>
      <c r="F1702" s="108"/>
      <c r="G1702" s="108"/>
      <c r="H1702" s="108"/>
      <c r="I1702" s="108"/>
      <c r="J1702" s="108"/>
      <c r="K1702" s="108"/>
      <c r="L1702" s="108"/>
      <c r="M1702" s="111"/>
      <c r="N1702" s="112"/>
      <c r="O1702" s="111"/>
      <c r="P1702" s="108"/>
      <c r="Q1702" s="108"/>
      <c r="R1702" s="108"/>
      <c r="S1702" s="108"/>
      <c r="T1702" s="108"/>
      <c r="U1702" s="108"/>
      <c r="V1702" s="108"/>
      <c r="W1702" s="108"/>
      <c r="X1702" s="108"/>
      <c r="Y1702" s="108"/>
      <c r="Z1702" s="108"/>
      <c r="AA1702" s="108"/>
      <c r="AB1702" s="108"/>
      <c r="AC1702" s="108"/>
      <c r="AD1702" s="108"/>
      <c r="AE1702" s="108"/>
      <c r="AF1702" s="108"/>
      <c r="AG1702" s="108"/>
      <c r="AH1702" s="108"/>
    </row>
    <row r="1703">
      <c r="A1703" s="108"/>
      <c r="B1703" s="108"/>
      <c r="C1703" s="108"/>
      <c r="D1703" s="115"/>
      <c r="E1703" s="108"/>
      <c r="F1703" s="108"/>
      <c r="G1703" s="108"/>
      <c r="H1703" s="108"/>
      <c r="I1703" s="108"/>
      <c r="J1703" s="108"/>
      <c r="K1703" s="108"/>
      <c r="L1703" s="108"/>
      <c r="M1703" s="111"/>
      <c r="N1703" s="112"/>
      <c r="O1703" s="111"/>
      <c r="P1703" s="108"/>
      <c r="Q1703" s="108"/>
      <c r="R1703" s="108"/>
      <c r="S1703" s="108"/>
      <c r="T1703" s="108"/>
      <c r="U1703" s="108"/>
      <c r="V1703" s="108"/>
      <c r="W1703" s="108"/>
      <c r="X1703" s="108"/>
      <c r="Y1703" s="108"/>
      <c r="Z1703" s="108"/>
      <c r="AA1703" s="108"/>
      <c r="AB1703" s="108"/>
      <c r="AC1703" s="108"/>
      <c r="AD1703" s="108"/>
      <c r="AE1703" s="108"/>
      <c r="AF1703" s="108"/>
      <c r="AG1703" s="108"/>
      <c r="AH1703" s="108"/>
    </row>
    <row r="1704">
      <c r="A1704" s="108"/>
      <c r="B1704" s="108"/>
      <c r="C1704" s="108"/>
      <c r="D1704" s="115"/>
      <c r="E1704" s="108"/>
      <c r="F1704" s="108"/>
      <c r="G1704" s="108"/>
      <c r="H1704" s="108"/>
      <c r="I1704" s="108"/>
      <c r="J1704" s="108"/>
      <c r="K1704" s="108"/>
      <c r="L1704" s="108"/>
      <c r="M1704" s="111"/>
      <c r="N1704" s="112"/>
      <c r="O1704" s="111"/>
      <c r="P1704" s="108"/>
      <c r="Q1704" s="108"/>
      <c r="R1704" s="108"/>
      <c r="S1704" s="108"/>
      <c r="T1704" s="108"/>
      <c r="U1704" s="108"/>
      <c r="V1704" s="108"/>
      <c r="W1704" s="108"/>
      <c r="X1704" s="108"/>
      <c r="Y1704" s="108"/>
      <c r="Z1704" s="108"/>
      <c r="AA1704" s="108"/>
      <c r="AB1704" s="108"/>
      <c r="AC1704" s="108"/>
      <c r="AD1704" s="108"/>
      <c r="AE1704" s="108"/>
      <c r="AF1704" s="108"/>
      <c r="AG1704" s="108"/>
      <c r="AH1704" s="108"/>
    </row>
    <row r="1705">
      <c r="A1705" s="108"/>
      <c r="B1705" s="108"/>
      <c r="C1705" s="108"/>
      <c r="D1705" s="115"/>
      <c r="E1705" s="108"/>
      <c r="F1705" s="108"/>
      <c r="G1705" s="108"/>
      <c r="H1705" s="108"/>
      <c r="I1705" s="108"/>
      <c r="J1705" s="108"/>
      <c r="K1705" s="108"/>
      <c r="L1705" s="108"/>
      <c r="M1705" s="111"/>
      <c r="N1705" s="112"/>
      <c r="O1705" s="111"/>
      <c r="P1705" s="108"/>
      <c r="Q1705" s="108"/>
      <c r="R1705" s="108"/>
      <c r="S1705" s="108"/>
      <c r="T1705" s="108"/>
      <c r="U1705" s="108"/>
      <c r="V1705" s="108"/>
      <c r="W1705" s="108"/>
      <c r="X1705" s="108"/>
      <c r="Y1705" s="108"/>
      <c r="Z1705" s="108"/>
      <c r="AA1705" s="108"/>
      <c r="AB1705" s="108"/>
      <c r="AC1705" s="108"/>
      <c r="AD1705" s="108"/>
      <c r="AE1705" s="108"/>
      <c r="AF1705" s="108"/>
      <c r="AG1705" s="108"/>
      <c r="AH1705" s="108"/>
    </row>
    <row r="1706">
      <c r="A1706" s="108"/>
      <c r="B1706" s="108"/>
      <c r="C1706" s="108"/>
      <c r="D1706" s="115"/>
      <c r="E1706" s="108"/>
      <c r="F1706" s="108"/>
      <c r="G1706" s="108"/>
      <c r="H1706" s="108"/>
      <c r="I1706" s="108"/>
      <c r="J1706" s="108"/>
      <c r="K1706" s="108"/>
      <c r="L1706" s="108"/>
      <c r="M1706" s="111"/>
      <c r="N1706" s="112"/>
      <c r="O1706" s="111"/>
      <c r="P1706" s="108"/>
      <c r="Q1706" s="108"/>
      <c r="R1706" s="108"/>
      <c r="S1706" s="108"/>
      <c r="T1706" s="108"/>
      <c r="U1706" s="108"/>
      <c r="V1706" s="108"/>
      <c r="W1706" s="108"/>
      <c r="X1706" s="108"/>
      <c r="Y1706" s="108"/>
      <c r="Z1706" s="108"/>
      <c r="AA1706" s="108"/>
      <c r="AB1706" s="108"/>
      <c r="AC1706" s="108"/>
      <c r="AD1706" s="108"/>
      <c r="AE1706" s="108"/>
      <c r="AF1706" s="108"/>
      <c r="AG1706" s="108"/>
      <c r="AH1706" s="108"/>
    </row>
    <row r="1707">
      <c r="A1707" s="108"/>
      <c r="B1707" s="108"/>
      <c r="C1707" s="108"/>
      <c r="D1707" s="115"/>
      <c r="E1707" s="108"/>
      <c r="F1707" s="108"/>
      <c r="G1707" s="108"/>
      <c r="H1707" s="108"/>
      <c r="I1707" s="108"/>
      <c r="J1707" s="108"/>
      <c r="K1707" s="108"/>
      <c r="L1707" s="108"/>
      <c r="M1707" s="111"/>
      <c r="N1707" s="112"/>
      <c r="O1707" s="111"/>
      <c r="P1707" s="108"/>
      <c r="Q1707" s="108"/>
      <c r="R1707" s="108"/>
      <c r="S1707" s="108"/>
      <c r="T1707" s="108"/>
      <c r="U1707" s="108"/>
      <c r="V1707" s="108"/>
      <c r="W1707" s="108"/>
      <c r="X1707" s="108"/>
      <c r="Y1707" s="108"/>
      <c r="Z1707" s="108"/>
      <c r="AA1707" s="108"/>
      <c r="AB1707" s="108"/>
      <c r="AC1707" s="108"/>
      <c r="AD1707" s="108"/>
      <c r="AE1707" s="108"/>
      <c r="AF1707" s="108"/>
      <c r="AG1707" s="108"/>
      <c r="AH1707" s="108"/>
    </row>
    <row r="1708">
      <c r="A1708" s="108"/>
      <c r="B1708" s="108"/>
      <c r="C1708" s="108"/>
      <c r="D1708" s="115"/>
      <c r="E1708" s="108"/>
      <c r="F1708" s="108"/>
      <c r="G1708" s="108"/>
      <c r="H1708" s="108"/>
      <c r="I1708" s="108"/>
      <c r="J1708" s="108"/>
      <c r="K1708" s="108"/>
      <c r="L1708" s="108"/>
      <c r="M1708" s="111"/>
      <c r="N1708" s="112"/>
      <c r="O1708" s="111"/>
      <c r="P1708" s="108"/>
      <c r="Q1708" s="108"/>
      <c r="R1708" s="108"/>
      <c r="S1708" s="108"/>
      <c r="T1708" s="108"/>
      <c r="U1708" s="108"/>
      <c r="V1708" s="108"/>
      <c r="W1708" s="108"/>
      <c r="X1708" s="108"/>
      <c r="Y1708" s="108"/>
      <c r="Z1708" s="108"/>
      <c r="AA1708" s="108"/>
      <c r="AB1708" s="108"/>
      <c r="AC1708" s="108"/>
      <c r="AD1708" s="108"/>
      <c r="AE1708" s="108"/>
      <c r="AF1708" s="108"/>
      <c r="AG1708" s="108"/>
      <c r="AH1708" s="108"/>
    </row>
    <row r="1709">
      <c r="A1709" s="108"/>
      <c r="B1709" s="108"/>
      <c r="C1709" s="108"/>
      <c r="D1709" s="115"/>
      <c r="E1709" s="108"/>
      <c r="F1709" s="108"/>
      <c r="G1709" s="108"/>
      <c r="H1709" s="108"/>
      <c r="I1709" s="108"/>
      <c r="J1709" s="108"/>
      <c r="K1709" s="108"/>
      <c r="L1709" s="108"/>
      <c r="M1709" s="111"/>
      <c r="N1709" s="112"/>
      <c r="O1709" s="111"/>
      <c r="P1709" s="108"/>
      <c r="Q1709" s="108"/>
      <c r="R1709" s="108"/>
      <c r="S1709" s="108"/>
      <c r="T1709" s="108"/>
      <c r="U1709" s="108"/>
      <c r="V1709" s="108"/>
      <c r="W1709" s="108"/>
      <c r="X1709" s="108"/>
      <c r="Y1709" s="108"/>
      <c r="Z1709" s="108"/>
      <c r="AA1709" s="108"/>
      <c r="AB1709" s="108"/>
      <c r="AC1709" s="108"/>
      <c r="AD1709" s="108"/>
      <c r="AE1709" s="108"/>
      <c r="AF1709" s="108"/>
      <c r="AG1709" s="108"/>
      <c r="AH1709" s="108"/>
    </row>
    <row r="1710">
      <c r="A1710" s="108"/>
      <c r="B1710" s="108"/>
      <c r="C1710" s="108"/>
      <c r="D1710" s="115"/>
      <c r="E1710" s="108"/>
      <c r="F1710" s="108"/>
      <c r="G1710" s="108"/>
      <c r="H1710" s="108"/>
      <c r="I1710" s="108"/>
      <c r="J1710" s="108"/>
      <c r="K1710" s="108"/>
      <c r="L1710" s="108"/>
      <c r="M1710" s="111"/>
      <c r="N1710" s="112"/>
      <c r="O1710" s="111"/>
      <c r="P1710" s="108"/>
      <c r="Q1710" s="108"/>
      <c r="R1710" s="108"/>
      <c r="S1710" s="108"/>
      <c r="T1710" s="108"/>
      <c r="U1710" s="108"/>
      <c r="V1710" s="108"/>
      <c r="W1710" s="108"/>
      <c r="X1710" s="108"/>
      <c r="Y1710" s="108"/>
      <c r="Z1710" s="108"/>
      <c r="AA1710" s="108"/>
      <c r="AB1710" s="108"/>
      <c r="AC1710" s="108"/>
      <c r="AD1710" s="108"/>
      <c r="AE1710" s="108"/>
      <c r="AF1710" s="108"/>
      <c r="AG1710" s="108"/>
      <c r="AH1710" s="108"/>
    </row>
    <row r="1711">
      <c r="A1711" s="108"/>
      <c r="B1711" s="108"/>
      <c r="C1711" s="108"/>
      <c r="D1711" s="115"/>
      <c r="E1711" s="108"/>
      <c r="F1711" s="108"/>
      <c r="G1711" s="108"/>
      <c r="H1711" s="108"/>
      <c r="I1711" s="108"/>
      <c r="J1711" s="108"/>
      <c r="K1711" s="108"/>
      <c r="L1711" s="108"/>
      <c r="M1711" s="111"/>
      <c r="N1711" s="112"/>
      <c r="O1711" s="111"/>
      <c r="P1711" s="108"/>
      <c r="Q1711" s="108"/>
      <c r="R1711" s="108"/>
      <c r="S1711" s="108"/>
      <c r="T1711" s="108"/>
      <c r="U1711" s="108"/>
      <c r="V1711" s="108"/>
      <c r="W1711" s="108"/>
      <c r="X1711" s="108"/>
      <c r="Y1711" s="108"/>
      <c r="Z1711" s="108"/>
      <c r="AA1711" s="108"/>
      <c r="AB1711" s="108"/>
      <c r="AC1711" s="108"/>
      <c r="AD1711" s="108"/>
      <c r="AE1711" s="108"/>
      <c r="AF1711" s="108"/>
      <c r="AG1711" s="108"/>
      <c r="AH1711" s="108"/>
    </row>
    <row r="1712">
      <c r="A1712" s="108"/>
      <c r="B1712" s="108"/>
      <c r="C1712" s="108"/>
      <c r="D1712" s="115"/>
      <c r="E1712" s="108"/>
      <c r="F1712" s="108"/>
      <c r="G1712" s="108"/>
      <c r="H1712" s="108"/>
      <c r="I1712" s="108"/>
      <c r="J1712" s="108"/>
      <c r="K1712" s="108"/>
      <c r="L1712" s="108"/>
      <c r="M1712" s="111"/>
      <c r="N1712" s="112"/>
      <c r="O1712" s="111"/>
      <c r="P1712" s="108"/>
      <c r="Q1712" s="108"/>
      <c r="R1712" s="108"/>
      <c r="S1712" s="108"/>
      <c r="T1712" s="108"/>
      <c r="U1712" s="108"/>
      <c r="V1712" s="108"/>
      <c r="W1712" s="108"/>
      <c r="X1712" s="108"/>
      <c r="Y1712" s="108"/>
      <c r="Z1712" s="108"/>
      <c r="AA1712" s="108"/>
      <c r="AB1712" s="108"/>
      <c r="AC1712" s="108"/>
      <c r="AD1712" s="108"/>
      <c r="AE1712" s="108"/>
      <c r="AF1712" s="108"/>
      <c r="AG1712" s="108"/>
      <c r="AH1712" s="108"/>
    </row>
    <row r="1713">
      <c r="A1713" s="108"/>
      <c r="B1713" s="108"/>
      <c r="C1713" s="108"/>
      <c r="D1713" s="115"/>
      <c r="E1713" s="108"/>
      <c r="F1713" s="108"/>
      <c r="G1713" s="108"/>
      <c r="H1713" s="108"/>
      <c r="I1713" s="108"/>
      <c r="J1713" s="108"/>
      <c r="K1713" s="108"/>
      <c r="L1713" s="108"/>
      <c r="M1713" s="111"/>
      <c r="N1713" s="112"/>
      <c r="O1713" s="111"/>
      <c r="P1713" s="108"/>
      <c r="Q1713" s="108"/>
      <c r="R1713" s="108"/>
      <c r="S1713" s="108"/>
      <c r="T1713" s="108"/>
      <c r="U1713" s="108"/>
      <c r="V1713" s="108"/>
      <c r="W1713" s="108"/>
      <c r="X1713" s="108"/>
      <c r="Y1713" s="108"/>
      <c r="Z1713" s="108"/>
      <c r="AA1713" s="108"/>
      <c r="AB1713" s="108"/>
      <c r="AC1713" s="108"/>
      <c r="AD1713" s="108"/>
      <c r="AE1713" s="108"/>
      <c r="AF1713" s="108"/>
      <c r="AG1713" s="108"/>
      <c r="AH1713" s="108"/>
    </row>
    <row r="1714">
      <c r="A1714" s="108"/>
      <c r="B1714" s="108"/>
      <c r="C1714" s="108"/>
      <c r="D1714" s="115"/>
      <c r="E1714" s="108"/>
      <c r="F1714" s="108"/>
      <c r="G1714" s="108"/>
      <c r="H1714" s="108"/>
      <c r="I1714" s="108"/>
      <c r="J1714" s="108"/>
      <c r="K1714" s="108"/>
      <c r="L1714" s="108"/>
      <c r="M1714" s="111"/>
      <c r="N1714" s="112"/>
      <c r="O1714" s="111"/>
      <c r="P1714" s="108"/>
      <c r="Q1714" s="108"/>
      <c r="R1714" s="108"/>
      <c r="S1714" s="108"/>
      <c r="T1714" s="108"/>
      <c r="U1714" s="108"/>
      <c r="V1714" s="108"/>
      <c r="W1714" s="108"/>
      <c r="X1714" s="108"/>
      <c r="Y1714" s="108"/>
      <c r="Z1714" s="108"/>
      <c r="AA1714" s="108"/>
      <c r="AB1714" s="108"/>
      <c r="AC1714" s="108"/>
      <c r="AD1714" s="108"/>
      <c r="AE1714" s="108"/>
      <c r="AF1714" s="108"/>
      <c r="AG1714" s="108"/>
      <c r="AH1714" s="108"/>
    </row>
    <row r="1715">
      <c r="A1715" s="108"/>
      <c r="B1715" s="108"/>
      <c r="C1715" s="108"/>
      <c r="D1715" s="115"/>
      <c r="E1715" s="108"/>
      <c r="F1715" s="108"/>
      <c r="G1715" s="108"/>
      <c r="H1715" s="108"/>
      <c r="I1715" s="108"/>
      <c r="J1715" s="108"/>
      <c r="K1715" s="108"/>
      <c r="L1715" s="108"/>
      <c r="M1715" s="111"/>
      <c r="N1715" s="112"/>
      <c r="O1715" s="111"/>
      <c r="P1715" s="108"/>
      <c r="Q1715" s="108"/>
      <c r="R1715" s="108"/>
      <c r="S1715" s="108"/>
      <c r="T1715" s="108"/>
      <c r="U1715" s="108"/>
      <c r="V1715" s="108"/>
      <c r="W1715" s="108"/>
      <c r="X1715" s="108"/>
      <c r="Y1715" s="108"/>
      <c r="Z1715" s="108"/>
      <c r="AA1715" s="108"/>
      <c r="AB1715" s="108"/>
      <c r="AC1715" s="108"/>
      <c r="AD1715" s="108"/>
      <c r="AE1715" s="108"/>
      <c r="AF1715" s="108"/>
      <c r="AG1715" s="108"/>
      <c r="AH1715" s="108"/>
    </row>
    <row r="1716">
      <c r="A1716" s="108"/>
      <c r="B1716" s="108"/>
      <c r="C1716" s="108"/>
      <c r="D1716" s="115"/>
      <c r="E1716" s="108"/>
      <c r="F1716" s="108"/>
      <c r="G1716" s="108"/>
      <c r="H1716" s="108"/>
      <c r="I1716" s="108"/>
      <c r="J1716" s="108"/>
      <c r="K1716" s="108"/>
      <c r="L1716" s="108"/>
      <c r="M1716" s="111"/>
      <c r="N1716" s="112"/>
      <c r="O1716" s="111"/>
      <c r="P1716" s="108"/>
      <c r="Q1716" s="108"/>
      <c r="R1716" s="108"/>
      <c r="S1716" s="108"/>
      <c r="T1716" s="108"/>
      <c r="U1716" s="108"/>
      <c r="V1716" s="108"/>
      <c r="W1716" s="108"/>
      <c r="X1716" s="108"/>
      <c r="Y1716" s="108"/>
      <c r="Z1716" s="108"/>
      <c r="AA1716" s="108"/>
      <c r="AB1716" s="108"/>
      <c r="AC1716" s="108"/>
      <c r="AD1716" s="108"/>
      <c r="AE1716" s="108"/>
      <c r="AF1716" s="108"/>
      <c r="AG1716" s="108"/>
      <c r="AH1716" s="108"/>
    </row>
    <row r="1717">
      <c r="A1717" s="108"/>
      <c r="B1717" s="108"/>
      <c r="C1717" s="108"/>
      <c r="D1717" s="115"/>
      <c r="E1717" s="108"/>
      <c r="F1717" s="108"/>
      <c r="G1717" s="108"/>
      <c r="H1717" s="108"/>
      <c r="I1717" s="108"/>
      <c r="J1717" s="108"/>
      <c r="K1717" s="108"/>
      <c r="L1717" s="108"/>
      <c r="M1717" s="111"/>
      <c r="N1717" s="112"/>
      <c r="O1717" s="111"/>
      <c r="P1717" s="108"/>
      <c r="Q1717" s="108"/>
      <c r="R1717" s="108"/>
      <c r="S1717" s="108"/>
      <c r="T1717" s="108"/>
      <c r="U1717" s="108"/>
      <c r="V1717" s="108"/>
      <c r="W1717" s="108"/>
      <c r="X1717" s="108"/>
      <c r="Y1717" s="108"/>
      <c r="Z1717" s="108"/>
      <c r="AA1717" s="108"/>
      <c r="AB1717" s="108"/>
      <c r="AC1717" s="108"/>
      <c r="AD1717" s="108"/>
      <c r="AE1717" s="108"/>
      <c r="AF1717" s="108"/>
      <c r="AG1717" s="108"/>
      <c r="AH1717" s="108"/>
    </row>
    <row r="1718">
      <c r="A1718" s="108"/>
      <c r="B1718" s="108"/>
      <c r="C1718" s="108"/>
      <c r="D1718" s="115"/>
      <c r="E1718" s="108"/>
      <c r="F1718" s="108"/>
      <c r="G1718" s="108"/>
      <c r="H1718" s="108"/>
      <c r="I1718" s="108"/>
      <c r="J1718" s="108"/>
      <c r="K1718" s="108"/>
      <c r="L1718" s="108"/>
      <c r="M1718" s="111"/>
      <c r="N1718" s="112"/>
      <c r="O1718" s="111"/>
      <c r="P1718" s="108"/>
      <c r="Q1718" s="108"/>
      <c r="R1718" s="108"/>
      <c r="S1718" s="108"/>
      <c r="T1718" s="108"/>
      <c r="U1718" s="108"/>
      <c r="V1718" s="108"/>
      <c r="W1718" s="108"/>
      <c r="X1718" s="108"/>
      <c r="Y1718" s="108"/>
      <c r="Z1718" s="108"/>
      <c r="AA1718" s="108"/>
      <c r="AB1718" s="108"/>
      <c r="AC1718" s="108"/>
      <c r="AD1718" s="108"/>
      <c r="AE1718" s="108"/>
      <c r="AF1718" s="108"/>
      <c r="AG1718" s="108"/>
      <c r="AH1718" s="108"/>
    </row>
    <row r="1719">
      <c r="A1719" s="108"/>
      <c r="B1719" s="108"/>
      <c r="C1719" s="108"/>
      <c r="D1719" s="115"/>
      <c r="E1719" s="108"/>
      <c r="F1719" s="108"/>
      <c r="G1719" s="108"/>
      <c r="H1719" s="108"/>
      <c r="I1719" s="108"/>
      <c r="J1719" s="108"/>
      <c r="K1719" s="108"/>
      <c r="L1719" s="108"/>
      <c r="M1719" s="111"/>
      <c r="N1719" s="112"/>
      <c r="O1719" s="111"/>
      <c r="P1719" s="108"/>
      <c r="Q1719" s="108"/>
      <c r="R1719" s="108"/>
      <c r="S1719" s="108"/>
      <c r="T1719" s="108"/>
      <c r="U1719" s="108"/>
      <c r="V1719" s="108"/>
      <c r="W1719" s="108"/>
      <c r="X1719" s="108"/>
      <c r="Y1719" s="108"/>
      <c r="Z1719" s="108"/>
      <c r="AA1719" s="108"/>
      <c r="AB1719" s="108"/>
      <c r="AC1719" s="108"/>
      <c r="AD1719" s="108"/>
      <c r="AE1719" s="108"/>
      <c r="AF1719" s="108"/>
      <c r="AG1719" s="108"/>
      <c r="AH1719" s="108"/>
    </row>
    <row r="1720">
      <c r="A1720" s="108"/>
      <c r="B1720" s="108"/>
      <c r="C1720" s="108"/>
      <c r="D1720" s="115"/>
      <c r="E1720" s="108"/>
      <c r="F1720" s="108"/>
      <c r="G1720" s="108"/>
      <c r="H1720" s="108"/>
      <c r="I1720" s="108"/>
      <c r="J1720" s="108"/>
      <c r="K1720" s="108"/>
      <c r="L1720" s="108"/>
      <c r="M1720" s="111"/>
      <c r="N1720" s="112"/>
      <c r="O1720" s="111"/>
      <c r="P1720" s="108"/>
      <c r="Q1720" s="108"/>
      <c r="R1720" s="108"/>
      <c r="S1720" s="108"/>
      <c r="T1720" s="108"/>
      <c r="U1720" s="108"/>
      <c r="V1720" s="108"/>
      <c r="W1720" s="108"/>
      <c r="X1720" s="108"/>
      <c r="Y1720" s="108"/>
      <c r="Z1720" s="108"/>
      <c r="AA1720" s="108"/>
      <c r="AB1720" s="108"/>
      <c r="AC1720" s="108"/>
      <c r="AD1720" s="108"/>
      <c r="AE1720" s="108"/>
      <c r="AF1720" s="108"/>
      <c r="AG1720" s="108"/>
      <c r="AH1720" s="108"/>
    </row>
    <row r="1721">
      <c r="A1721" s="108"/>
      <c r="B1721" s="108"/>
      <c r="C1721" s="108"/>
      <c r="D1721" s="115"/>
      <c r="E1721" s="108"/>
      <c r="F1721" s="108"/>
      <c r="G1721" s="108"/>
      <c r="H1721" s="108"/>
      <c r="I1721" s="108"/>
      <c r="J1721" s="108"/>
      <c r="K1721" s="108"/>
      <c r="L1721" s="108"/>
      <c r="M1721" s="111"/>
      <c r="N1721" s="112"/>
      <c r="O1721" s="111"/>
      <c r="P1721" s="108"/>
      <c r="Q1721" s="108"/>
      <c r="R1721" s="108"/>
      <c r="S1721" s="108"/>
      <c r="T1721" s="108"/>
      <c r="U1721" s="108"/>
      <c r="V1721" s="108"/>
      <c r="W1721" s="108"/>
      <c r="X1721" s="108"/>
      <c r="Y1721" s="108"/>
      <c r="Z1721" s="108"/>
      <c r="AA1721" s="108"/>
      <c r="AB1721" s="108"/>
      <c r="AC1721" s="108"/>
      <c r="AD1721" s="108"/>
      <c r="AE1721" s="108"/>
      <c r="AF1721" s="108"/>
      <c r="AG1721" s="108"/>
      <c r="AH1721" s="108"/>
    </row>
    <row r="1722">
      <c r="A1722" s="108"/>
      <c r="B1722" s="108"/>
      <c r="C1722" s="108"/>
      <c r="D1722" s="115"/>
      <c r="E1722" s="108"/>
      <c r="F1722" s="108"/>
      <c r="G1722" s="108"/>
      <c r="H1722" s="108"/>
      <c r="I1722" s="108"/>
      <c r="J1722" s="108"/>
      <c r="K1722" s="108"/>
      <c r="L1722" s="108"/>
      <c r="M1722" s="111"/>
      <c r="N1722" s="112"/>
      <c r="O1722" s="111"/>
      <c r="P1722" s="108"/>
      <c r="Q1722" s="108"/>
      <c r="R1722" s="108"/>
      <c r="S1722" s="108"/>
      <c r="T1722" s="108"/>
      <c r="U1722" s="108"/>
      <c r="V1722" s="108"/>
      <c r="W1722" s="108"/>
      <c r="X1722" s="108"/>
      <c r="Y1722" s="108"/>
      <c r="Z1722" s="108"/>
      <c r="AA1722" s="108"/>
      <c r="AB1722" s="108"/>
      <c r="AC1722" s="108"/>
      <c r="AD1722" s="108"/>
      <c r="AE1722" s="108"/>
      <c r="AF1722" s="108"/>
      <c r="AG1722" s="108"/>
      <c r="AH1722" s="108"/>
    </row>
    <row r="1723">
      <c r="A1723" s="108"/>
      <c r="B1723" s="108"/>
      <c r="C1723" s="108"/>
      <c r="D1723" s="115"/>
      <c r="E1723" s="108"/>
      <c r="F1723" s="108"/>
      <c r="G1723" s="108"/>
      <c r="H1723" s="108"/>
      <c r="I1723" s="108"/>
      <c r="J1723" s="108"/>
      <c r="K1723" s="108"/>
      <c r="L1723" s="108"/>
      <c r="M1723" s="111"/>
      <c r="N1723" s="112"/>
      <c r="O1723" s="111"/>
      <c r="P1723" s="108"/>
      <c r="Q1723" s="108"/>
      <c r="R1723" s="108"/>
      <c r="S1723" s="108"/>
      <c r="T1723" s="108"/>
      <c r="U1723" s="108"/>
      <c r="V1723" s="108"/>
      <c r="W1723" s="108"/>
      <c r="X1723" s="108"/>
      <c r="Y1723" s="108"/>
      <c r="Z1723" s="108"/>
      <c r="AA1723" s="108"/>
      <c r="AB1723" s="108"/>
      <c r="AC1723" s="108"/>
      <c r="AD1723" s="108"/>
      <c r="AE1723" s="108"/>
      <c r="AF1723" s="108"/>
      <c r="AG1723" s="108"/>
      <c r="AH1723" s="108"/>
    </row>
    <row r="1724">
      <c r="A1724" s="108"/>
      <c r="B1724" s="108"/>
      <c r="C1724" s="108"/>
      <c r="D1724" s="115"/>
      <c r="E1724" s="108"/>
      <c r="F1724" s="108"/>
      <c r="G1724" s="108"/>
      <c r="H1724" s="108"/>
      <c r="I1724" s="108"/>
      <c r="J1724" s="108"/>
      <c r="K1724" s="108"/>
      <c r="L1724" s="108"/>
      <c r="M1724" s="111"/>
      <c r="N1724" s="112"/>
      <c r="O1724" s="111"/>
      <c r="P1724" s="108"/>
      <c r="Q1724" s="108"/>
      <c r="R1724" s="108"/>
      <c r="S1724" s="108"/>
      <c r="T1724" s="108"/>
      <c r="U1724" s="108"/>
      <c r="V1724" s="108"/>
      <c r="W1724" s="108"/>
      <c r="X1724" s="108"/>
      <c r="Y1724" s="108"/>
      <c r="Z1724" s="108"/>
      <c r="AA1724" s="108"/>
      <c r="AB1724" s="108"/>
      <c r="AC1724" s="108"/>
      <c r="AD1724" s="108"/>
      <c r="AE1724" s="108"/>
      <c r="AF1724" s="108"/>
      <c r="AG1724" s="108"/>
      <c r="AH1724" s="108"/>
    </row>
    <row r="1725">
      <c r="A1725" s="108"/>
      <c r="B1725" s="108"/>
      <c r="C1725" s="108"/>
      <c r="D1725" s="115"/>
      <c r="E1725" s="108"/>
      <c r="F1725" s="108"/>
      <c r="G1725" s="108"/>
      <c r="H1725" s="108"/>
      <c r="I1725" s="108"/>
      <c r="J1725" s="108"/>
      <c r="K1725" s="108"/>
      <c r="L1725" s="108"/>
      <c r="M1725" s="111"/>
      <c r="N1725" s="112"/>
      <c r="O1725" s="111"/>
      <c r="P1725" s="108"/>
      <c r="Q1725" s="108"/>
      <c r="R1725" s="108"/>
      <c r="S1725" s="108"/>
      <c r="T1725" s="108"/>
      <c r="U1725" s="108"/>
      <c r="V1725" s="108"/>
      <c r="W1725" s="108"/>
      <c r="X1725" s="108"/>
      <c r="Y1725" s="108"/>
      <c r="Z1725" s="108"/>
      <c r="AA1725" s="108"/>
      <c r="AB1725" s="108"/>
      <c r="AC1725" s="108"/>
      <c r="AD1725" s="108"/>
      <c r="AE1725" s="108"/>
      <c r="AF1725" s="108"/>
      <c r="AG1725" s="108"/>
      <c r="AH1725" s="108"/>
    </row>
    <row r="1726">
      <c r="A1726" s="108"/>
      <c r="B1726" s="108"/>
      <c r="C1726" s="108"/>
      <c r="D1726" s="115"/>
      <c r="E1726" s="108"/>
      <c r="F1726" s="108"/>
      <c r="G1726" s="108"/>
      <c r="H1726" s="108"/>
      <c r="I1726" s="108"/>
      <c r="J1726" s="108"/>
      <c r="K1726" s="108"/>
      <c r="L1726" s="108"/>
      <c r="M1726" s="111"/>
      <c r="N1726" s="112"/>
      <c r="O1726" s="111"/>
      <c r="P1726" s="108"/>
      <c r="Q1726" s="108"/>
      <c r="R1726" s="108"/>
      <c r="S1726" s="108"/>
      <c r="T1726" s="108"/>
      <c r="U1726" s="108"/>
      <c r="V1726" s="108"/>
      <c r="W1726" s="108"/>
      <c r="X1726" s="108"/>
      <c r="Y1726" s="108"/>
      <c r="Z1726" s="108"/>
      <c r="AA1726" s="108"/>
      <c r="AB1726" s="108"/>
      <c r="AC1726" s="108"/>
      <c r="AD1726" s="108"/>
      <c r="AE1726" s="108"/>
      <c r="AF1726" s="108"/>
      <c r="AG1726" s="108"/>
      <c r="AH1726" s="108"/>
    </row>
    <row r="1727">
      <c r="A1727" s="108"/>
      <c r="B1727" s="108"/>
      <c r="C1727" s="108"/>
      <c r="D1727" s="115"/>
      <c r="E1727" s="108"/>
      <c r="F1727" s="108"/>
      <c r="G1727" s="108"/>
      <c r="H1727" s="108"/>
      <c r="I1727" s="108"/>
      <c r="J1727" s="108"/>
      <c r="K1727" s="108"/>
      <c r="L1727" s="108"/>
      <c r="M1727" s="111"/>
      <c r="N1727" s="112"/>
      <c r="O1727" s="111"/>
      <c r="P1727" s="108"/>
      <c r="Q1727" s="108"/>
      <c r="R1727" s="108"/>
      <c r="S1727" s="108"/>
      <c r="T1727" s="108"/>
      <c r="U1727" s="108"/>
      <c r="V1727" s="108"/>
      <c r="W1727" s="108"/>
      <c r="X1727" s="108"/>
      <c r="Y1727" s="108"/>
      <c r="Z1727" s="108"/>
      <c r="AA1727" s="108"/>
      <c r="AB1727" s="108"/>
      <c r="AC1727" s="108"/>
      <c r="AD1727" s="108"/>
      <c r="AE1727" s="108"/>
      <c r="AF1727" s="108"/>
      <c r="AG1727" s="108"/>
      <c r="AH1727" s="108"/>
    </row>
    <row r="1728">
      <c r="A1728" s="108"/>
      <c r="B1728" s="108"/>
      <c r="C1728" s="108"/>
      <c r="D1728" s="115"/>
      <c r="E1728" s="108"/>
      <c r="F1728" s="108"/>
      <c r="G1728" s="108"/>
      <c r="H1728" s="108"/>
      <c r="I1728" s="108"/>
      <c r="J1728" s="108"/>
      <c r="K1728" s="108"/>
      <c r="L1728" s="108"/>
      <c r="M1728" s="111"/>
      <c r="N1728" s="112"/>
      <c r="O1728" s="111"/>
      <c r="P1728" s="108"/>
      <c r="Q1728" s="108"/>
      <c r="R1728" s="108"/>
      <c r="S1728" s="108"/>
      <c r="T1728" s="108"/>
      <c r="U1728" s="108"/>
      <c r="V1728" s="108"/>
      <c r="W1728" s="108"/>
      <c r="X1728" s="108"/>
      <c r="Y1728" s="108"/>
      <c r="Z1728" s="108"/>
      <c r="AA1728" s="108"/>
      <c r="AB1728" s="108"/>
      <c r="AC1728" s="108"/>
      <c r="AD1728" s="108"/>
      <c r="AE1728" s="108"/>
      <c r="AF1728" s="108"/>
      <c r="AG1728" s="108"/>
      <c r="AH1728" s="108"/>
    </row>
    <row r="1729">
      <c r="A1729" s="108"/>
      <c r="B1729" s="108"/>
      <c r="C1729" s="108"/>
      <c r="D1729" s="115"/>
      <c r="E1729" s="108"/>
      <c r="F1729" s="108"/>
      <c r="G1729" s="108"/>
      <c r="H1729" s="108"/>
      <c r="I1729" s="108"/>
      <c r="J1729" s="108"/>
      <c r="K1729" s="108"/>
      <c r="L1729" s="108"/>
      <c r="M1729" s="111"/>
      <c r="N1729" s="112"/>
      <c r="O1729" s="111"/>
      <c r="P1729" s="108"/>
      <c r="Q1729" s="108"/>
      <c r="R1729" s="108"/>
      <c r="S1729" s="108"/>
      <c r="T1729" s="108"/>
      <c r="U1729" s="108"/>
      <c r="V1729" s="108"/>
      <c r="W1729" s="108"/>
      <c r="X1729" s="108"/>
      <c r="Y1729" s="108"/>
      <c r="Z1729" s="108"/>
      <c r="AA1729" s="108"/>
      <c r="AB1729" s="108"/>
      <c r="AC1729" s="108"/>
      <c r="AD1729" s="108"/>
      <c r="AE1729" s="108"/>
      <c r="AF1729" s="108"/>
      <c r="AG1729" s="108"/>
      <c r="AH1729" s="108"/>
    </row>
    <row r="1730">
      <c r="A1730" s="108"/>
      <c r="B1730" s="108"/>
      <c r="C1730" s="108"/>
      <c r="D1730" s="115"/>
      <c r="E1730" s="108"/>
      <c r="F1730" s="108"/>
      <c r="G1730" s="108"/>
      <c r="H1730" s="108"/>
      <c r="I1730" s="108"/>
      <c r="J1730" s="108"/>
      <c r="K1730" s="108"/>
      <c r="L1730" s="108"/>
      <c r="M1730" s="111"/>
      <c r="N1730" s="112"/>
      <c r="O1730" s="111"/>
      <c r="P1730" s="108"/>
      <c r="Q1730" s="108"/>
      <c r="R1730" s="108"/>
      <c r="S1730" s="108"/>
      <c r="T1730" s="108"/>
      <c r="U1730" s="108"/>
      <c r="V1730" s="108"/>
      <c r="W1730" s="108"/>
      <c r="X1730" s="108"/>
      <c r="Y1730" s="108"/>
      <c r="Z1730" s="108"/>
      <c r="AA1730" s="108"/>
      <c r="AB1730" s="108"/>
      <c r="AC1730" s="108"/>
      <c r="AD1730" s="108"/>
      <c r="AE1730" s="108"/>
      <c r="AF1730" s="108"/>
      <c r="AG1730" s="108"/>
      <c r="AH1730" s="108"/>
    </row>
    <row r="1731">
      <c r="A1731" s="108"/>
      <c r="B1731" s="108"/>
      <c r="C1731" s="108"/>
      <c r="D1731" s="115"/>
      <c r="E1731" s="108"/>
      <c r="F1731" s="108"/>
      <c r="G1731" s="108"/>
      <c r="H1731" s="108"/>
      <c r="I1731" s="108"/>
      <c r="J1731" s="108"/>
      <c r="K1731" s="108"/>
      <c r="L1731" s="108"/>
      <c r="M1731" s="111"/>
      <c r="N1731" s="112"/>
      <c r="O1731" s="111"/>
      <c r="P1731" s="108"/>
      <c r="Q1731" s="108"/>
      <c r="R1731" s="108"/>
      <c r="S1731" s="108"/>
      <c r="T1731" s="108"/>
      <c r="U1731" s="108"/>
      <c r="V1731" s="108"/>
      <c r="W1731" s="108"/>
      <c r="X1731" s="108"/>
      <c r="Y1731" s="108"/>
      <c r="Z1731" s="108"/>
      <c r="AA1731" s="108"/>
      <c r="AB1731" s="108"/>
      <c r="AC1731" s="108"/>
      <c r="AD1731" s="108"/>
      <c r="AE1731" s="108"/>
      <c r="AF1731" s="108"/>
      <c r="AG1731" s="108"/>
      <c r="AH1731" s="108"/>
    </row>
    <row r="1732">
      <c r="A1732" s="108"/>
      <c r="B1732" s="108"/>
      <c r="C1732" s="108"/>
      <c r="D1732" s="115"/>
      <c r="E1732" s="108"/>
      <c r="F1732" s="108"/>
      <c r="G1732" s="108"/>
      <c r="H1732" s="108"/>
      <c r="I1732" s="108"/>
      <c r="J1732" s="108"/>
      <c r="K1732" s="108"/>
      <c r="L1732" s="108"/>
      <c r="M1732" s="111"/>
      <c r="N1732" s="112"/>
      <c r="O1732" s="111"/>
      <c r="P1732" s="108"/>
      <c r="Q1732" s="108"/>
      <c r="R1732" s="108"/>
      <c r="S1732" s="108"/>
      <c r="T1732" s="108"/>
      <c r="U1732" s="108"/>
      <c r="V1732" s="108"/>
      <c r="W1732" s="108"/>
      <c r="X1732" s="108"/>
      <c r="Y1732" s="108"/>
      <c r="Z1732" s="108"/>
      <c r="AA1732" s="108"/>
      <c r="AB1732" s="108"/>
      <c r="AC1732" s="108"/>
      <c r="AD1732" s="108"/>
      <c r="AE1732" s="108"/>
      <c r="AF1732" s="108"/>
      <c r="AG1732" s="108"/>
      <c r="AH1732" s="108"/>
    </row>
    <row r="1733">
      <c r="A1733" s="108"/>
      <c r="B1733" s="108"/>
      <c r="C1733" s="108"/>
      <c r="D1733" s="115"/>
      <c r="E1733" s="108"/>
      <c r="F1733" s="108"/>
      <c r="G1733" s="108"/>
      <c r="H1733" s="108"/>
      <c r="I1733" s="108"/>
      <c r="J1733" s="108"/>
      <c r="K1733" s="108"/>
      <c r="L1733" s="108"/>
      <c r="M1733" s="111"/>
      <c r="N1733" s="112"/>
      <c r="O1733" s="111"/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/>
      <c r="AB1733" s="108"/>
      <c r="AC1733" s="108"/>
      <c r="AD1733" s="108"/>
      <c r="AE1733" s="108"/>
      <c r="AF1733" s="108"/>
      <c r="AG1733" s="108"/>
      <c r="AH1733" s="108"/>
    </row>
    <row r="1734">
      <c r="A1734" s="108"/>
      <c r="B1734" s="108"/>
      <c r="C1734" s="108"/>
      <c r="D1734" s="115"/>
      <c r="E1734" s="108"/>
      <c r="F1734" s="108"/>
      <c r="G1734" s="108"/>
      <c r="H1734" s="108"/>
      <c r="I1734" s="108"/>
      <c r="J1734" s="108"/>
      <c r="K1734" s="108"/>
      <c r="L1734" s="108"/>
      <c r="M1734" s="111"/>
      <c r="N1734" s="112"/>
      <c r="O1734" s="111"/>
      <c r="P1734" s="108"/>
      <c r="Q1734" s="108"/>
      <c r="R1734" s="108"/>
      <c r="S1734" s="108"/>
      <c r="T1734" s="108"/>
      <c r="U1734" s="108"/>
      <c r="V1734" s="108"/>
      <c r="W1734" s="108"/>
      <c r="X1734" s="108"/>
      <c r="Y1734" s="108"/>
      <c r="Z1734" s="108"/>
      <c r="AA1734" s="108"/>
      <c r="AB1734" s="108"/>
      <c r="AC1734" s="108"/>
      <c r="AD1734" s="108"/>
      <c r="AE1734" s="108"/>
      <c r="AF1734" s="108"/>
      <c r="AG1734" s="108"/>
      <c r="AH1734" s="108"/>
    </row>
    <row r="1735">
      <c r="A1735" s="108"/>
      <c r="B1735" s="108"/>
      <c r="C1735" s="108"/>
      <c r="D1735" s="115"/>
      <c r="E1735" s="108"/>
      <c r="F1735" s="108"/>
      <c r="G1735" s="108"/>
      <c r="H1735" s="108"/>
      <c r="I1735" s="108"/>
      <c r="J1735" s="108"/>
      <c r="K1735" s="108"/>
      <c r="L1735" s="108"/>
      <c r="M1735" s="111"/>
      <c r="N1735" s="112"/>
      <c r="O1735" s="111"/>
      <c r="P1735" s="108"/>
      <c r="Q1735" s="108"/>
      <c r="R1735" s="108"/>
      <c r="S1735" s="108"/>
      <c r="T1735" s="108"/>
      <c r="U1735" s="108"/>
      <c r="V1735" s="108"/>
      <c r="W1735" s="108"/>
      <c r="X1735" s="108"/>
      <c r="Y1735" s="108"/>
      <c r="Z1735" s="108"/>
      <c r="AA1735" s="108"/>
      <c r="AB1735" s="108"/>
      <c r="AC1735" s="108"/>
      <c r="AD1735" s="108"/>
      <c r="AE1735" s="108"/>
      <c r="AF1735" s="108"/>
      <c r="AG1735" s="108"/>
      <c r="AH1735" s="108"/>
    </row>
    <row r="1736">
      <c r="A1736" s="108"/>
      <c r="B1736" s="108"/>
      <c r="C1736" s="108"/>
      <c r="D1736" s="115"/>
      <c r="E1736" s="108"/>
      <c r="F1736" s="108"/>
      <c r="G1736" s="108"/>
      <c r="H1736" s="108"/>
      <c r="I1736" s="108"/>
      <c r="J1736" s="108"/>
      <c r="K1736" s="108"/>
      <c r="L1736" s="108"/>
      <c r="M1736" s="111"/>
      <c r="N1736" s="112"/>
      <c r="O1736" s="111"/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/>
      <c r="AB1736" s="108"/>
      <c r="AC1736" s="108"/>
      <c r="AD1736" s="108"/>
      <c r="AE1736" s="108"/>
      <c r="AF1736" s="108"/>
      <c r="AG1736" s="108"/>
      <c r="AH1736" s="108"/>
    </row>
    <row r="1737">
      <c r="A1737" s="108"/>
      <c r="B1737" s="108"/>
      <c r="C1737" s="108"/>
      <c r="D1737" s="115"/>
      <c r="E1737" s="108"/>
      <c r="F1737" s="108"/>
      <c r="G1737" s="108"/>
      <c r="H1737" s="108"/>
      <c r="I1737" s="108"/>
      <c r="J1737" s="108"/>
      <c r="K1737" s="108"/>
      <c r="L1737" s="108"/>
      <c r="M1737" s="111"/>
      <c r="N1737" s="112"/>
      <c r="O1737" s="111"/>
      <c r="P1737" s="108"/>
      <c r="Q1737" s="108"/>
      <c r="R1737" s="108"/>
      <c r="S1737" s="108"/>
      <c r="T1737" s="108"/>
      <c r="U1737" s="108"/>
      <c r="V1737" s="108"/>
      <c r="W1737" s="108"/>
      <c r="X1737" s="108"/>
      <c r="Y1737" s="108"/>
      <c r="Z1737" s="108"/>
      <c r="AA1737" s="108"/>
      <c r="AB1737" s="108"/>
      <c r="AC1737" s="108"/>
      <c r="AD1737" s="108"/>
      <c r="AE1737" s="108"/>
      <c r="AF1737" s="108"/>
      <c r="AG1737" s="108"/>
      <c r="AH1737" s="108"/>
    </row>
    <row r="1738">
      <c r="A1738" s="108"/>
      <c r="B1738" s="108"/>
      <c r="C1738" s="108"/>
      <c r="D1738" s="115"/>
      <c r="E1738" s="108"/>
      <c r="F1738" s="108"/>
      <c r="G1738" s="108"/>
      <c r="H1738" s="108"/>
      <c r="I1738" s="108"/>
      <c r="J1738" s="108"/>
      <c r="K1738" s="108"/>
      <c r="L1738" s="108"/>
      <c r="M1738" s="111"/>
      <c r="N1738" s="112"/>
      <c r="O1738" s="111"/>
      <c r="P1738" s="108"/>
      <c r="Q1738" s="108"/>
      <c r="R1738" s="108"/>
      <c r="S1738" s="108"/>
      <c r="T1738" s="108"/>
      <c r="U1738" s="108"/>
      <c r="V1738" s="108"/>
      <c r="W1738" s="108"/>
      <c r="X1738" s="108"/>
      <c r="Y1738" s="108"/>
      <c r="Z1738" s="108"/>
      <c r="AA1738" s="108"/>
      <c r="AB1738" s="108"/>
      <c r="AC1738" s="108"/>
      <c r="AD1738" s="108"/>
      <c r="AE1738" s="108"/>
      <c r="AF1738" s="108"/>
      <c r="AG1738" s="108"/>
      <c r="AH1738" s="108"/>
    </row>
    <row r="1739">
      <c r="A1739" s="108"/>
      <c r="B1739" s="108"/>
      <c r="C1739" s="108"/>
      <c r="D1739" s="115"/>
      <c r="E1739" s="108"/>
      <c r="F1739" s="108"/>
      <c r="G1739" s="108"/>
      <c r="H1739" s="108"/>
      <c r="I1739" s="108"/>
      <c r="J1739" s="108"/>
      <c r="K1739" s="108"/>
      <c r="L1739" s="108"/>
      <c r="M1739" s="111"/>
      <c r="N1739" s="112"/>
      <c r="O1739" s="111"/>
      <c r="P1739" s="108"/>
      <c r="Q1739" s="108"/>
      <c r="R1739" s="108"/>
      <c r="S1739" s="108"/>
      <c r="T1739" s="108"/>
      <c r="U1739" s="108"/>
      <c r="V1739" s="108"/>
      <c r="W1739" s="108"/>
      <c r="X1739" s="108"/>
      <c r="Y1739" s="108"/>
      <c r="Z1739" s="108"/>
      <c r="AA1739" s="108"/>
      <c r="AB1739" s="108"/>
      <c r="AC1739" s="108"/>
      <c r="AD1739" s="108"/>
      <c r="AE1739" s="108"/>
      <c r="AF1739" s="108"/>
      <c r="AG1739" s="108"/>
      <c r="AH1739" s="108"/>
    </row>
    <row r="1740">
      <c r="A1740" s="108"/>
      <c r="B1740" s="108"/>
      <c r="C1740" s="108"/>
      <c r="D1740" s="115"/>
      <c r="E1740" s="108"/>
      <c r="F1740" s="108"/>
      <c r="G1740" s="108"/>
      <c r="H1740" s="108"/>
      <c r="I1740" s="108"/>
      <c r="J1740" s="108"/>
      <c r="K1740" s="108"/>
      <c r="L1740" s="108"/>
      <c r="M1740" s="111"/>
      <c r="N1740" s="112"/>
      <c r="O1740" s="111"/>
      <c r="P1740" s="108"/>
      <c r="Q1740" s="108"/>
      <c r="R1740" s="108"/>
      <c r="S1740" s="108"/>
      <c r="T1740" s="108"/>
      <c r="U1740" s="108"/>
      <c r="V1740" s="108"/>
      <c r="W1740" s="108"/>
      <c r="X1740" s="108"/>
      <c r="Y1740" s="108"/>
      <c r="Z1740" s="108"/>
      <c r="AA1740" s="108"/>
      <c r="AB1740" s="108"/>
      <c r="AC1740" s="108"/>
      <c r="AD1740" s="108"/>
      <c r="AE1740" s="108"/>
      <c r="AF1740" s="108"/>
      <c r="AG1740" s="108"/>
      <c r="AH1740" s="108"/>
    </row>
    <row r="1741">
      <c r="A1741" s="108"/>
      <c r="B1741" s="108"/>
      <c r="C1741" s="108"/>
      <c r="D1741" s="115"/>
      <c r="E1741" s="108"/>
      <c r="F1741" s="108"/>
      <c r="G1741" s="108"/>
      <c r="H1741" s="108"/>
      <c r="I1741" s="108"/>
      <c r="J1741" s="108"/>
      <c r="K1741" s="108"/>
      <c r="L1741" s="108"/>
      <c r="M1741" s="111"/>
      <c r="N1741" s="112"/>
      <c r="O1741" s="111"/>
      <c r="P1741" s="108"/>
      <c r="Q1741" s="108"/>
      <c r="R1741" s="108"/>
      <c r="S1741" s="108"/>
      <c r="T1741" s="108"/>
      <c r="U1741" s="108"/>
      <c r="V1741" s="108"/>
      <c r="W1741" s="108"/>
      <c r="X1741" s="108"/>
      <c r="Y1741" s="108"/>
      <c r="Z1741" s="108"/>
      <c r="AA1741" s="108"/>
      <c r="AB1741" s="108"/>
      <c r="AC1741" s="108"/>
      <c r="AD1741" s="108"/>
      <c r="AE1741" s="108"/>
      <c r="AF1741" s="108"/>
      <c r="AG1741" s="108"/>
      <c r="AH1741" s="108"/>
    </row>
    <row r="1742">
      <c r="A1742" s="108"/>
      <c r="B1742" s="108"/>
      <c r="C1742" s="108"/>
      <c r="D1742" s="115"/>
      <c r="E1742" s="108"/>
      <c r="F1742" s="108"/>
      <c r="G1742" s="108"/>
      <c r="H1742" s="108"/>
      <c r="I1742" s="108"/>
      <c r="J1742" s="108"/>
      <c r="K1742" s="108"/>
      <c r="L1742" s="108"/>
      <c r="M1742" s="111"/>
      <c r="N1742" s="112"/>
      <c r="O1742" s="111"/>
      <c r="P1742" s="108"/>
      <c r="Q1742" s="108"/>
      <c r="R1742" s="108"/>
      <c r="S1742" s="108"/>
      <c r="T1742" s="108"/>
      <c r="U1742" s="108"/>
      <c r="V1742" s="108"/>
      <c r="W1742" s="108"/>
      <c r="X1742" s="108"/>
      <c r="Y1742" s="108"/>
      <c r="Z1742" s="108"/>
      <c r="AA1742" s="108"/>
      <c r="AB1742" s="108"/>
      <c r="AC1742" s="108"/>
      <c r="AD1742" s="108"/>
      <c r="AE1742" s="108"/>
      <c r="AF1742" s="108"/>
      <c r="AG1742" s="108"/>
      <c r="AH1742" s="108"/>
    </row>
    <row r="1743">
      <c r="A1743" s="108"/>
      <c r="B1743" s="108"/>
      <c r="C1743" s="108"/>
      <c r="D1743" s="115"/>
      <c r="E1743" s="108"/>
      <c r="F1743" s="108"/>
      <c r="G1743" s="108"/>
      <c r="H1743" s="108"/>
      <c r="I1743" s="108"/>
      <c r="J1743" s="108"/>
      <c r="K1743" s="108"/>
      <c r="L1743" s="108"/>
      <c r="M1743" s="111"/>
      <c r="N1743" s="112"/>
      <c r="O1743" s="111"/>
      <c r="P1743" s="108"/>
      <c r="Q1743" s="108"/>
      <c r="R1743" s="108"/>
      <c r="S1743" s="108"/>
      <c r="T1743" s="108"/>
      <c r="U1743" s="108"/>
      <c r="V1743" s="108"/>
      <c r="W1743" s="108"/>
      <c r="X1743" s="108"/>
      <c r="Y1743" s="108"/>
      <c r="Z1743" s="108"/>
      <c r="AA1743" s="108"/>
      <c r="AB1743" s="108"/>
      <c r="AC1743" s="108"/>
      <c r="AD1743" s="108"/>
      <c r="AE1743" s="108"/>
      <c r="AF1743" s="108"/>
      <c r="AG1743" s="108"/>
      <c r="AH1743" s="108"/>
    </row>
    <row r="1744">
      <c r="A1744" s="108"/>
      <c r="B1744" s="108"/>
      <c r="C1744" s="108"/>
      <c r="D1744" s="115"/>
      <c r="E1744" s="108"/>
      <c r="F1744" s="108"/>
      <c r="G1744" s="108"/>
      <c r="H1744" s="108"/>
      <c r="I1744" s="108"/>
      <c r="J1744" s="108"/>
      <c r="K1744" s="108"/>
      <c r="L1744" s="108"/>
      <c r="M1744" s="111"/>
      <c r="N1744" s="112"/>
      <c r="O1744" s="111"/>
      <c r="P1744" s="108"/>
      <c r="Q1744" s="108"/>
      <c r="R1744" s="108"/>
      <c r="S1744" s="108"/>
      <c r="T1744" s="108"/>
      <c r="U1744" s="108"/>
      <c r="V1744" s="108"/>
      <c r="W1744" s="108"/>
      <c r="X1744" s="108"/>
      <c r="Y1744" s="108"/>
      <c r="Z1744" s="108"/>
      <c r="AA1744" s="108"/>
      <c r="AB1744" s="108"/>
      <c r="AC1744" s="108"/>
      <c r="AD1744" s="108"/>
      <c r="AE1744" s="108"/>
      <c r="AF1744" s="108"/>
      <c r="AG1744" s="108"/>
      <c r="AH1744" s="108"/>
    </row>
    <row r="1745">
      <c r="A1745" s="108"/>
      <c r="B1745" s="108"/>
      <c r="C1745" s="108"/>
      <c r="D1745" s="115"/>
      <c r="E1745" s="108"/>
      <c r="F1745" s="108"/>
      <c r="G1745" s="108"/>
      <c r="H1745" s="108"/>
      <c r="I1745" s="108"/>
      <c r="J1745" s="108"/>
      <c r="K1745" s="108"/>
      <c r="L1745" s="108"/>
      <c r="M1745" s="111"/>
      <c r="N1745" s="112"/>
      <c r="O1745" s="111"/>
      <c r="P1745" s="108"/>
      <c r="Q1745" s="108"/>
      <c r="R1745" s="108"/>
      <c r="S1745" s="108"/>
      <c r="T1745" s="108"/>
      <c r="U1745" s="108"/>
      <c r="V1745" s="108"/>
      <c r="W1745" s="108"/>
      <c r="X1745" s="108"/>
      <c r="Y1745" s="108"/>
      <c r="Z1745" s="108"/>
      <c r="AA1745" s="108"/>
      <c r="AB1745" s="108"/>
      <c r="AC1745" s="108"/>
      <c r="AD1745" s="108"/>
      <c r="AE1745" s="108"/>
      <c r="AF1745" s="108"/>
      <c r="AG1745" s="108"/>
      <c r="AH1745" s="108"/>
    </row>
    <row r="1746">
      <c r="A1746" s="108"/>
      <c r="B1746" s="108"/>
      <c r="C1746" s="108"/>
      <c r="D1746" s="115"/>
      <c r="E1746" s="108"/>
      <c r="F1746" s="108"/>
      <c r="G1746" s="108"/>
      <c r="H1746" s="108"/>
      <c r="I1746" s="108"/>
      <c r="J1746" s="108"/>
      <c r="K1746" s="108"/>
      <c r="L1746" s="108"/>
      <c r="M1746" s="111"/>
      <c r="N1746" s="112"/>
      <c r="O1746" s="111"/>
      <c r="P1746" s="108"/>
      <c r="Q1746" s="108"/>
      <c r="R1746" s="108"/>
      <c r="S1746" s="108"/>
      <c r="T1746" s="108"/>
      <c r="U1746" s="108"/>
      <c r="V1746" s="108"/>
      <c r="W1746" s="108"/>
      <c r="X1746" s="108"/>
      <c r="Y1746" s="108"/>
      <c r="Z1746" s="108"/>
      <c r="AA1746" s="108"/>
      <c r="AB1746" s="108"/>
      <c r="AC1746" s="108"/>
      <c r="AD1746" s="108"/>
      <c r="AE1746" s="108"/>
      <c r="AF1746" s="108"/>
      <c r="AG1746" s="108"/>
      <c r="AH1746" s="108"/>
    </row>
    <row r="1747">
      <c r="A1747" s="108"/>
      <c r="B1747" s="108"/>
      <c r="C1747" s="108"/>
      <c r="D1747" s="115"/>
      <c r="E1747" s="108"/>
      <c r="F1747" s="108"/>
      <c r="G1747" s="108"/>
      <c r="H1747" s="108"/>
      <c r="I1747" s="108"/>
      <c r="J1747" s="108"/>
      <c r="K1747" s="108"/>
      <c r="L1747" s="108"/>
      <c r="M1747" s="111"/>
      <c r="N1747" s="112"/>
      <c r="O1747" s="111"/>
      <c r="P1747" s="108"/>
      <c r="Q1747" s="108"/>
      <c r="R1747" s="108"/>
      <c r="S1747" s="108"/>
      <c r="T1747" s="108"/>
      <c r="U1747" s="108"/>
      <c r="V1747" s="108"/>
      <c r="W1747" s="108"/>
      <c r="X1747" s="108"/>
      <c r="Y1747" s="108"/>
      <c r="Z1747" s="108"/>
      <c r="AA1747" s="108"/>
      <c r="AB1747" s="108"/>
      <c r="AC1747" s="108"/>
      <c r="AD1747" s="108"/>
      <c r="AE1747" s="108"/>
      <c r="AF1747" s="108"/>
      <c r="AG1747" s="108"/>
      <c r="AH1747" s="108"/>
    </row>
    <row r="1748">
      <c r="A1748" s="108"/>
      <c r="B1748" s="108"/>
      <c r="C1748" s="108"/>
      <c r="D1748" s="115"/>
      <c r="E1748" s="108"/>
      <c r="F1748" s="108"/>
      <c r="G1748" s="108"/>
      <c r="H1748" s="108"/>
      <c r="I1748" s="108"/>
      <c r="J1748" s="108"/>
      <c r="K1748" s="108"/>
      <c r="L1748" s="108"/>
      <c r="M1748" s="111"/>
      <c r="N1748" s="112"/>
      <c r="O1748" s="111"/>
      <c r="P1748" s="108"/>
      <c r="Q1748" s="108"/>
      <c r="R1748" s="108"/>
      <c r="S1748" s="108"/>
      <c r="T1748" s="108"/>
      <c r="U1748" s="108"/>
      <c r="V1748" s="108"/>
      <c r="W1748" s="108"/>
      <c r="X1748" s="108"/>
      <c r="Y1748" s="108"/>
      <c r="Z1748" s="108"/>
      <c r="AA1748" s="108"/>
      <c r="AB1748" s="108"/>
      <c r="AC1748" s="108"/>
      <c r="AD1748" s="108"/>
      <c r="AE1748" s="108"/>
      <c r="AF1748" s="108"/>
      <c r="AG1748" s="108"/>
      <c r="AH1748" s="108"/>
    </row>
    <row r="1749">
      <c r="A1749" s="108"/>
      <c r="B1749" s="108"/>
      <c r="C1749" s="108"/>
      <c r="D1749" s="115"/>
      <c r="E1749" s="108"/>
      <c r="F1749" s="108"/>
      <c r="G1749" s="108"/>
      <c r="H1749" s="108"/>
      <c r="I1749" s="108"/>
      <c r="J1749" s="108"/>
      <c r="K1749" s="108"/>
      <c r="L1749" s="108"/>
      <c r="M1749" s="111"/>
      <c r="N1749" s="112"/>
      <c r="O1749" s="111"/>
      <c r="P1749" s="108"/>
      <c r="Q1749" s="108"/>
      <c r="R1749" s="108"/>
      <c r="S1749" s="108"/>
      <c r="T1749" s="108"/>
      <c r="U1749" s="108"/>
      <c r="V1749" s="108"/>
      <c r="W1749" s="108"/>
      <c r="X1749" s="108"/>
      <c r="Y1749" s="108"/>
      <c r="Z1749" s="108"/>
      <c r="AA1749" s="108"/>
      <c r="AB1749" s="108"/>
      <c r="AC1749" s="108"/>
      <c r="AD1749" s="108"/>
      <c r="AE1749" s="108"/>
      <c r="AF1749" s="108"/>
      <c r="AG1749" s="108"/>
      <c r="AH1749" s="108"/>
    </row>
    <row r="1750">
      <c r="A1750" s="108"/>
      <c r="B1750" s="108"/>
      <c r="C1750" s="108"/>
      <c r="D1750" s="115"/>
      <c r="E1750" s="108"/>
      <c r="F1750" s="108"/>
      <c r="G1750" s="108"/>
      <c r="H1750" s="108"/>
      <c r="I1750" s="108"/>
      <c r="J1750" s="108"/>
      <c r="K1750" s="108"/>
      <c r="L1750" s="108"/>
      <c r="M1750" s="111"/>
      <c r="N1750" s="112"/>
      <c r="O1750" s="111"/>
      <c r="P1750" s="108"/>
      <c r="Q1750" s="108"/>
      <c r="R1750" s="108"/>
      <c r="S1750" s="108"/>
      <c r="T1750" s="108"/>
      <c r="U1750" s="108"/>
      <c r="V1750" s="108"/>
      <c r="W1750" s="108"/>
      <c r="X1750" s="108"/>
      <c r="Y1750" s="108"/>
      <c r="Z1750" s="108"/>
      <c r="AA1750" s="108"/>
      <c r="AB1750" s="108"/>
      <c r="AC1750" s="108"/>
      <c r="AD1750" s="108"/>
      <c r="AE1750" s="108"/>
      <c r="AF1750" s="108"/>
      <c r="AG1750" s="108"/>
      <c r="AH1750" s="108"/>
    </row>
    <row r="1751">
      <c r="A1751" s="108"/>
      <c r="B1751" s="108"/>
      <c r="C1751" s="108"/>
      <c r="D1751" s="115"/>
      <c r="E1751" s="108"/>
      <c r="F1751" s="108"/>
      <c r="G1751" s="108"/>
      <c r="H1751" s="108"/>
      <c r="I1751" s="108"/>
      <c r="J1751" s="108"/>
      <c r="K1751" s="108"/>
      <c r="L1751" s="108"/>
      <c r="M1751" s="111"/>
      <c r="N1751" s="112"/>
      <c r="O1751" s="111"/>
      <c r="P1751" s="108"/>
      <c r="Q1751" s="108"/>
      <c r="R1751" s="108"/>
      <c r="S1751" s="108"/>
      <c r="T1751" s="108"/>
      <c r="U1751" s="108"/>
      <c r="V1751" s="108"/>
      <c r="W1751" s="108"/>
      <c r="X1751" s="108"/>
      <c r="Y1751" s="108"/>
      <c r="Z1751" s="108"/>
      <c r="AA1751" s="108"/>
      <c r="AB1751" s="108"/>
      <c r="AC1751" s="108"/>
      <c r="AD1751" s="108"/>
      <c r="AE1751" s="108"/>
      <c r="AF1751" s="108"/>
      <c r="AG1751" s="108"/>
      <c r="AH1751" s="108"/>
    </row>
    <row r="1752">
      <c r="A1752" s="108"/>
      <c r="B1752" s="108"/>
      <c r="C1752" s="108"/>
      <c r="D1752" s="115"/>
      <c r="E1752" s="108"/>
      <c r="F1752" s="108"/>
      <c r="G1752" s="108"/>
      <c r="H1752" s="108"/>
      <c r="I1752" s="108"/>
      <c r="J1752" s="108"/>
      <c r="K1752" s="108"/>
      <c r="L1752" s="108"/>
      <c r="M1752" s="111"/>
      <c r="N1752" s="112"/>
      <c r="O1752" s="111"/>
      <c r="P1752" s="108"/>
      <c r="Q1752" s="108"/>
      <c r="R1752" s="108"/>
      <c r="S1752" s="108"/>
      <c r="T1752" s="108"/>
      <c r="U1752" s="108"/>
      <c r="V1752" s="108"/>
      <c r="W1752" s="108"/>
      <c r="X1752" s="108"/>
      <c r="Y1752" s="108"/>
      <c r="Z1752" s="108"/>
      <c r="AA1752" s="108"/>
      <c r="AB1752" s="108"/>
      <c r="AC1752" s="108"/>
      <c r="AD1752" s="108"/>
      <c r="AE1752" s="108"/>
      <c r="AF1752" s="108"/>
      <c r="AG1752" s="108"/>
      <c r="AH1752" s="108"/>
    </row>
    <row r="1753">
      <c r="A1753" s="108"/>
      <c r="B1753" s="108"/>
      <c r="C1753" s="108"/>
      <c r="D1753" s="115"/>
      <c r="E1753" s="108"/>
      <c r="F1753" s="108"/>
      <c r="G1753" s="108"/>
      <c r="H1753" s="108"/>
      <c r="I1753" s="108"/>
      <c r="J1753" s="108"/>
      <c r="K1753" s="108"/>
      <c r="L1753" s="108"/>
      <c r="M1753" s="111"/>
      <c r="N1753" s="112"/>
      <c r="O1753" s="111"/>
      <c r="P1753" s="108"/>
      <c r="Q1753" s="108"/>
      <c r="R1753" s="108"/>
      <c r="S1753" s="108"/>
      <c r="T1753" s="108"/>
      <c r="U1753" s="108"/>
      <c r="V1753" s="108"/>
      <c r="W1753" s="108"/>
      <c r="X1753" s="108"/>
      <c r="Y1753" s="108"/>
      <c r="Z1753" s="108"/>
      <c r="AA1753" s="108"/>
      <c r="AB1753" s="108"/>
      <c r="AC1753" s="108"/>
      <c r="AD1753" s="108"/>
      <c r="AE1753" s="108"/>
      <c r="AF1753" s="108"/>
      <c r="AG1753" s="108"/>
      <c r="AH1753" s="108"/>
    </row>
    <row r="1754">
      <c r="A1754" s="108"/>
      <c r="B1754" s="108"/>
      <c r="C1754" s="108"/>
      <c r="D1754" s="115"/>
      <c r="E1754" s="108"/>
      <c r="F1754" s="108"/>
      <c r="G1754" s="108"/>
      <c r="H1754" s="108"/>
      <c r="I1754" s="108"/>
      <c r="J1754" s="108"/>
      <c r="K1754" s="108"/>
      <c r="L1754" s="108"/>
      <c r="M1754" s="111"/>
      <c r="N1754" s="112"/>
      <c r="O1754" s="111"/>
      <c r="P1754" s="108"/>
      <c r="Q1754" s="108"/>
      <c r="R1754" s="108"/>
      <c r="S1754" s="108"/>
      <c r="T1754" s="108"/>
      <c r="U1754" s="108"/>
      <c r="V1754" s="108"/>
      <c r="W1754" s="108"/>
      <c r="X1754" s="108"/>
      <c r="Y1754" s="108"/>
      <c r="Z1754" s="108"/>
      <c r="AA1754" s="108"/>
      <c r="AB1754" s="108"/>
      <c r="AC1754" s="108"/>
      <c r="AD1754" s="108"/>
      <c r="AE1754" s="108"/>
      <c r="AF1754" s="108"/>
      <c r="AG1754" s="108"/>
      <c r="AH1754" s="108"/>
    </row>
    <row r="1755">
      <c r="A1755" s="108"/>
      <c r="B1755" s="108"/>
      <c r="C1755" s="108"/>
      <c r="D1755" s="115"/>
      <c r="E1755" s="108"/>
      <c r="F1755" s="108"/>
      <c r="G1755" s="108"/>
      <c r="H1755" s="108"/>
      <c r="I1755" s="108"/>
      <c r="J1755" s="108"/>
      <c r="K1755" s="108"/>
      <c r="L1755" s="108"/>
      <c r="M1755" s="111"/>
      <c r="N1755" s="112"/>
      <c r="O1755" s="111"/>
      <c r="P1755" s="108"/>
      <c r="Q1755" s="108"/>
      <c r="R1755" s="108"/>
      <c r="S1755" s="108"/>
      <c r="T1755" s="108"/>
      <c r="U1755" s="108"/>
      <c r="V1755" s="108"/>
      <c r="W1755" s="108"/>
      <c r="X1755" s="108"/>
      <c r="Y1755" s="108"/>
      <c r="Z1755" s="108"/>
      <c r="AA1755" s="108"/>
      <c r="AB1755" s="108"/>
      <c r="AC1755" s="108"/>
      <c r="AD1755" s="108"/>
      <c r="AE1755" s="108"/>
      <c r="AF1755" s="108"/>
      <c r="AG1755" s="108"/>
      <c r="AH1755" s="108"/>
    </row>
    <row r="1756">
      <c r="A1756" s="108"/>
      <c r="B1756" s="108"/>
      <c r="C1756" s="108"/>
      <c r="D1756" s="115"/>
      <c r="E1756" s="108"/>
      <c r="F1756" s="108"/>
      <c r="G1756" s="108"/>
      <c r="H1756" s="108"/>
      <c r="I1756" s="108"/>
      <c r="J1756" s="108"/>
      <c r="K1756" s="108"/>
      <c r="L1756" s="108"/>
      <c r="M1756" s="111"/>
      <c r="N1756" s="112"/>
      <c r="O1756" s="111"/>
      <c r="P1756" s="108"/>
      <c r="Q1756" s="108"/>
      <c r="R1756" s="108"/>
      <c r="S1756" s="108"/>
      <c r="T1756" s="108"/>
      <c r="U1756" s="108"/>
      <c r="V1756" s="108"/>
      <c r="W1756" s="108"/>
      <c r="X1756" s="108"/>
      <c r="Y1756" s="108"/>
      <c r="Z1756" s="108"/>
      <c r="AA1756" s="108"/>
      <c r="AB1756" s="108"/>
      <c r="AC1756" s="108"/>
      <c r="AD1756" s="108"/>
      <c r="AE1756" s="108"/>
      <c r="AF1756" s="108"/>
      <c r="AG1756" s="108"/>
      <c r="AH1756" s="108"/>
    </row>
    <row r="1757">
      <c r="A1757" s="108"/>
      <c r="B1757" s="108"/>
      <c r="C1757" s="108"/>
      <c r="D1757" s="115"/>
      <c r="E1757" s="108"/>
      <c r="F1757" s="108"/>
      <c r="G1757" s="108"/>
      <c r="H1757" s="108"/>
      <c r="I1757" s="108"/>
      <c r="J1757" s="108"/>
      <c r="K1757" s="108"/>
      <c r="L1757" s="108"/>
      <c r="M1757" s="111"/>
      <c r="N1757" s="112"/>
      <c r="O1757" s="111"/>
      <c r="P1757" s="108"/>
      <c r="Q1757" s="108"/>
      <c r="R1757" s="108"/>
      <c r="S1757" s="108"/>
      <c r="T1757" s="108"/>
      <c r="U1757" s="108"/>
      <c r="V1757" s="108"/>
      <c r="W1757" s="108"/>
      <c r="X1757" s="108"/>
      <c r="Y1757" s="108"/>
      <c r="Z1757" s="108"/>
      <c r="AA1757" s="108"/>
      <c r="AB1757" s="108"/>
      <c r="AC1757" s="108"/>
      <c r="AD1757" s="108"/>
      <c r="AE1757" s="108"/>
      <c r="AF1757" s="108"/>
      <c r="AG1757" s="108"/>
      <c r="AH1757" s="108"/>
    </row>
    <row r="1758">
      <c r="A1758" s="108"/>
      <c r="B1758" s="108"/>
      <c r="C1758" s="108"/>
      <c r="D1758" s="115"/>
      <c r="E1758" s="108"/>
      <c r="F1758" s="108"/>
      <c r="G1758" s="108"/>
      <c r="H1758" s="108"/>
      <c r="I1758" s="108"/>
      <c r="J1758" s="108"/>
      <c r="K1758" s="108"/>
      <c r="L1758" s="108"/>
      <c r="M1758" s="111"/>
      <c r="N1758" s="112"/>
      <c r="O1758" s="111"/>
      <c r="P1758" s="108"/>
      <c r="Q1758" s="108"/>
      <c r="R1758" s="108"/>
      <c r="S1758" s="108"/>
      <c r="T1758" s="108"/>
      <c r="U1758" s="108"/>
      <c r="V1758" s="108"/>
      <c r="W1758" s="108"/>
      <c r="X1758" s="108"/>
      <c r="Y1758" s="108"/>
      <c r="Z1758" s="108"/>
      <c r="AA1758" s="108"/>
      <c r="AB1758" s="108"/>
      <c r="AC1758" s="108"/>
      <c r="AD1758" s="108"/>
      <c r="AE1758" s="108"/>
      <c r="AF1758" s="108"/>
      <c r="AG1758" s="108"/>
      <c r="AH1758" s="108"/>
    </row>
    <row r="1759">
      <c r="A1759" s="108"/>
      <c r="B1759" s="108"/>
      <c r="C1759" s="108"/>
      <c r="D1759" s="115"/>
      <c r="E1759" s="108"/>
      <c r="F1759" s="108"/>
      <c r="G1759" s="108"/>
      <c r="H1759" s="108"/>
      <c r="I1759" s="108"/>
      <c r="J1759" s="108"/>
      <c r="K1759" s="108"/>
      <c r="L1759" s="108"/>
      <c r="M1759" s="111"/>
      <c r="N1759" s="112"/>
      <c r="O1759" s="111"/>
      <c r="P1759" s="108"/>
      <c r="Q1759" s="108"/>
      <c r="R1759" s="108"/>
      <c r="S1759" s="108"/>
      <c r="T1759" s="108"/>
      <c r="U1759" s="108"/>
      <c r="V1759" s="108"/>
      <c r="W1759" s="108"/>
      <c r="X1759" s="108"/>
      <c r="Y1759" s="108"/>
      <c r="Z1759" s="108"/>
      <c r="AA1759" s="108"/>
      <c r="AB1759" s="108"/>
      <c r="AC1759" s="108"/>
      <c r="AD1759" s="108"/>
      <c r="AE1759" s="108"/>
      <c r="AF1759" s="108"/>
      <c r="AG1759" s="108"/>
      <c r="AH1759" s="108"/>
    </row>
    <row r="1760">
      <c r="A1760" s="108"/>
      <c r="B1760" s="108"/>
      <c r="C1760" s="108"/>
      <c r="D1760" s="115"/>
      <c r="E1760" s="108"/>
      <c r="F1760" s="108"/>
      <c r="G1760" s="108"/>
      <c r="H1760" s="108"/>
      <c r="I1760" s="108"/>
      <c r="J1760" s="108"/>
      <c r="K1760" s="108"/>
      <c r="L1760" s="108"/>
      <c r="M1760" s="111"/>
      <c r="N1760" s="112"/>
      <c r="O1760" s="111"/>
      <c r="P1760" s="108"/>
      <c r="Q1760" s="108"/>
      <c r="R1760" s="108"/>
      <c r="S1760" s="108"/>
      <c r="T1760" s="108"/>
      <c r="U1760" s="108"/>
      <c r="V1760" s="108"/>
      <c r="W1760" s="108"/>
      <c r="X1760" s="108"/>
      <c r="Y1760" s="108"/>
      <c r="Z1760" s="108"/>
      <c r="AA1760" s="108"/>
      <c r="AB1760" s="108"/>
      <c r="AC1760" s="108"/>
      <c r="AD1760" s="108"/>
      <c r="AE1760" s="108"/>
      <c r="AF1760" s="108"/>
      <c r="AG1760" s="108"/>
      <c r="AH1760" s="108"/>
    </row>
    <row r="1761">
      <c r="A1761" s="108"/>
      <c r="B1761" s="108"/>
      <c r="C1761" s="108"/>
      <c r="D1761" s="115"/>
      <c r="E1761" s="108"/>
      <c r="F1761" s="108"/>
      <c r="G1761" s="108"/>
      <c r="H1761" s="108"/>
      <c r="I1761" s="108"/>
      <c r="J1761" s="108"/>
      <c r="K1761" s="108"/>
      <c r="L1761" s="108"/>
      <c r="M1761" s="111"/>
      <c r="N1761" s="112"/>
      <c r="O1761" s="111"/>
      <c r="P1761" s="108"/>
      <c r="Q1761" s="108"/>
      <c r="R1761" s="108"/>
      <c r="S1761" s="108"/>
      <c r="T1761" s="108"/>
      <c r="U1761" s="108"/>
      <c r="V1761" s="108"/>
      <c r="W1761" s="108"/>
      <c r="X1761" s="108"/>
      <c r="Y1761" s="108"/>
      <c r="Z1761" s="108"/>
      <c r="AA1761" s="108"/>
      <c r="AB1761" s="108"/>
      <c r="AC1761" s="108"/>
      <c r="AD1761" s="108"/>
      <c r="AE1761" s="108"/>
      <c r="AF1761" s="108"/>
      <c r="AG1761" s="108"/>
      <c r="AH1761" s="108"/>
    </row>
    <row r="1762">
      <c r="A1762" s="108"/>
      <c r="B1762" s="108"/>
      <c r="C1762" s="108"/>
      <c r="D1762" s="115"/>
      <c r="E1762" s="108"/>
      <c r="F1762" s="108"/>
      <c r="G1762" s="108"/>
      <c r="H1762" s="108"/>
      <c r="I1762" s="108"/>
      <c r="J1762" s="108"/>
      <c r="K1762" s="108"/>
      <c r="L1762" s="108"/>
      <c r="M1762" s="111"/>
      <c r="N1762" s="112"/>
      <c r="O1762" s="111"/>
      <c r="P1762" s="108"/>
      <c r="Q1762" s="108"/>
      <c r="R1762" s="108"/>
      <c r="S1762" s="108"/>
      <c r="T1762" s="108"/>
      <c r="U1762" s="108"/>
      <c r="V1762" s="108"/>
      <c r="W1762" s="108"/>
      <c r="X1762" s="108"/>
      <c r="Y1762" s="108"/>
      <c r="Z1762" s="108"/>
      <c r="AA1762" s="108"/>
      <c r="AB1762" s="108"/>
      <c r="AC1762" s="108"/>
      <c r="AD1762" s="108"/>
      <c r="AE1762" s="108"/>
      <c r="AF1762" s="108"/>
      <c r="AG1762" s="108"/>
      <c r="AH1762" s="108"/>
    </row>
    <row r="1763">
      <c r="A1763" s="108"/>
      <c r="B1763" s="108"/>
      <c r="C1763" s="108"/>
      <c r="D1763" s="115"/>
      <c r="E1763" s="108"/>
      <c r="F1763" s="108"/>
      <c r="G1763" s="108"/>
      <c r="H1763" s="108"/>
      <c r="I1763" s="108"/>
      <c r="J1763" s="108"/>
      <c r="K1763" s="108"/>
      <c r="L1763" s="108"/>
      <c r="M1763" s="111"/>
      <c r="N1763" s="112"/>
      <c r="O1763" s="111"/>
      <c r="P1763" s="108"/>
      <c r="Q1763" s="108"/>
      <c r="R1763" s="108"/>
      <c r="S1763" s="108"/>
      <c r="T1763" s="108"/>
      <c r="U1763" s="108"/>
      <c r="V1763" s="108"/>
      <c r="W1763" s="108"/>
      <c r="X1763" s="108"/>
      <c r="Y1763" s="108"/>
      <c r="Z1763" s="108"/>
      <c r="AA1763" s="108"/>
      <c r="AB1763" s="108"/>
      <c r="AC1763" s="108"/>
      <c r="AD1763" s="108"/>
      <c r="AE1763" s="108"/>
      <c r="AF1763" s="108"/>
      <c r="AG1763" s="108"/>
      <c r="AH1763" s="108"/>
    </row>
    <row r="1764">
      <c r="A1764" s="108"/>
      <c r="B1764" s="108"/>
      <c r="C1764" s="108"/>
      <c r="D1764" s="115"/>
      <c r="E1764" s="108"/>
      <c r="F1764" s="108"/>
      <c r="G1764" s="108"/>
      <c r="H1764" s="108"/>
      <c r="I1764" s="108"/>
      <c r="J1764" s="108"/>
      <c r="K1764" s="108"/>
      <c r="L1764" s="108"/>
      <c r="M1764" s="111"/>
      <c r="N1764" s="112"/>
      <c r="O1764" s="111"/>
      <c r="P1764" s="108"/>
      <c r="Q1764" s="108"/>
      <c r="R1764" s="108"/>
      <c r="S1764" s="108"/>
      <c r="T1764" s="108"/>
      <c r="U1764" s="108"/>
      <c r="V1764" s="108"/>
      <c r="W1764" s="108"/>
      <c r="X1764" s="108"/>
      <c r="Y1764" s="108"/>
      <c r="Z1764" s="108"/>
      <c r="AA1764" s="108"/>
      <c r="AB1764" s="108"/>
      <c r="AC1764" s="108"/>
      <c r="AD1764" s="108"/>
      <c r="AE1764" s="108"/>
      <c r="AF1764" s="108"/>
      <c r="AG1764" s="108"/>
      <c r="AH1764" s="108"/>
    </row>
    <row r="1765">
      <c r="A1765" s="108"/>
      <c r="B1765" s="108"/>
      <c r="C1765" s="108"/>
      <c r="D1765" s="115"/>
      <c r="E1765" s="108"/>
      <c r="F1765" s="108"/>
      <c r="G1765" s="108"/>
      <c r="H1765" s="108"/>
      <c r="I1765" s="108"/>
      <c r="J1765" s="108"/>
      <c r="K1765" s="108"/>
      <c r="L1765" s="108"/>
      <c r="M1765" s="111"/>
      <c r="N1765" s="112"/>
      <c r="O1765" s="111"/>
      <c r="P1765" s="108"/>
      <c r="Q1765" s="108"/>
      <c r="R1765" s="108"/>
      <c r="S1765" s="108"/>
      <c r="T1765" s="108"/>
      <c r="U1765" s="108"/>
      <c r="V1765" s="108"/>
      <c r="W1765" s="108"/>
      <c r="X1765" s="108"/>
      <c r="Y1765" s="108"/>
      <c r="Z1765" s="108"/>
      <c r="AA1765" s="108"/>
      <c r="AB1765" s="108"/>
      <c r="AC1765" s="108"/>
      <c r="AD1765" s="108"/>
      <c r="AE1765" s="108"/>
      <c r="AF1765" s="108"/>
      <c r="AG1765" s="108"/>
      <c r="AH1765" s="108"/>
    </row>
    <row r="1766">
      <c r="A1766" s="108"/>
      <c r="B1766" s="108"/>
      <c r="C1766" s="108"/>
      <c r="D1766" s="115"/>
      <c r="E1766" s="108"/>
      <c r="F1766" s="108"/>
      <c r="G1766" s="108"/>
      <c r="H1766" s="108"/>
      <c r="I1766" s="108"/>
      <c r="J1766" s="108"/>
      <c r="K1766" s="108"/>
      <c r="L1766" s="108"/>
      <c r="M1766" s="111"/>
      <c r="N1766" s="112"/>
      <c r="O1766" s="111"/>
      <c r="P1766" s="108"/>
      <c r="Q1766" s="108"/>
      <c r="R1766" s="108"/>
      <c r="S1766" s="108"/>
      <c r="T1766" s="108"/>
      <c r="U1766" s="108"/>
      <c r="V1766" s="108"/>
      <c r="W1766" s="108"/>
      <c r="X1766" s="108"/>
      <c r="Y1766" s="108"/>
      <c r="Z1766" s="108"/>
      <c r="AA1766" s="108"/>
      <c r="AB1766" s="108"/>
      <c r="AC1766" s="108"/>
      <c r="AD1766" s="108"/>
      <c r="AE1766" s="108"/>
      <c r="AF1766" s="108"/>
      <c r="AG1766" s="108"/>
      <c r="AH1766" s="108"/>
    </row>
    <row r="1767">
      <c r="A1767" s="108"/>
      <c r="B1767" s="108"/>
      <c r="C1767" s="108"/>
      <c r="D1767" s="115"/>
      <c r="E1767" s="108"/>
      <c r="F1767" s="108"/>
      <c r="G1767" s="108"/>
      <c r="H1767" s="108"/>
      <c r="I1767" s="108"/>
      <c r="J1767" s="108"/>
      <c r="K1767" s="108"/>
      <c r="L1767" s="108"/>
      <c r="M1767" s="111"/>
      <c r="N1767" s="112"/>
      <c r="O1767" s="111"/>
      <c r="P1767" s="108"/>
      <c r="Q1767" s="108"/>
      <c r="R1767" s="108"/>
      <c r="S1767" s="108"/>
      <c r="T1767" s="108"/>
      <c r="U1767" s="108"/>
      <c r="V1767" s="108"/>
      <c r="W1767" s="108"/>
      <c r="X1767" s="108"/>
      <c r="Y1767" s="108"/>
      <c r="Z1767" s="108"/>
      <c r="AA1767" s="108"/>
      <c r="AB1767" s="108"/>
      <c r="AC1767" s="108"/>
      <c r="AD1767" s="108"/>
      <c r="AE1767" s="108"/>
      <c r="AF1767" s="108"/>
      <c r="AG1767" s="108"/>
      <c r="AH1767" s="108"/>
    </row>
    <row r="1768">
      <c r="A1768" s="108"/>
      <c r="B1768" s="108"/>
      <c r="C1768" s="108"/>
      <c r="D1768" s="115"/>
      <c r="E1768" s="108"/>
      <c r="F1768" s="108"/>
      <c r="G1768" s="108"/>
      <c r="H1768" s="108"/>
      <c r="I1768" s="108"/>
      <c r="J1768" s="108"/>
      <c r="K1768" s="108"/>
      <c r="L1768" s="108"/>
      <c r="M1768" s="111"/>
      <c r="N1768" s="112"/>
      <c r="O1768" s="111"/>
      <c r="P1768" s="108"/>
      <c r="Q1768" s="108"/>
      <c r="R1768" s="108"/>
      <c r="S1768" s="108"/>
      <c r="T1768" s="108"/>
      <c r="U1768" s="108"/>
      <c r="V1768" s="108"/>
      <c r="W1768" s="108"/>
      <c r="X1768" s="108"/>
      <c r="Y1768" s="108"/>
      <c r="Z1768" s="108"/>
      <c r="AA1768" s="108"/>
      <c r="AB1768" s="108"/>
      <c r="AC1768" s="108"/>
      <c r="AD1768" s="108"/>
      <c r="AE1768" s="108"/>
      <c r="AF1768" s="108"/>
      <c r="AG1768" s="108"/>
      <c r="AH1768" s="108"/>
    </row>
    <row r="1769">
      <c r="A1769" s="108"/>
      <c r="B1769" s="108"/>
      <c r="C1769" s="108"/>
      <c r="D1769" s="115"/>
      <c r="E1769" s="108"/>
      <c r="F1769" s="108"/>
      <c r="G1769" s="108"/>
      <c r="H1769" s="108"/>
      <c r="I1769" s="108"/>
      <c r="J1769" s="108"/>
      <c r="K1769" s="108"/>
      <c r="L1769" s="108"/>
      <c r="M1769" s="111"/>
      <c r="N1769" s="112"/>
      <c r="O1769" s="111"/>
      <c r="P1769" s="108"/>
      <c r="Q1769" s="108"/>
      <c r="R1769" s="108"/>
      <c r="S1769" s="108"/>
      <c r="T1769" s="108"/>
      <c r="U1769" s="108"/>
      <c r="V1769" s="108"/>
      <c r="W1769" s="108"/>
      <c r="X1769" s="108"/>
      <c r="Y1769" s="108"/>
      <c r="Z1769" s="108"/>
      <c r="AA1769" s="108"/>
      <c r="AB1769" s="108"/>
      <c r="AC1769" s="108"/>
      <c r="AD1769" s="108"/>
      <c r="AE1769" s="108"/>
      <c r="AF1769" s="108"/>
      <c r="AG1769" s="108"/>
      <c r="AH1769" s="108"/>
    </row>
    <row r="1770">
      <c r="A1770" s="108"/>
      <c r="B1770" s="108"/>
      <c r="C1770" s="108"/>
      <c r="D1770" s="115"/>
      <c r="E1770" s="108"/>
      <c r="F1770" s="108"/>
      <c r="G1770" s="108"/>
      <c r="H1770" s="108"/>
      <c r="I1770" s="108"/>
      <c r="J1770" s="108"/>
      <c r="K1770" s="108"/>
      <c r="L1770" s="108"/>
      <c r="M1770" s="111"/>
      <c r="N1770" s="112"/>
      <c r="O1770" s="111"/>
      <c r="P1770" s="108"/>
      <c r="Q1770" s="108"/>
      <c r="R1770" s="108"/>
      <c r="S1770" s="108"/>
      <c r="T1770" s="108"/>
      <c r="U1770" s="108"/>
      <c r="V1770" s="108"/>
      <c r="W1770" s="108"/>
      <c r="X1770" s="108"/>
      <c r="Y1770" s="108"/>
      <c r="Z1770" s="108"/>
      <c r="AA1770" s="108"/>
      <c r="AB1770" s="108"/>
      <c r="AC1770" s="108"/>
      <c r="AD1770" s="108"/>
      <c r="AE1770" s="108"/>
      <c r="AF1770" s="108"/>
      <c r="AG1770" s="108"/>
      <c r="AH1770" s="108"/>
    </row>
    <row r="1771">
      <c r="A1771" s="108"/>
      <c r="B1771" s="108"/>
      <c r="C1771" s="108"/>
      <c r="D1771" s="115"/>
      <c r="E1771" s="108"/>
      <c r="F1771" s="108"/>
      <c r="G1771" s="108"/>
      <c r="H1771" s="108"/>
      <c r="I1771" s="108"/>
      <c r="J1771" s="108"/>
      <c r="K1771" s="108"/>
      <c r="L1771" s="108"/>
      <c r="M1771" s="111"/>
      <c r="N1771" s="112"/>
      <c r="O1771" s="111"/>
      <c r="P1771" s="108"/>
      <c r="Q1771" s="108"/>
      <c r="R1771" s="108"/>
      <c r="S1771" s="108"/>
      <c r="T1771" s="108"/>
      <c r="U1771" s="108"/>
      <c r="V1771" s="108"/>
      <c r="W1771" s="108"/>
      <c r="X1771" s="108"/>
      <c r="Y1771" s="108"/>
      <c r="Z1771" s="108"/>
      <c r="AA1771" s="108"/>
      <c r="AB1771" s="108"/>
      <c r="AC1771" s="108"/>
      <c r="AD1771" s="108"/>
      <c r="AE1771" s="108"/>
      <c r="AF1771" s="108"/>
      <c r="AG1771" s="108"/>
      <c r="AH1771" s="108"/>
    </row>
    <row r="1772">
      <c r="A1772" s="108"/>
      <c r="B1772" s="108"/>
      <c r="C1772" s="108"/>
      <c r="D1772" s="115"/>
      <c r="E1772" s="108"/>
      <c r="F1772" s="108"/>
      <c r="G1772" s="108"/>
      <c r="H1772" s="108"/>
      <c r="I1772" s="108"/>
      <c r="J1772" s="108"/>
      <c r="K1772" s="108"/>
      <c r="L1772" s="108"/>
      <c r="M1772" s="111"/>
      <c r="N1772" s="112"/>
      <c r="O1772" s="111"/>
      <c r="P1772" s="108"/>
      <c r="Q1772" s="108"/>
      <c r="R1772" s="108"/>
      <c r="S1772" s="108"/>
      <c r="T1772" s="108"/>
      <c r="U1772" s="108"/>
      <c r="V1772" s="108"/>
      <c r="W1772" s="108"/>
      <c r="X1772" s="108"/>
      <c r="Y1772" s="108"/>
      <c r="Z1772" s="108"/>
      <c r="AA1772" s="108"/>
      <c r="AB1772" s="108"/>
      <c r="AC1772" s="108"/>
      <c r="AD1772" s="108"/>
      <c r="AE1772" s="108"/>
      <c r="AF1772" s="108"/>
      <c r="AG1772" s="108"/>
      <c r="AH1772" s="108"/>
    </row>
    <row r="1773">
      <c r="A1773" s="108"/>
      <c r="B1773" s="108"/>
      <c r="C1773" s="108"/>
      <c r="D1773" s="115"/>
      <c r="E1773" s="108"/>
      <c r="F1773" s="108"/>
      <c r="G1773" s="108"/>
      <c r="H1773" s="108"/>
      <c r="I1773" s="108"/>
      <c r="J1773" s="108"/>
      <c r="K1773" s="108"/>
      <c r="L1773" s="108"/>
      <c r="M1773" s="111"/>
      <c r="N1773" s="112"/>
      <c r="O1773" s="111"/>
      <c r="P1773" s="108"/>
      <c r="Q1773" s="108"/>
      <c r="R1773" s="108"/>
      <c r="S1773" s="108"/>
      <c r="T1773" s="108"/>
      <c r="U1773" s="108"/>
      <c r="V1773" s="108"/>
      <c r="W1773" s="108"/>
      <c r="X1773" s="108"/>
      <c r="Y1773" s="108"/>
      <c r="Z1773" s="108"/>
      <c r="AA1773" s="108"/>
      <c r="AB1773" s="108"/>
      <c r="AC1773" s="108"/>
      <c r="AD1773" s="108"/>
      <c r="AE1773" s="108"/>
      <c r="AF1773" s="108"/>
      <c r="AG1773" s="108"/>
      <c r="AH1773" s="108"/>
    </row>
    <row r="1774">
      <c r="A1774" s="108"/>
      <c r="B1774" s="108"/>
      <c r="C1774" s="108"/>
      <c r="D1774" s="115"/>
      <c r="E1774" s="108"/>
      <c r="F1774" s="108"/>
      <c r="G1774" s="108"/>
      <c r="H1774" s="108"/>
      <c r="I1774" s="108"/>
      <c r="J1774" s="108"/>
      <c r="K1774" s="108"/>
      <c r="L1774" s="108"/>
      <c r="M1774" s="111"/>
      <c r="N1774" s="112"/>
      <c r="O1774" s="111"/>
      <c r="P1774" s="108"/>
      <c r="Q1774" s="108"/>
      <c r="R1774" s="108"/>
      <c r="S1774" s="108"/>
      <c r="T1774" s="108"/>
      <c r="U1774" s="108"/>
      <c r="V1774" s="108"/>
      <c r="W1774" s="108"/>
      <c r="X1774" s="108"/>
      <c r="Y1774" s="108"/>
      <c r="Z1774" s="108"/>
      <c r="AA1774" s="108"/>
      <c r="AB1774" s="108"/>
      <c r="AC1774" s="108"/>
      <c r="AD1774" s="108"/>
      <c r="AE1774" s="108"/>
      <c r="AF1774" s="108"/>
      <c r="AG1774" s="108"/>
      <c r="AH1774" s="108"/>
    </row>
    <row r="1775">
      <c r="A1775" s="108"/>
      <c r="B1775" s="108"/>
      <c r="C1775" s="108"/>
      <c r="D1775" s="115"/>
      <c r="E1775" s="108"/>
      <c r="F1775" s="108"/>
      <c r="G1775" s="108"/>
      <c r="H1775" s="108"/>
      <c r="I1775" s="108"/>
      <c r="J1775" s="108"/>
      <c r="K1775" s="108"/>
      <c r="L1775" s="108"/>
      <c r="M1775" s="111"/>
      <c r="N1775" s="112"/>
      <c r="O1775" s="111"/>
      <c r="P1775" s="108"/>
      <c r="Q1775" s="108"/>
      <c r="R1775" s="108"/>
      <c r="S1775" s="108"/>
      <c r="T1775" s="108"/>
      <c r="U1775" s="108"/>
      <c r="V1775" s="108"/>
      <c r="W1775" s="108"/>
      <c r="X1775" s="108"/>
      <c r="Y1775" s="108"/>
      <c r="Z1775" s="108"/>
      <c r="AA1775" s="108"/>
      <c r="AB1775" s="108"/>
      <c r="AC1775" s="108"/>
      <c r="AD1775" s="108"/>
      <c r="AE1775" s="108"/>
      <c r="AF1775" s="108"/>
      <c r="AG1775" s="108"/>
      <c r="AH1775" s="108"/>
    </row>
    <row r="1776">
      <c r="A1776" s="108"/>
      <c r="B1776" s="108"/>
      <c r="C1776" s="108"/>
      <c r="D1776" s="115"/>
      <c r="E1776" s="108"/>
      <c r="F1776" s="108"/>
      <c r="G1776" s="108"/>
      <c r="H1776" s="108"/>
      <c r="I1776" s="108"/>
      <c r="J1776" s="108"/>
      <c r="K1776" s="108"/>
      <c r="L1776" s="108"/>
      <c r="M1776" s="111"/>
      <c r="N1776" s="112"/>
      <c r="O1776" s="111"/>
      <c r="P1776" s="108"/>
      <c r="Q1776" s="108"/>
      <c r="R1776" s="108"/>
      <c r="S1776" s="108"/>
      <c r="T1776" s="108"/>
      <c r="U1776" s="108"/>
      <c r="V1776" s="108"/>
      <c r="W1776" s="108"/>
      <c r="X1776" s="108"/>
      <c r="Y1776" s="108"/>
      <c r="Z1776" s="108"/>
      <c r="AA1776" s="108"/>
      <c r="AB1776" s="108"/>
      <c r="AC1776" s="108"/>
      <c r="AD1776" s="108"/>
      <c r="AE1776" s="108"/>
      <c r="AF1776" s="108"/>
      <c r="AG1776" s="108"/>
      <c r="AH1776" s="108"/>
    </row>
    <row r="1777">
      <c r="A1777" s="108"/>
      <c r="B1777" s="108"/>
      <c r="C1777" s="108"/>
      <c r="D1777" s="115"/>
      <c r="E1777" s="108"/>
      <c r="F1777" s="108"/>
      <c r="G1777" s="108"/>
      <c r="H1777" s="108"/>
      <c r="I1777" s="108"/>
      <c r="J1777" s="108"/>
      <c r="K1777" s="108"/>
      <c r="L1777" s="108"/>
      <c r="M1777" s="111"/>
      <c r="N1777" s="112"/>
      <c r="O1777" s="111"/>
      <c r="P1777" s="108"/>
      <c r="Q1777" s="108"/>
      <c r="R1777" s="108"/>
      <c r="S1777" s="108"/>
      <c r="T1777" s="108"/>
      <c r="U1777" s="108"/>
      <c r="V1777" s="108"/>
      <c r="W1777" s="108"/>
      <c r="X1777" s="108"/>
      <c r="Y1777" s="108"/>
      <c r="Z1777" s="108"/>
      <c r="AA1777" s="108"/>
      <c r="AB1777" s="108"/>
      <c r="AC1777" s="108"/>
      <c r="AD1777" s="108"/>
      <c r="AE1777" s="108"/>
      <c r="AF1777" s="108"/>
      <c r="AG1777" s="108"/>
      <c r="AH1777" s="108"/>
    </row>
    <row r="1778">
      <c r="A1778" s="108"/>
      <c r="B1778" s="108"/>
      <c r="C1778" s="108"/>
      <c r="D1778" s="115"/>
      <c r="E1778" s="108"/>
      <c r="F1778" s="108"/>
      <c r="G1778" s="108"/>
      <c r="H1778" s="108"/>
      <c r="I1778" s="108"/>
      <c r="J1778" s="108"/>
      <c r="K1778" s="108"/>
      <c r="L1778" s="108"/>
      <c r="M1778" s="111"/>
      <c r="N1778" s="112"/>
      <c r="O1778" s="111"/>
      <c r="P1778" s="108"/>
      <c r="Q1778" s="108"/>
      <c r="R1778" s="108"/>
      <c r="S1778" s="108"/>
      <c r="T1778" s="108"/>
      <c r="U1778" s="108"/>
      <c r="V1778" s="108"/>
      <c r="W1778" s="108"/>
      <c r="X1778" s="108"/>
      <c r="Y1778" s="108"/>
      <c r="Z1778" s="108"/>
      <c r="AA1778" s="108"/>
      <c r="AB1778" s="108"/>
      <c r="AC1778" s="108"/>
      <c r="AD1778" s="108"/>
      <c r="AE1778" s="108"/>
      <c r="AF1778" s="108"/>
      <c r="AG1778" s="108"/>
      <c r="AH1778" s="108"/>
    </row>
    <row r="1779">
      <c r="A1779" s="108"/>
      <c r="B1779" s="108"/>
      <c r="C1779" s="108"/>
      <c r="D1779" s="115"/>
      <c r="E1779" s="108"/>
      <c r="F1779" s="108"/>
      <c r="G1779" s="108"/>
      <c r="H1779" s="108"/>
      <c r="I1779" s="108"/>
      <c r="J1779" s="108"/>
      <c r="K1779" s="108"/>
      <c r="L1779" s="108"/>
      <c r="M1779" s="111"/>
      <c r="N1779" s="112"/>
      <c r="O1779" s="111"/>
      <c r="P1779" s="108"/>
      <c r="Q1779" s="108"/>
      <c r="R1779" s="108"/>
      <c r="S1779" s="108"/>
      <c r="T1779" s="108"/>
      <c r="U1779" s="108"/>
      <c r="V1779" s="108"/>
      <c r="W1779" s="108"/>
      <c r="X1779" s="108"/>
      <c r="Y1779" s="108"/>
      <c r="Z1779" s="108"/>
      <c r="AA1779" s="108"/>
      <c r="AB1779" s="108"/>
      <c r="AC1779" s="108"/>
      <c r="AD1779" s="108"/>
      <c r="AE1779" s="108"/>
      <c r="AF1779" s="108"/>
      <c r="AG1779" s="108"/>
      <c r="AH1779" s="108"/>
    </row>
    <row r="1780">
      <c r="A1780" s="108"/>
      <c r="B1780" s="108"/>
      <c r="C1780" s="108"/>
      <c r="D1780" s="115"/>
      <c r="E1780" s="108"/>
      <c r="F1780" s="108"/>
      <c r="G1780" s="108"/>
      <c r="H1780" s="108"/>
      <c r="I1780" s="108"/>
      <c r="J1780" s="108"/>
      <c r="K1780" s="108"/>
      <c r="L1780" s="108"/>
      <c r="M1780" s="111"/>
      <c r="N1780" s="112"/>
      <c r="O1780" s="111"/>
      <c r="P1780" s="108"/>
      <c r="Q1780" s="108"/>
      <c r="R1780" s="108"/>
      <c r="S1780" s="108"/>
      <c r="T1780" s="108"/>
      <c r="U1780" s="108"/>
      <c r="V1780" s="108"/>
      <c r="W1780" s="108"/>
      <c r="X1780" s="108"/>
      <c r="Y1780" s="108"/>
      <c r="Z1780" s="108"/>
      <c r="AA1780" s="108"/>
      <c r="AB1780" s="108"/>
      <c r="AC1780" s="108"/>
      <c r="AD1780" s="108"/>
      <c r="AE1780" s="108"/>
      <c r="AF1780" s="108"/>
      <c r="AG1780" s="108"/>
      <c r="AH1780" s="108"/>
    </row>
    <row r="1781">
      <c r="A1781" s="108"/>
      <c r="B1781" s="108"/>
      <c r="C1781" s="108"/>
      <c r="D1781" s="115"/>
      <c r="E1781" s="108"/>
      <c r="F1781" s="108"/>
      <c r="G1781" s="108"/>
      <c r="H1781" s="108"/>
      <c r="I1781" s="108"/>
      <c r="J1781" s="108"/>
      <c r="K1781" s="108"/>
      <c r="L1781" s="108"/>
      <c r="M1781" s="111"/>
      <c r="N1781" s="112"/>
      <c r="O1781" s="111"/>
      <c r="P1781" s="108"/>
      <c r="Q1781" s="108"/>
      <c r="R1781" s="108"/>
      <c r="S1781" s="108"/>
      <c r="T1781" s="108"/>
      <c r="U1781" s="108"/>
      <c r="V1781" s="108"/>
      <c r="W1781" s="108"/>
      <c r="X1781" s="108"/>
      <c r="Y1781" s="108"/>
      <c r="Z1781" s="108"/>
      <c r="AA1781" s="108"/>
      <c r="AB1781" s="108"/>
      <c r="AC1781" s="108"/>
      <c r="AD1781" s="108"/>
      <c r="AE1781" s="108"/>
      <c r="AF1781" s="108"/>
      <c r="AG1781" s="108"/>
      <c r="AH1781" s="108"/>
    </row>
    <row r="1782">
      <c r="A1782" s="108"/>
      <c r="B1782" s="108"/>
      <c r="C1782" s="108"/>
      <c r="D1782" s="115"/>
      <c r="E1782" s="108"/>
      <c r="F1782" s="108"/>
      <c r="G1782" s="108"/>
      <c r="H1782" s="108"/>
      <c r="I1782" s="108"/>
      <c r="J1782" s="108"/>
      <c r="K1782" s="108"/>
      <c r="L1782" s="108"/>
      <c r="M1782" s="111"/>
      <c r="N1782" s="112"/>
      <c r="O1782" s="111"/>
      <c r="P1782" s="108"/>
      <c r="Q1782" s="108"/>
      <c r="R1782" s="108"/>
      <c r="S1782" s="108"/>
      <c r="T1782" s="108"/>
      <c r="U1782" s="108"/>
      <c r="V1782" s="108"/>
      <c r="W1782" s="108"/>
      <c r="X1782" s="108"/>
      <c r="Y1782" s="108"/>
      <c r="Z1782" s="108"/>
      <c r="AA1782" s="108"/>
      <c r="AB1782" s="108"/>
      <c r="AC1782" s="108"/>
      <c r="AD1782" s="108"/>
      <c r="AE1782" s="108"/>
      <c r="AF1782" s="108"/>
      <c r="AG1782" s="108"/>
      <c r="AH1782" s="108"/>
    </row>
    <row r="1783">
      <c r="A1783" s="108"/>
      <c r="B1783" s="108"/>
      <c r="C1783" s="108"/>
      <c r="D1783" s="115"/>
      <c r="E1783" s="108"/>
      <c r="F1783" s="108"/>
      <c r="G1783" s="108"/>
      <c r="H1783" s="108"/>
      <c r="I1783" s="108"/>
      <c r="J1783" s="108"/>
      <c r="K1783" s="108"/>
      <c r="L1783" s="108"/>
      <c r="M1783" s="111"/>
      <c r="N1783" s="112"/>
      <c r="O1783" s="111"/>
      <c r="P1783" s="108"/>
      <c r="Q1783" s="108"/>
      <c r="R1783" s="108"/>
      <c r="S1783" s="108"/>
      <c r="T1783" s="108"/>
      <c r="U1783" s="108"/>
      <c r="V1783" s="108"/>
      <c r="W1783" s="108"/>
      <c r="X1783" s="108"/>
      <c r="Y1783" s="108"/>
      <c r="Z1783" s="108"/>
      <c r="AA1783" s="108"/>
      <c r="AB1783" s="108"/>
      <c r="AC1783" s="108"/>
      <c r="AD1783" s="108"/>
      <c r="AE1783" s="108"/>
      <c r="AF1783" s="108"/>
      <c r="AG1783" s="108"/>
      <c r="AH1783" s="108"/>
    </row>
    <row r="1784">
      <c r="A1784" s="108"/>
      <c r="B1784" s="108"/>
      <c r="C1784" s="108"/>
      <c r="D1784" s="115"/>
      <c r="E1784" s="108"/>
      <c r="F1784" s="108"/>
      <c r="G1784" s="108"/>
      <c r="H1784" s="108"/>
      <c r="I1784" s="108"/>
      <c r="J1784" s="108"/>
      <c r="K1784" s="108"/>
      <c r="L1784" s="108"/>
      <c r="M1784" s="111"/>
      <c r="N1784" s="112"/>
      <c r="O1784" s="111"/>
      <c r="P1784" s="108"/>
      <c r="Q1784" s="108"/>
      <c r="R1784" s="108"/>
      <c r="S1784" s="108"/>
      <c r="T1784" s="108"/>
      <c r="U1784" s="108"/>
      <c r="V1784" s="108"/>
      <c r="W1784" s="108"/>
      <c r="X1784" s="108"/>
      <c r="Y1784" s="108"/>
      <c r="Z1784" s="108"/>
      <c r="AA1784" s="108"/>
      <c r="AB1784" s="108"/>
      <c r="AC1784" s="108"/>
      <c r="AD1784" s="108"/>
      <c r="AE1784" s="108"/>
      <c r="AF1784" s="108"/>
      <c r="AG1784" s="108"/>
      <c r="AH1784" s="108"/>
    </row>
    <row r="1785">
      <c r="A1785" s="108"/>
      <c r="B1785" s="108"/>
      <c r="C1785" s="108"/>
      <c r="D1785" s="115"/>
      <c r="E1785" s="108"/>
      <c r="F1785" s="108"/>
      <c r="G1785" s="108"/>
      <c r="H1785" s="108"/>
      <c r="I1785" s="108"/>
      <c r="J1785" s="108"/>
      <c r="K1785" s="108"/>
      <c r="L1785" s="108"/>
      <c r="M1785" s="111"/>
      <c r="N1785" s="112"/>
      <c r="O1785" s="111"/>
      <c r="P1785" s="108"/>
      <c r="Q1785" s="108"/>
      <c r="R1785" s="108"/>
      <c r="S1785" s="108"/>
      <c r="T1785" s="108"/>
      <c r="U1785" s="108"/>
      <c r="V1785" s="108"/>
      <c r="W1785" s="108"/>
      <c r="X1785" s="108"/>
      <c r="Y1785" s="108"/>
      <c r="Z1785" s="108"/>
      <c r="AA1785" s="108"/>
      <c r="AB1785" s="108"/>
      <c r="AC1785" s="108"/>
      <c r="AD1785" s="108"/>
      <c r="AE1785" s="108"/>
      <c r="AF1785" s="108"/>
      <c r="AG1785" s="108"/>
      <c r="AH1785" s="108"/>
    </row>
    <row r="1786">
      <c r="A1786" s="108"/>
      <c r="B1786" s="108"/>
      <c r="C1786" s="108"/>
      <c r="D1786" s="115"/>
      <c r="E1786" s="108"/>
      <c r="F1786" s="108"/>
      <c r="G1786" s="108"/>
      <c r="H1786" s="108"/>
      <c r="I1786" s="108"/>
      <c r="J1786" s="108"/>
      <c r="K1786" s="108"/>
      <c r="L1786" s="108"/>
      <c r="M1786" s="111"/>
      <c r="N1786" s="112"/>
      <c r="O1786" s="111"/>
      <c r="P1786" s="108"/>
      <c r="Q1786" s="108"/>
      <c r="R1786" s="108"/>
      <c r="S1786" s="108"/>
      <c r="T1786" s="108"/>
      <c r="U1786" s="108"/>
      <c r="V1786" s="108"/>
      <c r="W1786" s="108"/>
      <c r="X1786" s="108"/>
      <c r="Y1786" s="108"/>
      <c r="Z1786" s="108"/>
      <c r="AA1786" s="108"/>
      <c r="AB1786" s="108"/>
      <c r="AC1786" s="108"/>
      <c r="AD1786" s="108"/>
      <c r="AE1786" s="108"/>
      <c r="AF1786" s="108"/>
      <c r="AG1786" s="108"/>
      <c r="AH1786" s="108"/>
    </row>
    <row r="1787">
      <c r="A1787" s="108"/>
      <c r="B1787" s="108"/>
      <c r="C1787" s="108"/>
      <c r="D1787" s="115"/>
      <c r="E1787" s="108"/>
      <c r="F1787" s="108"/>
      <c r="G1787" s="108"/>
      <c r="H1787" s="108"/>
      <c r="I1787" s="108"/>
      <c r="J1787" s="108"/>
      <c r="K1787" s="108"/>
      <c r="L1787" s="108"/>
      <c r="M1787" s="111"/>
      <c r="N1787" s="112"/>
      <c r="O1787" s="111"/>
      <c r="P1787" s="108"/>
      <c r="Q1787" s="108"/>
      <c r="R1787" s="108"/>
      <c r="S1787" s="108"/>
      <c r="T1787" s="108"/>
      <c r="U1787" s="108"/>
      <c r="V1787" s="108"/>
      <c r="W1787" s="108"/>
      <c r="X1787" s="108"/>
      <c r="Y1787" s="108"/>
      <c r="Z1787" s="108"/>
      <c r="AA1787" s="108"/>
      <c r="AB1787" s="108"/>
      <c r="AC1787" s="108"/>
      <c r="AD1787" s="108"/>
      <c r="AE1787" s="108"/>
      <c r="AF1787" s="108"/>
      <c r="AG1787" s="108"/>
      <c r="AH1787" s="108"/>
    </row>
    <row r="1788">
      <c r="A1788" s="108"/>
      <c r="B1788" s="108"/>
      <c r="C1788" s="108"/>
      <c r="D1788" s="115"/>
      <c r="E1788" s="108"/>
      <c r="F1788" s="108"/>
      <c r="G1788" s="108"/>
      <c r="H1788" s="108"/>
      <c r="I1788" s="108"/>
      <c r="J1788" s="108"/>
      <c r="K1788" s="108"/>
      <c r="L1788" s="108"/>
      <c r="M1788" s="111"/>
      <c r="N1788" s="112"/>
      <c r="O1788" s="111"/>
      <c r="P1788" s="108"/>
      <c r="Q1788" s="108"/>
      <c r="R1788" s="108"/>
      <c r="S1788" s="108"/>
      <c r="T1788" s="108"/>
      <c r="U1788" s="108"/>
      <c r="V1788" s="108"/>
      <c r="W1788" s="108"/>
      <c r="X1788" s="108"/>
      <c r="Y1788" s="108"/>
      <c r="Z1788" s="108"/>
      <c r="AA1788" s="108"/>
      <c r="AB1788" s="108"/>
      <c r="AC1788" s="108"/>
      <c r="AD1788" s="108"/>
      <c r="AE1788" s="108"/>
      <c r="AF1788" s="108"/>
      <c r="AG1788" s="108"/>
      <c r="AH1788" s="108"/>
    </row>
    <row r="1789">
      <c r="A1789" s="108"/>
      <c r="B1789" s="108"/>
      <c r="C1789" s="108"/>
      <c r="D1789" s="115"/>
      <c r="E1789" s="108"/>
      <c r="F1789" s="108"/>
      <c r="G1789" s="108"/>
      <c r="H1789" s="108"/>
      <c r="I1789" s="108"/>
      <c r="J1789" s="108"/>
      <c r="K1789" s="108"/>
      <c r="L1789" s="108"/>
      <c r="M1789" s="111"/>
      <c r="N1789" s="112"/>
      <c r="O1789" s="111"/>
      <c r="P1789" s="108"/>
      <c r="Q1789" s="108"/>
      <c r="R1789" s="108"/>
      <c r="S1789" s="108"/>
      <c r="T1789" s="108"/>
      <c r="U1789" s="108"/>
      <c r="V1789" s="108"/>
      <c r="W1789" s="108"/>
      <c r="X1789" s="108"/>
      <c r="Y1789" s="108"/>
      <c r="Z1789" s="108"/>
      <c r="AA1789" s="108"/>
      <c r="AB1789" s="108"/>
      <c r="AC1789" s="108"/>
      <c r="AD1789" s="108"/>
      <c r="AE1789" s="108"/>
      <c r="AF1789" s="108"/>
      <c r="AG1789" s="108"/>
      <c r="AH1789" s="108"/>
    </row>
    <row r="1790">
      <c r="A1790" s="108"/>
      <c r="B1790" s="108"/>
      <c r="C1790" s="108"/>
      <c r="D1790" s="115"/>
      <c r="E1790" s="108"/>
      <c r="F1790" s="108"/>
      <c r="G1790" s="108"/>
      <c r="H1790" s="108"/>
      <c r="I1790" s="108"/>
      <c r="J1790" s="108"/>
      <c r="K1790" s="108"/>
      <c r="L1790" s="108"/>
      <c r="M1790" s="111"/>
      <c r="N1790" s="112"/>
      <c r="O1790" s="111"/>
      <c r="P1790" s="108"/>
      <c r="Q1790" s="108"/>
      <c r="R1790" s="108"/>
      <c r="S1790" s="108"/>
      <c r="T1790" s="108"/>
      <c r="U1790" s="108"/>
      <c r="V1790" s="108"/>
      <c r="W1790" s="108"/>
      <c r="X1790" s="108"/>
      <c r="Y1790" s="108"/>
      <c r="Z1790" s="108"/>
      <c r="AA1790" s="108"/>
      <c r="AB1790" s="108"/>
      <c r="AC1790" s="108"/>
      <c r="AD1790" s="108"/>
      <c r="AE1790" s="108"/>
      <c r="AF1790" s="108"/>
      <c r="AG1790" s="108"/>
      <c r="AH1790" s="108"/>
    </row>
    <row r="1791">
      <c r="A1791" s="108"/>
      <c r="B1791" s="108"/>
      <c r="C1791" s="108"/>
      <c r="D1791" s="115"/>
      <c r="E1791" s="108"/>
      <c r="F1791" s="108"/>
      <c r="G1791" s="108"/>
      <c r="H1791" s="108"/>
      <c r="I1791" s="108"/>
      <c r="J1791" s="108"/>
      <c r="K1791" s="108"/>
      <c r="L1791" s="108"/>
      <c r="M1791" s="111"/>
      <c r="N1791" s="112"/>
      <c r="O1791" s="111"/>
      <c r="P1791" s="108"/>
      <c r="Q1791" s="108"/>
      <c r="R1791" s="108"/>
      <c r="S1791" s="108"/>
      <c r="T1791" s="108"/>
      <c r="U1791" s="108"/>
      <c r="V1791" s="108"/>
      <c r="W1791" s="108"/>
      <c r="X1791" s="108"/>
      <c r="Y1791" s="108"/>
      <c r="Z1791" s="108"/>
      <c r="AA1791" s="108"/>
      <c r="AB1791" s="108"/>
      <c r="AC1791" s="108"/>
      <c r="AD1791" s="108"/>
      <c r="AE1791" s="108"/>
      <c r="AF1791" s="108"/>
      <c r="AG1791" s="108"/>
      <c r="AH1791" s="108"/>
    </row>
    <row r="1792">
      <c r="A1792" s="108"/>
      <c r="B1792" s="108"/>
      <c r="C1792" s="108"/>
      <c r="D1792" s="115"/>
      <c r="E1792" s="108"/>
      <c r="F1792" s="108"/>
      <c r="G1792" s="108"/>
      <c r="H1792" s="108"/>
      <c r="I1792" s="108"/>
      <c r="J1792" s="108"/>
      <c r="K1792" s="108"/>
      <c r="L1792" s="108"/>
      <c r="M1792" s="111"/>
      <c r="N1792" s="112"/>
      <c r="O1792" s="111"/>
      <c r="P1792" s="108"/>
      <c r="Q1792" s="108"/>
      <c r="R1792" s="108"/>
      <c r="S1792" s="108"/>
      <c r="T1792" s="108"/>
      <c r="U1792" s="108"/>
      <c r="V1792" s="108"/>
      <c r="W1792" s="108"/>
      <c r="X1792" s="108"/>
      <c r="Y1792" s="108"/>
      <c r="Z1792" s="108"/>
      <c r="AA1792" s="108"/>
      <c r="AB1792" s="108"/>
      <c r="AC1792" s="108"/>
      <c r="AD1792" s="108"/>
      <c r="AE1792" s="108"/>
      <c r="AF1792" s="108"/>
      <c r="AG1792" s="108"/>
      <c r="AH1792" s="108"/>
    </row>
    <row r="1793">
      <c r="A1793" s="108"/>
      <c r="B1793" s="108"/>
      <c r="C1793" s="108"/>
      <c r="D1793" s="115"/>
      <c r="E1793" s="108"/>
      <c r="F1793" s="108"/>
      <c r="G1793" s="108"/>
      <c r="H1793" s="108"/>
      <c r="I1793" s="108"/>
      <c r="J1793" s="108"/>
      <c r="K1793" s="108"/>
      <c r="L1793" s="108"/>
      <c r="M1793" s="111"/>
      <c r="N1793" s="112"/>
      <c r="O1793" s="111"/>
      <c r="P1793" s="108"/>
      <c r="Q1793" s="108"/>
      <c r="R1793" s="108"/>
      <c r="S1793" s="108"/>
      <c r="T1793" s="108"/>
      <c r="U1793" s="108"/>
      <c r="V1793" s="108"/>
      <c r="W1793" s="108"/>
      <c r="X1793" s="108"/>
      <c r="Y1793" s="108"/>
      <c r="Z1793" s="108"/>
      <c r="AA1793" s="108"/>
      <c r="AB1793" s="108"/>
      <c r="AC1793" s="108"/>
      <c r="AD1793" s="108"/>
      <c r="AE1793" s="108"/>
      <c r="AF1793" s="108"/>
      <c r="AG1793" s="108"/>
      <c r="AH1793" s="108"/>
    </row>
    <row r="1794">
      <c r="A1794" s="108"/>
      <c r="B1794" s="108"/>
      <c r="C1794" s="108"/>
      <c r="D1794" s="115"/>
      <c r="E1794" s="108"/>
      <c r="F1794" s="108"/>
      <c r="G1794" s="108"/>
      <c r="H1794" s="108"/>
      <c r="I1794" s="108"/>
      <c r="J1794" s="108"/>
      <c r="K1794" s="108"/>
      <c r="L1794" s="108"/>
      <c r="M1794" s="111"/>
      <c r="N1794" s="112"/>
      <c r="O1794" s="111"/>
      <c r="P1794" s="108"/>
      <c r="Q1794" s="108"/>
      <c r="R1794" s="108"/>
      <c r="S1794" s="108"/>
      <c r="T1794" s="108"/>
      <c r="U1794" s="108"/>
      <c r="V1794" s="108"/>
      <c r="W1794" s="108"/>
      <c r="X1794" s="108"/>
      <c r="Y1794" s="108"/>
      <c r="Z1794" s="108"/>
      <c r="AA1794" s="108"/>
      <c r="AB1794" s="108"/>
      <c r="AC1794" s="108"/>
      <c r="AD1794" s="108"/>
      <c r="AE1794" s="108"/>
      <c r="AF1794" s="108"/>
      <c r="AG1794" s="108"/>
      <c r="AH1794" s="108"/>
    </row>
    <row r="1795">
      <c r="A1795" s="108"/>
      <c r="B1795" s="108"/>
      <c r="C1795" s="108"/>
      <c r="D1795" s="115"/>
      <c r="E1795" s="108"/>
      <c r="F1795" s="108"/>
      <c r="G1795" s="108"/>
      <c r="H1795" s="108"/>
      <c r="I1795" s="108"/>
      <c r="J1795" s="108"/>
      <c r="K1795" s="108"/>
      <c r="L1795" s="108"/>
      <c r="M1795" s="111"/>
      <c r="N1795" s="112"/>
      <c r="O1795" s="111"/>
      <c r="P1795" s="108"/>
      <c r="Q1795" s="108"/>
      <c r="R1795" s="108"/>
      <c r="S1795" s="108"/>
      <c r="T1795" s="108"/>
      <c r="U1795" s="108"/>
      <c r="V1795" s="108"/>
      <c r="W1795" s="108"/>
      <c r="X1795" s="108"/>
      <c r="Y1795" s="108"/>
      <c r="Z1795" s="108"/>
      <c r="AA1795" s="108"/>
      <c r="AB1795" s="108"/>
      <c r="AC1795" s="108"/>
      <c r="AD1795" s="108"/>
      <c r="AE1795" s="108"/>
      <c r="AF1795" s="108"/>
      <c r="AG1795" s="108"/>
      <c r="AH1795" s="108"/>
    </row>
    <row r="1796">
      <c r="A1796" s="108"/>
      <c r="B1796" s="108"/>
      <c r="C1796" s="108"/>
      <c r="D1796" s="115"/>
      <c r="E1796" s="108"/>
      <c r="F1796" s="108"/>
      <c r="G1796" s="108"/>
      <c r="H1796" s="108"/>
      <c r="I1796" s="108"/>
      <c r="J1796" s="108"/>
      <c r="K1796" s="108"/>
      <c r="L1796" s="108"/>
      <c r="M1796" s="111"/>
      <c r="N1796" s="112"/>
      <c r="O1796" s="111"/>
      <c r="P1796" s="108"/>
      <c r="Q1796" s="108"/>
      <c r="R1796" s="108"/>
      <c r="S1796" s="108"/>
      <c r="T1796" s="108"/>
      <c r="U1796" s="108"/>
      <c r="V1796" s="108"/>
      <c r="W1796" s="108"/>
      <c r="X1796" s="108"/>
      <c r="Y1796" s="108"/>
      <c r="Z1796" s="108"/>
      <c r="AA1796" s="108"/>
      <c r="AB1796" s="108"/>
      <c r="AC1796" s="108"/>
      <c r="AD1796" s="108"/>
      <c r="AE1796" s="108"/>
      <c r="AF1796" s="108"/>
      <c r="AG1796" s="108"/>
      <c r="AH1796" s="108"/>
    </row>
    <row r="1797">
      <c r="A1797" s="108"/>
      <c r="B1797" s="108"/>
      <c r="C1797" s="108"/>
      <c r="D1797" s="115"/>
      <c r="E1797" s="108"/>
      <c r="F1797" s="108"/>
      <c r="G1797" s="108"/>
      <c r="H1797" s="108"/>
      <c r="I1797" s="108"/>
      <c r="J1797" s="108"/>
      <c r="K1797" s="108"/>
      <c r="L1797" s="108"/>
      <c r="M1797" s="111"/>
      <c r="N1797" s="112"/>
      <c r="O1797" s="111"/>
      <c r="P1797" s="108"/>
      <c r="Q1797" s="108"/>
      <c r="R1797" s="108"/>
      <c r="S1797" s="108"/>
      <c r="T1797" s="108"/>
      <c r="U1797" s="108"/>
      <c r="V1797" s="108"/>
      <c r="W1797" s="108"/>
      <c r="X1797" s="108"/>
      <c r="Y1797" s="108"/>
      <c r="Z1797" s="108"/>
      <c r="AA1797" s="108"/>
      <c r="AB1797" s="108"/>
      <c r="AC1797" s="108"/>
      <c r="AD1797" s="108"/>
      <c r="AE1797" s="108"/>
      <c r="AF1797" s="108"/>
      <c r="AG1797" s="108"/>
      <c r="AH1797" s="108"/>
    </row>
    <row r="1798">
      <c r="A1798" s="108"/>
      <c r="B1798" s="108"/>
      <c r="C1798" s="108"/>
      <c r="D1798" s="115"/>
      <c r="E1798" s="108"/>
      <c r="F1798" s="108"/>
      <c r="G1798" s="108"/>
      <c r="H1798" s="108"/>
      <c r="I1798" s="108"/>
      <c r="J1798" s="108"/>
      <c r="K1798" s="108"/>
      <c r="L1798" s="108"/>
      <c r="M1798" s="111"/>
      <c r="N1798" s="112"/>
      <c r="O1798" s="111"/>
      <c r="P1798" s="108"/>
      <c r="Q1798" s="108"/>
      <c r="R1798" s="108"/>
      <c r="S1798" s="108"/>
      <c r="T1798" s="108"/>
      <c r="U1798" s="108"/>
      <c r="V1798" s="108"/>
      <c r="W1798" s="108"/>
      <c r="X1798" s="108"/>
      <c r="Y1798" s="108"/>
      <c r="Z1798" s="108"/>
      <c r="AA1798" s="108"/>
      <c r="AB1798" s="108"/>
      <c r="AC1798" s="108"/>
      <c r="AD1798" s="108"/>
      <c r="AE1798" s="108"/>
      <c r="AF1798" s="108"/>
      <c r="AG1798" s="108"/>
      <c r="AH1798" s="108"/>
    </row>
    <row r="1799">
      <c r="A1799" s="108"/>
      <c r="B1799" s="108"/>
      <c r="C1799" s="108"/>
      <c r="D1799" s="115"/>
      <c r="E1799" s="108"/>
      <c r="F1799" s="108"/>
      <c r="G1799" s="108"/>
      <c r="H1799" s="108"/>
      <c r="I1799" s="108"/>
      <c r="J1799" s="108"/>
      <c r="K1799" s="108"/>
      <c r="L1799" s="108"/>
      <c r="M1799" s="111"/>
      <c r="N1799" s="112"/>
      <c r="O1799" s="111"/>
      <c r="P1799" s="108"/>
      <c r="Q1799" s="108"/>
      <c r="R1799" s="108"/>
      <c r="S1799" s="108"/>
      <c r="T1799" s="108"/>
      <c r="U1799" s="108"/>
      <c r="V1799" s="108"/>
      <c r="W1799" s="108"/>
      <c r="X1799" s="108"/>
      <c r="Y1799" s="108"/>
      <c r="Z1799" s="108"/>
      <c r="AA1799" s="108"/>
      <c r="AB1799" s="108"/>
      <c r="AC1799" s="108"/>
      <c r="AD1799" s="108"/>
      <c r="AE1799" s="108"/>
      <c r="AF1799" s="108"/>
      <c r="AG1799" s="108"/>
      <c r="AH1799" s="108"/>
    </row>
    <row r="1800">
      <c r="A1800" s="108"/>
      <c r="B1800" s="108"/>
      <c r="C1800" s="108"/>
      <c r="D1800" s="115"/>
      <c r="E1800" s="108"/>
      <c r="F1800" s="108"/>
      <c r="G1800" s="108"/>
      <c r="H1800" s="108"/>
      <c r="I1800" s="108"/>
      <c r="J1800" s="108"/>
      <c r="K1800" s="108"/>
      <c r="L1800" s="108"/>
      <c r="M1800" s="111"/>
      <c r="N1800" s="112"/>
      <c r="O1800" s="111"/>
      <c r="P1800" s="108"/>
      <c r="Q1800" s="108"/>
      <c r="R1800" s="108"/>
      <c r="S1800" s="108"/>
      <c r="T1800" s="108"/>
      <c r="U1800" s="108"/>
      <c r="V1800" s="108"/>
      <c r="W1800" s="108"/>
      <c r="X1800" s="108"/>
      <c r="Y1800" s="108"/>
      <c r="Z1800" s="108"/>
      <c r="AA1800" s="108"/>
      <c r="AB1800" s="108"/>
      <c r="AC1800" s="108"/>
      <c r="AD1800" s="108"/>
      <c r="AE1800" s="108"/>
      <c r="AF1800" s="108"/>
      <c r="AG1800" s="108"/>
      <c r="AH1800" s="108"/>
    </row>
    <row r="1801">
      <c r="A1801" s="108"/>
      <c r="B1801" s="108"/>
      <c r="C1801" s="108"/>
      <c r="D1801" s="115"/>
      <c r="E1801" s="108"/>
      <c r="F1801" s="108"/>
      <c r="G1801" s="108"/>
      <c r="H1801" s="108"/>
      <c r="I1801" s="108"/>
      <c r="J1801" s="108"/>
      <c r="K1801" s="108"/>
      <c r="L1801" s="108"/>
      <c r="M1801" s="111"/>
      <c r="N1801" s="112"/>
      <c r="O1801" s="111"/>
      <c r="P1801" s="108"/>
      <c r="Q1801" s="108"/>
      <c r="R1801" s="108"/>
      <c r="S1801" s="108"/>
      <c r="T1801" s="108"/>
      <c r="U1801" s="108"/>
      <c r="V1801" s="108"/>
      <c r="W1801" s="108"/>
      <c r="X1801" s="108"/>
      <c r="Y1801" s="108"/>
      <c r="Z1801" s="108"/>
      <c r="AA1801" s="108"/>
      <c r="AB1801" s="108"/>
      <c r="AC1801" s="108"/>
      <c r="AD1801" s="108"/>
      <c r="AE1801" s="108"/>
      <c r="AF1801" s="108"/>
      <c r="AG1801" s="108"/>
      <c r="AH1801" s="108"/>
    </row>
    <row r="1802">
      <c r="A1802" s="108"/>
      <c r="B1802" s="108"/>
      <c r="C1802" s="108"/>
      <c r="D1802" s="115"/>
      <c r="E1802" s="108"/>
      <c r="F1802" s="108"/>
      <c r="G1802" s="108"/>
      <c r="H1802" s="108"/>
      <c r="I1802" s="108"/>
      <c r="J1802" s="108"/>
      <c r="K1802" s="108"/>
      <c r="L1802" s="108"/>
      <c r="M1802" s="111"/>
      <c r="N1802" s="112"/>
      <c r="O1802" s="111"/>
      <c r="P1802" s="108"/>
      <c r="Q1802" s="108"/>
      <c r="R1802" s="108"/>
      <c r="S1802" s="108"/>
      <c r="T1802" s="108"/>
      <c r="U1802" s="108"/>
      <c r="V1802" s="108"/>
      <c r="W1802" s="108"/>
      <c r="X1802" s="108"/>
      <c r="Y1802" s="108"/>
      <c r="Z1802" s="108"/>
      <c r="AA1802" s="108"/>
      <c r="AB1802" s="108"/>
      <c r="AC1802" s="108"/>
      <c r="AD1802" s="108"/>
      <c r="AE1802" s="108"/>
      <c r="AF1802" s="108"/>
      <c r="AG1802" s="108"/>
      <c r="AH1802" s="108"/>
    </row>
    <row r="1803">
      <c r="A1803" s="108"/>
      <c r="B1803" s="108"/>
      <c r="C1803" s="108"/>
      <c r="D1803" s="115"/>
      <c r="E1803" s="108"/>
      <c r="F1803" s="108"/>
      <c r="G1803" s="108"/>
      <c r="H1803" s="108"/>
      <c r="I1803" s="108"/>
      <c r="J1803" s="108"/>
      <c r="K1803" s="108"/>
      <c r="L1803" s="108"/>
      <c r="M1803" s="111"/>
      <c r="N1803" s="112"/>
      <c r="O1803" s="111"/>
      <c r="P1803" s="108"/>
      <c r="Q1803" s="108"/>
      <c r="R1803" s="108"/>
      <c r="S1803" s="108"/>
      <c r="T1803" s="108"/>
      <c r="U1803" s="108"/>
      <c r="V1803" s="108"/>
      <c r="W1803" s="108"/>
      <c r="X1803" s="108"/>
      <c r="Y1803" s="108"/>
      <c r="Z1803" s="108"/>
      <c r="AA1803" s="108"/>
      <c r="AB1803" s="108"/>
      <c r="AC1803" s="108"/>
      <c r="AD1803" s="108"/>
      <c r="AE1803" s="108"/>
      <c r="AF1803" s="108"/>
      <c r="AG1803" s="108"/>
      <c r="AH1803" s="108"/>
    </row>
    <row r="1804">
      <c r="A1804" s="108"/>
      <c r="B1804" s="108"/>
      <c r="C1804" s="108"/>
      <c r="D1804" s="115"/>
      <c r="E1804" s="108"/>
      <c r="F1804" s="108"/>
      <c r="G1804" s="108"/>
      <c r="H1804" s="108"/>
      <c r="I1804" s="108"/>
      <c r="J1804" s="108"/>
      <c r="K1804" s="108"/>
      <c r="L1804" s="108"/>
      <c r="M1804" s="111"/>
      <c r="N1804" s="112"/>
      <c r="O1804" s="111"/>
      <c r="P1804" s="108"/>
      <c r="Q1804" s="108"/>
      <c r="R1804" s="108"/>
      <c r="S1804" s="108"/>
      <c r="T1804" s="108"/>
      <c r="U1804" s="108"/>
      <c r="V1804" s="108"/>
      <c r="W1804" s="108"/>
      <c r="X1804" s="108"/>
      <c r="Y1804" s="108"/>
      <c r="Z1804" s="108"/>
      <c r="AA1804" s="108"/>
      <c r="AB1804" s="108"/>
      <c r="AC1804" s="108"/>
      <c r="AD1804" s="108"/>
      <c r="AE1804" s="108"/>
      <c r="AF1804" s="108"/>
      <c r="AG1804" s="108"/>
      <c r="AH1804" s="108"/>
    </row>
    <row r="1805">
      <c r="A1805" s="108"/>
      <c r="B1805" s="108"/>
      <c r="C1805" s="108"/>
      <c r="D1805" s="115"/>
      <c r="E1805" s="108"/>
      <c r="F1805" s="108"/>
      <c r="G1805" s="108"/>
      <c r="H1805" s="108"/>
      <c r="I1805" s="108"/>
      <c r="J1805" s="108"/>
      <c r="K1805" s="108"/>
      <c r="L1805" s="108"/>
      <c r="M1805" s="111"/>
      <c r="N1805" s="112"/>
      <c r="O1805" s="111"/>
      <c r="P1805" s="108"/>
      <c r="Q1805" s="108"/>
      <c r="R1805" s="108"/>
      <c r="S1805" s="108"/>
      <c r="T1805" s="108"/>
      <c r="U1805" s="108"/>
      <c r="V1805" s="108"/>
      <c r="W1805" s="108"/>
      <c r="X1805" s="108"/>
      <c r="Y1805" s="108"/>
      <c r="Z1805" s="108"/>
      <c r="AA1805" s="108"/>
      <c r="AB1805" s="108"/>
      <c r="AC1805" s="108"/>
      <c r="AD1805" s="108"/>
      <c r="AE1805" s="108"/>
      <c r="AF1805" s="108"/>
      <c r="AG1805" s="108"/>
      <c r="AH1805" s="108"/>
    </row>
    <row r="1806">
      <c r="A1806" s="108"/>
      <c r="B1806" s="108"/>
      <c r="C1806" s="108"/>
      <c r="D1806" s="115"/>
      <c r="E1806" s="108"/>
      <c r="F1806" s="108"/>
      <c r="G1806" s="108"/>
      <c r="H1806" s="108"/>
      <c r="I1806" s="108"/>
      <c r="J1806" s="108"/>
      <c r="K1806" s="108"/>
      <c r="L1806" s="108"/>
      <c r="M1806" s="111"/>
      <c r="N1806" s="112"/>
      <c r="O1806" s="111"/>
      <c r="P1806" s="108"/>
      <c r="Q1806" s="108"/>
      <c r="R1806" s="108"/>
      <c r="S1806" s="108"/>
      <c r="T1806" s="108"/>
      <c r="U1806" s="108"/>
      <c r="V1806" s="108"/>
      <c r="W1806" s="108"/>
      <c r="X1806" s="108"/>
      <c r="Y1806" s="108"/>
      <c r="Z1806" s="108"/>
      <c r="AA1806" s="108"/>
      <c r="AB1806" s="108"/>
      <c r="AC1806" s="108"/>
      <c r="AD1806" s="108"/>
      <c r="AE1806" s="108"/>
      <c r="AF1806" s="108"/>
      <c r="AG1806" s="108"/>
      <c r="AH1806" s="108"/>
    </row>
    <row r="1807">
      <c r="A1807" s="108"/>
      <c r="B1807" s="108"/>
      <c r="C1807" s="108"/>
      <c r="D1807" s="115"/>
      <c r="E1807" s="108"/>
      <c r="F1807" s="108"/>
      <c r="G1807" s="108"/>
      <c r="H1807" s="108"/>
      <c r="I1807" s="108"/>
      <c r="J1807" s="108"/>
      <c r="K1807" s="108"/>
      <c r="L1807" s="108"/>
      <c r="M1807" s="111"/>
      <c r="N1807" s="112"/>
      <c r="O1807" s="111"/>
      <c r="P1807" s="108"/>
      <c r="Q1807" s="108"/>
      <c r="R1807" s="108"/>
      <c r="S1807" s="108"/>
      <c r="T1807" s="108"/>
      <c r="U1807" s="108"/>
      <c r="V1807" s="108"/>
      <c r="W1807" s="108"/>
      <c r="X1807" s="108"/>
      <c r="Y1807" s="108"/>
      <c r="Z1807" s="108"/>
      <c r="AA1807" s="108"/>
      <c r="AB1807" s="108"/>
      <c r="AC1807" s="108"/>
      <c r="AD1807" s="108"/>
      <c r="AE1807" s="108"/>
      <c r="AF1807" s="108"/>
      <c r="AG1807" s="108"/>
      <c r="AH1807" s="108"/>
    </row>
    <row r="1808">
      <c r="A1808" s="108"/>
      <c r="B1808" s="108"/>
      <c r="C1808" s="108"/>
      <c r="D1808" s="115"/>
      <c r="E1808" s="108"/>
      <c r="F1808" s="108"/>
      <c r="G1808" s="108"/>
      <c r="H1808" s="108"/>
      <c r="I1808" s="108"/>
      <c r="J1808" s="108"/>
      <c r="K1808" s="108"/>
      <c r="L1808" s="108"/>
      <c r="M1808" s="111"/>
      <c r="N1808" s="112"/>
      <c r="O1808" s="111"/>
      <c r="P1808" s="108"/>
      <c r="Q1808" s="108"/>
      <c r="R1808" s="108"/>
      <c r="S1808" s="108"/>
      <c r="T1808" s="108"/>
      <c r="U1808" s="108"/>
      <c r="V1808" s="108"/>
      <c r="W1808" s="108"/>
      <c r="X1808" s="108"/>
      <c r="Y1808" s="108"/>
      <c r="Z1808" s="108"/>
      <c r="AA1808" s="108"/>
      <c r="AB1808" s="108"/>
      <c r="AC1808" s="108"/>
      <c r="AD1808" s="108"/>
      <c r="AE1808" s="108"/>
      <c r="AF1808" s="108"/>
      <c r="AG1808" s="108"/>
      <c r="AH1808" s="108"/>
    </row>
    <row r="1809">
      <c r="A1809" s="108"/>
      <c r="B1809" s="108"/>
      <c r="C1809" s="108"/>
      <c r="D1809" s="115"/>
      <c r="E1809" s="108"/>
      <c r="F1809" s="108"/>
      <c r="G1809" s="108"/>
      <c r="H1809" s="108"/>
      <c r="I1809" s="108"/>
      <c r="J1809" s="108"/>
      <c r="K1809" s="108"/>
      <c r="L1809" s="108"/>
      <c r="M1809" s="111"/>
      <c r="N1809" s="112"/>
      <c r="O1809" s="111"/>
      <c r="P1809" s="108"/>
      <c r="Q1809" s="108"/>
      <c r="R1809" s="108"/>
      <c r="S1809" s="108"/>
      <c r="T1809" s="108"/>
      <c r="U1809" s="108"/>
      <c r="V1809" s="108"/>
      <c r="W1809" s="108"/>
      <c r="X1809" s="108"/>
      <c r="Y1809" s="108"/>
      <c r="Z1809" s="108"/>
      <c r="AA1809" s="108"/>
      <c r="AB1809" s="108"/>
      <c r="AC1809" s="108"/>
      <c r="AD1809" s="108"/>
      <c r="AE1809" s="108"/>
      <c r="AF1809" s="108"/>
      <c r="AG1809" s="108"/>
      <c r="AH1809" s="108"/>
    </row>
    <row r="1810">
      <c r="A1810" s="108"/>
      <c r="B1810" s="108"/>
      <c r="C1810" s="108"/>
      <c r="D1810" s="115"/>
      <c r="E1810" s="108"/>
      <c r="F1810" s="108"/>
      <c r="G1810" s="108"/>
      <c r="H1810" s="108"/>
      <c r="I1810" s="108"/>
      <c r="J1810" s="108"/>
      <c r="K1810" s="108"/>
      <c r="L1810" s="108"/>
      <c r="M1810" s="111"/>
      <c r="N1810" s="112"/>
      <c r="O1810" s="111"/>
      <c r="P1810" s="108"/>
      <c r="Q1810" s="108"/>
      <c r="R1810" s="108"/>
      <c r="S1810" s="108"/>
      <c r="T1810" s="108"/>
      <c r="U1810" s="108"/>
      <c r="V1810" s="108"/>
      <c r="W1810" s="108"/>
      <c r="X1810" s="108"/>
      <c r="Y1810" s="108"/>
      <c r="Z1810" s="108"/>
      <c r="AA1810" s="108"/>
      <c r="AB1810" s="108"/>
      <c r="AC1810" s="108"/>
      <c r="AD1810" s="108"/>
      <c r="AE1810" s="108"/>
      <c r="AF1810" s="108"/>
      <c r="AG1810" s="108"/>
      <c r="AH1810" s="108"/>
    </row>
    <row r="1811">
      <c r="A1811" s="108"/>
      <c r="B1811" s="108"/>
      <c r="C1811" s="108"/>
      <c r="D1811" s="115"/>
      <c r="E1811" s="108"/>
      <c r="F1811" s="108"/>
      <c r="G1811" s="108"/>
      <c r="H1811" s="108"/>
      <c r="I1811" s="108"/>
      <c r="J1811" s="108"/>
      <c r="K1811" s="108"/>
      <c r="L1811" s="108"/>
      <c r="M1811" s="111"/>
      <c r="N1811" s="112"/>
      <c r="O1811" s="111"/>
      <c r="P1811" s="108"/>
      <c r="Q1811" s="108"/>
      <c r="R1811" s="108"/>
      <c r="S1811" s="108"/>
      <c r="T1811" s="108"/>
      <c r="U1811" s="108"/>
      <c r="V1811" s="108"/>
      <c r="W1811" s="108"/>
      <c r="X1811" s="108"/>
      <c r="Y1811" s="108"/>
      <c r="Z1811" s="108"/>
      <c r="AA1811" s="108"/>
      <c r="AB1811" s="108"/>
      <c r="AC1811" s="108"/>
      <c r="AD1811" s="108"/>
      <c r="AE1811" s="108"/>
      <c r="AF1811" s="108"/>
      <c r="AG1811" s="108"/>
      <c r="AH1811" s="108"/>
    </row>
    <row r="1812">
      <c r="A1812" s="108"/>
      <c r="B1812" s="108"/>
      <c r="C1812" s="108"/>
      <c r="D1812" s="115"/>
      <c r="E1812" s="108"/>
      <c r="F1812" s="108"/>
      <c r="G1812" s="108"/>
      <c r="H1812" s="108"/>
      <c r="I1812" s="108"/>
      <c r="J1812" s="108"/>
      <c r="K1812" s="108"/>
      <c r="L1812" s="108"/>
      <c r="M1812" s="111"/>
      <c r="N1812" s="112"/>
      <c r="O1812" s="111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  <c r="AG1812" s="108"/>
      <c r="AH1812" s="108"/>
    </row>
    <row r="1813">
      <c r="A1813" s="108"/>
      <c r="B1813" s="108"/>
      <c r="C1813" s="108"/>
      <c r="D1813" s="115"/>
      <c r="E1813" s="108"/>
      <c r="F1813" s="108"/>
      <c r="G1813" s="108"/>
      <c r="H1813" s="108"/>
      <c r="I1813" s="108"/>
      <c r="J1813" s="108"/>
      <c r="K1813" s="108"/>
      <c r="L1813" s="108"/>
      <c r="M1813" s="111"/>
      <c r="N1813" s="112"/>
      <c r="O1813" s="111"/>
      <c r="P1813" s="108"/>
      <c r="Q1813" s="108"/>
      <c r="R1813" s="108"/>
      <c r="S1813" s="108"/>
      <c r="T1813" s="108"/>
      <c r="U1813" s="108"/>
      <c r="V1813" s="108"/>
      <c r="W1813" s="108"/>
      <c r="X1813" s="108"/>
      <c r="Y1813" s="108"/>
      <c r="Z1813" s="108"/>
      <c r="AA1813" s="108"/>
      <c r="AB1813" s="108"/>
      <c r="AC1813" s="108"/>
      <c r="AD1813" s="108"/>
      <c r="AE1813" s="108"/>
      <c r="AF1813" s="108"/>
      <c r="AG1813" s="108"/>
      <c r="AH1813" s="108"/>
    </row>
    <row r="1814">
      <c r="A1814" s="108"/>
      <c r="B1814" s="108"/>
      <c r="C1814" s="108"/>
      <c r="D1814" s="115"/>
      <c r="E1814" s="108"/>
      <c r="F1814" s="108"/>
      <c r="G1814" s="108"/>
      <c r="H1814" s="108"/>
      <c r="I1814" s="108"/>
      <c r="J1814" s="108"/>
      <c r="K1814" s="108"/>
      <c r="L1814" s="108"/>
      <c r="M1814" s="111"/>
      <c r="N1814" s="112"/>
      <c r="O1814" s="111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  <c r="AG1814" s="108"/>
      <c r="AH1814" s="108"/>
    </row>
    <row r="1815">
      <c r="A1815" s="108"/>
      <c r="B1815" s="108"/>
      <c r="C1815" s="108"/>
      <c r="D1815" s="115"/>
      <c r="E1815" s="108"/>
      <c r="F1815" s="108"/>
      <c r="G1815" s="108"/>
      <c r="H1815" s="108"/>
      <c r="I1815" s="108"/>
      <c r="J1815" s="108"/>
      <c r="K1815" s="108"/>
      <c r="L1815" s="108"/>
      <c r="M1815" s="111"/>
      <c r="N1815" s="112"/>
      <c r="O1815" s="111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  <c r="AG1815" s="108"/>
      <c r="AH1815" s="108"/>
    </row>
    <row r="1816">
      <c r="A1816" s="108"/>
      <c r="B1816" s="108"/>
      <c r="C1816" s="108"/>
      <c r="D1816" s="115"/>
      <c r="E1816" s="108"/>
      <c r="F1816" s="108"/>
      <c r="G1816" s="108"/>
      <c r="H1816" s="108"/>
      <c r="I1816" s="108"/>
      <c r="J1816" s="108"/>
      <c r="K1816" s="108"/>
      <c r="L1816" s="108"/>
      <c r="M1816" s="111"/>
      <c r="N1816" s="112"/>
      <c r="O1816" s="111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  <c r="AG1816" s="108"/>
      <c r="AH1816" s="108"/>
    </row>
    <row r="1817">
      <c r="A1817" s="108"/>
      <c r="B1817" s="108"/>
      <c r="C1817" s="108"/>
      <c r="D1817" s="115"/>
      <c r="E1817" s="108"/>
      <c r="F1817" s="108"/>
      <c r="G1817" s="108"/>
      <c r="H1817" s="108"/>
      <c r="I1817" s="108"/>
      <c r="J1817" s="108"/>
      <c r="K1817" s="108"/>
      <c r="L1817" s="108"/>
      <c r="M1817" s="111"/>
      <c r="N1817" s="112"/>
      <c r="O1817" s="111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  <c r="AG1817" s="108"/>
      <c r="AH1817" s="108"/>
    </row>
    <row r="1818">
      <c r="A1818" s="108"/>
      <c r="B1818" s="108"/>
      <c r="C1818" s="108"/>
      <c r="D1818" s="115"/>
      <c r="E1818" s="108"/>
      <c r="F1818" s="108"/>
      <c r="G1818" s="108"/>
      <c r="H1818" s="108"/>
      <c r="I1818" s="108"/>
      <c r="J1818" s="108"/>
      <c r="K1818" s="108"/>
      <c r="L1818" s="108"/>
      <c r="M1818" s="111"/>
      <c r="N1818" s="112"/>
      <c r="O1818" s="111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  <c r="AG1818" s="108"/>
      <c r="AH1818" s="108"/>
    </row>
    <row r="1819">
      <c r="A1819" s="108"/>
      <c r="B1819" s="108"/>
      <c r="C1819" s="108"/>
      <c r="D1819" s="115"/>
      <c r="E1819" s="108"/>
      <c r="F1819" s="108"/>
      <c r="G1819" s="108"/>
      <c r="H1819" s="108"/>
      <c r="I1819" s="108"/>
      <c r="J1819" s="108"/>
      <c r="K1819" s="108"/>
      <c r="L1819" s="108"/>
      <c r="M1819" s="111"/>
      <c r="N1819" s="112"/>
      <c r="O1819" s="111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  <c r="AG1819" s="108"/>
      <c r="AH1819" s="108"/>
    </row>
    <row r="1820">
      <c r="A1820" s="108"/>
      <c r="B1820" s="108"/>
      <c r="C1820" s="108"/>
      <c r="D1820" s="115"/>
      <c r="E1820" s="108"/>
      <c r="F1820" s="108"/>
      <c r="G1820" s="108"/>
      <c r="H1820" s="108"/>
      <c r="I1820" s="108"/>
      <c r="J1820" s="108"/>
      <c r="K1820" s="108"/>
      <c r="L1820" s="108"/>
      <c r="M1820" s="111"/>
      <c r="N1820" s="112"/>
      <c r="O1820" s="111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  <c r="AG1820" s="108"/>
      <c r="AH1820" s="108"/>
    </row>
    <row r="1821">
      <c r="A1821" s="108"/>
      <c r="B1821" s="108"/>
      <c r="C1821" s="108"/>
      <c r="D1821" s="115"/>
      <c r="E1821" s="108"/>
      <c r="F1821" s="108"/>
      <c r="G1821" s="108"/>
      <c r="H1821" s="108"/>
      <c r="I1821" s="108"/>
      <c r="J1821" s="108"/>
      <c r="K1821" s="108"/>
      <c r="L1821" s="108"/>
      <c r="M1821" s="111"/>
      <c r="N1821" s="112"/>
      <c r="O1821" s="111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  <c r="AG1821" s="108"/>
      <c r="AH1821" s="108"/>
    </row>
    <row r="1822">
      <c r="A1822" s="108"/>
      <c r="B1822" s="108"/>
      <c r="C1822" s="108"/>
      <c r="D1822" s="115"/>
      <c r="E1822" s="108"/>
      <c r="F1822" s="108"/>
      <c r="G1822" s="108"/>
      <c r="H1822" s="108"/>
      <c r="I1822" s="108"/>
      <c r="J1822" s="108"/>
      <c r="K1822" s="108"/>
      <c r="L1822" s="108"/>
      <c r="M1822" s="111"/>
      <c r="N1822" s="112"/>
      <c r="O1822" s="111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  <c r="AG1822" s="108"/>
      <c r="AH1822" s="108"/>
    </row>
    <row r="1823">
      <c r="A1823" s="108"/>
      <c r="B1823" s="108"/>
      <c r="C1823" s="108"/>
      <c r="D1823" s="115"/>
      <c r="E1823" s="108"/>
      <c r="F1823" s="108"/>
      <c r="G1823" s="108"/>
      <c r="H1823" s="108"/>
      <c r="I1823" s="108"/>
      <c r="J1823" s="108"/>
      <c r="K1823" s="108"/>
      <c r="L1823" s="108"/>
      <c r="M1823" s="111"/>
      <c r="N1823" s="112"/>
      <c r="O1823" s="111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  <c r="AG1823" s="108"/>
      <c r="AH1823" s="108"/>
    </row>
    <row r="1824">
      <c r="A1824" s="108"/>
      <c r="B1824" s="108"/>
      <c r="C1824" s="108"/>
      <c r="D1824" s="115"/>
      <c r="E1824" s="108"/>
      <c r="F1824" s="108"/>
      <c r="G1824" s="108"/>
      <c r="H1824" s="108"/>
      <c r="I1824" s="108"/>
      <c r="J1824" s="108"/>
      <c r="K1824" s="108"/>
      <c r="L1824" s="108"/>
      <c r="M1824" s="111"/>
      <c r="N1824" s="112"/>
      <c r="O1824" s="111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  <c r="AG1824" s="108"/>
      <c r="AH1824" s="108"/>
    </row>
    <row r="1825">
      <c r="A1825" s="108"/>
      <c r="B1825" s="108"/>
      <c r="C1825" s="108"/>
      <c r="D1825" s="115"/>
      <c r="E1825" s="108"/>
      <c r="F1825" s="108"/>
      <c r="G1825" s="108"/>
      <c r="H1825" s="108"/>
      <c r="I1825" s="108"/>
      <c r="J1825" s="108"/>
      <c r="K1825" s="108"/>
      <c r="L1825" s="108"/>
      <c r="M1825" s="111"/>
      <c r="N1825" s="112"/>
      <c r="O1825" s="111"/>
      <c r="P1825" s="108"/>
      <c r="Q1825" s="108"/>
      <c r="R1825" s="108"/>
      <c r="S1825" s="108"/>
      <c r="T1825" s="108"/>
      <c r="U1825" s="108"/>
      <c r="V1825" s="108"/>
      <c r="W1825" s="108"/>
      <c r="X1825" s="108"/>
      <c r="Y1825" s="108"/>
      <c r="Z1825" s="108"/>
      <c r="AA1825" s="108"/>
      <c r="AB1825" s="108"/>
      <c r="AC1825" s="108"/>
      <c r="AD1825" s="108"/>
      <c r="AE1825" s="108"/>
      <c r="AF1825" s="108"/>
      <c r="AG1825" s="108"/>
      <c r="AH1825" s="108"/>
    </row>
    <row r="1826">
      <c r="A1826" s="108"/>
      <c r="B1826" s="108"/>
      <c r="C1826" s="108"/>
      <c r="D1826" s="115"/>
      <c r="E1826" s="108"/>
      <c r="F1826" s="108"/>
      <c r="G1826" s="108"/>
      <c r="H1826" s="108"/>
      <c r="I1826" s="108"/>
      <c r="J1826" s="108"/>
      <c r="K1826" s="108"/>
      <c r="L1826" s="108"/>
      <c r="M1826" s="111"/>
      <c r="N1826" s="112"/>
      <c r="O1826" s="111"/>
      <c r="P1826" s="108"/>
      <c r="Q1826" s="108"/>
      <c r="R1826" s="108"/>
      <c r="S1826" s="108"/>
      <c r="T1826" s="108"/>
      <c r="U1826" s="108"/>
      <c r="V1826" s="108"/>
      <c r="W1826" s="108"/>
      <c r="X1826" s="108"/>
      <c r="Y1826" s="108"/>
      <c r="Z1826" s="108"/>
      <c r="AA1826" s="108"/>
      <c r="AB1826" s="108"/>
      <c r="AC1826" s="108"/>
      <c r="AD1826" s="108"/>
      <c r="AE1826" s="108"/>
      <c r="AF1826" s="108"/>
      <c r="AG1826" s="108"/>
      <c r="AH1826" s="108"/>
    </row>
    <row r="1827">
      <c r="A1827" s="108"/>
      <c r="B1827" s="108"/>
      <c r="C1827" s="108"/>
      <c r="D1827" s="115"/>
      <c r="E1827" s="108"/>
      <c r="F1827" s="108"/>
      <c r="G1827" s="108"/>
      <c r="H1827" s="108"/>
      <c r="I1827" s="108"/>
      <c r="J1827" s="108"/>
      <c r="K1827" s="108"/>
      <c r="L1827" s="108"/>
      <c r="M1827" s="111"/>
      <c r="N1827" s="112"/>
      <c r="O1827" s="111"/>
      <c r="P1827" s="108"/>
      <c r="Q1827" s="108"/>
      <c r="R1827" s="108"/>
      <c r="S1827" s="108"/>
      <c r="T1827" s="108"/>
      <c r="U1827" s="108"/>
      <c r="V1827" s="108"/>
      <c r="W1827" s="108"/>
      <c r="X1827" s="108"/>
      <c r="Y1827" s="108"/>
      <c r="Z1827" s="108"/>
      <c r="AA1827" s="108"/>
      <c r="AB1827" s="108"/>
      <c r="AC1827" s="108"/>
      <c r="AD1827" s="108"/>
      <c r="AE1827" s="108"/>
      <c r="AF1827" s="108"/>
      <c r="AG1827" s="108"/>
      <c r="AH1827" s="108"/>
    </row>
    <row r="1828">
      <c r="A1828" s="108"/>
      <c r="B1828" s="108"/>
      <c r="C1828" s="108"/>
      <c r="D1828" s="115"/>
      <c r="E1828" s="108"/>
      <c r="F1828" s="108"/>
      <c r="G1828" s="108"/>
      <c r="H1828" s="108"/>
      <c r="I1828" s="108"/>
      <c r="J1828" s="108"/>
      <c r="K1828" s="108"/>
      <c r="L1828" s="108"/>
      <c r="M1828" s="111"/>
      <c r="N1828" s="112"/>
      <c r="O1828" s="111"/>
      <c r="P1828" s="108"/>
      <c r="Q1828" s="108"/>
      <c r="R1828" s="108"/>
      <c r="S1828" s="108"/>
      <c r="T1828" s="108"/>
      <c r="U1828" s="108"/>
      <c r="V1828" s="108"/>
      <c r="W1828" s="108"/>
      <c r="X1828" s="108"/>
      <c r="Y1828" s="108"/>
      <c r="Z1828" s="108"/>
      <c r="AA1828" s="108"/>
      <c r="AB1828" s="108"/>
      <c r="AC1828" s="108"/>
      <c r="AD1828" s="108"/>
      <c r="AE1828" s="108"/>
      <c r="AF1828" s="108"/>
      <c r="AG1828" s="108"/>
      <c r="AH1828" s="108"/>
    </row>
    <row r="1829">
      <c r="A1829" s="108"/>
      <c r="B1829" s="108"/>
      <c r="C1829" s="108"/>
      <c r="D1829" s="115"/>
      <c r="E1829" s="108"/>
      <c r="F1829" s="108"/>
      <c r="G1829" s="108"/>
      <c r="H1829" s="108"/>
      <c r="I1829" s="108"/>
      <c r="J1829" s="108"/>
      <c r="K1829" s="108"/>
      <c r="L1829" s="108"/>
      <c r="M1829" s="111"/>
      <c r="N1829" s="112"/>
      <c r="O1829" s="111"/>
      <c r="P1829" s="108"/>
      <c r="Q1829" s="108"/>
      <c r="R1829" s="108"/>
      <c r="S1829" s="108"/>
      <c r="T1829" s="108"/>
      <c r="U1829" s="108"/>
      <c r="V1829" s="108"/>
      <c r="W1829" s="108"/>
      <c r="X1829" s="108"/>
      <c r="Y1829" s="108"/>
      <c r="Z1829" s="108"/>
      <c r="AA1829" s="108"/>
      <c r="AB1829" s="108"/>
      <c r="AC1829" s="108"/>
      <c r="AD1829" s="108"/>
      <c r="AE1829" s="108"/>
      <c r="AF1829" s="108"/>
      <c r="AG1829" s="108"/>
      <c r="AH1829" s="108"/>
    </row>
    <row r="1830">
      <c r="A1830" s="108"/>
      <c r="B1830" s="108"/>
      <c r="C1830" s="108"/>
      <c r="D1830" s="115"/>
      <c r="E1830" s="108"/>
      <c r="F1830" s="108"/>
      <c r="G1830" s="108"/>
      <c r="H1830" s="108"/>
      <c r="I1830" s="108"/>
      <c r="J1830" s="108"/>
      <c r="K1830" s="108"/>
      <c r="L1830" s="108"/>
      <c r="M1830" s="111"/>
      <c r="N1830" s="112"/>
      <c r="O1830" s="111"/>
      <c r="P1830" s="108"/>
      <c r="Q1830" s="108"/>
      <c r="R1830" s="108"/>
      <c r="S1830" s="108"/>
      <c r="T1830" s="108"/>
      <c r="U1830" s="108"/>
      <c r="V1830" s="108"/>
      <c r="W1830" s="108"/>
      <c r="X1830" s="108"/>
      <c r="Y1830" s="108"/>
      <c r="Z1830" s="108"/>
      <c r="AA1830" s="108"/>
      <c r="AB1830" s="108"/>
      <c r="AC1830" s="108"/>
      <c r="AD1830" s="108"/>
      <c r="AE1830" s="108"/>
      <c r="AF1830" s="108"/>
      <c r="AG1830" s="108"/>
      <c r="AH1830" s="108"/>
    </row>
    <row r="1831">
      <c r="A1831" s="108"/>
      <c r="B1831" s="108"/>
      <c r="C1831" s="108"/>
      <c r="D1831" s="115"/>
      <c r="E1831" s="108"/>
      <c r="F1831" s="108"/>
      <c r="G1831" s="108"/>
      <c r="H1831" s="108"/>
      <c r="I1831" s="108"/>
      <c r="J1831" s="108"/>
      <c r="K1831" s="108"/>
      <c r="L1831" s="108"/>
      <c r="M1831" s="111"/>
      <c r="N1831" s="112"/>
      <c r="O1831" s="111"/>
      <c r="P1831" s="108"/>
      <c r="Q1831" s="108"/>
      <c r="R1831" s="108"/>
      <c r="S1831" s="108"/>
      <c r="T1831" s="108"/>
      <c r="U1831" s="108"/>
      <c r="V1831" s="108"/>
      <c r="W1831" s="108"/>
      <c r="X1831" s="108"/>
      <c r="Y1831" s="108"/>
      <c r="Z1831" s="108"/>
      <c r="AA1831" s="108"/>
      <c r="AB1831" s="108"/>
      <c r="AC1831" s="108"/>
      <c r="AD1831" s="108"/>
      <c r="AE1831" s="108"/>
      <c r="AF1831" s="108"/>
      <c r="AG1831" s="108"/>
      <c r="AH1831" s="108"/>
    </row>
    <row r="1832">
      <c r="A1832" s="108"/>
      <c r="B1832" s="108"/>
      <c r="C1832" s="108"/>
      <c r="D1832" s="115"/>
      <c r="E1832" s="108"/>
      <c r="F1832" s="108"/>
      <c r="G1832" s="108"/>
      <c r="H1832" s="108"/>
      <c r="I1832" s="108"/>
      <c r="J1832" s="108"/>
      <c r="K1832" s="108"/>
      <c r="L1832" s="108"/>
      <c r="M1832" s="111"/>
      <c r="N1832" s="112"/>
      <c r="O1832" s="111"/>
      <c r="P1832" s="108"/>
      <c r="Q1832" s="108"/>
      <c r="R1832" s="108"/>
      <c r="S1832" s="108"/>
      <c r="T1832" s="108"/>
      <c r="U1832" s="108"/>
      <c r="V1832" s="108"/>
      <c r="W1832" s="108"/>
      <c r="X1832" s="108"/>
      <c r="Y1832" s="108"/>
      <c r="Z1832" s="108"/>
      <c r="AA1832" s="108"/>
      <c r="AB1832" s="108"/>
      <c r="AC1832" s="108"/>
      <c r="AD1832" s="108"/>
      <c r="AE1832" s="108"/>
      <c r="AF1832" s="108"/>
      <c r="AG1832" s="108"/>
      <c r="AH1832" s="108"/>
    </row>
    <row r="1833">
      <c r="A1833" s="108"/>
      <c r="B1833" s="108"/>
      <c r="C1833" s="108"/>
      <c r="D1833" s="115"/>
      <c r="E1833" s="108"/>
      <c r="F1833" s="108"/>
      <c r="G1833" s="108"/>
      <c r="H1833" s="108"/>
      <c r="I1833" s="108"/>
      <c r="J1833" s="108"/>
      <c r="K1833" s="108"/>
      <c r="L1833" s="108"/>
      <c r="M1833" s="111"/>
      <c r="N1833" s="112"/>
      <c r="O1833" s="111"/>
      <c r="P1833" s="108"/>
      <c r="Q1833" s="108"/>
      <c r="R1833" s="108"/>
      <c r="S1833" s="108"/>
      <c r="T1833" s="108"/>
      <c r="U1833" s="108"/>
      <c r="V1833" s="108"/>
      <c r="W1833" s="108"/>
      <c r="X1833" s="108"/>
      <c r="Y1833" s="108"/>
      <c r="Z1833" s="108"/>
      <c r="AA1833" s="108"/>
      <c r="AB1833" s="108"/>
      <c r="AC1833" s="108"/>
      <c r="AD1833" s="108"/>
      <c r="AE1833" s="108"/>
      <c r="AF1833" s="108"/>
      <c r="AG1833" s="108"/>
      <c r="AH1833" s="108"/>
    </row>
    <row r="1834">
      <c r="A1834" s="108"/>
      <c r="B1834" s="108"/>
      <c r="C1834" s="108"/>
      <c r="D1834" s="115"/>
      <c r="E1834" s="108"/>
      <c r="F1834" s="108"/>
      <c r="G1834" s="108"/>
      <c r="H1834" s="108"/>
      <c r="I1834" s="108"/>
      <c r="J1834" s="108"/>
      <c r="K1834" s="108"/>
      <c r="L1834" s="108"/>
      <c r="M1834" s="111"/>
      <c r="N1834" s="112"/>
      <c r="O1834" s="111"/>
      <c r="P1834" s="108"/>
      <c r="Q1834" s="108"/>
      <c r="R1834" s="108"/>
      <c r="S1834" s="108"/>
      <c r="T1834" s="108"/>
      <c r="U1834" s="108"/>
      <c r="V1834" s="108"/>
      <c r="W1834" s="108"/>
      <c r="X1834" s="108"/>
      <c r="Y1834" s="108"/>
      <c r="Z1834" s="108"/>
      <c r="AA1834" s="108"/>
      <c r="AB1834" s="108"/>
      <c r="AC1834" s="108"/>
      <c r="AD1834" s="108"/>
      <c r="AE1834" s="108"/>
      <c r="AF1834" s="108"/>
      <c r="AG1834" s="108"/>
      <c r="AH1834" s="108"/>
    </row>
    <row r="1835">
      <c r="A1835" s="108"/>
      <c r="B1835" s="108"/>
      <c r="C1835" s="108"/>
      <c r="D1835" s="115"/>
      <c r="E1835" s="108"/>
      <c r="F1835" s="108"/>
      <c r="G1835" s="108"/>
      <c r="H1835" s="108"/>
      <c r="I1835" s="108"/>
      <c r="J1835" s="108"/>
      <c r="K1835" s="108"/>
      <c r="L1835" s="108"/>
      <c r="M1835" s="111"/>
      <c r="N1835" s="112"/>
      <c r="O1835" s="111"/>
      <c r="P1835" s="108"/>
      <c r="Q1835" s="108"/>
      <c r="R1835" s="108"/>
      <c r="S1835" s="108"/>
      <c r="T1835" s="108"/>
      <c r="U1835" s="108"/>
      <c r="V1835" s="108"/>
      <c r="W1835" s="108"/>
      <c r="X1835" s="108"/>
      <c r="Y1835" s="108"/>
      <c r="Z1835" s="108"/>
      <c r="AA1835" s="108"/>
      <c r="AB1835" s="108"/>
      <c r="AC1835" s="108"/>
      <c r="AD1835" s="108"/>
      <c r="AE1835" s="108"/>
      <c r="AF1835" s="108"/>
      <c r="AG1835" s="108"/>
      <c r="AH1835" s="108"/>
    </row>
    <row r="1836">
      <c r="A1836" s="108"/>
      <c r="B1836" s="108"/>
      <c r="C1836" s="108"/>
      <c r="D1836" s="115"/>
      <c r="E1836" s="108"/>
      <c r="F1836" s="108"/>
      <c r="G1836" s="108"/>
      <c r="H1836" s="108"/>
      <c r="I1836" s="108"/>
      <c r="J1836" s="108"/>
      <c r="K1836" s="108"/>
      <c r="L1836" s="108"/>
      <c r="M1836" s="111"/>
      <c r="N1836" s="112"/>
      <c r="O1836" s="111"/>
      <c r="P1836" s="108"/>
      <c r="Q1836" s="108"/>
      <c r="R1836" s="108"/>
      <c r="S1836" s="108"/>
      <c r="T1836" s="108"/>
      <c r="U1836" s="108"/>
      <c r="V1836" s="108"/>
      <c r="W1836" s="108"/>
      <c r="X1836" s="108"/>
      <c r="Y1836" s="108"/>
      <c r="Z1836" s="108"/>
      <c r="AA1836" s="108"/>
      <c r="AB1836" s="108"/>
      <c r="AC1836" s="108"/>
      <c r="AD1836" s="108"/>
      <c r="AE1836" s="108"/>
      <c r="AF1836" s="108"/>
      <c r="AG1836" s="108"/>
      <c r="AH1836" s="108"/>
    </row>
    <row r="1837">
      <c r="A1837" s="108"/>
      <c r="B1837" s="108"/>
      <c r="C1837" s="108"/>
      <c r="D1837" s="115"/>
      <c r="E1837" s="108"/>
      <c r="F1837" s="108"/>
      <c r="G1837" s="108"/>
      <c r="H1837" s="108"/>
      <c r="I1837" s="108"/>
      <c r="J1837" s="108"/>
      <c r="K1837" s="108"/>
      <c r="L1837" s="108"/>
      <c r="M1837" s="111"/>
      <c r="N1837" s="112"/>
      <c r="O1837" s="111"/>
      <c r="P1837" s="108"/>
      <c r="Q1837" s="108"/>
      <c r="R1837" s="108"/>
      <c r="S1837" s="108"/>
      <c r="T1837" s="108"/>
      <c r="U1837" s="108"/>
      <c r="V1837" s="108"/>
      <c r="W1837" s="108"/>
      <c r="X1837" s="108"/>
      <c r="Y1837" s="108"/>
      <c r="Z1837" s="108"/>
      <c r="AA1837" s="108"/>
      <c r="AB1837" s="108"/>
      <c r="AC1837" s="108"/>
      <c r="AD1837" s="108"/>
      <c r="AE1837" s="108"/>
      <c r="AF1837" s="108"/>
      <c r="AG1837" s="108"/>
      <c r="AH1837" s="108"/>
    </row>
    <row r="1838">
      <c r="A1838" s="108"/>
      <c r="B1838" s="108"/>
      <c r="C1838" s="108"/>
      <c r="D1838" s="115"/>
      <c r="E1838" s="108"/>
      <c r="F1838" s="108"/>
      <c r="G1838" s="108"/>
      <c r="H1838" s="108"/>
      <c r="I1838" s="108"/>
      <c r="J1838" s="108"/>
      <c r="K1838" s="108"/>
      <c r="L1838" s="108"/>
      <c r="M1838" s="111"/>
      <c r="N1838" s="112"/>
      <c r="O1838" s="111"/>
      <c r="P1838" s="108"/>
      <c r="Q1838" s="108"/>
      <c r="R1838" s="108"/>
      <c r="S1838" s="108"/>
      <c r="T1838" s="108"/>
      <c r="U1838" s="108"/>
      <c r="V1838" s="108"/>
      <c r="W1838" s="108"/>
      <c r="X1838" s="108"/>
      <c r="Y1838" s="108"/>
      <c r="Z1838" s="108"/>
      <c r="AA1838" s="108"/>
      <c r="AB1838" s="108"/>
      <c r="AC1838" s="108"/>
      <c r="AD1838" s="108"/>
      <c r="AE1838" s="108"/>
      <c r="AF1838" s="108"/>
      <c r="AG1838" s="108"/>
      <c r="AH1838" s="108"/>
    </row>
    <row r="1839">
      <c r="A1839" s="108"/>
      <c r="B1839" s="108"/>
      <c r="C1839" s="108"/>
      <c r="D1839" s="115"/>
      <c r="E1839" s="108"/>
      <c r="F1839" s="108"/>
      <c r="G1839" s="108"/>
      <c r="H1839" s="108"/>
      <c r="I1839" s="108"/>
      <c r="J1839" s="108"/>
      <c r="K1839" s="108"/>
      <c r="L1839" s="108"/>
      <c r="M1839" s="111"/>
      <c r="N1839" s="112"/>
      <c r="O1839" s="111"/>
      <c r="P1839" s="108"/>
      <c r="Q1839" s="108"/>
      <c r="R1839" s="108"/>
      <c r="S1839" s="108"/>
      <c r="T1839" s="108"/>
      <c r="U1839" s="108"/>
      <c r="V1839" s="108"/>
      <c r="W1839" s="108"/>
      <c r="X1839" s="108"/>
      <c r="Y1839" s="108"/>
      <c r="Z1839" s="108"/>
      <c r="AA1839" s="108"/>
      <c r="AB1839" s="108"/>
      <c r="AC1839" s="108"/>
      <c r="AD1839" s="108"/>
      <c r="AE1839" s="108"/>
      <c r="AF1839" s="108"/>
      <c r="AG1839" s="108"/>
      <c r="AH1839" s="108"/>
    </row>
    <row r="1840">
      <c r="A1840" s="108"/>
      <c r="B1840" s="108"/>
      <c r="C1840" s="108"/>
      <c r="D1840" s="115"/>
      <c r="E1840" s="108"/>
      <c r="F1840" s="108"/>
      <c r="G1840" s="108"/>
      <c r="H1840" s="108"/>
      <c r="I1840" s="108"/>
      <c r="J1840" s="108"/>
      <c r="K1840" s="108"/>
      <c r="L1840" s="108"/>
      <c r="M1840" s="111"/>
      <c r="N1840" s="112"/>
      <c r="O1840" s="111"/>
      <c r="P1840" s="108"/>
      <c r="Q1840" s="108"/>
      <c r="R1840" s="108"/>
      <c r="S1840" s="108"/>
      <c r="T1840" s="108"/>
      <c r="U1840" s="108"/>
      <c r="V1840" s="108"/>
      <c r="W1840" s="108"/>
      <c r="X1840" s="108"/>
      <c r="Y1840" s="108"/>
      <c r="Z1840" s="108"/>
      <c r="AA1840" s="108"/>
      <c r="AB1840" s="108"/>
      <c r="AC1840" s="108"/>
      <c r="AD1840" s="108"/>
      <c r="AE1840" s="108"/>
      <c r="AF1840" s="108"/>
      <c r="AG1840" s="108"/>
      <c r="AH1840" s="108"/>
    </row>
    <row r="1841">
      <c r="A1841" s="108"/>
      <c r="B1841" s="108"/>
      <c r="C1841" s="108"/>
      <c r="D1841" s="115"/>
      <c r="E1841" s="108"/>
      <c r="F1841" s="108"/>
      <c r="G1841" s="108"/>
      <c r="H1841" s="108"/>
      <c r="I1841" s="108"/>
      <c r="J1841" s="108"/>
      <c r="K1841" s="108"/>
      <c r="L1841" s="108"/>
      <c r="M1841" s="111"/>
      <c r="N1841" s="112"/>
      <c r="O1841" s="111"/>
      <c r="P1841" s="108"/>
      <c r="Q1841" s="108"/>
      <c r="R1841" s="108"/>
      <c r="S1841" s="108"/>
      <c r="T1841" s="108"/>
      <c r="U1841" s="108"/>
      <c r="V1841" s="108"/>
      <c r="W1841" s="108"/>
      <c r="X1841" s="108"/>
      <c r="Y1841" s="108"/>
      <c r="Z1841" s="108"/>
      <c r="AA1841" s="108"/>
      <c r="AB1841" s="108"/>
      <c r="AC1841" s="108"/>
      <c r="AD1841" s="108"/>
      <c r="AE1841" s="108"/>
      <c r="AF1841" s="108"/>
      <c r="AG1841" s="108"/>
      <c r="AH1841" s="108"/>
    </row>
    <row r="1842">
      <c r="A1842" s="108"/>
      <c r="B1842" s="108"/>
      <c r="C1842" s="108"/>
      <c r="D1842" s="115"/>
      <c r="E1842" s="108"/>
      <c r="F1842" s="108"/>
      <c r="G1842" s="108"/>
      <c r="H1842" s="108"/>
      <c r="I1842" s="108"/>
      <c r="J1842" s="108"/>
      <c r="K1842" s="108"/>
      <c r="L1842" s="108"/>
      <c r="M1842" s="111"/>
      <c r="N1842" s="112"/>
      <c r="O1842" s="111"/>
      <c r="P1842" s="108"/>
      <c r="Q1842" s="108"/>
      <c r="R1842" s="108"/>
      <c r="S1842" s="108"/>
      <c r="T1842" s="108"/>
      <c r="U1842" s="108"/>
      <c r="V1842" s="108"/>
      <c r="W1842" s="108"/>
      <c r="X1842" s="108"/>
      <c r="Y1842" s="108"/>
      <c r="Z1842" s="108"/>
      <c r="AA1842" s="108"/>
      <c r="AB1842" s="108"/>
      <c r="AC1842" s="108"/>
      <c r="AD1842" s="108"/>
      <c r="AE1842" s="108"/>
      <c r="AF1842" s="108"/>
      <c r="AG1842" s="108"/>
      <c r="AH1842" s="108"/>
    </row>
    <row r="1843">
      <c r="A1843" s="108"/>
      <c r="B1843" s="108"/>
      <c r="C1843" s="108"/>
      <c r="D1843" s="115"/>
      <c r="E1843" s="108"/>
      <c r="F1843" s="108"/>
      <c r="G1843" s="108"/>
      <c r="H1843" s="108"/>
      <c r="I1843" s="108"/>
      <c r="J1843" s="108"/>
      <c r="K1843" s="108"/>
      <c r="L1843" s="108"/>
      <c r="M1843" s="111"/>
      <c r="N1843" s="112"/>
      <c r="O1843" s="111"/>
      <c r="P1843" s="108"/>
      <c r="Q1843" s="108"/>
      <c r="R1843" s="108"/>
      <c r="S1843" s="108"/>
      <c r="T1843" s="108"/>
      <c r="U1843" s="108"/>
      <c r="V1843" s="108"/>
      <c r="W1843" s="108"/>
      <c r="X1843" s="108"/>
      <c r="Y1843" s="108"/>
      <c r="Z1843" s="108"/>
      <c r="AA1843" s="108"/>
      <c r="AB1843" s="108"/>
      <c r="AC1843" s="108"/>
      <c r="AD1843" s="108"/>
      <c r="AE1843" s="108"/>
      <c r="AF1843" s="108"/>
      <c r="AG1843" s="108"/>
      <c r="AH1843" s="108"/>
    </row>
    <row r="1844">
      <c r="A1844" s="108"/>
      <c r="B1844" s="108"/>
      <c r="C1844" s="108"/>
      <c r="D1844" s="115"/>
      <c r="E1844" s="108"/>
      <c r="F1844" s="108"/>
      <c r="G1844" s="108"/>
      <c r="H1844" s="108"/>
      <c r="I1844" s="108"/>
      <c r="J1844" s="108"/>
      <c r="K1844" s="108"/>
      <c r="L1844" s="108"/>
      <c r="M1844" s="111"/>
      <c r="N1844" s="112"/>
      <c r="O1844" s="111"/>
      <c r="P1844" s="108"/>
      <c r="Q1844" s="108"/>
      <c r="R1844" s="108"/>
      <c r="S1844" s="108"/>
      <c r="T1844" s="108"/>
      <c r="U1844" s="108"/>
      <c r="V1844" s="108"/>
      <c r="W1844" s="108"/>
      <c r="X1844" s="108"/>
      <c r="Y1844" s="108"/>
      <c r="Z1844" s="108"/>
      <c r="AA1844" s="108"/>
      <c r="AB1844" s="108"/>
      <c r="AC1844" s="108"/>
      <c r="AD1844" s="108"/>
      <c r="AE1844" s="108"/>
      <c r="AF1844" s="108"/>
      <c r="AG1844" s="108"/>
      <c r="AH1844" s="108"/>
    </row>
    <row r="1845">
      <c r="A1845" s="108"/>
      <c r="B1845" s="108"/>
      <c r="C1845" s="108"/>
      <c r="D1845" s="115"/>
      <c r="E1845" s="108"/>
      <c r="F1845" s="108"/>
      <c r="G1845" s="108"/>
      <c r="H1845" s="108"/>
      <c r="I1845" s="108"/>
      <c r="J1845" s="108"/>
      <c r="K1845" s="108"/>
      <c r="L1845" s="108"/>
      <c r="M1845" s="111"/>
      <c r="N1845" s="112"/>
      <c r="O1845" s="111"/>
      <c r="P1845" s="108"/>
      <c r="Q1845" s="108"/>
      <c r="R1845" s="108"/>
      <c r="S1845" s="108"/>
      <c r="T1845" s="108"/>
      <c r="U1845" s="108"/>
      <c r="V1845" s="108"/>
      <c r="W1845" s="108"/>
      <c r="X1845" s="108"/>
      <c r="Y1845" s="108"/>
      <c r="Z1845" s="108"/>
      <c r="AA1845" s="108"/>
      <c r="AB1845" s="108"/>
      <c r="AC1845" s="108"/>
      <c r="AD1845" s="108"/>
      <c r="AE1845" s="108"/>
      <c r="AF1845" s="108"/>
      <c r="AG1845" s="108"/>
      <c r="AH1845" s="108"/>
    </row>
    <row r="1846">
      <c r="A1846" s="108"/>
      <c r="B1846" s="108"/>
      <c r="C1846" s="108"/>
      <c r="D1846" s="115"/>
      <c r="E1846" s="108"/>
      <c r="F1846" s="108"/>
      <c r="G1846" s="108"/>
      <c r="H1846" s="108"/>
      <c r="I1846" s="108"/>
      <c r="J1846" s="108"/>
      <c r="K1846" s="108"/>
      <c r="L1846" s="108"/>
      <c r="M1846" s="111"/>
      <c r="N1846" s="112"/>
      <c r="O1846" s="111"/>
      <c r="P1846" s="108"/>
      <c r="Q1846" s="108"/>
      <c r="R1846" s="108"/>
      <c r="S1846" s="108"/>
      <c r="T1846" s="108"/>
      <c r="U1846" s="108"/>
      <c r="V1846" s="108"/>
      <c r="W1846" s="108"/>
      <c r="X1846" s="108"/>
      <c r="Y1846" s="108"/>
      <c r="Z1846" s="108"/>
      <c r="AA1846" s="108"/>
      <c r="AB1846" s="108"/>
      <c r="AC1846" s="108"/>
      <c r="AD1846" s="108"/>
      <c r="AE1846" s="108"/>
      <c r="AF1846" s="108"/>
      <c r="AG1846" s="108"/>
      <c r="AH1846" s="108"/>
    </row>
    <row r="1847">
      <c r="A1847" s="108"/>
      <c r="B1847" s="108"/>
      <c r="C1847" s="108"/>
      <c r="D1847" s="115"/>
      <c r="E1847" s="108"/>
      <c r="F1847" s="108"/>
      <c r="G1847" s="108"/>
      <c r="H1847" s="108"/>
      <c r="I1847" s="108"/>
      <c r="J1847" s="108"/>
      <c r="K1847" s="108"/>
      <c r="L1847" s="108"/>
      <c r="M1847" s="111"/>
      <c r="N1847" s="112"/>
      <c r="O1847" s="111"/>
      <c r="P1847" s="108"/>
      <c r="Q1847" s="108"/>
      <c r="R1847" s="108"/>
      <c r="S1847" s="108"/>
      <c r="T1847" s="108"/>
      <c r="U1847" s="108"/>
      <c r="V1847" s="108"/>
      <c r="W1847" s="108"/>
      <c r="X1847" s="108"/>
      <c r="Y1847" s="108"/>
      <c r="Z1847" s="108"/>
      <c r="AA1847" s="108"/>
      <c r="AB1847" s="108"/>
      <c r="AC1847" s="108"/>
      <c r="AD1847" s="108"/>
      <c r="AE1847" s="108"/>
      <c r="AF1847" s="108"/>
      <c r="AG1847" s="108"/>
      <c r="AH1847" s="108"/>
    </row>
    <row r="1848">
      <c r="A1848" s="108"/>
      <c r="B1848" s="108"/>
      <c r="C1848" s="108"/>
      <c r="D1848" s="115"/>
      <c r="E1848" s="108"/>
      <c r="F1848" s="108"/>
      <c r="G1848" s="108"/>
      <c r="H1848" s="108"/>
      <c r="I1848" s="108"/>
      <c r="J1848" s="108"/>
      <c r="K1848" s="108"/>
      <c r="L1848" s="108"/>
      <c r="M1848" s="111"/>
      <c r="N1848" s="112"/>
      <c r="O1848" s="111"/>
      <c r="P1848" s="108"/>
      <c r="Q1848" s="108"/>
      <c r="R1848" s="108"/>
      <c r="S1848" s="108"/>
      <c r="T1848" s="108"/>
      <c r="U1848" s="108"/>
      <c r="V1848" s="108"/>
      <c r="W1848" s="108"/>
      <c r="X1848" s="108"/>
      <c r="Y1848" s="108"/>
      <c r="Z1848" s="108"/>
      <c r="AA1848" s="108"/>
      <c r="AB1848" s="108"/>
      <c r="AC1848" s="108"/>
      <c r="AD1848" s="108"/>
      <c r="AE1848" s="108"/>
      <c r="AF1848" s="108"/>
      <c r="AG1848" s="108"/>
      <c r="AH1848" s="108"/>
    </row>
    <row r="1849">
      <c r="A1849" s="108"/>
      <c r="B1849" s="108"/>
      <c r="C1849" s="108"/>
      <c r="D1849" s="115"/>
      <c r="E1849" s="108"/>
      <c r="F1849" s="108"/>
      <c r="G1849" s="108"/>
      <c r="H1849" s="108"/>
      <c r="I1849" s="108"/>
      <c r="J1849" s="108"/>
      <c r="K1849" s="108"/>
      <c r="L1849" s="108"/>
      <c r="M1849" s="111"/>
      <c r="N1849" s="112"/>
      <c r="O1849" s="111"/>
      <c r="P1849" s="108"/>
      <c r="Q1849" s="108"/>
      <c r="R1849" s="108"/>
      <c r="S1849" s="108"/>
      <c r="T1849" s="108"/>
      <c r="U1849" s="108"/>
      <c r="V1849" s="108"/>
      <c r="W1849" s="108"/>
      <c r="X1849" s="108"/>
      <c r="Y1849" s="108"/>
      <c r="Z1849" s="108"/>
      <c r="AA1849" s="108"/>
      <c r="AB1849" s="108"/>
      <c r="AC1849" s="108"/>
      <c r="AD1849" s="108"/>
      <c r="AE1849" s="108"/>
      <c r="AF1849" s="108"/>
      <c r="AG1849" s="108"/>
      <c r="AH1849" s="108"/>
    </row>
    <row r="1850">
      <c r="A1850" s="108"/>
      <c r="B1850" s="108"/>
      <c r="C1850" s="108"/>
      <c r="D1850" s="115"/>
      <c r="E1850" s="108"/>
      <c r="F1850" s="108"/>
      <c r="G1850" s="108"/>
      <c r="H1850" s="108"/>
      <c r="I1850" s="108"/>
      <c r="J1850" s="108"/>
      <c r="K1850" s="108"/>
      <c r="L1850" s="108"/>
      <c r="M1850" s="111"/>
      <c r="N1850" s="112"/>
      <c r="O1850" s="111"/>
      <c r="P1850" s="108"/>
      <c r="Q1850" s="108"/>
      <c r="R1850" s="108"/>
      <c r="S1850" s="108"/>
      <c r="T1850" s="108"/>
      <c r="U1850" s="108"/>
      <c r="V1850" s="108"/>
      <c r="W1850" s="108"/>
      <c r="X1850" s="108"/>
      <c r="Y1850" s="108"/>
      <c r="Z1850" s="108"/>
      <c r="AA1850" s="108"/>
      <c r="AB1850" s="108"/>
      <c r="AC1850" s="108"/>
      <c r="AD1850" s="108"/>
      <c r="AE1850" s="108"/>
      <c r="AF1850" s="108"/>
      <c r="AG1850" s="108"/>
      <c r="AH1850" s="108"/>
    </row>
    <row r="1851">
      <c r="A1851" s="108"/>
      <c r="B1851" s="108"/>
      <c r="C1851" s="108"/>
      <c r="D1851" s="115"/>
      <c r="E1851" s="108"/>
      <c r="F1851" s="108"/>
      <c r="G1851" s="108"/>
      <c r="H1851" s="108"/>
      <c r="I1851" s="108"/>
      <c r="J1851" s="108"/>
      <c r="K1851" s="108"/>
      <c r="L1851" s="108"/>
      <c r="M1851" s="111"/>
      <c r="N1851" s="112"/>
      <c r="O1851" s="111"/>
      <c r="P1851" s="108"/>
      <c r="Q1851" s="108"/>
      <c r="R1851" s="108"/>
      <c r="S1851" s="108"/>
      <c r="T1851" s="108"/>
      <c r="U1851" s="108"/>
      <c r="V1851" s="108"/>
      <c r="W1851" s="108"/>
      <c r="X1851" s="108"/>
      <c r="Y1851" s="108"/>
      <c r="Z1851" s="108"/>
      <c r="AA1851" s="108"/>
      <c r="AB1851" s="108"/>
      <c r="AC1851" s="108"/>
      <c r="AD1851" s="108"/>
      <c r="AE1851" s="108"/>
      <c r="AF1851" s="108"/>
      <c r="AG1851" s="108"/>
      <c r="AH1851" s="108"/>
    </row>
    <row r="1852">
      <c r="A1852" s="108"/>
      <c r="B1852" s="108"/>
      <c r="C1852" s="108"/>
      <c r="D1852" s="115"/>
      <c r="E1852" s="108"/>
      <c r="F1852" s="108"/>
      <c r="G1852" s="108"/>
      <c r="H1852" s="108"/>
      <c r="I1852" s="108"/>
      <c r="J1852" s="108"/>
      <c r="K1852" s="108"/>
      <c r="L1852" s="108"/>
      <c r="M1852" s="111"/>
      <c r="N1852" s="112"/>
      <c r="O1852" s="111"/>
      <c r="P1852" s="108"/>
      <c r="Q1852" s="108"/>
      <c r="R1852" s="108"/>
      <c r="S1852" s="108"/>
      <c r="T1852" s="108"/>
      <c r="U1852" s="108"/>
      <c r="V1852" s="108"/>
      <c r="W1852" s="108"/>
      <c r="X1852" s="108"/>
      <c r="Y1852" s="108"/>
      <c r="Z1852" s="108"/>
      <c r="AA1852" s="108"/>
      <c r="AB1852" s="108"/>
      <c r="AC1852" s="108"/>
      <c r="AD1852" s="108"/>
      <c r="AE1852" s="108"/>
      <c r="AF1852" s="108"/>
      <c r="AG1852" s="108"/>
      <c r="AH1852" s="108"/>
    </row>
    <row r="1853">
      <c r="A1853" s="108"/>
      <c r="B1853" s="108"/>
      <c r="C1853" s="108"/>
      <c r="D1853" s="115"/>
      <c r="E1853" s="108"/>
      <c r="F1853" s="108"/>
      <c r="G1853" s="108"/>
      <c r="H1853" s="108"/>
      <c r="I1853" s="108"/>
      <c r="J1853" s="108"/>
      <c r="K1853" s="108"/>
      <c r="L1853" s="108"/>
      <c r="M1853" s="111"/>
      <c r="N1853" s="112"/>
      <c r="O1853" s="111"/>
      <c r="P1853" s="108"/>
      <c r="Q1853" s="108"/>
      <c r="R1853" s="108"/>
      <c r="S1853" s="108"/>
      <c r="T1853" s="108"/>
      <c r="U1853" s="108"/>
      <c r="V1853" s="108"/>
      <c r="W1853" s="108"/>
      <c r="X1853" s="108"/>
      <c r="Y1853" s="108"/>
      <c r="Z1853" s="108"/>
      <c r="AA1853" s="108"/>
      <c r="AB1853" s="108"/>
      <c r="AC1853" s="108"/>
      <c r="AD1853" s="108"/>
      <c r="AE1853" s="108"/>
      <c r="AF1853" s="108"/>
      <c r="AG1853" s="108"/>
      <c r="AH1853" s="108"/>
    </row>
    <row r="1854">
      <c r="A1854" s="108"/>
      <c r="B1854" s="108"/>
      <c r="C1854" s="108"/>
      <c r="D1854" s="115"/>
      <c r="E1854" s="108"/>
      <c r="F1854" s="108"/>
      <c r="G1854" s="108"/>
      <c r="H1854" s="108"/>
      <c r="I1854" s="108"/>
      <c r="J1854" s="108"/>
      <c r="K1854" s="108"/>
      <c r="L1854" s="108"/>
      <c r="M1854" s="111"/>
      <c r="N1854" s="112"/>
      <c r="O1854" s="111"/>
      <c r="P1854" s="108"/>
      <c r="Q1854" s="108"/>
      <c r="R1854" s="108"/>
      <c r="S1854" s="108"/>
      <c r="T1854" s="108"/>
      <c r="U1854" s="108"/>
      <c r="V1854" s="108"/>
      <c r="W1854" s="108"/>
      <c r="X1854" s="108"/>
      <c r="Y1854" s="108"/>
      <c r="Z1854" s="108"/>
      <c r="AA1854" s="108"/>
      <c r="AB1854" s="108"/>
      <c r="AC1854" s="108"/>
      <c r="AD1854" s="108"/>
      <c r="AE1854" s="108"/>
      <c r="AF1854" s="108"/>
      <c r="AG1854" s="108"/>
      <c r="AH1854" s="108"/>
    </row>
    <row r="1855">
      <c r="A1855" s="108"/>
      <c r="B1855" s="108"/>
      <c r="C1855" s="108"/>
      <c r="D1855" s="115"/>
      <c r="E1855" s="108"/>
      <c r="F1855" s="108"/>
      <c r="G1855" s="108"/>
      <c r="H1855" s="108"/>
      <c r="I1855" s="108"/>
      <c r="J1855" s="108"/>
      <c r="K1855" s="108"/>
      <c r="L1855" s="108"/>
      <c r="M1855" s="111"/>
      <c r="N1855" s="112"/>
      <c r="O1855" s="111"/>
      <c r="P1855" s="108"/>
      <c r="Q1855" s="108"/>
      <c r="R1855" s="108"/>
      <c r="S1855" s="108"/>
      <c r="T1855" s="108"/>
      <c r="U1855" s="108"/>
      <c r="V1855" s="108"/>
      <c r="W1855" s="108"/>
      <c r="X1855" s="108"/>
      <c r="Y1855" s="108"/>
      <c r="Z1855" s="108"/>
      <c r="AA1855" s="108"/>
      <c r="AB1855" s="108"/>
      <c r="AC1855" s="108"/>
      <c r="AD1855" s="108"/>
      <c r="AE1855" s="108"/>
      <c r="AF1855" s="108"/>
      <c r="AG1855" s="108"/>
      <c r="AH1855" s="108"/>
    </row>
    <row r="1856">
      <c r="A1856" s="108"/>
      <c r="B1856" s="108"/>
      <c r="C1856" s="108"/>
      <c r="D1856" s="115"/>
      <c r="E1856" s="108"/>
      <c r="F1856" s="108"/>
      <c r="G1856" s="108"/>
      <c r="H1856" s="108"/>
      <c r="I1856" s="108"/>
      <c r="J1856" s="108"/>
      <c r="K1856" s="108"/>
      <c r="L1856" s="108"/>
      <c r="M1856" s="111"/>
      <c r="N1856" s="112"/>
      <c r="O1856" s="111"/>
      <c r="P1856" s="108"/>
      <c r="Q1856" s="108"/>
      <c r="R1856" s="108"/>
      <c r="S1856" s="108"/>
      <c r="T1856" s="108"/>
      <c r="U1856" s="108"/>
      <c r="V1856" s="108"/>
      <c r="W1856" s="108"/>
      <c r="X1856" s="108"/>
      <c r="Y1856" s="108"/>
      <c r="Z1856" s="108"/>
      <c r="AA1856" s="108"/>
      <c r="AB1856" s="108"/>
      <c r="AC1856" s="108"/>
      <c r="AD1856" s="108"/>
      <c r="AE1856" s="108"/>
      <c r="AF1856" s="108"/>
      <c r="AG1856" s="108"/>
      <c r="AH1856" s="108"/>
    </row>
    <row r="1857">
      <c r="A1857" s="108"/>
      <c r="B1857" s="108"/>
      <c r="C1857" s="108"/>
      <c r="D1857" s="115"/>
      <c r="E1857" s="108"/>
      <c r="F1857" s="108"/>
      <c r="G1857" s="108"/>
      <c r="H1857" s="108"/>
      <c r="I1857" s="108"/>
      <c r="J1857" s="108"/>
      <c r="K1857" s="108"/>
      <c r="L1857" s="108"/>
      <c r="M1857" s="111"/>
      <c r="N1857" s="112"/>
      <c r="O1857" s="111"/>
      <c r="P1857" s="108"/>
      <c r="Q1857" s="108"/>
      <c r="R1857" s="108"/>
      <c r="S1857" s="108"/>
      <c r="T1857" s="108"/>
      <c r="U1857" s="108"/>
      <c r="V1857" s="108"/>
      <c r="W1857" s="108"/>
      <c r="X1857" s="108"/>
      <c r="Y1857" s="108"/>
      <c r="Z1857" s="108"/>
      <c r="AA1857" s="108"/>
      <c r="AB1857" s="108"/>
      <c r="AC1857" s="108"/>
      <c r="AD1857" s="108"/>
      <c r="AE1857" s="108"/>
      <c r="AF1857" s="108"/>
      <c r="AG1857" s="108"/>
      <c r="AH1857" s="108"/>
    </row>
    <row r="1858">
      <c r="A1858" s="108"/>
      <c r="B1858" s="108"/>
      <c r="C1858" s="108"/>
      <c r="D1858" s="115"/>
      <c r="E1858" s="108"/>
      <c r="F1858" s="108"/>
      <c r="G1858" s="108"/>
      <c r="H1858" s="108"/>
      <c r="I1858" s="108"/>
      <c r="J1858" s="108"/>
      <c r="K1858" s="108"/>
      <c r="L1858" s="108"/>
      <c r="M1858" s="111"/>
      <c r="N1858" s="112"/>
      <c r="O1858" s="111"/>
      <c r="P1858" s="108"/>
      <c r="Q1858" s="108"/>
      <c r="R1858" s="108"/>
      <c r="S1858" s="108"/>
      <c r="T1858" s="108"/>
      <c r="U1858" s="108"/>
      <c r="V1858" s="108"/>
      <c r="W1858" s="108"/>
      <c r="X1858" s="108"/>
      <c r="Y1858" s="108"/>
      <c r="Z1858" s="108"/>
      <c r="AA1858" s="108"/>
      <c r="AB1858" s="108"/>
      <c r="AC1858" s="108"/>
      <c r="AD1858" s="108"/>
      <c r="AE1858" s="108"/>
      <c r="AF1858" s="108"/>
      <c r="AG1858" s="108"/>
      <c r="AH1858" s="108"/>
    </row>
    <row r="1859">
      <c r="A1859" s="108"/>
      <c r="B1859" s="108"/>
      <c r="C1859" s="108"/>
      <c r="D1859" s="115"/>
      <c r="E1859" s="108"/>
      <c r="F1859" s="108"/>
      <c r="G1859" s="108"/>
      <c r="H1859" s="108"/>
      <c r="I1859" s="108"/>
      <c r="J1859" s="108"/>
      <c r="K1859" s="108"/>
      <c r="L1859" s="108"/>
      <c r="M1859" s="111"/>
      <c r="N1859" s="112"/>
      <c r="O1859" s="111"/>
      <c r="P1859" s="108"/>
      <c r="Q1859" s="108"/>
      <c r="R1859" s="108"/>
      <c r="S1859" s="108"/>
      <c r="T1859" s="108"/>
      <c r="U1859" s="108"/>
      <c r="V1859" s="108"/>
      <c r="W1859" s="108"/>
      <c r="X1859" s="108"/>
      <c r="Y1859" s="108"/>
      <c r="Z1859" s="108"/>
      <c r="AA1859" s="108"/>
      <c r="AB1859" s="108"/>
      <c r="AC1859" s="108"/>
      <c r="AD1859" s="108"/>
      <c r="AE1859" s="108"/>
      <c r="AF1859" s="108"/>
      <c r="AG1859" s="108"/>
      <c r="AH1859" s="108"/>
    </row>
    <row r="1860">
      <c r="A1860" s="108"/>
      <c r="B1860" s="108"/>
      <c r="C1860" s="108"/>
      <c r="D1860" s="115"/>
      <c r="E1860" s="108"/>
      <c r="F1860" s="108"/>
      <c r="G1860" s="108"/>
      <c r="H1860" s="108"/>
      <c r="I1860" s="108"/>
      <c r="J1860" s="108"/>
      <c r="K1860" s="108"/>
      <c r="L1860" s="108"/>
      <c r="M1860" s="111"/>
      <c r="N1860" s="112"/>
      <c r="O1860" s="111"/>
      <c r="P1860" s="108"/>
      <c r="Q1860" s="108"/>
      <c r="R1860" s="108"/>
      <c r="S1860" s="108"/>
      <c r="T1860" s="108"/>
      <c r="U1860" s="108"/>
      <c r="V1860" s="108"/>
      <c r="W1860" s="108"/>
      <c r="X1860" s="108"/>
      <c r="Y1860" s="108"/>
      <c r="Z1860" s="108"/>
      <c r="AA1860" s="108"/>
      <c r="AB1860" s="108"/>
      <c r="AC1860" s="108"/>
      <c r="AD1860" s="108"/>
      <c r="AE1860" s="108"/>
      <c r="AF1860" s="108"/>
      <c r="AG1860" s="108"/>
      <c r="AH1860" s="108"/>
    </row>
    <row r="1861">
      <c r="A1861" s="108"/>
      <c r="B1861" s="108"/>
      <c r="C1861" s="108"/>
      <c r="D1861" s="115"/>
      <c r="E1861" s="108"/>
      <c r="F1861" s="108"/>
      <c r="G1861" s="108"/>
      <c r="H1861" s="108"/>
      <c r="I1861" s="108"/>
      <c r="J1861" s="108"/>
      <c r="K1861" s="108"/>
      <c r="L1861" s="108"/>
      <c r="M1861" s="111"/>
      <c r="N1861" s="112"/>
      <c r="O1861" s="111"/>
      <c r="P1861" s="108"/>
      <c r="Q1861" s="108"/>
      <c r="R1861" s="108"/>
      <c r="S1861" s="108"/>
      <c r="T1861" s="108"/>
      <c r="U1861" s="108"/>
      <c r="V1861" s="108"/>
      <c r="W1861" s="108"/>
      <c r="X1861" s="108"/>
      <c r="Y1861" s="108"/>
      <c r="Z1861" s="108"/>
      <c r="AA1861" s="108"/>
      <c r="AB1861" s="108"/>
      <c r="AC1861" s="108"/>
      <c r="AD1861" s="108"/>
      <c r="AE1861" s="108"/>
      <c r="AF1861" s="108"/>
      <c r="AG1861" s="108"/>
      <c r="AH1861" s="108"/>
    </row>
    <row r="1862">
      <c r="A1862" s="108"/>
      <c r="B1862" s="108"/>
      <c r="C1862" s="108"/>
      <c r="D1862" s="115"/>
      <c r="E1862" s="108"/>
      <c r="F1862" s="108"/>
      <c r="G1862" s="108"/>
      <c r="H1862" s="108"/>
      <c r="I1862" s="108"/>
      <c r="J1862" s="108"/>
      <c r="K1862" s="108"/>
      <c r="L1862" s="108"/>
      <c r="M1862" s="111"/>
      <c r="N1862" s="112"/>
      <c r="O1862" s="111"/>
      <c r="P1862" s="108"/>
      <c r="Q1862" s="108"/>
      <c r="R1862" s="108"/>
      <c r="S1862" s="108"/>
      <c r="T1862" s="108"/>
      <c r="U1862" s="108"/>
      <c r="V1862" s="108"/>
      <c r="W1862" s="108"/>
      <c r="X1862" s="108"/>
      <c r="Y1862" s="108"/>
      <c r="Z1862" s="108"/>
      <c r="AA1862" s="108"/>
      <c r="AB1862" s="108"/>
      <c r="AC1862" s="108"/>
      <c r="AD1862" s="108"/>
      <c r="AE1862" s="108"/>
      <c r="AF1862" s="108"/>
      <c r="AG1862" s="108"/>
      <c r="AH1862" s="108"/>
    </row>
    <row r="1863">
      <c r="A1863" s="108"/>
      <c r="B1863" s="108"/>
      <c r="C1863" s="108"/>
      <c r="D1863" s="115"/>
      <c r="E1863" s="108"/>
      <c r="F1863" s="108"/>
      <c r="G1863" s="108"/>
      <c r="H1863" s="108"/>
      <c r="I1863" s="108"/>
      <c r="J1863" s="108"/>
      <c r="K1863" s="108"/>
      <c r="L1863" s="108"/>
      <c r="M1863" s="111"/>
      <c r="N1863" s="112"/>
      <c r="O1863" s="111"/>
      <c r="P1863" s="108"/>
      <c r="Q1863" s="108"/>
      <c r="R1863" s="108"/>
      <c r="S1863" s="108"/>
      <c r="T1863" s="108"/>
      <c r="U1863" s="108"/>
      <c r="V1863" s="108"/>
      <c r="W1863" s="108"/>
      <c r="X1863" s="108"/>
      <c r="Y1863" s="108"/>
      <c r="Z1863" s="108"/>
      <c r="AA1863" s="108"/>
      <c r="AB1863" s="108"/>
      <c r="AC1863" s="108"/>
      <c r="AD1863" s="108"/>
      <c r="AE1863" s="108"/>
      <c r="AF1863" s="108"/>
      <c r="AG1863" s="108"/>
      <c r="AH1863" s="108"/>
    </row>
    <row r="1864">
      <c r="A1864" s="108"/>
      <c r="B1864" s="108"/>
      <c r="C1864" s="108"/>
      <c r="D1864" s="115"/>
      <c r="E1864" s="108"/>
      <c r="F1864" s="108"/>
      <c r="G1864" s="108"/>
      <c r="H1864" s="108"/>
      <c r="I1864" s="108"/>
      <c r="J1864" s="108"/>
      <c r="K1864" s="108"/>
      <c r="L1864" s="108"/>
      <c r="M1864" s="111"/>
      <c r="N1864" s="112"/>
      <c r="O1864" s="111"/>
      <c r="P1864" s="108"/>
      <c r="Q1864" s="108"/>
      <c r="R1864" s="108"/>
      <c r="S1864" s="108"/>
      <c r="T1864" s="108"/>
      <c r="U1864" s="108"/>
      <c r="V1864" s="108"/>
      <c r="W1864" s="108"/>
      <c r="X1864" s="108"/>
      <c r="Y1864" s="108"/>
      <c r="Z1864" s="108"/>
      <c r="AA1864" s="108"/>
      <c r="AB1864" s="108"/>
      <c r="AC1864" s="108"/>
      <c r="AD1864" s="108"/>
      <c r="AE1864" s="108"/>
      <c r="AF1864" s="108"/>
      <c r="AG1864" s="108"/>
      <c r="AH1864" s="108"/>
    </row>
    <row r="1865">
      <c r="A1865" s="108"/>
      <c r="B1865" s="108"/>
      <c r="C1865" s="108"/>
      <c r="D1865" s="115"/>
      <c r="E1865" s="108"/>
      <c r="F1865" s="108"/>
      <c r="G1865" s="108"/>
      <c r="H1865" s="108"/>
      <c r="I1865" s="108"/>
      <c r="J1865" s="108"/>
      <c r="K1865" s="108"/>
      <c r="L1865" s="108"/>
      <c r="M1865" s="111"/>
      <c r="N1865" s="112"/>
      <c r="O1865" s="111"/>
      <c r="P1865" s="108"/>
      <c r="Q1865" s="108"/>
      <c r="R1865" s="108"/>
      <c r="S1865" s="108"/>
      <c r="T1865" s="108"/>
      <c r="U1865" s="108"/>
      <c r="V1865" s="108"/>
      <c r="W1865" s="108"/>
      <c r="X1865" s="108"/>
      <c r="Y1865" s="108"/>
      <c r="Z1865" s="108"/>
      <c r="AA1865" s="108"/>
      <c r="AB1865" s="108"/>
      <c r="AC1865" s="108"/>
      <c r="AD1865" s="108"/>
      <c r="AE1865" s="108"/>
      <c r="AF1865" s="108"/>
      <c r="AG1865" s="108"/>
      <c r="AH1865" s="108"/>
    </row>
    <row r="1866">
      <c r="A1866" s="108"/>
      <c r="B1866" s="108"/>
      <c r="C1866" s="108"/>
      <c r="D1866" s="115"/>
      <c r="E1866" s="108"/>
      <c r="F1866" s="108"/>
      <c r="G1866" s="108"/>
      <c r="H1866" s="108"/>
      <c r="I1866" s="108"/>
      <c r="J1866" s="108"/>
      <c r="K1866" s="108"/>
      <c r="L1866" s="108"/>
      <c r="M1866" s="111"/>
      <c r="N1866" s="112"/>
      <c r="O1866" s="111"/>
      <c r="P1866" s="108"/>
      <c r="Q1866" s="108"/>
      <c r="R1866" s="108"/>
      <c r="S1866" s="108"/>
      <c r="T1866" s="108"/>
      <c r="U1866" s="108"/>
      <c r="V1866" s="108"/>
      <c r="W1866" s="108"/>
      <c r="X1866" s="108"/>
      <c r="Y1866" s="108"/>
      <c r="Z1866" s="108"/>
      <c r="AA1866" s="108"/>
      <c r="AB1866" s="108"/>
      <c r="AC1866" s="108"/>
      <c r="AD1866" s="108"/>
      <c r="AE1866" s="108"/>
      <c r="AF1866" s="108"/>
      <c r="AG1866" s="108"/>
      <c r="AH1866" s="108"/>
    </row>
    <row r="1867">
      <c r="A1867" s="108"/>
      <c r="B1867" s="108"/>
      <c r="C1867" s="108"/>
      <c r="D1867" s="115"/>
      <c r="E1867" s="108"/>
      <c r="F1867" s="108"/>
      <c r="G1867" s="108"/>
      <c r="H1867" s="108"/>
      <c r="I1867" s="108"/>
      <c r="J1867" s="108"/>
      <c r="K1867" s="108"/>
      <c r="L1867" s="108"/>
      <c r="M1867" s="111"/>
      <c r="N1867" s="112"/>
      <c r="O1867" s="111"/>
      <c r="P1867" s="108"/>
      <c r="Q1867" s="108"/>
      <c r="R1867" s="108"/>
      <c r="S1867" s="108"/>
      <c r="T1867" s="108"/>
      <c r="U1867" s="108"/>
      <c r="V1867" s="108"/>
      <c r="W1867" s="108"/>
      <c r="X1867" s="108"/>
      <c r="Y1867" s="108"/>
      <c r="Z1867" s="108"/>
      <c r="AA1867" s="108"/>
      <c r="AB1867" s="108"/>
      <c r="AC1867" s="108"/>
      <c r="AD1867" s="108"/>
      <c r="AE1867" s="108"/>
      <c r="AF1867" s="108"/>
      <c r="AG1867" s="108"/>
      <c r="AH1867" s="108"/>
    </row>
    <row r="1868">
      <c r="A1868" s="108"/>
      <c r="B1868" s="108"/>
      <c r="C1868" s="108"/>
      <c r="D1868" s="115"/>
      <c r="E1868" s="108"/>
      <c r="F1868" s="108"/>
      <c r="G1868" s="108"/>
      <c r="H1868" s="108"/>
      <c r="I1868" s="108"/>
      <c r="J1868" s="108"/>
      <c r="K1868" s="108"/>
      <c r="L1868" s="108"/>
      <c r="M1868" s="111"/>
      <c r="N1868" s="112"/>
      <c r="O1868" s="111"/>
      <c r="P1868" s="108"/>
      <c r="Q1868" s="108"/>
      <c r="R1868" s="108"/>
      <c r="S1868" s="108"/>
      <c r="T1868" s="108"/>
      <c r="U1868" s="108"/>
      <c r="V1868" s="108"/>
      <c r="W1868" s="108"/>
      <c r="X1868" s="108"/>
      <c r="Y1868" s="108"/>
      <c r="Z1868" s="108"/>
      <c r="AA1868" s="108"/>
      <c r="AB1868" s="108"/>
      <c r="AC1868" s="108"/>
      <c r="AD1868" s="108"/>
      <c r="AE1868" s="108"/>
      <c r="AF1868" s="108"/>
      <c r="AG1868" s="108"/>
      <c r="AH1868" s="108"/>
    </row>
    <row r="1869">
      <c r="A1869" s="108"/>
      <c r="B1869" s="108"/>
      <c r="C1869" s="108"/>
      <c r="D1869" s="115"/>
      <c r="E1869" s="108"/>
      <c r="F1869" s="108"/>
      <c r="G1869" s="108"/>
      <c r="H1869" s="108"/>
      <c r="I1869" s="108"/>
      <c r="J1869" s="108"/>
      <c r="K1869" s="108"/>
      <c r="L1869" s="108"/>
      <c r="M1869" s="111"/>
      <c r="N1869" s="112"/>
      <c r="O1869" s="111"/>
      <c r="P1869" s="108"/>
      <c r="Q1869" s="108"/>
      <c r="R1869" s="108"/>
      <c r="S1869" s="108"/>
      <c r="T1869" s="108"/>
      <c r="U1869" s="108"/>
      <c r="V1869" s="108"/>
      <c r="W1869" s="108"/>
      <c r="X1869" s="108"/>
      <c r="Y1869" s="108"/>
      <c r="Z1869" s="108"/>
      <c r="AA1869" s="108"/>
      <c r="AB1869" s="108"/>
      <c r="AC1869" s="108"/>
      <c r="AD1869" s="108"/>
      <c r="AE1869" s="108"/>
      <c r="AF1869" s="108"/>
      <c r="AG1869" s="108"/>
      <c r="AH1869" s="108"/>
    </row>
    <row r="1870">
      <c r="A1870" s="108"/>
      <c r="B1870" s="108"/>
      <c r="C1870" s="108"/>
      <c r="D1870" s="115"/>
      <c r="E1870" s="108"/>
      <c r="F1870" s="108"/>
      <c r="G1870" s="108"/>
      <c r="H1870" s="108"/>
      <c r="I1870" s="108"/>
      <c r="J1870" s="108"/>
      <c r="K1870" s="108"/>
      <c r="L1870" s="108"/>
      <c r="M1870" s="111"/>
      <c r="N1870" s="112"/>
      <c r="O1870" s="111"/>
      <c r="P1870" s="108"/>
      <c r="Q1870" s="108"/>
      <c r="R1870" s="108"/>
      <c r="S1870" s="108"/>
      <c r="T1870" s="108"/>
      <c r="U1870" s="108"/>
      <c r="V1870" s="108"/>
      <c r="W1870" s="108"/>
      <c r="X1870" s="108"/>
      <c r="Y1870" s="108"/>
      <c r="Z1870" s="108"/>
      <c r="AA1870" s="108"/>
      <c r="AB1870" s="108"/>
      <c r="AC1870" s="108"/>
      <c r="AD1870" s="108"/>
      <c r="AE1870" s="108"/>
      <c r="AF1870" s="108"/>
      <c r="AG1870" s="108"/>
      <c r="AH1870" s="108"/>
    </row>
    <row r="1871">
      <c r="A1871" s="108"/>
      <c r="B1871" s="108"/>
      <c r="C1871" s="108"/>
      <c r="D1871" s="115"/>
      <c r="E1871" s="108"/>
      <c r="F1871" s="108"/>
      <c r="G1871" s="108"/>
      <c r="H1871" s="108"/>
      <c r="I1871" s="108"/>
      <c r="J1871" s="108"/>
      <c r="K1871" s="108"/>
      <c r="L1871" s="108"/>
      <c r="M1871" s="111"/>
      <c r="N1871" s="112"/>
      <c r="O1871" s="111"/>
      <c r="P1871" s="108"/>
      <c r="Q1871" s="108"/>
      <c r="R1871" s="108"/>
      <c r="S1871" s="108"/>
      <c r="T1871" s="108"/>
      <c r="U1871" s="108"/>
      <c r="V1871" s="108"/>
      <c r="W1871" s="108"/>
      <c r="X1871" s="108"/>
      <c r="Y1871" s="108"/>
      <c r="Z1871" s="108"/>
      <c r="AA1871" s="108"/>
      <c r="AB1871" s="108"/>
      <c r="AC1871" s="108"/>
      <c r="AD1871" s="108"/>
      <c r="AE1871" s="108"/>
      <c r="AF1871" s="108"/>
      <c r="AG1871" s="108"/>
      <c r="AH1871" s="108"/>
    </row>
    <row r="1872">
      <c r="A1872" s="108"/>
      <c r="B1872" s="108"/>
      <c r="C1872" s="108"/>
      <c r="D1872" s="115"/>
      <c r="E1872" s="108"/>
      <c r="F1872" s="108"/>
      <c r="G1872" s="108"/>
      <c r="H1872" s="108"/>
      <c r="I1872" s="108"/>
      <c r="J1872" s="108"/>
      <c r="K1872" s="108"/>
      <c r="L1872" s="108"/>
      <c r="M1872" s="111"/>
      <c r="N1872" s="112"/>
      <c r="O1872" s="111"/>
      <c r="P1872" s="108"/>
      <c r="Q1872" s="108"/>
      <c r="R1872" s="108"/>
      <c r="S1872" s="108"/>
      <c r="T1872" s="108"/>
      <c r="U1872" s="108"/>
      <c r="V1872" s="108"/>
      <c r="W1872" s="108"/>
      <c r="X1872" s="108"/>
      <c r="Y1872" s="108"/>
      <c r="Z1872" s="108"/>
      <c r="AA1872" s="108"/>
      <c r="AB1872" s="108"/>
      <c r="AC1872" s="108"/>
      <c r="AD1872" s="108"/>
      <c r="AE1872" s="108"/>
      <c r="AF1872" s="108"/>
      <c r="AG1872" s="108"/>
      <c r="AH1872" s="108"/>
    </row>
    <row r="1873">
      <c r="A1873" s="108"/>
      <c r="B1873" s="108"/>
      <c r="C1873" s="108"/>
      <c r="D1873" s="115"/>
      <c r="E1873" s="108"/>
      <c r="F1873" s="108"/>
      <c r="G1873" s="108"/>
      <c r="H1873" s="108"/>
      <c r="I1873" s="108"/>
      <c r="J1873" s="108"/>
      <c r="K1873" s="108"/>
      <c r="L1873" s="108"/>
      <c r="M1873" s="111"/>
      <c r="N1873" s="112"/>
      <c r="O1873" s="111"/>
      <c r="P1873" s="108"/>
      <c r="Q1873" s="108"/>
      <c r="R1873" s="108"/>
      <c r="S1873" s="108"/>
      <c r="T1873" s="108"/>
      <c r="U1873" s="108"/>
      <c r="V1873" s="108"/>
      <c r="W1873" s="108"/>
      <c r="X1873" s="108"/>
      <c r="Y1873" s="108"/>
      <c r="Z1873" s="108"/>
      <c r="AA1873" s="108"/>
      <c r="AB1873" s="108"/>
      <c r="AC1873" s="108"/>
      <c r="AD1873" s="108"/>
      <c r="AE1873" s="108"/>
      <c r="AF1873" s="108"/>
      <c r="AG1873" s="108"/>
      <c r="AH1873" s="108"/>
    </row>
    <row r="1874">
      <c r="A1874" s="108"/>
      <c r="B1874" s="108"/>
      <c r="C1874" s="108"/>
      <c r="D1874" s="115"/>
      <c r="E1874" s="108"/>
      <c r="F1874" s="108"/>
      <c r="G1874" s="108"/>
      <c r="H1874" s="108"/>
      <c r="I1874" s="108"/>
      <c r="J1874" s="108"/>
      <c r="K1874" s="108"/>
      <c r="L1874" s="108"/>
      <c r="M1874" s="111"/>
      <c r="N1874" s="112"/>
      <c r="O1874" s="111"/>
      <c r="P1874" s="108"/>
      <c r="Q1874" s="108"/>
      <c r="R1874" s="108"/>
      <c r="S1874" s="108"/>
      <c r="T1874" s="108"/>
      <c r="U1874" s="108"/>
      <c r="V1874" s="108"/>
      <c r="W1874" s="108"/>
      <c r="X1874" s="108"/>
      <c r="Y1874" s="108"/>
      <c r="Z1874" s="108"/>
      <c r="AA1874" s="108"/>
      <c r="AB1874" s="108"/>
      <c r="AC1874" s="108"/>
      <c r="AD1874" s="108"/>
      <c r="AE1874" s="108"/>
      <c r="AF1874" s="108"/>
      <c r="AG1874" s="108"/>
      <c r="AH1874" s="108"/>
    </row>
    <row r="1875">
      <c r="A1875" s="108"/>
      <c r="B1875" s="108"/>
      <c r="C1875" s="108"/>
      <c r="D1875" s="115"/>
      <c r="E1875" s="108"/>
      <c r="F1875" s="108"/>
      <c r="G1875" s="108"/>
      <c r="H1875" s="108"/>
      <c r="I1875" s="108"/>
      <c r="J1875" s="108"/>
      <c r="K1875" s="108"/>
      <c r="L1875" s="108"/>
      <c r="M1875" s="111"/>
      <c r="N1875" s="112"/>
      <c r="O1875" s="111"/>
      <c r="P1875" s="108"/>
      <c r="Q1875" s="108"/>
      <c r="R1875" s="108"/>
      <c r="S1875" s="108"/>
      <c r="T1875" s="108"/>
      <c r="U1875" s="108"/>
      <c r="V1875" s="108"/>
      <c r="W1875" s="108"/>
      <c r="X1875" s="108"/>
      <c r="Y1875" s="108"/>
      <c r="Z1875" s="108"/>
      <c r="AA1875" s="108"/>
      <c r="AB1875" s="108"/>
      <c r="AC1875" s="108"/>
      <c r="AD1875" s="108"/>
      <c r="AE1875" s="108"/>
      <c r="AF1875" s="108"/>
      <c r="AG1875" s="108"/>
      <c r="AH1875" s="108"/>
    </row>
    <row r="1876">
      <c r="A1876" s="108"/>
      <c r="B1876" s="108"/>
      <c r="C1876" s="108"/>
      <c r="D1876" s="115"/>
      <c r="E1876" s="108"/>
      <c r="F1876" s="108"/>
      <c r="G1876" s="108"/>
      <c r="H1876" s="108"/>
      <c r="I1876" s="108"/>
      <c r="J1876" s="108"/>
      <c r="K1876" s="108"/>
      <c r="L1876" s="108"/>
      <c r="M1876" s="111"/>
      <c r="N1876" s="112"/>
      <c r="O1876" s="111"/>
      <c r="P1876" s="108"/>
      <c r="Q1876" s="108"/>
      <c r="R1876" s="108"/>
      <c r="S1876" s="108"/>
      <c r="T1876" s="108"/>
      <c r="U1876" s="108"/>
      <c r="V1876" s="108"/>
      <c r="W1876" s="108"/>
      <c r="X1876" s="108"/>
      <c r="Y1876" s="108"/>
      <c r="Z1876" s="108"/>
      <c r="AA1876" s="108"/>
      <c r="AB1876" s="108"/>
      <c r="AC1876" s="108"/>
      <c r="AD1876" s="108"/>
      <c r="AE1876" s="108"/>
      <c r="AF1876" s="108"/>
      <c r="AG1876" s="108"/>
      <c r="AH1876" s="108"/>
    </row>
    <row r="1877">
      <c r="A1877" s="108"/>
      <c r="B1877" s="108"/>
      <c r="C1877" s="108"/>
      <c r="D1877" s="115"/>
      <c r="E1877" s="108"/>
      <c r="F1877" s="108"/>
      <c r="G1877" s="108"/>
      <c r="H1877" s="108"/>
      <c r="I1877" s="108"/>
      <c r="J1877" s="108"/>
      <c r="K1877" s="108"/>
      <c r="L1877" s="108"/>
      <c r="M1877" s="111"/>
      <c r="N1877" s="112"/>
      <c r="O1877" s="111"/>
      <c r="P1877" s="108"/>
      <c r="Q1877" s="108"/>
      <c r="R1877" s="108"/>
      <c r="S1877" s="108"/>
      <c r="T1877" s="108"/>
      <c r="U1877" s="108"/>
      <c r="V1877" s="108"/>
      <c r="W1877" s="108"/>
      <c r="X1877" s="108"/>
      <c r="Y1877" s="108"/>
      <c r="Z1877" s="108"/>
      <c r="AA1877" s="108"/>
      <c r="AB1877" s="108"/>
      <c r="AC1877" s="108"/>
      <c r="AD1877" s="108"/>
      <c r="AE1877" s="108"/>
      <c r="AF1877" s="108"/>
      <c r="AG1877" s="108"/>
      <c r="AH1877" s="108"/>
    </row>
    <row r="1878">
      <c r="A1878" s="108"/>
      <c r="B1878" s="108"/>
      <c r="C1878" s="108"/>
      <c r="D1878" s="115"/>
      <c r="E1878" s="108"/>
      <c r="F1878" s="108"/>
      <c r="G1878" s="108"/>
      <c r="H1878" s="108"/>
      <c r="I1878" s="108"/>
      <c r="J1878" s="108"/>
      <c r="K1878" s="108"/>
      <c r="L1878" s="108"/>
      <c r="M1878" s="111"/>
      <c r="N1878" s="112"/>
      <c r="O1878" s="111"/>
      <c r="P1878" s="108"/>
      <c r="Q1878" s="108"/>
      <c r="R1878" s="108"/>
      <c r="S1878" s="108"/>
      <c r="T1878" s="108"/>
      <c r="U1878" s="108"/>
      <c r="V1878" s="108"/>
      <c r="W1878" s="108"/>
      <c r="X1878" s="108"/>
      <c r="Y1878" s="108"/>
      <c r="Z1878" s="108"/>
      <c r="AA1878" s="108"/>
      <c r="AB1878" s="108"/>
      <c r="AC1878" s="108"/>
      <c r="AD1878" s="108"/>
      <c r="AE1878" s="108"/>
      <c r="AF1878" s="108"/>
      <c r="AG1878" s="108"/>
      <c r="AH1878" s="108"/>
    </row>
    <row r="1879">
      <c r="A1879" s="108"/>
      <c r="B1879" s="108"/>
      <c r="C1879" s="108"/>
      <c r="D1879" s="115"/>
      <c r="E1879" s="108"/>
      <c r="F1879" s="108"/>
      <c r="G1879" s="108"/>
      <c r="H1879" s="108"/>
      <c r="I1879" s="108"/>
      <c r="J1879" s="108"/>
      <c r="K1879" s="108"/>
      <c r="L1879" s="108"/>
      <c r="M1879" s="111"/>
      <c r="N1879" s="112"/>
      <c r="O1879" s="111"/>
      <c r="P1879" s="108"/>
      <c r="Q1879" s="108"/>
      <c r="R1879" s="108"/>
      <c r="S1879" s="108"/>
      <c r="T1879" s="108"/>
      <c r="U1879" s="108"/>
      <c r="V1879" s="108"/>
      <c r="W1879" s="108"/>
      <c r="X1879" s="108"/>
      <c r="Y1879" s="108"/>
      <c r="Z1879" s="108"/>
      <c r="AA1879" s="108"/>
      <c r="AB1879" s="108"/>
      <c r="AC1879" s="108"/>
      <c r="AD1879" s="108"/>
      <c r="AE1879" s="108"/>
      <c r="AF1879" s="108"/>
      <c r="AG1879" s="108"/>
      <c r="AH1879" s="108"/>
    </row>
    <row r="1880">
      <c r="A1880" s="108"/>
      <c r="B1880" s="108"/>
      <c r="C1880" s="108"/>
      <c r="D1880" s="115"/>
      <c r="E1880" s="108"/>
      <c r="F1880" s="108"/>
      <c r="G1880" s="108"/>
      <c r="H1880" s="108"/>
      <c r="I1880" s="108"/>
      <c r="J1880" s="108"/>
      <c r="K1880" s="108"/>
      <c r="L1880" s="108"/>
      <c r="M1880" s="111"/>
      <c r="N1880" s="112"/>
      <c r="O1880" s="111"/>
      <c r="P1880" s="108"/>
      <c r="Q1880" s="108"/>
      <c r="R1880" s="108"/>
      <c r="S1880" s="108"/>
      <c r="T1880" s="108"/>
      <c r="U1880" s="108"/>
      <c r="V1880" s="108"/>
      <c r="W1880" s="108"/>
      <c r="X1880" s="108"/>
      <c r="Y1880" s="108"/>
      <c r="Z1880" s="108"/>
      <c r="AA1880" s="108"/>
      <c r="AB1880" s="108"/>
      <c r="AC1880" s="108"/>
      <c r="AD1880" s="108"/>
      <c r="AE1880" s="108"/>
      <c r="AF1880" s="108"/>
      <c r="AG1880" s="108"/>
      <c r="AH1880" s="108"/>
    </row>
    <row r="1881">
      <c r="A1881" s="108"/>
      <c r="B1881" s="108"/>
      <c r="C1881" s="108"/>
      <c r="D1881" s="115"/>
      <c r="E1881" s="108"/>
      <c r="F1881" s="108"/>
      <c r="G1881" s="108"/>
      <c r="H1881" s="108"/>
      <c r="I1881" s="108"/>
      <c r="J1881" s="108"/>
      <c r="K1881" s="108"/>
      <c r="L1881" s="108"/>
      <c r="M1881" s="111"/>
      <c r="N1881" s="112"/>
      <c r="O1881" s="111"/>
      <c r="P1881" s="108"/>
      <c r="Q1881" s="108"/>
      <c r="R1881" s="108"/>
      <c r="S1881" s="108"/>
      <c r="T1881" s="108"/>
      <c r="U1881" s="108"/>
      <c r="V1881" s="108"/>
      <c r="W1881" s="108"/>
      <c r="X1881" s="108"/>
      <c r="Y1881" s="108"/>
      <c r="Z1881" s="108"/>
      <c r="AA1881" s="108"/>
      <c r="AB1881" s="108"/>
      <c r="AC1881" s="108"/>
      <c r="AD1881" s="108"/>
      <c r="AE1881" s="108"/>
      <c r="AF1881" s="108"/>
      <c r="AG1881" s="108"/>
      <c r="AH1881" s="108"/>
    </row>
    <row r="1882">
      <c r="A1882" s="108"/>
      <c r="B1882" s="108"/>
      <c r="C1882" s="108"/>
      <c r="D1882" s="115"/>
      <c r="E1882" s="108"/>
      <c r="F1882" s="108"/>
      <c r="G1882" s="108"/>
      <c r="H1882" s="108"/>
      <c r="I1882" s="108"/>
      <c r="J1882" s="108"/>
      <c r="K1882" s="108"/>
      <c r="L1882" s="108"/>
      <c r="M1882" s="111"/>
      <c r="N1882" s="112"/>
      <c r="O1882" s="111"/>
      <c r="P1882" s="108"/>
      <c r="Q1882" s="108"/>
      <c r="R1882" s="108"/>
      <c r="S1882" s="108"/>
      <c r="T1882" s="108"/>
      <c r="U1882" s="108"/>
      <c r="V1882" s="108"/>
      <c r="W1882" s="108"/>
      <c r="X1882" s="108"/>
      <c r="Y1882" s="108"/>
      <c r="Z1882" s="108"/>
      <c r="AA1882" s="108"/>
      <c r="AB1882" s="108"/>
      <c r="AC1882" s="108"/>
      <c r="AD1882" s="108"/>
      <c r="AE1882" s="108"/>
      <c r="AF1882" s="108"/>
      <c r="AG1882" s="108"/>
      <c r="AH1882" s="108"/>
    </row>
    <row r="1883">
      <c r="A1883" s="108"/>
      <c r="B1883" s="108"/>
      <c r="C1883" s="108"/>
      <c r="D1883" s="115"/>
      <c r="E1883" s="108"/>
      <c r="F1883" s="108"/>
      <c r="G1883" s="108"/>
      <c r="H1883" s="108"/>
      <c r="I1883" s="108"/>
      <c r="J1883" s="108"/>
      <c r="K1883" s="108"/>
      <c r="L1883" s="108"/>
      <c r="M1883" s="111"/>
      <c r="N1883" s="112"/>
      <c r="O1883" s="111"/>
      <c r="P1883" s="108"/>
      <c r="Q1883" s="108"/>
      <c r="R1883" s="108"/>
      <c r="S1883" s="108"/>
      <c r="T1883" s="108"/>
      <c r="U1883" s="108"/>
      <c r="V1883" s="108"/>
      <c r="W1883" s="108"/>
      <c r="X1883" s="108"/>
      <c r="Y1883" s="108"/>
      <c r="Z1883" s="108"/>
      <c r="AA1883" s="108"/>
      <c r="AB1883" s="108"/>
      <c r="AC1883" s="108"/>
      <c r="AD1883" s="108"/>
      <c r="AE1883" s="108"/>
      <c r="AF1883" s="108"/>
      <c r="AG1883" s="108"/>
      <c r="AH1883" s="108"/>
    </row>
    <row r="1884">
      <c r="A1884" s="108"/>
      <c r="B1884" s="108"/>
      <c r="C1884" s="108"/>
      <c r="D1884" s="115"/>
      <c r="E1884" s="108"/>
      <c r="F1884" s="108"/>
      <c r="G1884" s="108"/>
      <c r="H1884" s="108"/>
      <c r="I1884" s="108"/>
      <c r="J1884" s="108"/>
      <c r="K1884" s="108"/>
      <c r="L1884" s="108"/>
      <c r="M1884" s="111"/>
      <c r="N1884" s="112"/>
      <c r="O1884" s="111"/>
      <c r="P1884" s="108"/>
      <c r="Q1884" s="108"/>
      <c r="R1884" s="108"/>
      <c r="S1884" s="108"/>
      <c r="T1884" s="108"/>
      <c r="U1884" s="108"/>
      <c r="V1884" s="108"/>
      <c r="W1884" s="108"/>
      <c r="X1884" s="108"/>
      <c r="Y1884" s="108"/>
      <c r="Z1884" s="108"/>
      <c r="AA1884" s="108"/>
      <c r="AB1884" s="108"/>
      <c r="AC1884" s="108"/>
      <c r="AD1884" s="108"/>
      <c r="AE1884" s="108"/>
      <c r="AF1884" s="108"/>
      <c r="AG1884" s="108"/>
      <c r="AH1884" s="108"/>
    </row>
    <row r="1885">
      <c r="A1885" s="108"/>
      <c r="B1885" s="108"/>
      <c r="C1885" s="108"/>
      <c r="D1885" s="115"/>
      <c r="E1885" s="108"/>
      <c r="F1885" s="108"/>
      <c r="G1885" s="108"/>
      <c r="H1885" s="108"/>
      <c r="I1885" s="108"/>
      <c r="J1885" s="108"/>
      <c r="K1885" s="108"/>
      <c r="L1885" s="108"/>
      <c r="M1885" s="111"/>
      <c r="N1885" s="112"/>
      <c r="O1885" s="111"/>
      <c r="P1885" s="108"/>
      <c r="Q1885" s="108"/>
      <c r="R1885" s="108"/>
      <c r="S1885" s="108"/>
      <c r="T1885" s="108"/>
      <c r="U1885" s="108"/>
      <c r="V1885" s="108"/>
      <c r="W1885" s="108"/>
      <c r="X1885" s="108"/>
      <c r="Y1885" s="108"/>
      <c r="Z1885" s="108"/>
      <c r="AA1885" s="108"/>
      <c r="AB1885" s="108"/>
      <c r="AC1885" s="108"/>
      <c r="AD1885" s="108"/>
      <c r="AE1885" s="108"/>
      <c r="AF1885" s="108"/>
      <c r="AG1885" s="108"/>
      <c r="AH1885" s="108"/>
    </row>
    <row r="1886">
      <c r="A1886" s="108"/>
      <c r="B1886" s="108"/>
      <c r="C1886" s="108"/>
      <c r="D1886" s="115"/>
      <c r="E1886" s="108"/>
      <c r="F1886" s="108"/>
      <c r="G1886" s="108"/>
      <c r="H1886" s="108"/>
      <c r="I1886" s="108"/>
      <c r="J1886" s="108"/>
      <c r="K1886" s="108"/>
      <c r="L1886" s="108"/>
      <c r="M1886" s="111"/>
      <c r="N1886" s="112"/>
      <c r="O1886" s="111"/>
      <c r="P1886" s="108"/>
      <c r="Q1886" s="108"/>
      <c r="R1886" s="108"/>
      <c r="S1886" s="108"/>
      <c r="T1886" s="108"/>
      <c r="U1886" s="108"/>
      <c r="V1886" s="108"/>
      <c r="W1886" s="108"/>
      <c r="X1886" s="108"/>
      <c r="Y1886" s="108"/>
      <c r="Z1886" s="108"/>
      <c r="AA1886" s="108"/>
      <c r="AB1886" s="108"/>
      <c r="AC1886" s="108"/>
      <c r="AD1886" s="108"/>
      <c r="AE1886" s="108"/>
      <c r="AF1886" s="108"/>
      <c r="AG1886" s="108"/>
      <c r="AH1886" s="108"/>
    </row>
    <row r="1887">
      <c r="A1887" s="108"/>
      <c r="B1887" s="108"/>
      <c r="C1887" s="108"/>
      <c r="D1887" s="115"/>
      <c r="E1887" s="108"/>
      <c r="F1887" s="108"/>
      <c r="G1887" s="108"/>
      <c r="H1887" s="108"/>
      <c r="I1887" s="108"/>
      <c r="J1887" s="108"/>
      <c r="K1887" s="108"/>
      <c r="L1887" s="108"/>
      <c r="M1887" s="111"/>
      <c r="N1887" s="112"/>
      <c r="O1887" s="111"/>
      <c r="P1887" s="108"/>
      <c r="Q1887" s="108"/>
      <c r="R1887" s="108"/>
      <c r="S1887" s="108"/>
      <c r="T1887" s="108"/>
      <c r="U1887" s="108"/>
      <c r="V1887" s="108"/>
      <c r="W1887" s="108"/>
      <c r="X1887" s="108"/>
      <c r="Y1887" s="108"/>
      <c r="Z1887" s="108"/>
      <c r="AA1887" s="108"/>
      <c r="AB1887" s="108"/>
      <c r="AC1887" s="108"/>
      <c r="AD1887" s="108"/>
      <c r="AE1887" s="108"/>
      <c r="AF1887" s="108"/>
      <c r="AG1887" s="108"/>
      <c r="AH1887" s="108"/>
    </row>
    <row r="1888">
      <c r="A1888" s="108"/>
      <c r="B1888" s="108"/>
      <c r="C1888" s="108"/>
      <c r="D1888" s="115"/>
      <c r="E1888" s="108"/>
      <c r="F1888" s="108"/>
      <c r="G1888" s="108"/>
      <c r="H1888" s="108"/>
      <c r="I1888" s="108"/>
      <c r="J1888" s="108"/>
      <c r="K1888" s="108"/>
      <c r="L1888" s="108"/>
      <c r="M1888" s="111"/>
      <c r="N1888" s="112"/>
      <c r="O1888" s="111"/>
      <c r="P1888" s="108"/>
      <c r="Q1888" s="108"/>
      <c r="R1888" s="108"/>
      <c r="S1888" s="108"/>
      <c r="T1888" s="108"/>
      <c r="U1888" s="108"/>
      <c r="V1888" s="108"/>
      <c r="W1888" s="108"/>
      <c r="X1888" s="108"/>
      <c r="Y1888" s="108"/>
      <c r="Z1888" s="108"/>
      <c r="AA1888" s="108"/>
      <c r="AB1888" s="108"/>
      <c r="AC1888" s="108"/>
      <c r="AD1888" s="108"/>
      <c r="AE1888" s="108"/>
      <c r="AF1888" s="108"/>
      <c r="AG1888" s="108"/>
      <c r="AH1888" s="108"/>
    </row>
    <row r="1889">
      <c r="A1889" s="108"/>
      <c r="B1889" s="108"/>
      <c r="C1889" s="108"/>
      <c r="D1889" s="115"/>
      <c r="E1889" s="108"/>
      <c r="F1889" s="108"/>
      <c r="G1889" s="108"/>
      <c r="H1889" s="108"/>
      <c r="I1889" s="108"/>
      <c r="J1889" s="108"/>
      <c r="K1889" s="108"/>
      <c r="L1889" s="108"/>
      <c r="M1889" s="111"/>
      <c r="N1889" s="112"/>
      <c r="O1889" s="111"/>
      <c r="P1889" s="108"/>
      <c r="Q1889" s="108"/>
      <c r="R1889" s="108"/>
      <c r="S1889" s="108"/>
      <c r="T1889" s="108"/>
      <c r="U1889" s="108"/>
      <c r="V1889" s="108"/>
      <c r="W1889" s="108"/>
      <c r="X1889" s="108"/>
      <c r="Y1889" s="108"/>
      <c r="Z1889" s="108"/>
      <c r="AA1889" s="108"/>
      <c r="AB1889" s="108"/>
      <c r="AC1889" s="108"/>
      <c r="AD1889" s="108"/>
      <c r="AE1889" s="108"/>
      <c r="AF1889" s="108"/>
      <c r="AG1889" s="108"/>
      <c r="AH1889" s="108"/>
    </row>
    <row r="1890">
      <c r="A1890" s="108"/>
      <c r="B1890" s="108"/>
      <c r="C1890" s="108"/>
      <c r="D1890" s="115"/>
      <c r="E1890" s="108"/>
      <c r="F1890" s="108"/>
      <c r="G1890" s="108"/>
      <c r="H1890" s="108"/>
      <c r="I1890" s="108"/>
      <c r="J1890" s="108"/>
      <c r="K1890" s="108"/>
      <c r="L1890" s="108"/>
      <c r="M1890" s="111"/>
      <c r="N1890" s="112"/>
      <c r="O1890" s="111"/>
      <c r="P1890" s="108"/>
      <c r="Q1890" s="108"/>
      <c r="R1890" s="108"/>
      <c r="S1890" s="108"/>
      <c r="T1890" s="108"/>
      <c r="U1890" s="108"/>
      <c r="V1890" s="108"/>
      <c r="W1890" s="108"/>
      <c r="X1890" s="108"/>
      <c r="Y1890" s="108"/>
      <c r="Z1890" s="108"/>
      <c r="AA1890" s="108"/>
      <c r="AB1890" s="108"/>
      <c r="AC1890" s="108"/>
      <c r="AD1890" s="108"/>
      <c r="AE1890" s="108"/>
      <c r="AF1890" s="108"/>
      <c r="AG1890" s="108"/>
      <c r="AH1890" s="108"/>
    </row>
    <row r="1891">
      <c r="A1891" s="108"/>
      <c r="B1891" s="108"/>
      <c r="C1891" s="108"/>
      <c r="D1891" s="115"/>
      <c r="E1891" s="108"/>
      <c r="F1891" s="108"/>
      <c r="G1891" s="108"/>
      <c r="H1891" s="108"/>
      <c r="I1891" s="108"/>
      <c r="J1891" s="108"/>
      <c r="K1891" s="108"/>
      <c r="L1891" s="108"/>
      <c r="M1891" s="111"/>
      <c r="N1891" s="112"/>
      <c r="O1891" s="111"/>
      <c r="P1891" s="108"/>
      <c r="Q1891" s="108"/>
      <c r="R1891" s="108"/>
      <c r="S1891" s="108"/>
      <c r="T1891" s="108"/>
      <c r="U1891" s="108"/>
      <c r="V1891" s="108"/>
      <c r="W1891" s="108"/>
      <c r="X1891" s="108"/>
      <c r="Y1891" s="108"/>
      <c r="Z1891" s="108"/>
      <c r="AA1891" s="108"/>
      <c r="AB1891" s="108"/>
      <c r="AC1891" s="108"/>
      <c r="AD1891" s="108"/>
      <c r="AE1891" s="108"/>
      <c r="AF1891" s="108"/>
      <c r="AG1891" s="108"/>
      <c r="AH1891" s="108"/>
    </row>
    <row r="1892">
      <c r="A1892" s="108"/>
      <c r="B1892" s="108"/>
      <c r="C1892" s="108"/>
      <c r="D1892" s="115"/>
      <c r="E1892" s="108"/>
      <c r="F1892" s="108"/>
      <c r="G1892" s="108"/>
      <c r="H1892" s="108"/>
      <c r="I1892" s="108"/>
      <c r="J1892" s="108"/>
      <c r="K1892" s="108"/>
      <c r="L1892" s="108"/>
      <c r="M1892" s="111"/>
      <c r="N1892" s="112"/>
      <c r="O1892" s="111"/>
      <c r="P1892" s="108"/>
      <c r="Q1892" s="108"/>
      <c r="R1892" s="108"/>
      <c r="S1892" s="108"/>
      <c r="T1892" s="108"/>
      <c r="U1892" s="108"/>
      <c r="V1892" s="108"/>
      <c r="W1892" s="108"/>
      <c r="X1892" s="108"/>
      <c r="Y1892" s="108"/>
      <c r="Z1892" s="108"/>
      <c r="AA1892" s="108"/>
      <c r="AB1892" s="108"/>
      <c r="AC1892" s="108"/>
      <c r="AD1892" s="108"/>
      <c r="AE1892" s="108"/>
      <c r="AF1892" s="108"/>
      <c r="AG1892" s="108"/>
      <c r="AH1892" s="108"/>
    </row>
    <row r="1893">
      <c r="A1893" s="108"/>
      <c r="B1893" s="108"/>
      <c r="C1893" s="108"/>
      <c r="D1893" s="115"/>
      <c r="E1893" s="108"/>
      <c r="F1893" s="108"/>
      <c r="G1893" s="108"/>
      <c r="H1893" s="108"/>
      <c r="I1893" s="108"/>
      <c r="J1893" s="108"/>
      <c r="K1893" s="108"/>
      <c r="L1893" s="108"/>
      <c r="M1893" s="111"/>
      <c r="N1893" s="112"/>
      <c r="O1893" s="111"/>
      <c r="P1893" s="108"/>
      <c r="Q1893" s="108"/>
      <c r="R1893" s="108"/>
      <c r="S1893" s="108"/>
      <c r="T1893" s="108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AD1893" s="108"/>
      <c r="AE1893" s="108"/>
      <c r="AF1893" s="108"/>
      <c r="AG1893" s="108"/>
      <c r="AH1893" s="108"/>
    </row>
    <row r="1894">
      <c r="A1894" s="108"/>
      <c r="B1894" s="108"/>
      <c r="C1894" s="108"/>
      <c r="D1894" s="115"/>
      <c r="E1894" s="108"/>
      <c r="F1894" s="108"/>
      <c r="G1894" s="108"/>
      <c r="H1894" s="108"/>
      <c r="I1894" s="108"/>
      <c r="J1894" s="108"/>
      <c r="K1894" s="108"/>
      <c r="L1894" s="108"/>
      <c r="M1894" s="111"/>
      <c r="N1894" s="112"/>
      <c r="O1894" s="111"/>
      <c r="P1894" s="108"/>
      <c r="Q1894" s="108"/>
      <c r="R1894" s="108"/>
      <c r="S1894" s="108"/>
      <c r="T1894" s="108"/>
      <c r="U1894" s="108"/>
      <c r="V1894" s="108"/>
      <c r="W1894" s="108"/>
      <c r="X1894" s="108"/>
      <c r="Y1894" s="108"/>
      <c r="Z1894" s="108"/>
      <c r="AA1894" s="108"/>
      <c r="AB1894" s="108"/>
      <c r="AC1894" s="108"/>
      <c r="AD1894" s="108"/>
      <c r="AE1894" s="108"/>
      <c r="AF1894" s="108"/>
      <c r="AG1894" s="108"/>
      <c r="AH1894" s="108"/>
    </row>
    <row r="1895">
      <c r="A1895" s="108"/>
      <c r="B1895" s="108"/>
      <c r="C1895" s="108"/>
      <c r="D1895" s="115"/>
      <c r="E1895" s="108"/>
      <c r="F1895" s="108"/>
      <c r="G1895" s="108"/>
      <c r="H1895" s="108"/>
      <c r="I1895" s="108"/>
      <c r="J1895" s="108"/>
      <c r="K1895" s="108"/>
      <c r="L1895" s="108"/>
      <c r="M1895" s="111"/>
      <c r="N1895" s="112"/>
      <c r="O1895" s="111"/>
      <c r="P1895" s="108"/>
      <c r="Q1895" s="108"/>
      <c r="R1895" s="108"/>
      <c r="S1895" s="108"/>
      <c r="T1895" s="108"/>
      <c r="U1895" s="108"/>
      <c r="V1895" s="108"/>
      <c r="W1895" s="108"/>
      <c r="X1895" s="108"/>
      <c r="Y1895" s="108"/>
      <c r="Z1895" s="108"/>
      <c r="AA1895" s="108"/>
      <c r="AB1895" s="108"/>
      <c r="AC1895" s="108"/>
      <c r="AD1895" s="108"/>
      <c r="AE1895" s="108"/>
      <c r="AF1895" s="108"/>
      <c r="AG1895" s="108"/>
      <c r="AH1895" s="108"/>
    </row>
    <row r="1896">
      <c r="A1896" s="108"/>
      <c r="B1896" s="108"/>
      <c r="C1896" s="108"/>
      <c r="D1896" s="115"/>
      <c r="E1896" s="108"/>
      <c r="F1896" s="108"/>
      <c r="G1896" s="108"/>
      <c r="H1896" s="108"/>
      <c r="I1896" s="108"/>
      <c r="J1896" s="108"/>
      <c r="K1896" s="108"/>
      <c r="L1896" s="108"/>
      <c r="M1896" s="111"/>
      <c r="N1896" s="112"/>
      <c r="O1896" s="111"/>
      <c r="P1896" s="108"/>
      <c r="Q1896" s="108"/>
      <c r="R1896" s="108"/>
      <c r="S1896" s="108"/>
      <c r="T1896" s="108"/>
      <c r="U1896" s="108"/>
      <c r="V1896" s="108"/>
      <c r="W1896" s="108"/>
      <c r="X1896" s="108"/>
      <c r="Y1896" s="108"/>
      <c r="Z1896" s="108"/>
      <c r="AA1896" s="108"/>
      <c r="AB1896" s="108"/>
      <c r="AC1896" s="108"/>
      <c r="AD1896" s="108"/>
      <c r="AE1896" s="108"/>
      <c r="AF1896" s="108"/>
      <c r="AG1896" s="108"/>
      <c r="AH1896" s="108"/>
    </row>
    <row r="1897">
      <c r="A1897" s="108"/>
      <c r="B1897" s="108"/>
      <c r="C1897" s="108"/>
      <c r="D1897" s="115"/>
      <c r="E1897" s="108"/>
      <c r="F1897" s="108"/>
      <c r="G1897" s="108"/>
      <c r="H1897" s="108"/>
      <c r="I1897" s="108"/>
      <c r="J1897" s="108"/>
      <c r="K1897" s="108"/>
      <c r="L1897" s="108"/>
      <c r="M1897" s="111"/>
      <c r="N1897" s="112"/>
      <c r="O1897" s="111"/>
      <c r="P1897" s="108"/>
      <c r="Q1897" s="108"/>
      <c r="R1897" s="108"/>
      <c r="S1897" s="108"/>
      <c r="T1897" s="108"/>
      <c r="U1897" s="108"/>
      <c r="V1897" s="108"/>
      <c r="W1897" s="108"/>
      <c r="X1897" s="108"/>
      <c r="Y1897" s="108"/>
      <c r="Z1897" s="108"/>
      <c r="AA1897" s="108"/>
      <c r="AB1897" s="108"/>
      <c r="AC1897" s="108"/>
      <c r="AD1897" s="108"/>
      <c r="AE1897" s="108"/>
      <c r="AF1897" s="108"/>
      <c r="AG1897" s="108"/>
      <c r="AH1897" s="108"/>
    </row>
    <row r="1898">
      <c r="A1898" s="108"/>
      <c r="B1898" s="108"/>
      <c r="C1898" s="108"/>
      <c r="D1898" s="115"/>
      <c r="E1898" s="108"/>
      <c r="F1898" s="108"/>
      <c r="G1898" s="108"/>
      <c r="H1898" s="108"/>
      <c r="I1898" s="108"/>
      <c r="J1898" s="108"/>
      <c r="K1898" s="108"/>
      <c r="L1898" s="108"/>
      <c r="M1898" s="111"/>
      <c r="N1898" s="112"/>
      <c r="O1898" s="111"/>
      <c r="P1898" s="108"/>
      <c r="Q1898" s="108"/>
      <c r="R1898" s="108"/>
      <c r="S1898" s="108"/>
      <c r="T1898" s="108"/>
      <c r="U1898" s="108"/>
      <c r="V1898" s="108"/>
      <c r="W1898" s="108"/>
      <c r="X1898" s="108"/>
      <c r="Y1898" s="108"/>
      <c r="Z1898" s="108"/>
      <c r="AA1898" s="108"/>
      <c r="AB1898" s="108"/>
      <c r="AC1898" s="108"/>
      <c r="AD1898" s="108"/>
      <c r="AE1898" s="108"/>
      <c r="AF1898" s="108"/>
      <c r="AG1898" s="108"/>
      <c r="AH1898" s="108"/>
    </row>
    <row r="1899">
      <c r="A1899" s="108"/>
      <c r="B1899" s="108"/>
      <c r="C1899" s="108"/>
      <c r="D1899" s="115"/>
      <c r="E1899" s="108"/>
      <c r="F1899" s="108"/>
      <c r="G1899" s="108"/>
      <c r="H1899" s="108"/>
      <c r="I1899" s="108"/>
      <c r="J1899" s="108"/>
      <c r="K1899" s="108"/>
      <c r="L1899" s="108"/>
      <c r="M1899" s="111"/>
      <c r="N1899" s="112"/>
      <c r="O1899" s="111"/>
      <c r="P1899" s="108"/>
      <c r="Q1899" s="108"/>
      <c r="R1899" s="108"/>
      <c r="S1899" s="108"/>
      <c r="T1899" s="108"/>
      <c r="U1899" s="108"/>
      <c r="V1899" s="108"/>
      <c r="W1899" s="108"/>
      <c r="X1899" s="108"/>
      <c r="Y1899" s="108"/>
      <c r="Z1899" s="108"/>
      <c r="AA1899" s="108"/>
      <c r="AB1899" s="108"/>
      <c r="AC1899" s="108"/>
      <c r="AD1899" s="108"/>
      <c r="AE1899" s="108"/>
      <c r="AF1899" s="108"/>
      <c r="AG1899" s="108"/>
      <c r="AH1899" s="108"/>
    </row>
    <row r="1900">
      <c r="A1900" s="108"/>
      <c r="B1900" s="108"/>
      <c r="C1900" s="108"/>
      <c r="D1900" s="115"/>
      <c r="E1900" s="108"/>
      <c r="F1900" s="108"/>
      <c r="G1900" s="108"/>
      <c r="H1900" s="108"/>
      <c r="I1900" s="108"/>
      <c r="J1900" s="108"/>
      <c r="K1900" s="108"/>
      <c r="L1900" s="108"/>
      <c r="M1900" s="111"/>
      <c r="N1900" s="112"/>
      <c r="O1900" s="111"/>
      <c r="P1900" s="108"/>
      <c r="Q1900" s="108"/>
      <c r="R1900" s="108"/>
      <c r="S1900" s="108"/>
      <c r="T1900" s="108"/>
      <c r="U1900" s="108"/>
      <c r="V1900" s="108"/>
      <c r="W1900" s="108"/>
      <c r="X1900" s="108"/>
      <c r="Y1900" s="108"/>
      <c r="Z1900" s="108"/>
      <c r="AA1900" s="108"/>
      <c r="AB1900" s="108"/>
      <c r="AC1900" s="108"/>
      <c r="AD1900" s="108"/>
      <c r="AE1900" s="108"/>
      <c r="AF1900" s="108"/>
      <c r="AG1900" s="108"/>
      <c r="AH1900" s="108"/>
    </row>
    <row r="1901">
      <c r="A1901" s="108"/>
      <c r="B1901" s="108"/>
      <c r="C1901" s="108"/>
      <c r="D1901" s="115"/>
      <c r="E1901" s="108"/>
      <c r="F1901" s="108"/>
      <c r="G1901" s="108"/>
      <c r="H1901" s="108"/>
      <c r="I1901" s="108"/>
      <c r="J1901" s="108"/>
      <c r="K1901" s="108"/>
      <c r="L1901" s="108"/>
      <c r="M1901" s="111"/>
      <c r="N1901" s="112"/>
      <c r="O1901" s="111"/>
      <c r="P1901" s="108"/>
      <c r="Q1901" s="108"/>
      <c r="R1901" s="108"/>
      <c r="S1901" s="108"/>
      <c r="T1901" s="108"/>
      <c r="U1901" s="108"/>
      <c r="V1901" s="108"/>
      <c r="W1901" s="108"/>
      <c r="X1901" s="108"/>
      <c r="Y1901" s="108"/>
      <c r="Z1901" s="108"/>
      <c r="AA1901" s="108"/>
      <c r="AB1901" s="108"/>
      <c r="AC1901" s="108"/>
      <c r="AD1901" s="108"/>
      <c r="AE1901" s="108"/>
      <c r="AF1901" s="108"/>
      <c r="AG1901" s="108"/>
      <c r="AH1901" s="108"/>
    </row>
    <row r="1902">
      <c r="A1902" s="108"/>
      <c r="B1902" s="108"/>
      <c r="C1902" s="108"/>
      <c r="D1902" s="115"/>
      <c r="E1902" s="108"/>
      <c r="F1902" s="108"/>
      <c r="G1902" s="108"/>
      <c r="H1902" s="108"/>
      <c r="I1902" s="108"/>
      <c r="J1902" s="108"/>
      <c r="K1902" s="108"/>
      <c r="L1902" s="108"/>
      <c r="M1902" s="111"/>
      <c r="N1902" s="112"/>
      <c r="O1902" s="111"/>
      <c r="P1902" s="108"/>
      <c r="Q1902" s="108"/>
      <c r="R1902" s="108"/>
      <c r="S1902" s="108"/>
      <c r="T1902" s="108"/>
      <c r="U1902" s="108"/>
      <c r="V1902" s="108"/>
      <c r="W1902" s="108"/>
      <c r="X1902" s="108"/>
      <c r="Y1902" s="108"/>
      <c r="Z1902" s="108"/>
      <c r="AA1902" s="108"/>
      <c r="AB1902" s="108"/>
      <c r="AC1902" s="108"/>
      <c r="AD1902" s="108"/>
      <c r="AE1902" s="108"/>
      <c r="AF1902" s="108"/>
      <c r="AG1902" s="108"/>
      <c r="AH1902" s="108"/>
    </row>
    <row r="1903">
      <c r="A1903" s="108"/>
      <c r="B1903" s="108"/>
      <c r="C1903" s="108"/>
      <c r="D1903" s="115"/>
      <c r="E1903" s="108"/>
      <c r="F1903" s="108"/>
      <c r="G1903" s="108"/>
      <c r="H1903" s="108"/>
      <c r="I1903" s="108"/>
      <c r="J1903" s="108"/>
      <c r="K1903" s="108"/>
      <c r="L1903" s="108"/>
      <c r="M1903" s="111"/>
      <c r="N1903" s="112"/>
      <c r="O1903" s="111"/>
      <c r="P1903" s="108"/>
      <c r="Q1903" s="108"/>
      <c r="R1903" s="108"/>
      <c r="S1903" s="108"/>
      <c r="T1903" s="108"/>
      <c r="U1903" s="108"/>
      <c r="V1903" s="108"/>
      <c r="W1903" s="108"/>
      <c r="X1903" s="108"/>
      <c r="Y1903" s="108"/>
      <c r="Z1903" s="108"/>
      <c r="AA1903" s="108"/>
      <c r="AB1903" s="108"/>
      <c r="AC1903" s="108"/>
      <c r="AD1903" s="108"/>
      <c r="AE1903" s="108"/>
      <c r="AF1903" s="108"/>
      <c r="AG1903" s="108"/>
      <c r="AH1903" s="108"/>
    </row>
    <row r="1904">
      <c r="A1904" s="108"/>
      <c r="B1904" s="108"/>
      <c r="C1904" s="108"/>
      <c r="D1904" s="115"/>
      <c r="E1904" s="108"/>
      <c r="F1904" s="108"/>
      <c r="G1904" s="108"/>
      <c r="H1904" s="108"/>
      <c r="I1904" s="108"/>
      <c r="J1904" s="108"/>
      <c r="K1904" s="108"/>
      <c r="L1904" s="108"/>
      <c r="M1904" s="111"/>
      <c r="N1904" s="112"/>
      <c r="O1904" s="111"/>
      <c r="P1904" s="108"/>
      <c r="Q1904" s="108"/>
      <c r="R1904" s="108"/>
      <c r="S1904" s="108"/>
      <c r="T1904" s="108"/>
      <c r="U1904" s="108"/>
      <c r="V1904" s="108"/>
      <c r="W1904" s="108"/>
      <c r="X1904" s="108"/>
      <c r="Y1904" s="108"/>
      <c r="Z1904" s="108"/>
      <c r="AA1904" s="108"/>
      <c r="AB1904" s="108"/>
      <c r="AC1904" s="108"/>
      <c r="AD1904" s="108"/>
      <c r="AE1904" s="108"/>
      <c r="AF1904" s="108"/>
      <c r="AG1904" s="108"/>
      <c r="AH1904" s="108"/>
    </row>
    <row r="1905">
      <c r="A1905" s="108"/>
      <c r="B1905" s="108"/>
      <c r="C1905" s="108"/>
      <c r="D1905" s="115"/>
      <c r="E1905" s="108"/>
      <c r="F1905" s="108"/>
      <c r="G1905" s="108"/>
      <c r="H1905" s="108"/>
      <c r="I1905" s="108"/>
      <c r="J1905" s="108"/>
      <c r="K1905" s="108"/>
      <c r="L1905" s="108"/>
      <c r="M1905" s="111"/>
      <c r="N1905" s="112"/>
      <c r="O1905" s="111"/>
      <c r="P1905" s="108"/>
      <c r="Q1905" s="108"/>
      <c r="R1905" s="108"/>
      <c r="S1905" s="108"/>
      <c r="T1905" s="108"/>
      <c r="U1905" s="108"/>
      <c r="V1905" s="108"/>
      <c r="W1905" s="108"/>
      <c r="X1905" s="108"/>
      <c r="Y1905" s="108"/>
      <c r="Z1905" s="108"/>
      <c r="AA1905" s="108"/>
      <c r="AB1905" s="108"/>
      <c r="AC1905" s="108"/>
      <c r="AD1905" s="108"/>
      <c r="AE1905" s="108"/>
      <c r="AF1905" s="108"/>
      <c r="AG1905" s="108"/>
      <c r="AH1905" s="108"/>
    </row>
    <row r="1906">
      <c r="A1906" s="108"/>
      <c r="B1906" s="108"/>
      <c r="C1906" s="108"/>
      <c r="D1906" s="115"/>
      <c r="E1906" s="108"/>
      <c r="F1906" s="108"/>
      <c r="G1906" s="108"/>
      <c r="H1906" s="108"/>
      <c r="I1906" s="108"/>
      <c r="J1906" s="108"/>
      <c r="K1906" s="108"/>
      <c r="L1906" s="108"/>
      <c r="M1906" s="111"/>
      <c r="N1906" s="112"/>
      <c r="O1906" s="111"/>
      <c r="P1906" s="108"/>
      <c r="Q1906" s="108"/>
      <c r="R1906" s="108"/>
      <c r="S1906" s="108"/>
      <c r="T1906" s="108"/>
      <c r="U1906" s="108"/>
      <c r="V1906" s="108"/>
      <c r="W1906" s="108"/>
      <c r="X1906" s="108"/>
      <c r="Y1906" s="108"/>
      <c r="Z1906" s="108"/>
      <c r="AA1906" s="108"/>
      <c r="AB1906" s="108"/>
      <c r="AC1906" s="108"/>
      <c r="AD1906" s="108"/>
      <c r="AE1906" s="108"/>
      <c r="AF1906" s="108"/>
      <c r="AG1906" s="108"/>
      <c r="AH1906" s="108"/>
    </row>
    <row r="1907">
      <c r="A1907" s="108"/>
      <c r="B1907" s="108"/>
      <c r="C1907" s="108"/>
      <c r="D1907" s="115"/>
      <c r="E1907" s="108"/>
      <c r="F1907" s="108"/>
      <c r="G1907" s="108"/>
      <c r="H1907" s="108"/>
      <c r="I1907" s="108"/>
      <c r="J1907" s="108"/>
      <c r="K1907" s="108"/>
      <c r="L1907" s="108"/>
      <c r="M1907" s="111"/>
      <c r="N1907" s="112"/>
      <c r="O1907" s="111"/>
      <c r="P1907" s="108"/>
      <c r="Q1907" s="108"/>
      <c r="R1907" s="108"/>
      <c r="S1907" s="108"/>
      <c r="T1907" s="108"/>
      <c r="U1907" s="108"/>
      <c r="V1907" s="108"/>
      <c r="W1907" s="108"/>
      <c r="X1907" s="108"/>
      <c r="Y1907" s="108"/>
      <c r="Z1907" s="108"/>
      <c r="AA1907" s="108"/>
      <c r="AB1907" s="108"/>
      <c r="AC1907" s="108"/>
      <c r="AD1907" s="108"/>
      <c r="AE1907" s="108"/>
      <c r="AF1907" s="108"/>
      <c r="AG1907" s="108"/>
      <c r="AH1907" s="108"/>
    </row>
    <row r="1908">
      <c r="A1908" s="108"/>
      <c r="B1908" s="108"/>
      <c r="C1908" s="108"/>
      <c r="D1908" s="115"/>
      <c r="E1908" s="108"/>
      <c r="F1908" s="108"/>
      <c r="G1908" s="108"/>
      <c r="H1908" s="108"/>
      <c r="I1908" s="108"/>
      <c r="J1908" s="108"/>
      <c r="K1908" s="108"/>
      <c r="L1908" s="108"/>
      <c r="M1908" s="111"/>
      <c r="N1908" s="112"/>
      <c r="O1908" s="111"/>
      <c r="P1908" s="108"/>
      <c r="Q1908" s="108"/>
      <c r="R1908" s="108"/>
      <c r="S1908" s="108"/>
      <c r="T1908" s="108"/>
      <c r="U1908" s="108"/>
      <c r="V1908" s="108"/>
      <c r="W1908" s="108"/>
      <c r="X1908" s="108"/>
      <c r="Y1908" s="108"/>
      <c r="Z1908" s="108"/>
      <c r="AA1908" s="108"/>
      <c r="AB1908" s="108"/>
      <c r="AC1908" s="108"/>
      <c r="AD1908" s="108"/>
      <c r="AE1908" s="108"/>
      <c r="AF1908" s="108"/>
      <c r="AG1908" s="108"/>
      <c r="AH1908" s="108"/>
    </row>
    <row r="1909">
      <c r="A1909" s="108"/>
      <c r="B1909" s="108"/>
      <c r="C1909" s="108"/>
      <c r="D1909" s="115"/>
      <c r="E1909" s="108"/>
      <c r="F1909" s="108"/>
      <c r="G1909" s="108"/>
      <c r="H1909" s="108"/>
      <c r="I1909" s="108"/>
      <c r="J1909" s="108"/>
      <c r="K1909" s="108"/>
      <c r="L1909" s="108"/>
      <c r="M1909" s="111"/>
      <c r="N1909" s="112"/>
      <c r="O1909" s="111"/>
      <c r="P1909" s="108"/>
      <c r="Q1909" s="108"/>
      <c r="R1909" s="108"/>
      <c r="S1909" s="108"/>
      <c r="T1909" s="108"/>
      <c r="U1909" s="108"/>
      <c r="V1909" s="108"/>
      <c r="W1909" s="108"/>
      <c r="X1909" s="108"/>
      <c r="Y1909" s="108"/>
      <c r="Z1909" s="108"/>
      <c r="AA1909" s="108"/>
      <c r="AB1909" s="108"/>
      <c r="AC1909" s="108"/>
      <c r="AD1909" s="108"/>
      <c r="AE1909" s="108"/>
      <c r="AF1909" s="108"/>
      <c r="AG1909" s="108"/>
      <c r="AH1909" s="108"/>
    </row>
    <row r="1910">
      <c r="A1910" s="108"/>
      <c r="B1910" s="108"/>
      <c r="C1910" s="108"/>
      <c r="D1910" s="115"/>
      <c r="E1910" s="108"/>
      <c r="F1910" s="108"/>
      <c r="G1910" s="108"/>
      <c r="H1910" s="108"/>
      <c r="I1910" s="108"/>
      <c r="J1910" s="108"/>
      <c r="K1910" s="108"/>
      <c r="L1910" s="108"/>
      <c r="M1910" s="111"/>
      <c r="N1910" s="112"/>
      <c r="O1910" s="111"/>
      <c r="P1910" s="108"/>
      <c r="Q1910" s="108"/>
      <c r="R1910" s="108"/>
      <c r="S1910" s="108"/>
      <c r="T1910" s="108"/>
      <c r="U1910" s="108"/>
      <c r="V1910" s="108"/>
      <c r="W1910" s="108"/>
      <c r="X1910" s="108"/>
      <c r="Y1910" s="108"/>
      <c r="Z1910" s="108"/>
      <c r="AA1910" s="108"/>
      <c r="AB1910" s="108"/>
      <c r="AC1910" s="108"/>
      <c r="AD1910" s="108"/>
      <c r="AE1910" s="108"/>
      <c r="AF1910" s="108"/>
      <c r="AG1910" s="108"/>
      <c r="AH1910" s="108"/>
    </row>
    <row r="1911">
      <c r="A1911" s="108"/>
      <c r="B1911" s="108"/>
      <c r="C1911" s="108"/>
      <c r="D1911" s="115"/>
      <c r="E1911" s="108"/>
      <c r="F1911" s="108"/>
      <c r="G1911" s="108"/>
      <c r="H1911" s="108"/>
      <c r="I1911" s="108"/>
      <c r="J1911" s="108"/>
      <c r="K1911" s="108"/>
      <c r="L1911" s="108"/>
      <c r="M1911" s="111"/>
      <c r="N1911" s="112"/>
      <c r="O1911" s="111"/>
      <c r="P1911" s="108"/>
      <c r="Q1911" s="108"/>
      <c r="R1911" s="108"/>
      <c r="S1911" s="108"/>
      <c r="T1911" s="108"/>
      <c r="U1911" s="108"/>
      <c r="V1911" s="108"/>
      <c r="W1911" s="108"/>
      <c r="X1911" s="108"/>
      <c r="Y1911" s="108"/>
      <c r="Z1911" s="108"/>
      <c r="AA1911" s="108"/>
      <c r="AB1911" s="108"/>
      <c r="AC1911" s="108"/>
      <c r="AD1911" s="108"/>
      <c r="AE1911" s="108"/>
      <c r="AF1911" s="108"/>
      <c r="AG1911" s="108"/>
      <c r="AH1911" s="108"/>
    </row>
    <row r="1912">
      <c r="A1912" s="108"/>
      <c r="B1912" s="108"/>
      <c r="C1912" s="108"/>
      <c r="D1912" s="115"/>
      <c r="E1912" s="108"/>
      <c r="F1912" s="108"/>
      <c r="G1912" s="108"/>
      <c r="H1912" s="108"/>
      <c r="I1912" s="108"/>
      <c r="J1912" s="108"/>
      <c r="K1912" s="108"/>
      <c r="L1912" s="108"/>
      <c r="M1912" s="111"/>
      <c r="N1912" s="112"/>
      <c r="O1912" s="111"/>
      <c r="P1912" s="108"/>
      <c r="Q1912" s="108"/>
      <c r="R1912" s="108"/>
      <c r="S1912" s="108"/>
      <c r="T1912" s="108"/>
      <c r="U1912" s="108"/>
      <c r="V1912" s="108"/>
      <c r="W1912" s="108"/>
      <c r="X1912" s="108"/>
      <c r="Y1912" s="108"/>
      <c r="Z1912" s="108"/>
      <c r="AA1912" s="108"/>
      <c r="AB1912" s="108"/>
      <c r="AC1912" s="108"/>
      <c r="AD1912" s="108"/>
      <c r="AE1912" s="108"/>
      <c r="AF1912" s="108"/>
      <c r="AG1912" s="108"/>
      <c r="AH1912" s="108"/>
    </row>
    <row r="1913">
      <c r="A1913" s="108"/>
      <c r="B1913" s="108"/>
      <c r="C1913" s="108"/>
      <c r="D1913" s="115"/>
      <c r="E1913" s="108"/>
      <c r="F1913" s="108"/>
      <c r="G1913" s="108"/>
      <c r="H1913" s="108"/>
      <c r="I1913" s="108"/>
      <c r="J1913" s="108"/>
      <c r="K1913" s="108"/>
      <c r="L1913" s="108"/>
      <c r="M1913" s="111"/>
      <c r="N1913" s="112"/>
      <c r="O1913" s="111"/>
      <c r="P1913" s="108"/>
      <c r="Q1913" s="108"/>
      <c r="R1913" s="108"/>
      <c r="S1913" s="108"/>
      <c r="T1913" s="108"/>
      <c r="U1913" s="108"/>
      <c r="V1913" s="108"/>
      <c r="W1913" s="108"/>
      <c r="X1913" s="108"/>
      <c r="Y1913" s="108"/>
      <c r="Z1913" s="108"/>
      <c r="AA1913" s="108"/>
      <c r="AB1913" s="108"/>
      <c r="AC1913" s="108"/>
      <c r="AD1913" s="108"/>
      <c r="AE1913" s="108"/>
      <c r="AF1913" s="108"/>
      <c r="AG1913" s="108"/>
      <c r="AH1913" s="108"/>
    </row>
    <row r="1914">
      <c r="A1914" s="108"/>
      <c r="B1914" s="108"/>
      <c r="C1914" s="108"/>
      <c r="D1914" s="115"/>
      <c r="E1914" s="108"/>
      <c r="F1914" s="108"/>
      <c r="G1914" s="108"/>
      <c r="H1914" s="108"/>
      <c r="I1914" s="108"/>
      <c r="J1914" s="108"/>
      <c r="K1914" s="108"/>
      <c r="L1914" s="108"/>
      <c r="M1914" s="111"/>
      <c r="N1914" s="112"/>
      <c r="O1914" s="111"/>
      <c r="P1914" s="108"/>
      <c r="Q1914" s="108"/>
      <c r="R1914" s="108"/>
      <c r="S1914" s="108"/>
      <c r="T1914" s="108"/>
      <c r="U1914" s="108"/>
      <c r="V1914" s="108"/>
      <c r="W1914" s="108"/>
      <c r="X1914" s="108"/>
      <c r="Y1914" s="108"/>
      <c r="Z1914" s="108"/>
      <c r="AA1914" s="108"/>
      <c r="AB1914" s="108"/>
      <c r="AC1914" s="108"/>
      <c r="AD1914" s="108"/>
      <c r="AE1914" s="108"/>
      <c r="AF1914" s="108"/>
      <c r="AG1914" s="108"/>
      <c r="AH1914" s="108"/>
    </row>
    <row r="1915">
      <c r="A1915" s="108"/>
      <c r="B1915" s="108"/>
      <c r="C1915" s="108"/>
      <c r="D1915" s="115"/>
      <c r="E1915" s="108"/>
      <c r="F1915" s="108"/>
      <c r="G1915" s="108"/>
      <c r="H1915" s="108"/>
      <c r="I1915" s="108"/>
      <c r="J1915" s="108"/>
      <c r="K1915" s="108"/>
      <c r="L1915" s="108"/>
      <c r="M1915" s="111"/>
      <c r="N1915" s="112"/>
      <c r="O1915" s="111"/>
      <c r="P1915" s="108"/>
      <c r="Q1915" s="108"/>
      <c r="R1915" s="108"/>
      <c r="S1915" s="108"/>
      <c r="T1915" s="108"/>
      <c r="U1915" s="108"/>
      <c r="V1915" s="108"/>
      <c r="W1915" s="108"/>
      <c r="X1915" s="108"/>
      <c r="Y1915" s="108"/>
      <c r="Z1915" s="108"/>
      <c r="AA1915" s="108"/>
      <c r="AB1915" s="108"/>
      <c r="AC1915" s="108"/>
      <c r="AD1915" s="108"/>
      <c r="AE1915" s="108"/>
      <c r="AF1915" s="108"/>
      <c r="AG1915" s="108"/>
      <c r="AH1915" s="108"/>
    </row>
    <row r="1916">
      <c r="A1916" s="108"/>
      <c r="B1916" s="108"/>
      <c r="C1916" s="108"/>
      <c r="D1916" s="115"/>
      <c r="E1916" s="108"/>
      <c r="F1916" s="108"/>
      <c r="G1916" s="108"/>
      <c r="H1916" s="108"/>
      <c r="I1916" s="108"/>
      <c r="J1916" s="108"/>
      <c r="K1916" s="108"/>
      <c r="L1916" s="108"/>
      <c r="M1916" s="111"/>
      <c r="N1916" s="112"/>
      <c r="O1916" s="111"/>
      <c r="P1916" s="108"/>
      <c r="Q1916" s="108"/>
      <c r="R1916" s="108"/>
      <c r="S1916" s="108"/>
      <c r="T1916" s="108"/>
      <c r="U1916" s="108"/>
      <c r="V1916" s="108"/>
      <c r="W1916" s="108"/>
      <c r="X1916" s="108"/>
      <c r="Y1916" s="108"/>
      <c r="Z1916" s="108"/>
      <c r="AA1916" s="108"/>
      <c r="AB1916" s="108"/>
      <c r="AC1916" s="108"/>
      <c r="AD1916" s="108"/>
      <c r="AE1916" s="108"/>
      <c r="AF1916" s="108"/>
      <c r="AG1916" s="108"/>
      <c r="AH1916" s="108"/>
    </row>
    <row r="1917">
      <c r="A1917" s="108"/>
      <c r="B1917" s="108"/>
      <c r="C1917" s="108"/>
      <c r="D1917" s="115"/>
      <c r="E1917" s="108"/>
      <c r="F1917" s="108"/>
      <c r="G1917" s="108"/>
      <c r="H1917" s="108"/>
      <c r="I1917" s="108"/>
      <c r="J1917" s="108"/>
      <c r="K1917" s="108"/>
      <c r="L1917" s="108"/>
      <c r="M1917" s="111"/>
      <c r="N1917" s="112"/>
      <c r="O1917" s="111"/>
      <c r="P1917" s="108"/>
      <c r="Q1917" s="108"/>
      <c r="R1917" s="108"/>
      <c r="S1917" s="108"/>
      <c r="T1917" s="108"/>
      <c r="U1917" s="108"/>
      <c r="V1917" s="108"/>
      <c r="W1917" s="108"/>
      <c r="X1917" s="108"/>
      <c r="Y1917" s="108"/>
      <c r="Z1917" s="108"/>
      <c r="AA1917" s="108"/>
      <c r="AB1917" s="108"/>
      <c r="AC1917" s="108"/>
      <c r="AD1917" s="108"/>
      <c r="AE1917" s="108"/>
      <c r="AF1917" s="108"/>
      <c r="AG1917" s="108"/>
      <c r="AH1917" s="108"/>
    </row>
    <row r="1918">
      <c r="A1918" s="108"/>
      <c r="B1918" s="108"/>
      <c r="C1918" s="108"/>
      <c r="D1918" s="115"/>
      <c r="E1918" s="108"/>
      <c r="F1918" s="108"/>
      <c r="G1918" s="108"/>
      <c r="H1918" s="108"/>
      <c r="I1918" s="108"/>
      <c r="J1918" s="108"/>
      <c r="K1918" s="108"/>
      <c r="L1918" s="108"/>
      <c r="M1918" s="111"/>
      <c r="N1918" s="112"/>
      <c r="O1918" s="111"/>
      <c r="P1918" s="108"/>
      <c r="Q1918" s="108"/>
      <c r="R1918" s="108"/>
      <c r="S1918" s="108"/>
      <c r="T1918" s="108"/>
      <c r="U1918" s="108"/>
      <c r="V1918" s="108"/>
      <c r="W1918" s="108"/>
      <c r="X1918" s="108"/>
      <c r="Y1918" s="108"/>
      <c r="Z1918" s="108"/>
      <c r="AA1918" s="108"/>
      <c r="AB1918" s="108"/>
      <c r="AC1918" s="108"/>
      <c r="AD1918" s="108"/>
      <c r="AE1918" s="108"/>
      <c r="AF1918" s="108"/>
      <c r="AG1918" s="108"/>
      <c r="AH1918" s="108"/>
    </row>
    <row r="1919">
      <c r="A1919" s="108"/>
      <c r="B1919" s="108"/>
      <c r="C1919" s="108"/>
      <c r="D1919" s="115"/>
      <c r="E1919" s="108"/>
      <c r="F1919" s="108"/>
      <c r="G1919" s="108"/>
      <c r="H1919" s="108"/>
      <c r="I1919" s="108"/>
      <c r="J1919" s="108"/>
      <c r="K1919" s="108"/>
      <c r="L1919" s="108"/>
      <c r="M1919" s="111"/>
      <c r="N1919" s="112"/>
      <c r="O1919" s="111"/>
      <c r="P1919" s="108"/>
      <c r="Q1919" s="108"/>
      <c r="R1919" s="108"/>
      <c r="S1919" s="108"/>
      <c r="T1919" s="108"/>
      <c r="U1919" s="108"/>
      <c r="V1919" s="108"/>
      <c r="W1919" s="108"/>
      <c r="X1919" s="108"/>
      <c r="Y1919" s="108"/>
      <c r="Z1919" s="108"/>
      <c r="AA1919" s="108"/>
      <c r="AB1919" s="108"/>
      <c r="AC1919" s="108"/>
      <c r="AD1919" s="108"/>
      <c r="AE1919" s="108"/>
      <c r="AF1919" s="108"/>
      <c r="AG1919" s="108"/>
      <c r="AH1919" s="108"/>
    </row>
    <row r="1920">
      <c r="A1920" s="108"/>
      <c r="B1920" s="108"/>
      <c r="C1920" s="108"/>
      <c r="D1920" s="115"/>
      <c r="E1920" s="108"/>
      <c r="F1920" s="108"/>
      <c r="G1920" s="108"/>
      <c r="H1920" s="108"/>
      <c r="I1920" s="108"/>
      <c r="J1920" s="108"/>
      <c r="K1920" s="108"/>
      <c r="L1920" s="108"/>
      <c r="M1920" s="111"/>
      <c r="N1920" s="112"/>
      <c r="O1920" s="111"/>
      <c r="P1920" s="108"/>
      <c r="Q1920" s="108"/>
      <c r="R1920" s="108"/>
      <c r="S1920" s="108"/>
      <c r="T1920" s="108"/>
      <c r="U1920" s="108"/>
      <c r="V1920" s="108"/>
      <c r="W1920" s="108"/>
      <c r="X1920" s="108"/>
      <c r="Y1920" s="108"/>
      <c r="Z1920" s="108"/>
      <c r="AA1920" s="108"/>
      <c r="AB1920" s="108"/>
      <c r="AC1920" s="108"/>
      <c r="AD1920" s="108"/>
      <c r="AE1920" s="108"/>
      <c r="AF1920" s="108"/>
      <c r="AG1920" s="108"/>
      <c r="AH1920" s="108"/>
    </row>
    <row r="1921">
      <c r="A1921" s="108"/>
      <c r="B1921" s="108"/>
      <c r="C1921" s="108"/>
      <c r="D1921" s="115"/>
      <c r="E1921" s="108"/>
      <c r="F1921" s="108"/>
      <c r="G1921" s="108"/>
      <c r="H1921" s="108"/>
      <c r="I1921" s="108"/>
      <c r="J1921" s="108"/>
      <c r="K1921" s="108"/>
      <c r="L1921" s="108"/>
      <c r="M1921" s="111"/>
      <c r="N1921" s="112"/>
      <c r="O1921" s="111"/>
      <c r="P1921" s="108"/>
      <c r="Q1921" s="108"/>
      <c r="R1921" s="108"/>
      <c r="S1921" s="108"/>
      <c r="T1921" s="108"/>
      <c r="U1921" s="108"/>
      <c r="V1921" s="108"/>
      <c r="W1921" s="108"/>
      <c r="X1921" s="108"/>
      <c r="Y1921" s="108"/>
      <c r="Z1921" s="108"/>
      <c r="AA1921" s="108"/>
      <c r="AB1921" s="108"/>
      <c r="AC1921" s="108"/>
      <c r="AD1921" s="108"/>
      <c r="AE1921" s="108"/>
      <c r="AF1921" s="108"/>
      <c r="AG1921" s="108"/>
      <c r="AH1921" s="108"/>
    </row>
    <row r="1922">
      <c r="A1922" s="108"/>
      <c r="B1922" s="108"/>
      <c r="C1922" s="108"/>
      <c r="D1922" s="115"/>
      <c r="E1922" s="108"/>
      <c r="F1922" s="108"/>
      <c r="G1922" s="108"/>
      <c r="H1922" s="108"/>
      <c r="I1922" s="108"/>
      <c r="J1922" s="108"/>
      <c r="K1922" s="108"/>
      <c r="L1922" s="108"/>
      <c r="M1922" s="111"/>
      <c r="N1922" s="112"/>
      <c r="O1922" s="111"/>
      <c r="P1922" s="108"/>
      <c r="Q1922" s="108"/>
      <c r="R1922" s="108"/>
      <c r="S1922" s="108"/>
      <c r="T1922" s="108"/>
      <c r="U1922" s="108"/>
      <c r="V1922" s="108"/>
      <c r="W1922" s="108"/>
      <c r="X1922" s="108"/>
      <c r="Y1922" s="108"/>
      <c r="Z1922" s="108"/>
      <c r="AA1922" s="108"/>
      <c r="AB1922" s="108"/>
      <c r="AC1922" s="108"/>
      <c r="AD1922" s="108"/>
      <c r="AE1922" s="108"/>
      <c r="AF1922" s="108"/>
      <c r="AG1922" s="108"/>
      <c r="AH1922" s="108"/>
    </row>
    <row r="1923">
      <c r="A1923" s="108"/>
      <c r="B1923" s="108"/>
      <c r="C1923" s="108"/>
      <c r="D1923" s="115"/>
      <c r="E1923" s="108"/>
      <c r="F1923" s="108"/>
      <c r="G1923" s="108"/>
      <c r="H1923" s="108"/>
      <c r="I1923" s="108"/>
      <c r="J1923" s="108"/>
      <c r="K1923" s="108"/>
      <c r="L1923" s="108"/>
      <c r="M1923" s="111"/>
      <c r="N1923" s="112"/>
      <c r="O1923" s="111"/>
      <c r="P1923" s="108"/>
      <c r="Q1923" s="108"/>
      <c r="R1923" s="108"/>
      <c r="S1923" s="108"/>
      <c r="T1923" s="108"/>
      <c r="U1923" s="108"/>
      <c r="V1923" s="108"/>
      <c r="W1923" s="108"/>
      <c r="X1923" s="108"/>
      <c r="Y1923" s="108"/>
      <c r="Z1923" s="108"/>
      <c r="AA1923" s="108"/>
      <c r="AB1923" s="108"/>
      <c r="AC1923" s="108"/>
      <c r="AD1923" s="108"/>
      <c r="AE1923" s="108"/>
      <c r="AF1923" s="108"/>
      <c r="AG1923" s="108"/>
      <c r="AH1923" s="108"/>
    </row>
    <row r="1924">
      <c r="A1924" s="108"/>
      <c r="B1924" s="108"/>
      <c r="C1924" s="108"/>
      <c r="D1924" s="115"/>
      <c r="E1924" s="108"/>
      <c r="F1924" s="108"/>
      <c r="G1924" s="108"/>
      <c r="H1924" s="108"/>
      <c r="I1924" s="108"/>
      <c r="J1924" s="108"/>
      <c r="K1924" s="108"/>
      <c r="L1924" s="108"/>
      <c r="M1924" s="111"/>
      <c r="N1924" s="112"/>
      <c r="O1924" s="111"/>
      <c r="P1924" s="108"/>
      <c r="Q1924" s="108"/>
      <c r="R1924" s="108"/>
      <c r="S1924" s="108"/>
      <c r="T1924" s="108"/>
      <c r="U1924" s="108"/>
      <c r="V1924" s="108"/>
      <c r="W1924" s="108"/>
      <c r="X1924" s="108"/>
      <c r="Y1924" s="108"/>
      <c r="Z1924" s="108"/>
      <c r="AA1924" s="108"/>
      <c r="AB1924" s="108"/>
      <c r="AC1924" s="108"/>
      <c r="AD1924" s="108"/>
      <c r="AE1924" s="108"/>
      <c r="AF1924" s="108"/>
      <c r="AG1924" s="108"/>
      <c r="AH1924" s="108"/>
    </row>
    <row r="1925">
      <c r="A1925" s="108"/>
      <c r="B1925" s="108"/>
      <c r="C1925" s="108"/>
      <c r="D1925" s="115"/>
      <c r="E1925" s="108"/>
      <c r="F1925" s="108"/>
      <c r="G1925" s="108"/>
      <c r="H1925" s="108"/>
      <c r="I1925" s="108"/>
      <c r="J1925" s="108"/>
      <c r="K1925" s="108"/>
      <c r="L1925" s="108"/>
      <c r="M1925" s="111"/>
      <c r="N1925" s="112"/>
      <c r="O1925" s="111"/>
      <c r="P1925" s="108"/>
      <c r="Q1925" s="108"/>
      <c r="R1925" s="108"/>
      <c r="S1925" s="108"/>
      <c r="T1925" s="108"/>
      <c r="U1925" s="108"/>
      <c r="V1925" s="108"/>
      <c r="W1925" s="108"/>
      <c r="X1925" s="108"/>
      <c r="Y1925" s="108"/>
      <c r="Z1925" s="108"/>
      <c r="AA1925" s="108"/>
      <c r="AB1925" s="108"/>
      <c r="AC1925" s="108"/>
      <c r="AD1925" s="108"/>
      <c r="AE1925" s="108"/>
      <c r="AF1925" s="108"/>
      <c r="AG1925" s="108"/>
      <c r="AH1925" s="108"/>
    </row>
    <row r="1926">
      <c r="A1926" s="108"/>
      <c r="B1926" s="108"/>
      <c r="C1926" s="108"/>
      <c r="D1926" s="115"/>
      <c r="E1926" s="108"/>
      <c r="F1926" s="108"/>
      <c r="G1926" s="108"/>
      <c r="H1926" s="108"/>
      <c r="I1926" s="108"/>
      <c r="J1926" s="108"/>
      <c r="K1926" s="108"/>
      <c r="L1926" s="108"/>
      <c r="M1926" s="111"/>
      <c r="N1926" s="112"/>
      <c r="O1926" s="111"/>
      <c r="P1926" s="108"/>
      <c r="Q1926" s="108"/>
      <c r="R1926" s="108"/>
      <c r="S1926" s="108"/>
      <c r="T1926" s="108"/>
      <c r="U1926" s="108"/>
      <c r="V1926" s="108"/>
      <c r="W1926" s="108"/>
      <c r="X1926" s="108"/>
      <c r="Y1926" s="108"/>
      <c r="Z1926" s="108"/>
      <c r="AA1926" s="108"/>
      <c r="AB1926" s="108"/>
      <c r="AC1926" s="108"/>
      <c r="AD1926" s="108"/>
      <c r="AE1926" s="108"/>
      <c r="AF1926" s="108"/>
      <c r="AG1926" s="108"/>
      <c r="AH1926" s="108"/>
    </row>
    <row r="1927">
      <c r="A1927" s="108"/>
      <c r="B1927" s="108"/>
      <c r="C1927" s="108"/>
      <c r="D1927" s="115"/>
      <c r="E1927" s="108"/>
      <c r="F1927" s="108"/>
      <c r="G1927" s="108"/>
      <c r="H1927" s="108"/>
      <c r="I1927" s="108"/>
      <c r="J1927" s="108"/>
      <c r="K1927" s="108"/>
      <c r="L1927" s="108"/>
      <c r="M1927" s="111"/>
      <c r="N1927" s="112"/>
      <c r="O1927" s="111"/>
      <c r="P1927" s="108"/>
      <c r="Q1927" s="108"/>
      <c r="R1927" s="108"/>
      <c r="S1927" s="108"/>
      <c r="T1927" s="108"/>
      <c r="U1927" s="108"/>
      <c r="V1927" s="108"/>
      <c r="W1927" s="108"/>
      <c r="X1927" s="108"/>
      <c r="Y1927" s="108"/>
      <c r="Z1927" s="108"/>
      <c r="AA1927" s="108"/>
      <c r="AB1927" s="108"/>
      <c r="AC1927" s="108"/>
      <c r="AD1927" s="108"/>
      <c r="AE1927" s="108"/>
      <c r="AF1927" s="108"/>
      <c r="AG1927" s="108"/>
      <c r="AH1927" s="108"/>
    </row>
    <row r="1928">
      <c r="A1928" s="108"/>
      <c r="B1928" s="108"/>
      <c r="C1928" s="108"/>
      <c r="D1928" s="115"/>
      <c r="E1928" s="108"/>
      <c r="F1928" s="108"/>
      <c r="G1928" s="108"/>
      <c r="H1928" s="108"/>
      <c r="I1928" s="108"/>
      <c r="J1928" s="108"/>
      <c r="K1928" s="108"/>
      <c r="L1928" s="108"/>
      <c r="M1928" s="111"/>
      <c r="N1928" s="112"/>
      <c r="O1928" s="111"/>
      <c r="P1928" s="108"/>
      <c r="Q1928" s="108"/>
      <c r="R1928" s="108"/>
      <c r="S1928" s="108"/>
      <c r="T1928" s="108"/>
      <c r="U1928" s="108"/>
      <c r="V1928" s="108"/>
      <c r="W1928" s="108"/>
      <c r="X1928" s="108"/>
      <c r="Y1928" s="108"/>
      <c r="Z1928" s="108"/>
      <c r="AA1928" s="108"/>
      <c r="AB1928" s="108"/>
      <c r="AC1928" s="108"/>
      <c r="AD1928" s="108"/>
      <c r="AE1928" s="108"/>
      <c r="AF1928" s="108"/>
      <c r="AG1928" s="108"/>
      <c r="AH1928" s="108"/>
    </row>
    <row r="1929">
      <c r="A1929" s="108"/>
      <c r="B1929" s="108"/>
      <c r="C1929" s="108"/>
      <c r="D1929" s="115"/>
      <c r="E1929" s="108"/>
      <c r="F1929" s="108"/>
      <c r="G1929" s="108"/>
      <c r="H1929" s="108"/>
      <c r="I1929" s="108"/>
      <c r="J1929" s="108"/>
      <c r="K1929" s="108"/>
      <c r="L1929" s="108"/>
      <c r="M1929" s="111"/>
      <c r="N1929" s="112"/>
      <c r="O1929" s="111"/>
      <c r="P1929" s="108"/>
      <c r="Q1929" s="108"/>
      <c r="R1929" s="108"/>
      <c r="S1929" s="108"/>
      <c r="T1929" s="108"/>
      <c r="U1929" s="108"/>
      <c r="V1929" s="108"/>
      <c r="W1929" s="108"/>
      <c r="X1929" s="108"/>
      <c r="Y1929" s="108"/>
      <c r="Z1929" s="108"/>
      <c r="AA1929" s="108"/>
      <c r="AB1929" s="108"/>
      <c r="AC1929" s="108"/>
      <c r="AD1929" s="108"/>
      <c r="AE1929" s="108"/>
      <c r="AF1929" s="108"/>
      <c r="AG1929" s="108"/>
      <c r="AH1929" s="108"/>
    </row>
    <row r="1930">
      <c r="A1930" s="108"/>
      <c r="B1930" s="108"/>
      <c r="C1930" s="108"/>
      <c r="D1930" s="115"/>
      <c r="E1930" s="108"/>
      <c r="F1930" s="108"/>
      <c r="G1930" s="108"/>
      <c r="H1930" s="108"/>
      <c r="I1930" s="108"/>
      <c r="J1930" s="108"/>
      <c r="K1930" s="108"/>
      <c r="L1930" s="108"/>
      <c r="M1930" s="111"/>
      <c r="N1930" s="112"/>
      <c r="O1930" s="111"/>
      <c r="P1930" s="108"/>
      <c r="Q1930" s="108"/>
      <c r="R1930" s="108"/>
      <c r="S1930" s="108"/>
      <c r="T1930" s="108"/>
      <c r="U1930" s="108"/>
      <c r="V1930" s="108"/>
      <c r="W1930" s="108"/>
      <c r="X1930" s="108"/>
      <c r="Y1930" s="108"/>
      <c r="Z1930" s="108"/>
      <c r="AA1930" s="108"/>
      <c r="AB1930" s="108"/>
      <c r="AC1930" s="108"/>
      <c r="AD1930" s="108"/>
      <c r="AE1930" s="108"/>
      <c r="AF1930" s="108"/>
      <c r="AG1930" s="108"/>
      <c r="AH1930" s="108"/>
    </row>
    <row r="1931">
      <c r="A1931" s="108"/>
      <c r="B1931" s="108"/>
      <c r="C1931" s="108"/>
      <c r="D1931" s="115"/>
      <c r="E1931" s="108"/>
      <c r="F1931" s="108"/>
      <c r="G1931" s="108"/>
      <c r="H1931" s="108"/>
      <c r="I1931" s="108"/>
      <c r="J1931" s="108"/>
      <c r="K1931" s="108"/>
      <c r="L1931" s="108"/>
      <c r="M1931" s="111"/>
      <c r="N1931" s="112"/>
      <c r="O1931" s="111"/>
      <c r="P1931" s="108"/>
      <c r="Q1931" s="108"/>
      <c r="R1931" s="108"/>
      <c r="S1931" s="108"/>
      <c r="T1931" s="108"/>
      <c r="U1931" s="108"/>
      <c r="V1931" s="108"/>
      <c r="W1931" s="108"/>
      <c r="X1931" s="108"/>
      <c r="Y1931" s="108"/>
      <c r="Z1931" s="108"/>
      <c r="AA1931" s="108"/>
      <c r="AB1931" s="108"/>
      <c r="AC1931" s="108"/>
      <c r="AD1931" s="108"/>
      <c r="AE1931" s="108"/>
      <c r="AF1931" s="108"/>
      <c r="AG1931" s="108"/>
      <c r="AH1931" s="108"/>
    </row>
    <row r="1932">
      <c r="A1932" s="108"/>
      <c r="B1932" s="108"/>
      <c r="C1932" s="108"/>
      <c r="D1932" s="115"/>
      <c r="E1932" s="108"/>
      <c r="F1932" s="108"/>
      <c r="G1932" s="108"/>
      <c r="H1932" s="108"/>
      <c r="I1932" s="108"/>
      <c r="J1932" s="108"/>
      <c r="K1932" s="108"/>
      <c r="L1932" s="108"/>
      <c r="M1932" s="111"/>
      <c r="N1932" s="112"/>
      <c r="O1932" s="111"/>
      <c r="P1932" s="108"/>
      <c r="Q1932" s="108"/>
      <c r="R1932" s="108"/>
      <c r="S1932" s="108"/>
      <c r="T1932" s="108"/>
      <c r="U1932" s="108"/>
      <c r="V1932" s="108"/>
      <c r="W1932" s="108"/>
      <c r="X1932" s="108"/>
      <c r="Y1932" s="108"/>
      <c r="Z1932" s="108"/>
      <c r="AA1932" s="108"/>
      <c r="AB1932" s="108"/>
      <c r="AC1932" s="108"/>
      <c r="AD1932" s="108"/>
      <c r="AE1932" s="108"/>
      <c r="AF1932" s="108"/>
      <c r="AG1932" s="108"/>
      <c r="AH1932" s="108"/>
    </row>
    <row r="1933">
      <c r="A1933" s="108"/>
      <c r="B1933" s="108"/>
      <c r="C1933" s="108"/>
      <c r="D1933" s="115"/>
      <c r="E1933" s="108"/>
      <c r="F1933" s="108"/>
      <c r="G1933" s="108"/>
      <c r="H1933" s="108"/>
      <c r="I1933" s="108"/>
      <c r="J1933" s="108"/>
      <c r="K1933" s="108"/>
      <c r="L1933" s="108"/>
      <c r="M1933" s="111"/>
      <c r="N1933" s="112"/>
      <c r="O1933" s="111"/>
      <c r="P1933" s="108"/>
      <c r="Q1933" s="108"/>
      <c r="R1933" s="108"/>
      <c r="S1933" s="108"/>
      <c r="T1933" s="108"/>
      <c r="U1933" s="108"/>
      <c r="V1933" s="108"/>
      <c r="W1933" s="108"/>
      <c r="X1933" s="108"/>
      <c r="Y1933" s="108"/>
      <c r="Z1933" s="108"/>
      <c r="AA1933" s="108"/>
      <c r="AB1933" s="108"/>
      <c r="AC1933" s="108"/>
      <c r="AD1933" s="108"/>
      <c r="AE1933" s="108"/>
      <c r="AF1933" s="108"/>
      <c r="AG1933" s="108"/>
      <c r="AH1933" s="108"/>
    </row>
    <row r="1934">
      <c r="A1934" s="108"/>
      <c r="B1934" s="108"/>
      <c r="C1934" s="108"/>
      <c r="D1934" s="115"/>
      <c r="E1934" s="108"/>
      <c r="F1934" s="108"/>
      <c r="G1934" s="108"/>
      <c r="H1934" s="108"/>
      <c r="I1934" s="108"/>
      <c r="J1934" s="108"/>
      <c r="K1934" s="108"/>
      <c r="L1934" s="108"/>
      <c r="M1934" s="111"/>
      <c r="N1934" s="112"/>
      <c r="O1934" s="111"/>
      <c r="P1934" s="108"/>
      <c r="Q1934" s="108"/>
      <c r="R1934" s="108"/>
      <c r="S1934" s="108"/>
      <c r="T1934" s="108"/>
      <c r="U1934" s="108"/>
      <c r="V1934" s="108"/>
      <c r="W1934" s="108"/>
      <c r="X1934" s="108"/>
      <c r="Y1934" s="108"/>
      <c r="Z1934" s="108"/>
      <c r="AA1934" s="108"/>
      <c r="AB1934" s="108"/>
      <c r="AC1934" s="108"/>
      <c r="AD1934" s="108"/>
      <c r="AE1934" s="108"/>
      <c r="AF1934" s="108"/>
      <c r="AG1934" s="108"/>
      <c r="AH1934" s="108"/>
    </row>
    <row r="1935">
      <c r="A1935" s="108"/>
      <c r="B1935" s="108"/>
      <c r="C1935" s="108"/>
      <c r="D1935" s="115"/>
      <c r="E1935" s="108"/>
      <c r="F1935" s="108"/>
      <c r="G1935" s="108"/>
      <c r="H1935" s="108"/>
      <c r="I1935" s="108"/>
      <c r="J1935" s="108"/>
      <c r="K1935" s="108"/>
      <c r="L1935" s="108"/>
      <c r="M1935" s="111"/>
      <c r="N1935" s="112"/>
      <c r="O1935" s="111"/>
      <c r="P1935" s="108"/>
      <c r="Q1935" s="108"/>
      <c r="R1935" s="108"/>
      <c r="S1935" s="108"/>
      <c r="T1935" s="108"/>
      <c r="U1935" s="108"/>
      <c r="V1935" s="108"/>
      <c r="W1935" s="108"/>
      <c r="X1935" s="108"/>
      <c r="Y1935" s="108"/>
      <c r="Z1935" s="108"/>
      <c r="AA1935" s="108"/>
      <c r="AB1935" s="108"/>
      <c r="AC1935" s="108"/>
      <c r="AD1935" s="108"/>
      <c r="AE1935" s="108"/>
      <c r="AF1935" s="108"/>
      <c r="AG1935" s="108"/>
      <c r="AH1935" s="108"/>
    </row>
    <row r="1936">
      <c r="A1936" s="108"/>
      <c r="B1936" s="108"/>
      <c r="C1936" s="108"/>
      <c r="D1936" s="115"/>
      <c r="E1936" s="108"/>
      <c r="F1936" s="108"/>
      <c r="G1936" s="108"/>
      <c r="H1936" s="108"/>
      <c r="I1936" s="108"/>
      <c r="J1936" s="108"/>
      <c r="K1936" s="108"/>
      <c r="L1936" s="108"/>
      <c r="M1936" s="111"/>
      <c r="N1936" s="112"/>
      <c r="O1936" s="111"/>
      <c r="P1936" s="108"/>
      <c r="Q1936" s="108"/>
      <c r="R1936" s="108"/>
      <c r="S1936" s="108"/>
      <c r="T1936" s="108"/>
      <c r="U1936" s="108"/>
      <c r="V1936" s="108"/>
      <c r="W1936" s="108"/>
      <c r="X1936" s="108"/>
      <c r="Y1936" s="108"/>
      <c r="Z1936" s="108"/>
      <c r="AA1936" s="108"/>
      <c r="AB1936" s="108"/>
      <c r="AC1936" s="108"/>
      <c r="AD1936" s="108"/>
      <c r="AE1936" s="108"/>
      <c r="AF1936" s="108"/>
      <c r="AG1936" s="108"/>
      <c r="AH1936" s="108"/>
    </row>
    <row r="1937">
      <c r="A1937" s="108"/>
      <c r="B1937" s="108"/>
      <c r="C1937" s="108"/>
      <c r="D1937" s="115"/>
      <c r="E1937" s="108"/>
      <c r="F1937" s="108"/>
      <c r="G1937" s="108"/>
      <c r="H1937" s="108"/>
      <c r="I1937" s="108"/>
      <c r="J1937" s="108"/>
      <c r="K1937" s="108"/>
      <c r="L1937" s="108"/>
      <c r="M1937" s="111"/>
      <c r="N1937" s="112"/>
      <c r="O1937" s="111"/>
      <c r="P1937" s="108"/>
      <c r="Q1937" s="108"/>
      <c r="R1937" s="108"/>
      <c r="S1937" s="108"/>
      <c r="T1937" s="108"/>
      <c r="U1937" s="108"/>
      <c r="V1937" s="108"/>
      <c r="W1937" s="108"/>
      <c r="X1937" s="108"/>
      <c r="Y1937" s="108"/>
      <c r="Z1937" s="108"/>
      <c r="AA1937" s="108"/>
      <c r="AB1937" s="108"/>
      <c r="AC1937" s="108"/>
      <c r="AD1937" s="108"/>
      <c r="AE1937" s="108"/>
      <c r="AF1937" s="108"/>
      <c r="AG1937" s="108"/>
      <c r="AH1937" s="108"/>
    </row>
    <row r="1938">
      <c r="A1938" s="108"/>
      <c r="B1938" s="108"/>
      <c r="C1938" s="108"/>
      <c r="D1938" s="115"/>
      <c r="E1938" s="108"/>
      <c r="F1938" s="108"/>
      <c r="G1938" s="108"/>
      <c r="H1938" s="108"/>
      <c r="I1938" s="108"/>
      <c r="J1938" s="108"/>
      <c r="K1938" s="108"/>
      <c r="L1938" s="108"/>
      <c r="M1938" s="111"/>
      <c r="N1938" s="112"/>
      <c r="O1938" s="111"/>
      <c r="P1938" s="108"/>
      <c r="Q1938" s="108"/>
      <c r="R1938" s="108"/>
      <c r="S1938" s="108"/>
      <c r="T1938" s="108"/>
      <c r="U1938" s="108"/>
      <c r="V1938" s="108"/>
      <c r="W1938" s="108"/>
      <c r="X1938" s="108"/>
      <c r="Y1938" s="108"/>
      <c r="Z1938" s="108"/>
      <c r="AA1938" s="108"/>
      <c r="AB1938" s="108"/>
      <c r="AC1938" s="108"/>
      <c r="AD1938" s="108"/>
      <c r="AE1938" s="108"/>
      <c r="AF1938" s="108"/>
      <c r="AG1938" s="108"/>
      <c r="AH1938" s="108"/>
    </row>
    <row r="1939">
      <c r="A1939" s="108"/>
      <c r="B1939" s="108"/>
      <c r="C1939" s="108"/>
      <c r="D1939" s="115"/>
      <c r="E1939" s="108"/>
      <c r="F1939" s="108"/>
      <c r="G1939" s="108"/>
      <c r="H1939" s="108"/>
      <c r="I1939" s="108"/>
      <c r="J1939" s="108"/>
      <c r="K1939" s="108"/>
      <c r="L1939" s="108"/>
      <c r="M1939" s="111"/>
      <c r="N1939" s="112"/>
      <c r="O1939" s="111"/>
      <c r="P1939" s="108"/>
      <c r="Q1939" s="108"/>
      <c r="R1939" s="108"/>
      <c r="S1939" s="108"/>
      <c r="T1939" s="108"/>
      <c r="U1939" s="108"/>
      <c r="V1939" s="108"/>
      <c r="W1939" s="108"/>
      <c r="X1939" s="108"/>
      <c r="Y1939" s="108"/>
      <c r="Z1939" s="108"/>
      <c r="AA1939" s="108"/>
      <c r="AB1939" s="108"/>
      <c r="AC1939" s="108"/>
      <c r="AD1939" s="108"/>
      <c r="AE1939" s="108"/>
      <c r="AF1939" s="108"/>
      <c r="AG1939" s="108"/>
      <c r="AH1939" s="108"/>
    </row>
    <row r="1940">
      <c r="A1940" s="108"/>
      <c r="B1940" s="108"/>
      <c r="C1940" s="108"/>
      <c r="D1940" s="115"/>
      <c r="E1940" s="108"/>
      <c r="F1940" s="108"/>
      <c r="G1940" s="108"/>
      <c r="H1940" s="108"/>
      <c r="I1940" s="108"/>
      <c r="J1940" s="108"/>
      <c r="K1940" s="108"/>
      <c r="L1940" s="108"/>
      <c r="M1940" s="111"/>
      <c r="N1940" s="112"/>
      <c r="O1940" s="111"/>
      <c r="P1940" s="108"/>
      <c r="Q1940" s="108"/>
      <c r="R1940" s="108"/>
      <c r="S1940" s="108"/>
      <c r="T1940" s="108"/>
      <c r="U1940" s="108"/>
      <c r="V1940" s="108"/>
      <c r="W1940" s="108"/>
      <c r="X1940" s="108"/>
      <c r="Y1940" s="108"/>
      <c r="Z1940" s="108"/>
      <c r="AA1940" s="108"/>
      <c r="AB1940" s="108"/>
      <c r="AC1940" s="108"/>
      <c r="AD1940" s="108"/>
      <c r="AE1940" s="108"/>
      <c r="AF1940" s="108"/>
      <c r="AG1940" s="108"/>
      <c r="AH1940" s="108"/>
    </row>
    <row r="1941">
      <c r="A1941" s="108"/>
      <c r="B1941" s="108"/>
      <c r="C1941" s="108"/>
      <c r="D1941" s="115"/>
      <c r="E1941" s="108"/>
      <c r="F1941" s="108"/>
      <c r="G1941" s="108"/>
      <c r="H1941" s="108"/>
      <c r="I1941" s="108"/>
      <c r="J1941" s="108"/>
      <c r="K1941" s="108"/>
      <c r="L1941" s="108"/>
      <c r="M1941" s="111"/>
      <c r="N1941" s="112"/>
      <c r="O1941" s="111"/>
      <c r="P1941" s="108"/>
      <c r="Q1941" s="108"/>
      <c r="R1941" s="108"/>
      <c r="S1941" s="108"/>
      <c r="T1941" s="108"/>
      <c r="U1941" s="108"/>
      <c r="V1941" s="108"/>
      <c r="W1941" s="108"/>
      <c r="X1941" s="108"/>
      <c r="Y1941" s="108"/>
      <c r="Z1941" s="108"/>
      <c r="AA1941" s="108"/>
      <c r="AB1941" s="108"/>
      <c r="AC1941" s="108"/>
      <c r="AD1941" s="108"/>
      <c r="AE1941" s="108"/>
      <c r="AF1941" s="108"/>
      <c r="AG1941" s="108"/>
      <c r="AH1941" s="108"/>
    </row>
    <row r="1942">
      <c r="A1942" s="108"/>
      <c r="B1942" s="108"/>
      <c r="C1942" s="108"/>
      <c r="D1942" s="115"/>
      <c r="E1942" s="108"/>
      <c r="F1942" s="108"/>
      <c r="G1942" s="108"/>
      <c r="H1942" s="108"/>
      <c r="I1942" s="108"/>
      <c r="J1942" s="108"/>
      <c r="K1942" s="108"/>
      <c r="L1942" s="108"/>
      <c r="M1942" s="111"/>
      <c r="N1942" s="112"/>
      <c r="O1942" s="111"/>
      <c r="P1942" s="108"/>
      <c r="Q1942" s="108"/>
      <c r="R1942" s="108"/>
      <c r="S1942" s="108"/>
      <c r="T1942" s="108"/>
      <c r="U1942" s="108"/>
      <c r="V1942" s="108"/>
      <c r="W1942" s="108"/>
      <c r="X1942" s="108"/>
      <c r="Y1942" s="108"/>
      <c r="Z1942" s="108"/>
      <c r="AA1942" s="108"/>
      <c r="AB1942" s="108"/>
      <c r="AC1942" s="108"/>
      <c r="AD1942" s="108"/>
      <c r="AE1942" s="108"/>
      <c r="AF1942" s="108"/>
      <c r="AG1942" s="108"/>
      <c r="AH1942" s="108"/>
    </row>
    <row r="1943">
      <c r="A1943" s="108"/>
      <c r="B1943" s="108"/>
      <c r="C1943" s="108"/>
      <c r="D1943" s="115"/>
      <c r="E1943" s="108"/>
      <c r="F1943" s="108"/>
      <c r="G1943" s="108"/>
      <c r="H1943" s="108"/>
      <c r="I1943" s="108"/>
      <c r="J1943" s="108"/>
      <c r="K1943" s="108"/>
      <c r="L1943" s="108"/>
      <c r="M1943" s="111"/>
      <c r="N1943" s="112"/>
      <c r="O1943" s="111"/>
      <c r="P1943" s="108"/>
      <c r="Q1943" s="108"/>
      <c r="R1943" s="108"/>
      <c r="S1943" s="108"/>
      <c r="T1943" s="108"/>
      <c r="U1943" s="108"/>
      <c r="V1943" s="108"/>
      <c r="W1943" s="108"/>
      <c r="X1943" s="108"/>
      <c r="Y1943" s="108"/>
      <c r="Z1943" s="108"/>
      <c r="AA1943" s="108"/>
      <c r="AB1943" s="108"/>
      <c r="AC1943" s="108"/>
      <c r="AD1943" s="108"/>
      <c r="AE1943" s="108"/>
      <c r="AF1943" s="108"/>
      <c r="AG1943" s="108"/>
      <c r="AH1943" s="108"/>
    </row>
    <row r="1944">
      <c r="A1944" s="108"/>
      <c r="B1944" s="108"/>
      <c r="C1944" s="108"/>
      <c r="D1944" s="115"/>
      <c r="E1944" s="108"/>
      <c r="F1944" s="108"/>
      <c r="G1944" s="108"/>
      <c r="H1944" s="108"/>
      <c r="I1944" s="108"/>
      <c r="J1944" s="108"/>
      <c r="K1944" s="108"/>
      <c r="L1944" s="108"/>
      <c r="M1944" s="111"/>
      <c r="N1944" s="112"/>
      <c r="O1944" s="111"/>
      <c r="P1944" s="108"/>
      <c r="Q1944" s="108"/>
      <c r="R1944" s="108"/>
      <c r="S1944" s="108"/>
      <c r="T1944" s="108"/>
      <c r="U1944" s="108"/>
      <c r="V1944" s="108"/>
      <c r="W1944" s="108"/>
      <c r="X1944" s="108"/>
      <c r="Y1944" s="108"/>
      <c r="Z1944" s="108"/>
      <c r="AA1944" s="108"/>
      <c r="AB1944" s="108"/>
      <c r="AC1944" s="108"/>
      <c r="AD1944" s="108"/>
      <c r="AE1944" s="108"/>
      <c r="AF1944" s="108"/>
      <c r="AG1944" s="108"/>
      <c r="AH1944" s="108"/>
    </row>
    <row r="1945">
      <c r="A1945" s="108"/>
      <c r="B1945" s="108"/>
      <c r="C1945" s="108"/>
      <c r="D1945" s="115"/>
      <c r="E1945" s="108"/>
      <c r="F1945" s="108"/>
      <c r="G1945" s="108"/>
      <c r="H1945" s="108"/>
      <c r="I1945" s="108"/>
      <c r="J1945" s="108"/>
      <c r="K1945" s="108"/>
      <c r="L1945" s="108"/>
      <c r="M1945" s="111"/>
      <c r="N1945" s="112"/>
      <c r="O1945" s="111"/>
      <c r="P1945" s="108"/>
      <c r="Q1945" s="108"/>
      <c r="R1945" s="108"/>
      <c r="S1945" s="108"/>
      <c r="T1945" s="108"/>
      <c r="U1945" s="108"/>
      <c r="V1945" s="108"/>
      <c r="W1945" s="108"/>
      <c r="X1945" s="108"/>
      <c r="Y1945" s="108"/>
      <c r="Z1945" s="108"/>
      <c r="AA1945" s="108"/>
      <c r="AB1945" s="108"/>
      <c r="AC1945" s="108"/>
      <c r="AD1945" s="108"/>
      <c r="AE1945" s="108"/>
      <c r="AF1945" s="108"/>
      <c r="AG1945" s="108"/>
      <c r="AH1945" s="108"/>
    </row>
    <row r="1946">
      <c r="A1946" s="108"/>
      <c r="B1946" s="108"/>
      <c r="C1946" s="108"/>
      <c r="D1946" s="115"/>
      <c r="E1946" s="108"/>
      <c r="F1946" s="108"/>
      <c r="G1946" s="108"/>
      <c r="H1946" s="108"/>
      <c r="I1946" s="108"/>
      <c r="J1946" s="108"/>
      <c r="K1946" s="108"/>
      <c r="L1946" s="108"/>
      <c r="M1946" s="111"/>
      <c r="N1946" s="112"/>
      <c r="O1946" s="111"/>
      <c r="P1946" s="108"/>
      <c r="Q1946" s="108"/>
      <c r="R1946" s="108"/>
      <c r="S1946" s="108"/>
      <c r="T1946" s="108"/>
      <c r="U1946" s="108"/>
      <c r="V1946" s="108"/>
      <c r="W1946" s="108"/>
      <c r="X1946" s="108"/>
      <c r="Y1946" s="108"/>
      <c r="Z1946" s="108"/>
      <c r="AA1946" s="108"/>
      <c r="AB1946" s="108"/>
      <c r="AC1946" s="108"/>
      <c r="AD1946" s="108"/>
      <c r="AE1946" s="108"/>
      <c r="AF1946" s="108"/>
      <c r="AG1946" s="108"/>
      <c r="AH1946" s="108"/>
    </row>
    <row r="1947">
      <c r="A1947" s="108"/>
      <c r="B1947" s="108"/>
      <c r="C1947" s="108"/>
      <c r="D1947" s="115"/>
      <c r="E1947" s="108"/>
      <c r="F1947" s="108"/>
      <c r="G1947" s="108"/>
      <c r="H1947" s="108"/>
      <c r="I1947" s="108"/>
      <c r="J1947" s="108"/>
      <c r="K1947" s="108"/>
      <c r="L1947" s="108"/>
      <c r="M1947" s="111"/>
      <c r="N1947" s="112"/>
      <c r="O1947" s="111"/>
      <c r="P1947" s="108"/>
      <c r="Q1947" s="108"/>
      <c r="R1947" s="108"/>
      <c r="S1947" s="108"/>
      <c r="T1947" s="108"/>
      <c r="U1947" s="108"/>
      <c r="V1947" s="108"/>
      <c r="W1947" s="108"/>
      <c r="X1947" s="108"/>
      <c r="Y1947" s="108"/>
      <c r="Z1947" s="108"/>
      <c r="AA1947" s="108"/>
      <c r="AB1947" s="108"/>
      <c r="AC1947" s="108"/>
      <c r="AD1947" s="108"/>
      <c r="AE1947" s="108"/>
      <c r="AF1947" s="108"/>
      <c r="AG1947" s="108"/>
      <c r="AH1947" s="108"/>
    </row>
    <row r="1948">
      <c r="A1948" s="108"/>
      <c r="B1948" s="108"/>
      <c r="C1948" s="108"/>
      <c r="D1948" s="115"/>
      <c r="E1948" s="108"/>
      <c r="F1948" s="108"/>
      <c r="G1948" s="108"/>
      <c r="H1948" s="108"/>
      <c r="I1948" s="108"/>
      <c r="J1948" s="108"/>
      <c r="K1948" s="108"/>
      <c r="L1948" s="108"/>
      <c r="M1948" s="111"/>
      <c r="N1948" s="112"/>
      <c r="O1948" s="111"/>
      <c r="P1948" s="108"/>
      <c r="Q1948" s="108"/>
      <c r="R1948" s="108"/>
      <c r="S1948" s="108"/>
      <c r="T1948" s="108"/>
      <c r="U1948" s="108"/>
      <c r="V1948" s="108"/>
      <c r="W1948" s="108"/>
      <c r="X1948" s="108"/>
      <c r="Y1948" s="108"/>
      <c r="Z1948" s="108"/>
      <c r="AA1948" s="108"/>
      <c r="AB1948" s="108"/>
      <c r="AC1948" s="108"/>
      <c r="AD1948" s="108"/>
      <c r="AE1948" s="108"/>
      <c r="AF1948" s="108"/>
      <c r="AG1948" s="108"/>
      <c r="AH1948" s="108"/>
    </row>
    <row r="1949">
      <c r="A1949" s="108"/>
      <c r="B1949" s="108"/>
      <c r="C1949" s="108"/>
      <c r="D1949" s="115"/>
      <c r="E1949" s="108"/>
      <c r="F1949" s="108"/>
      <c r="G1949" s="108"/>
      <c r="H1949" s="108"/>
      <c r="I1949" s="108"/>
      <c r="J1949" s="108"/>
      <c r="K1949" s="108"/>
      <c r="L1949" s="108"/>
      <c r="M1949" s="111"/>
      <c r="N1949" s="112"/>
      <c r="O1949" s="111"/>
      <c r="P1949" s="108"/>
      <c r="Q1949" s="108"/>
      <c r="R1949" s="108"/>
      <c r="S1949" s="108"/>
      <c r="T1949" s="108"/>
      <c r="U1949" s="108"/>
      <c r="V1949" s="108"/>
      <c r="W1949" s="108"/>
      <c r="X1949" s="108"/>
      <c r="Y1949" s="108"/>
      <c r="Z1949" s="108"/>
      <c r="AA1949" s="108"/>
      <c r="AB1949" s="108"/>
      <c r="AC1949" s="108"/>
      <c r="AD1949" s="108"/>
      <c r="AE1949" s="108"/>
      <c r="AF1949" s="108"/>
      <c r="AG1949" s="108"/>
      <c r="AH1949" s="108"/>
    </row>
    <row r="1950">
      <c r="A1950" s="108"/>
      <c r="B1950" s="108"/>
      <c r="C1950" s="108"/>
      <c r="D1950" s="115"/>
      <c r="E1950" s="108"/>
      <c r="F1950" s="108"/>
      <c r="G1950" s="108"/>
      <c r="H1950" s="108"/>
      <c r="I1950" s="108"/>
      <c r="J1950" s="108"/>
      <c r="K1950" s="108"/>
      <c r="L1950" s="108"/>
      <c r="M1950" s="111"/>
      <c r="N1950" s="112"/>
      <c r="O1950" s="111"/>
      <c r="P1950" s="108"/>
      <c r="Q1950" s="108"/>
      <c r="R1950" s="108"/>
      <c r="S1950" s="108"/>
      <c r="T1950" s="108"/>
      <c r="U1950" s="108"/>
      <c r="V1950" s="108"/>
      <c r="W1950" s="108"/>
      <c r="X1950" s="108"/>
      <c r="Y1950" s="108"/>
      <c r="Z1950" s="108"/>
      <c r="AA1950" s="108"/>
      <c r="AB1950" s="108"/>
      <c r="AC1950" s="108"/>
      <c r="AD1950" s="108"/>
      <c r="AE1950" s="108"/>
      <c r="AF1950" s="108"/>
      <c r="AG1950" s="108"/>
      <c r="AH1950" s="108"/>
    </row>
    <row r="1951">
      <c r="A1951" s="108"/>
      <c r="B1951" s="108"/>
      <c r="C1951" s="108"/>
      <c r="D1951" s="115"/>
      <c r="E1951" s="108"/>
      <c r="F1951" s="108"/>
      <c r="G1951" s="108"/>
      <c r="H1951" s="108"/>
      <c r="I1951" s="108"/>
      <c r="J1951" s="108"/>
      <c r="K1951" s="108"/>
      <c r="L1951" s="108"/>
      <c r="M1951" s="111"/>
      <c r="N1951" s="112"/>
      <c r="O1951" s="111"/>
      <c r="P1951" s="108"/>
      <c r="Q1951" s="108"/>
      <c r="R1951" s="108"/>
      <c r="S1951" s="108"/>
      <c r="T1951" s="108"/>
      <c r="U1951" s="108"/>
      <c r="V1951" s="108"/>
      <c r="W1951" s="108"/>
      <c r="X1951" s="108"/>
      <c r="Y1951" s="108"/>
      <c r="Z1951" s="108"/>
      <c r="AA1951" s="108"/>
      <c r="AB1951" s="108"/>
      <c r="AC1951" s="108"/>
      <c r="AD1951" s="108"/>
      <c r="AE1951" s="108"/>
      <c r="AF1951" s="108"/>
      <c r="AG1951" s="108"/>
      <c r="AH1951" s="108"/>
    </row>
    <row r="1952">
      <c r="A1952" s="108"/>
      <c r="B1952" s="108"/>
      <c r="C1952" s="108"/>
      <c r="D1952" s="115"/>
      <c r="E1952" s="108"/>
      <c r="F1952" s="108"/>
      <c r="G1952" s="108"/>
      <c r="H1952" s="108"/>
      <c r="I1952" s="108"/>
      <c r="J1952" s="108"/>
      <c r="K1952" s="108"/>
      <c r="L1952" s="108"/>
      <c r="M1952" s="111"/>
      <c r="N1952" s="112"/>
      <c r="O1952" s="111"/>
      <c r="P1952" s="108"/>
      <c r="Q1952" s="108"/>
      <c r="R1952" s="108"/>
      <c r="S1952" s="108"/>
      <c r="T1952" s="108"/>
      <c r="U1952" s="108"/>
      <c r="V1952" s="108"/>
      <c r="W1952" s="108"/>
      <c r="X1952" s="108"/>
      <c r="Y1952" s="108"/>
      <c r="Z1952" s="108"/>
      <c r="AA1952" s="108"/>
      <c r="AB1952" s="108"/>
      <c r="AC1952" s="108"/>
      <c r="AD1952" s="108"/>
      <c r="AE1952" s="108"/>
      <c r="AF1952" s="108"/>
      <c r="AG1952" s="108"/>
      <c r="AH1952" s="108"/>
    </row>
    <row r="1953">
      <c r="A1953" s="108"/>
      <c r="B1953" s="108"/>
      <c r="C1953" s="108"/>
      <c r="D1953" s="115"/>
      <c r="E1953" s="108"/>
      <c r="F1953" s="108"/>
      <c r="G1953" s="108"/>
      <c r="H1953" s="108"/>
      <c r="I1953" s="108"/>
      <c r="J1953" s="108"/>
      <c r="K1953" s="108"/>
      <c r="L1953" s="108"/>
      <c r="M1953" s="111"/>
      <c r="N1953" s="112"/>
      <c r="O1953" s="111"/>
      <c r="P1953" s="108"/>
      <c r="Q1953" s="108"/>
      <c r="R1953" s="108"/>
      <c r="S1953" s="108"/>
      <c r="T1953" s="108"/>
      <c r="U1953" s="108"/>
      <c r="V1953" s="108"/>
      <c r="W1953" s="108"/>
      <c r="X1953" s="108"/>
      <c r="Y1953" s="108"/>
      <c r="Z1953" s="108"/>
      <c r="AA1953" s="108"/>
      <c r="AB1953" s="108"/>
      <c r="AC1953" s="108"/>
      <c r="AD1953" s="108"/>
      <c r="AE1953" s="108"/>
      <c r="AF1953" s="108"/>
      <c r="AG1953" s="108"/>
      <c r="AH1953" s="108"/>
    </row>
    <row r="1954">
      <c r="A1954" s="108"/>
      <c r="B1954" s="108"/>
      <c r="C1954" s="108"/>
      <c r="D1954" s="115"/>
      <c r="E1954" s="108"/>
      <c r="F1954" s="108"/>
      <c r="G1954" s="108"/>
      <c r="H1954" s="108"/>
      <c r="I1954" s="108"/>
      <c r="J1954" s="108"/>
      <c r="K1954" s="108"/>
      <c r="L1954" s="108"/>
      <c r="M1954" s="111"/>
      <c r="N1954" s="112"/>
      <c r="O1954" s="111"/>
      <c r="P1954" s="108"/>
      <c r="Q1954" s="108"/>
      <c r="R1954" s="108"/>
      <c r="S1954" s="108"/>
      <c r="T1954" s="108"/>
      <c r="U1954" s="108"/>
      <c r="V1954" s="108"/>
      <c r="W1954" s="108"/>
      <c r="X1954" s="108"/>
      <c r="Y1954" s="108"/>
      <c r="Z1954" s="108"/>
      <c r="AA1954" s="108"/>
      <c r="AB1954" s="108"/>
      <c r="AC1954" s="108"/>
      <c r="AD1954" s="108"/>
      <c r="AE1954" s="108"/>
      <c r="AF1954" s="108"/>
      <c r="AG1954" s="108"/>
      <c r="AH1954" s="108"/>
    </row>
    <row r="1955">
      <c r="A1955" s="108"/>
      <c r="B1955" s="108"/>
      <c r="C1955" s="108"/>
      <c r="D1955" s="115"/>
      <c r="E1955" s="108"/>
      <c r="F1955" s="108"/>
      <c r="G1955" s="108"/>
      <c r="H1955" s="108"/>
      <c r="I1955" s="108"/>
      <c r="J1955" s="108"/>
      <c r="K1955" s="108"/>
      <c r="L1955" s="108"/>
      <c r="M1955" s="111"/>
      <c r="N1955" s="112"/>
      <c r="O1955" s="111"/>
      <c r="P1955" s="108"/>
      <c r="Q1955" s="108"/>
      <c r="R1955" s="108"/>
      <c r="S1955" s="108"/>
      <c r="T1955" s="108"/>
      <c r="U1955" s="108"/>
      <c r="V1955" s="108"/>
      <c r="W1955" s="108"/>
      <c r="X1955" s="108"/>
      <c r="Y1955" s="108"/>
      <c r="Z1955" s="108"/>
      <c r="AA1955" s="108"/>
      <c r="AB1955" s="108"/>
      <c r="AC1955" s="108"/>
      <c r="AD1955" s="108"/>
      <c r="AE1955" s="108"/>
      <c r="AF1955" s="108"/>
      <c r="AG1955" s="108"/>
      <c r="AH1955" s="108"/>
    </row>
    <row r="1956">
      <c r="A1956" s="108"/>
      <c r="B1956" s="108"/>
      <c r="C1956" s="108"/>
      <c r="D1956" s="115"/>
      <c r="E1956" s="108"/>
      <c r="F1956" s="108"/>
      <c r="G1956" s="108"/>
      <c r="H1956" s="108"/>
      <c r="I1956" s="108"/>
      <c r="J1956" s="108"/>
      <c r="K1956" s="108"/>
      <c r="L1956" s="108"/>
      <c r="M1956" s="111"/>
      <c r="N1956" s="112"/>
      <c r="O1956" s="111"/>
      <c r="P1956" s="108"/>
      <c r="Q1956" s="108"/>
      <c r="R1956" s="108"/>
      <c r="S1956" s="108"/>
      <c r="T1956" s="108"/>
      <c r="U1956" s="108"/>
      <c r="V1956" s="108"/>
      <c r="W1956" s="108"/>
      <c r="X1956" s="108"/>
      <c r="Y1956" s="108"/>
      <c r="Z1956" s="108"/>
      <c r="AA1956" s="108"/>
      <c r="AB1956" s="108"/>
      <c r="AC1956" s="108"/>
      <c r="AD1956" s="108"/>
      <c r="AE1956" s="108"/>
      <c r="AF1956" s="108"/>
      <c r="AG1956" s="108"/>
      <c r="AH1956" s="108"/>
    </row>
    <row r="1957">
      <c r="A1957" s="108"/>
      <c r="B1957" s="108"/>
      <c r="C1957" s="108"/>
      <c r="D1957" s="115"/>
      <c r="E1957" s="108"/>
      <c r="F1957" s="108"/>
      <c r="G1957" s="108"/>
      <c r="H1957" s="108"/>
      <c r="I1957" s="108"/>
      <c r="J1957" s="108"/>
      <c r="K1957" s="108"/>
      <c r="L1957" s="108"/>
      <c r="M1957" s="111"/>
      <c r="N1957" s="112"/>
      <c r="O1957" s="111"/>
      <c r="P1957" s="108"/>
      <c r="Q1957" s="108"/>
      <c r="R1957" s="108"/>
      <c r="S1957" s="108"/>
      <c r="T1957" s="108"/>
      <c r="U1957" s="108"/>
      <c r="V1957" s="108"/>
      <c r="W1957" s="108"/>
      <c r="X1957" s="108"/>
      <c r="Y1957" s="108"/>
      <c r="Z1957" s="108"/>
      <c r="AA1957" s="108"/>
      <c r="AB1957" s="108"/>
      <c r="AC1957" s="108"/>
      <c r="AD1957" s="108"/>
      <c r="AE1957" s="108"/>
      <c r="AF1957" s="108"/>
      <c r="AG1957" s="108"/>
      <c r="AH1957" s="108"/>
    </row>
    <row r="1958">
      <c r="A1958" s="108"/>
      <c r="B1958" s="108"/>
      <c r="C1958" s="108"/>
      <c r="D1958" s="115"/>
      <c r="E1958" s="108"/>
      <c r="F1958" s="108"/>
      <c r="G1958" s="108"/>
      <c r="H1958" s="108"/>
      <c r="I1958" s="108"/>
      <c r="J1958" s="108"/>
      <c r="K1958" s="108"/>
      <c r="L1958" s="108"/>
      <c r="M1958" s="111"/>
      <c r="N1958" s="112"/>
      <c r="O1958" s="111"/>
      <c r="P1958" s="108"/>
      <c r="Q1958" s="108"/>
      <c r="R1958" s="108"/>
      <c r="S1958" s="108"/>
      <c r="T1958" s="108"/>
      <c r="U1958" s="108"/>
      <c r="V1958" s="108"/>
      <c r="W1958" s="108"/>
      <c r="X1958" s="108"/>
      <c r="Y1958" s="108"/>
      <c r="Z1958" s="108"/>
      <c r="AA1958" s="108"/>
      <c r="AB1958" s="108"/>
      <c r="AC1958" s="108"/>
      <c r="AD1958" s="108"/>
      <c r="AE1958" s="108"/>
      <c r="AF1958" s="108"/>
      <c r="AG1958" s="108"/>
      <c r="AH1958" s="108"/>
    </row>
    <row r="1959">
      <c r="A1959" s="108"/>
      <c r="B1959" s="108"/>
      <c r="C1959" s="108"/>
      <c r="D1959" s="115"/>
      <c r="E1959" s="108"/>
      <c r="F1959" s="108"/>
      <c r="G1959" s="108"/>
      <c r="H1959" s="108"/>
      <c r="I1959" s="108"/>
      <c r="J1959" s="108"/>
      <c r="K1959" s="108"/>
      <c r="L1959" s="108"/>
      <c r="M1959" s="111"/>
      <c r="N1959" s="112"/>
      <c r="O1959" s="111"/>
      <c r="P1959" s="108"/>
      <c r="Q1959" s="108"/>
      <c r="R1959" s="108"/>
      <c r="S1959" s="108"/>
      <c r="T1959" s="108"/>
      <c r="U1959" s="108"/>
      <c r="V1959" s="108"/>
      <c r="W1959" s="108"/>
      <c r="X1959" s="108"/>
      <c r="Y1959" s="108"/>
      <c r="Z1959" s="108"/>
      <c r="AA1959" s="108"/>
      <c r="AB1959" s="108"/>
      <c r="AC1959" s="108"/>
      <c r="AD1959" s="108"/>
      <c r="AE1959" s="108"/>
      <c r="AF1959" s="108"/>
      <c r="AG1959" s="108"/>
      <c r="AH1959" s="108"/>
    </row>
    <row r="1960">
      <c r="A1960" s="108"/>
      <c r="B1960" s="108"/>
      <c r="C1960" s="108"/>
      <c r="D1960" s="115"/>
      <c r="E1960" s="108"/>
      <c r="F1960" s="108"/>
      <c r="G1960" s="108"/>
      <c r="H1960" s="108"/>
      <c r="I1960" s="108"/>
      <c r="J1960" s="108"/>
      <c r="K1960" s="108"/>
      <c r="L1960" s="108"/>
      <c r="M1960" s="111"/>
      <c r="N1960" s="112"/>
      <c r="O1960" s="111"/>
      <c r="P1960" s="108"/>
      <c r="Q1960" s="108"/>
      <c r="R1960" s="108"/>
      <c r="S1960" s="108"/>
      <c r="T1960" s="108"/>
      <c r="U1960" s="108"/>
      <c r="V1960" s="108"/>
      <c r="W1960" s="108"/>
      <c r="X1960" s="108"/>
      <c r="Y1960" s="108"/>
      <c r="Z1960" s="108"/>
      <c r="AA1960" s="108"/>
      <c r="AB1960" s="108"/>
      <c r="AC1960" s="108"/>
      <c r="AD1960" s="108"/>
      <c r="AE1960" s="108"/>
      <c r="AF1960" s="108"/>
      <c r="AG1960" s="108"/>
      <c r="AH1960" s="108"/>
    </row>
    <row r="1961">
      <c r="A1961" s="108"/>
      <c r="B1961" s="108"/>
      <c r="C1961" s="108"/>
      <c r="D1961" s="115"/>
      <c r="E1961" s="108"/>
      <c r="F1961" s="108"/>
      <c r="G1961" s="108"/>
      <c r="H1961" s="108"/>
      <c r="I1961" s="108"/>
      <c r="J1961" s="108"/>
      <c r="K1961" s="108"/>
      <c r="L1961" s="108"/>
      <c r="M1961" s="111"/>
      <c r="N1961" s="112"/>
      <c r="O1961" s="111"/>
      <c r="P1961" s="108"/>
      <c r="Q1961" s="108"/>
      <c r="R1961" s="108"/>
      <c r="S1961" s="108"/>
      <c r="T1961" s="108"/>
      <c r="U1961" s="108"/>
      <c r="V1961" s="108"/>
      <c r="W1961" s="108"/>
      <c r="X1961" s="108"/>
      <c r="Y1961" s="108"/>
      <c r="Z1961" s="108"/>
      <c r="AA1961" s="108"/>
      <c r="AB1961" s="108"/>
      <c r="AC1961" s="108"/>
      <c r="AD1961" s="108"/>
      <c r="AE1961" s="108"/>
      <c r="AF1961" s="108"/>
      <c r="AG1961" s="108"/>
      <c r="AH1961" s="108"/>
    </row>
    <row r="1962">
      <c r="A1962" s="108"/>
      <c r="B1962" s="108"/>
      <c r="C1962" s="108"/>
      <c r="D1962" s="115"/>
      <c r="E1962" s="108"/>
      <c r="F1962" s="108"/>
      <c r="G1962" s="108"/>
      <c r="H1962" s="108"/>
      <c r="I1962" s="108"/>
      <c r="J1962" s="108"/>
      <c r="K1962" s="108"/>
      <c r="L1962" s="108"/>
      <c r="M1962" s="111"/>
      <c r="N1962" s="112"/>
      <c r="O1962" s="111"/>
      <c r="P1962" s="108"/>
      <c r="Q1962" s="108"/>
      <c r="R1962" s="108"/>
      <c r="S1962" s="108"/>
      <c r="T1962" s="108"/>
      <c r="U1962" s="108"/>
      <c r="V1962" s="108"/>
      <c r="W1962" s="108"/>
      <c r="X1962" s="108"/>
      <c r="Y1962" s="108"/>
      <c r="Z1962" s="108"/>
      <c r="AA1962" s="108"/>
      <c r="AB1962" s="108"/>
      <c r="AC1962" s="108"/>
      <c r="AD1962" s="108"/>
      <c r="AE1962" s="108"/>
      <c r="AF1962" s="108"/>
      <c r="AG1962" s="108"/>
      <c r="AH1962" s="108"/>
    </row>
    <row r="1963">
      <c r="A1963" s="108"/>
      <c r="B1963" s="108"/>
      <c r="C1963" s="108"/>
      <c r="D1963" s="115"/>
      <c r="E1963" s="108"/>
      <c r="F1963" s="108"/>
      <c r="G1963" s="108"/>
      <c r="H1963" s="108"/>
      <c r="I1963" s="108"/>
      <c r="J1963" s="108"/>
      <c r="K1963" s="108"/>
      <c r="L1963" s="108"/>
      <c r="M1963" s="111"/>
      <c r="N1963" s="112"/>
      <c r="O1963" s="111"/>
      <c r="P1963" s="108"/>
      <c r="Q1963" s="108"/>
      <c r="R1963" s="108"/>
      <c r="S1963" s="108"/>
      <c r="T1963" s="108"/>
      <c r="U1963" s="108"/>
      <c r="V1963" s="108"/>
      <c r="W1963" s="108"/>
      <c r="X1963" s="108"/>
      <c r="Y1963" s="108"/>
      <c r="Z1963" s="108"/>
      <c r="AA1963" s="108"/>
      <c r="AB1963" s="108"/>
      <c r="AC1963" s="108"/>
      <c r="AD1963" s="108"/>
      <c r="AE1963" s="108"/>
      <c r="AF1963" s="108"/>
      <c r="AG1963" s="108"/>
      <c r="AH1963" s="108"/>
    </row>
    <row r="1964">
      <c r="A1964" s="108"/>
      <c r="B1964" s="108"/>
      <c r="C1964" s="108"/>
      <c r="D1964" s="115"/>
      <c r="E1964" s="108"/>
      <c r="F1964" s="108"/>
      <c r="G1964" s="108"/>
      <c r="H1964" s="108"/>
      <c r="I1964" s="108"/>
      <c r="J1964" s="108"/>
      <c r="K1964" s="108"/>
      <c r="L1964" s="108"/>
      <c r="M1964" s="111"/>
      <c r="N1964" s="112"/>
      <c r="O1964" s="111"/>
      <c r="P1964" s="108"/>
      <c r="Q1964" s="108"/>
      <c r="R1964" s="108"/>
      <c r="S1964" s="108"/>
      <c r="T1964" s="108"/>
      <c r="U1964" s="108"/>
      <c r="V1964" s="108"/>
      <c r="W1964" s="108"/>
      <c r="X1964" s="108"/>
      <c r="Y1964" s="108"/>
      <c r="Z1964" s="108"/>
      <c r="AA1964" s="108"/>
      <c r="AB1964" s="108"/>
      <c r="AC1964" s="108"/>
      <c r="AD1964" s="108"/>
      <c r="AE1964" s="108"/>
      <c r="AF1964" s="108"/>
      <c r="AG1964" s="108"/>
      <c r="AH1964" s="108"/>
    </row>
    <row r="1965">
      <c r="A1965" s="108"/>
      <c r="B1965" s="108"/>
      <c r="C1965" s="108"/>
      <c r="D1965" s="115"/>
      <c r="E1965" s="108"/>
      <c r="F1965" s="108"/>
      <c r="G1965" s="108"/>
      <c r="H1965" s="108"/>
      <c r="I1965" s="108"/>
      <c r="J1965" s="108"/>
      <c r="K1965" s="108"/>
      <c r="L1965" s="108"/>
      <c r="M1965" s="111"/>
      <c r="N1965" s="112"/>
      <c r="O1965" s="111"/>
      <c r="P1965" s="108"/>
      <c r="Q1965" s="108"/>
      <c r="R1965" s="108"/>
      <c r="S1965" s="108"/>
      <c r="T1965" s="108"/>
      <c r="U1965" s="108"/>
      <c r="V1965" s="108"/>
      <c r="W1965" s="108"/>
      <c r="X1965" s="108"/>
      <c r="Y1965" s="108"/>
      <c r="Z1965" s="108"/>
      <c r="AA1965" s="108"/>
      <c r="AB1965" s="108"/>
      <c r="AC1965" s="108"/>
      <c r="AD1965" s="108"/>
      <c r="AE1965" s="108"/>
      <c r="AF1965" s="108"/>
      <c r="AG1965" s="108"/>
      <c r="AH1965" s="108"/>
    </row>
    <row r="1966">
      <c r="A1966" s="108"/>
      <c r="B1966" s="108"/>
      <c r="C1966" s="108"/>
      <c r="D1966" s="115"/>
      <c r="E1966" s="108"/>
      <c r="F1966" s="108"/>
      <c r="G1966" s="108"/>
      <c r="H1966" s="108"/>
      <c r="I1966" s="108"/>
      <c r="J1966" s="108"/>
      <c r="K1966" s="108"/>
      <c r="L1966" s="108"/>
      <c r="M1966" s="111"/>
      <c r="N1966" s="112"/>
      <c r="O1966" s="111"/>
      <c r="P1966" s="108"/>
      <c r="Q1966" s="108"/>
      <c r="R1966" s="108"/>
      <c r="S1966" s="108"/>
      <c r="T1966" s="108"/>
      <c r="U1966" s="108"/>
      <c r="V1966" s="108"/>
      <c r="W1966" s="108"/>
      <c r="X1966" s="108"/>
      <c r="Y1966" s="108"/>
      <c r="Z1966" s="108"/>
      <c r="AA1966" s="108"/>
      <c r="AB1966" s="108"/>
      <c r="AC1966" s="108"/>
      <c r="AD1966" s="108"/>
      <c r="AE1966" s="108"/>
      <c r="AF1966" s="108"/>
      <c r="AG1966" s="108"/>
      <c r="AH1966" s="108"/>
    </row>
    <row r="1967">
      <c r="A1967" s="108"/>
      <c r="B1967" s="108"/>
      <c r="C1967" s="108"/>
      <c r="D1967" s="115"/>
      <c r="E1967" s="108"/>
      <c r="F1967" s="108"/>
      <c r="G1967" s="108"/>
      <c r="H1967" s="108"/>
      <c r="I1967" s="108"/>
      <c r="J1967" s="108"/>
      <c r="K1967" s="108"/>
      <c r="L1967" s="108"/>
      <c r="M1967" s="111"/>
      <c r="N1967" s="112"/>
      <c r="O1967" s="111"/>
      <c r="P1967" s="108"/>
      <c r="Q1967" s="108"/>
      <c r="R1967" s="108"/>
      <c r="S1967" s="108"/>
      <c r="T1967" s="108"/>
      <c r="U1967" s="108"/>
      <c r="V1967" s="108"/>
      <c r="W1967" s="108"/>
      <c r="X1967" s="108"/>
      <c r="Y1967" s="108"/>
      <c r="Z1967" s="108"/>
      <c r="AA1967" s="108"/>
      <c r="AB1967" s="108"/>
      <c r="AC1967" s="108"/>
      <c r="AD1967" s="108"/>
      <c r="AE1967" s="108"/>
      <c r="AF1967" s="108"/>
      <c r="AG1967" s="108"/>
      <c r="AH1967" s="108"/>
    </row>
    <row r="1968">
      <c r="A1968" s="108"/>
      <c r="B1968" s="108"/>
      <c r="C1968" s="108"/>
      <c r="D1968" s="115"/>
      <c r="E1968" s="108"/>
      <c r="F1968" s="108"/>
      <c r="G1968" s="108"/>
      <c r="H1968" s="108"/>
      <c r="I1968" s="108"/>
      <c r="J1968" s="108"/>
      <c r="K1968" s="108"/>
      <c r="L1968" s="108"/>
      <c r="M1968" s="111"/>
      <c r="N1968" s="112"/>
      <c r="O1968" s="111"/>
      <c r="P1968" s="108"/>
      <c r="Q1968" s="108"/>
      <c r="R1968" s="108"/>
      <c r="S1968" s="108"/>
      <c r="T1968" s="108"/>
      <c r="U1968" s="108"/>
      <c r="V1968" s="108"/>
      <c r="W1968" s="108"/>
      <c r="X1968" s="108"/>
      <c r="Y1968" s="108"/>
      <c r="Z1968" s="108"/>
      <c r="AA1968" s="108"/>
      <c r="AB1968" s="108"/>
      <c r="AC1968" s="108"/>
      <c r="AD1968" s="108"/>
      <c r="AE1968" s="108"/>
      <c r="AF1968" s="108"/>
      <c r="AG1968" s="108"/>
      <c r="AH1968" s="108"/>
    </row>
    <row r="1969">
      <c r="A1969" s="108"/>
      <c r="B1969" s="108"/>
      <c r="C1969" s="108"/>
      <c r="D1969" s="115"/>
      <c r="E1969" s="108"/>
      <c r="F1969" s="108"/>
      <c r="G1969" s="108"/>
      <c r="H1969" s="108"/>
      <c r="I1969" s="108"/>
      <c r="J1969" s="108"/>
      <c r="K1969" s="108"/>
      <c r="L1969" s="108"/>
      <c r="M1969" s="111"/>
      <c r="N1969" s="112"/>
      <c r="O1969" s="111"/>
      <c r="P1969" s="108"/>
      <c r="Q1969" s="108"/>
      <c r="R1969" s="108"/>
      <c r="S1969" s="108"/>
      <c r="T1969" s="108"/>
      <c r="U1969" s="108"/>
      <c r="V1969" s="108"/>
      <c r="W1969" s="108"/>
      <c r="X1969" s="108"/>
      <c r="Y1969" s="108"/>
      <c r="Z1969" s="108"/>
      <c r="AA1969" s="108"/>
      <c r="AB1969" s="108"/>
      <c r="AC1969" s="108"/>
      <c r="AD1969" s="108"/>
      <c r="AE1969" s="108"/>
      <c r="AF1969" s="108"/>
      <c r="AG1969" s="108"/>
      <c r="AH1969" s="108"/>
    </row>
    <row r="1970">
      <c r="A1970" s="108"/>
      <c r="B1970" s="108"/>
      <c r="C1970" s="108"/>
      <c r="D1970" s="115"/>
      <c r="E1970" s="108"/>
      <c r="F1970" s="108"/>
      <c r="G1970" s="108"/>
      <c r="H1970" s="108"/>
      <c r="I1970" s="108"/>
      <c r="J1970" s="108"/>
      <c r="K1970" s="108"/>
      <c r="L1970" s="108"/>
      <c r="M1970" s="111"/>
      <c r="N1970" s="112"/>
      <c r="O1970" s="111"/>
      <c r="P1970" s="108"/>
      <c r="Q1970" s="108"/>
      <c r="R1970" s="108"/>
      <c r="S1970" s="108"/>
      <c r="T1970" s="108"/>
      <c r="U1970" s="108"/>
      <c r="V1970" s="108"/>
      <c r="W1970" s="108"/>
      <c r="X1970" s="108"/>
      <c r="Y1970" s="108"/>
      <c r="Z1970" s="108"/>
      <c r="AA1970" s="108"/>
      <c r="AB1970" s="108"/>
      <c r="AC1970" s="108"/>
      <c r="AD1970" s="108"/>
      <c r="AE1970" s="108"/>
      <c r="AF1970" s="108"/>
      <c r="AG1970" s="108"/>
      <c r="AH1970" s="108"/>
    </row>
    <row r="1971">
      <c r="A1971" s="108"/>
      <c r="B1971" s="108"/>
      <c r="C1971" s="108"/>
      <c r="D1971" s="115"/>
      <c r="E1971" s="108"/>
      <c r="F1971" s="108"/>
      <c r="G1971" s="108"/>
      <c r="H1971" s="108"/>
      <c r="I1971" s="108"/>
      <c r="J1971" s="108"/>
      <c r="K1971" s="108"/>
      <c r="L1971" s="108"/>
      <c r="M1971" s="111"/>
      <c r="N1971" s="112"/>
      <c r="O1971" s="111"/>
      <c r="P1971" s="108"/>
      <c r="Q1971" s="108"/>
      <c r="R1971" s="108"/>
      <c r="S1971" s="108"/>
      <c r="T1971" s="108"/>
      <c r="U1971" s="108"/>
      <c r="V1971" s="108"/>
      <c r="W1971" s="108"/>
      <c r="X1971" s="108"/>
      <c r="Y1971" s="108"/>
      <c r="Z1971" s="108"/>
      <c r="AA1971" s="108"/>
      <c r="AB1971" s="108"/>
      <c r="AC1971" s="108"/>
      <c r="AD1971" s="108"/>
      <c r="AE1971" s="108"/>
      <c r="AF1971" s="108"/>
      <c r="AG1971" s="108"/>
      <c r="AH1971" s="108"/>
    </row>
    <row r="1972">
      <c r="A1972" s="108"/>
      <c r="B1972" s="108"/>
      <c r="C1972" s="108"/>
      <c r="D1972" s="115"/>
      <c r="E1972" s="108"/>
      <c r="F1972" s="108"/>
      <c r="G1972" s="108"/>
      <c r="H1972" s="108"/>
      <c r="I1972" s="108"/>
      <c r="J1972" s="108"/>
      <c r="K1972" s="108"/>
      <c r="L1972" s="108"/>
      <c r="M1972" s="111"/>
      <c r="N1972" s="112"/>
      <c r="O1972" s="111"/>
      <c r="P1972" s="108"/>
      <c r="Q1972" s="108"/>
      <c r="R1972" s="108"/>
      <c r="S1972" s="108"/>
      <c r="T1972" s="108"/>
      <c r="U1972" s="108"/>
      <c r="V1972" s="108"/>
      <c r="W1972" s="108"/>
      <c r="X1972" s="108"/>
      <c r="Y1972" s="108"/>
      <c r="Z1972" s="108"/>
      <c r="AA1972" s="108"/>
      <c r="AB1972" s="108"/>
      <c r="AC1972" s="108"/>
      <c r="AD1972" s="108"/>
      <c r="AE1972" s="108"/>
      <c r="AF1972" s="108"/>
      <c r="AG1972" s="108"/>
      <c r="AH1972" s="108"/>
    </row>
    <row r="1973">
      <c r="A1973" s="108"/>
      <c r="B1973" s="108"/>
      <c r="C1973" s="108"/>
      <c r="D1973" s="115"/>
      <c r="E1973" s="108"/>
      <c r="F1973" s="108"/>
      <c r="G1973" s="108"/>
      <c r="H1973" s="108"/>
      <c r="I1973" s="108"/>
      <c r="J1973" s="108"/>
      <c r="K1973" s="108"/>
      <c r="L1973" s="108"/>
      <c r="M1973" s="111"/>
      <c r="N1973" s="112"/>
      <c r="O1973" s="111"/>
      <c r="P1973" s="108"/>
      <c r="Q1973" s="108"/>
      <c r="R1973" s="108"/>
      <c r="S1973" s="108"/>
      <c r="T1973" s="108"/>
      <c r="U1973" s="108"/>
      <c r="V1973" s="108"/>
      <c r="W1973" s="108"/>
      <c r="X1973" s="108"/>
      <c r="Y1973" s="108"/>
      <c r="Z1973" s="108"/>
      <c r="AA1973" s="108"/>
      <c r="AB1973" s="108"/>
      <c r="AC1973" s="108"/>
      <c r="AD1973" s="108"/>
      <c r="AE1973" s="108"/>
      <c r="AF1973" s="108"/>
      <c r="AG1973" s="108"/>
      <c r="AH1973" s="108"/>
    </row>
    <row r="1974">
      <c r="A1974" s="108"/>
      <c r="B1974" s="108"/>
      <c r="C1974" s="108"/>
      <c r="D1974" s="115"/>
      <c r="E1974" s="108"/>
      <c r="F1974" s="108"/>
      <c r="G1974" s="108"/>
      <c r="H1974" s="108"/>
      <c r="I1974" s="108"/>
      <c r="J1974" s="108"/>
      <c r="K1974" s="108"/>
      <c r="L1974" s="108"/>
      <c r="M1974" s="111"/>
      <c r="N1974" s="112"/>
      <c r="O1974" s="111"/>
      <c r="P1974" s="108"/>
      <c r="Q1974" s="108"/>
      <c r="R1974" s="108"/>
      <c r="S1974" s="108"/>
      <c r="T1974" s="108"/>
      <c r="U1974" s="108"/>
      <c r="V1974" s="108"/>
      <c r="W1974" s="108"/>
      <c r="X1974" s="108"/>
      <c r="Y1974" s="108"/>
      <c r="Z1974" s="108"/>
      <c r="AA1974" s="108"/>
      <c r="AB1974" s="108"/>
      <c r="AC1974" s="108"/>
      <c r="AD1974" s="108"/>
      <c r="AE1974" s="108"/>
      <c r="AF1974" s="108"/>
      <c r="AG1974" s="108"/>
      <c r="AH1974" s="108"/>
    </row>
    <row r="1975">
      <c r="A1975" s="108"/>
      <c r="B1975" s="108"/>
      <c r="C1975" s="108"/>
      <c r="D1975" s="115"/>
      <c r="E1975" s="108"/>
      <c r="F1975" s="108"/>
      <c r="G1975" s="108"/>
      <c r="H1975" s="108"/>
      <c r="I1975" s="108"/>
      <c r="J1975" s="108"/>
      <c r="K1975" s="108"/>
      <c r="L1975" s="108"/>
      <c r="M1975" s="111"/>
      <c r="N1975" s="112"/>
      <c r="O1975" s="111"/>
      <c r="P1975" s="108"/>
      <c r="Q1975" s="108"/>
      <c r="R1975" s="108"/>
      <c r="S1975" s="108"/>
      <c r="T1975" s="108"/>
      <c r="U1975" s="108"/>
      <c r="V1975" s="108"/>
      <c r="W1975" s="108"/>
      <c r="X1975" s="108"/>
      <c r="Y1975" s="108"/>
      <c r="Z1975" s="108"/>
      <c r="AA1975" s="108"/>
      <c r="AB1975" s="108"/>
      <c r="AC1975" s="108"/>
      <c r="AD1975" s="108"/>
      <c r="AE1975" s="108"/>
      <c r="AF1975" s="108"/>
      <c r="AG1975" s="108"/>
      <c r="AH1975" s="108"/>
    </row>
    <row r="1976">
      <c r="A1976" s="108"/>
      <c r="B1976" s="108"/>
      <c r="C1976" s="108"/>
      <c r="D1976" s="115"/>
      <c r="E1976" s="108"/>
      <c r="F1976" s="108"/>
      <c r="G1976" s="108"/>
      <c r="H1976" s="108"/>
      <c r="I1976" s="108"/>
      <c r="J1976" s="108"/>
      <c r="K1976" s="108"/>
      <c r="L1976" s="108"/>
      <c r="M1976" s="111"/>
      <c r="N1976" s="112"/>
      <c r="O1976" s="111"/>
      <c r="P1976" s="108"/>
      <c r="Q1976" s="108"/>
      <c r="R1976" s="108"/>
      <c r="S1976" s="108"/>
      <c r="T1976" s="108"/>
      <c r="U1976" s="108"/>
      <c r="V1976" s="108"/>
      <c r="W1976" s="108"/>
      <c r="X1976" s="108"/>
      <c r="Y1976" s="108"/>
      <c r="Z1976" s="108"/>
      <c r="AA1976" s="108"/>
      <c r="AB1976" s="108"/>
      <c r="AC1976" s="108"/>
      <c r="AD1976" s="108"/>
      <c r="AE1976" s="108"/>
      <c r="AF1976" s="108"/>
      <c r="AG1976" s="108"/>
      <c r="AH1976" s="108"/>
    </row>
    <row r="1977">
      <c r="A1977" s="108"/>
      <c r="B1977" s="108"/>
      <c r="C1977" s="108"/>
      <c r="D1977" s="115"/>
      <c r="E1977" s="108"/>
      <c r="F1977" s="108"/>
      <c r="G1977" s="108"/>
      <c r="H1977" s="108"/>
      <c r="I1977" s="108"/>
      <c r="J1977" s="108"/>
      <c r="K1977" s="108"/>
      <c r="L1977" s="108"/>
      <c r="M1977" s="111"/>
      <c r="N1977" s="112"/>
      <c r="O1977" s="111"/>
      <c r="P1977" s="108"/>
      <c r="Q1977" s="108"/>
      <c r="R1977" s="108"/>
      <c r="S1977" s="108"/>
      <c r="T1977" s="108"/>
      <c r="U1977" s="108"/>
      <c r="V1977" s="108"/>
      <c r="W1977" s="108"/>
      <c r="X1977" s="108"/>
      <c r="Y1977" s="108"/>
      <c r="Z1977" s="108"/>
      <c r="AA1977" s="108"/>
      <c r="AB1977" s="108"/>
      <c r="AC1977" s="108"/>
      <c r="AD1977" s="108"/>
      <c r="AE1977" s="108"/>
      <c r="AF1977" s="108"/>
      <c r="AG1977" s="108"/>
      <c r="AH1977" s="108"/>
    </row>
    <row r="1978">
      <c r="A1978" s="108"/>
      <c r="B1978" s="108"/>
      <c r="C1978" s="108"/>
      <c r="D1978" s="115"/>
      <c r="E1978" s="108"/>
      <c r="F1978" s="108"/>
      <c r="G1978" s="108"/>
      <c r="H1978" s="108"/>
      <c r="I1978" s="108"/>
      <c r="J1978" s="108"/>
      <c r="K1978" s="108"/>
      <c r="L1978" s="108"/>
      <c r="M1978" s="111"/>
      <c r="N1978" s="112"/>
      <c r="O1978" s="111"/>
      <c r="P1978" s="108"/>
      <c r="Q1978" s="108"/>
      <c r="R1978" s="108"/>
      <c r="S1978" s="108"/>
      <c r="T1978" s="108"/>
      <c r="U1978" s="108"/>
      <c r="V1978" s="108"/>
      <c r="W1978" s="108"/>
      <c r="X1978" s="108"/>
      <c r="Y1978" s="108"/>
      <c r="Z1978" s="108"/>
      <c r="AA1978" s="108"/>
      <c r="AB1978" s="108"/>
      <c r="AC1978" s="108"/>
      <c r="AD1978" s="108"/>
      <c r="AE1978" s="108"/>
      <c r="AF1978" s="108"/>
      <c r="AG1978" s="108"/>
      <c r="AH1978" s="108"/>
    </row>
    <row r="1979">
      <c r="A1979" s="108"/>
      <c r="B1979" s="108"/>
      <c r="C1979" s="108"/>
      <c r="D1979" s="115"/>
      <c r="E1979" s="108"/>
      <c r="F1979" s="108"/>
      <c r="G1979" s="108"/>
      <c r="H1979" s="108"/>
      <c r="I1979" s="108"/>
      <c r="J1979" s="108"/>
      <c r="K1979" s="108"/>
      <c r="L1979" s="108"/>
      <c r="M1979" s="111"/>
      <c r="N1979" s="112"/>
      <c r="O1979" s="111"/>
      <c r="P1979" s="108"/>
      <c r="Q1979" s="108"/>
      <c r="R1979" s="108"/>
      <c r="S1979" s="108"/>
      <c r="T1979" s="108"/>
      <c r="U1979" s="108"/>
      <c r="V1979" s="108"/>
      <c r="W1979" s="108"/>
      <c r="X1979" s="108"/>
      <c r="Y1979" s="108"/>
      <c r="Z1979" s="108"/>
      <c r="AA1979" s="108"/>
      <c r="AB1979" s="108"/>
      <c r="AC1979" s="108"/>
      <c r="AD1979" s="108"/>
      <c r="AE1979" s="108"/>
      <c r="AF1979" s="108"/>
      <c r="AG1979" s="108"/>
      <c r="AH1979" s="108"/>
    </row>
    <row r="1980">
      <c r="A1980" s="108"/>
      <c r="B1980" s="108"/>
      <c r="C1980" s="108"/>
      <c r="D1980" s="115"/>
      <c r="E1980" s="108"/>
      <c r="F1980" s="108"/>
      <c r="G1980" s="108"/>
      <c r="H1980" s="108"/>
      <c r="I1980" s="108"/>
      <c r="J1980" s="108"/>
      <c r="K1980" s="108"/>
      <c r="L1980" s="108"/>
      <c r="M1980" s="111"/>
      <c r="N1980" s="112"/>
      <c r="O1980" s="111"/>
      <c r="P1980" s="108"/>
      <c r="Q1980" s="108"/>
      <c r="R1980" s="108"/>
      <c r="S1980" s="108"/>
      <c r="T1980" s="108"/>
      <c r="U1980" s="108"/>
      <c r="V1980" s="108"/>
      <c r="W1980" s="108"/>
      <c r="X1980" s="108"/>
      <c r="Y1980" s="108"/>
      <c r="Z1980" s="108"/>
      <c r="AA1980" s="108"/>
      <c r="AB1980" s="108"/>
      <c r="AC1980" s="108"/>
      <c r="AD1980" s="108"/>
      <c r="AE1980" s="108"/>
      <c r="AF1980" s="108"/>
      <c r="AG1980" s="108"/>
      <c r="AH1980" s="108"/>
    </row>
    <row r="1981">
      <c r="A1981" s="108"/>
      <c r="B1981" s="108"/>
      <c r="C1981" s="108"/>
      <c r="D1981" s="115"/>
      <c r="E1981" s="108"/>
      <c r="F1981" s="108"/>
      <c r="G1981" s="108"/>
      <c r="H1981" s="108"/>
      <c r="I1981" s="108"/>
      <c r="J1981" s="108"/>
      <c r="K1981" s="108"/>
      <c r="L1981" s="108"/>
      <c r="M1981" s="111"/>
      <c r="N1981" s="112"/>
      <c r="O1981" s="111"/>
      <c r="P1981" s="108"/>
      <c r="Q1981" s="108"/>
      <c r="R1981" s="108"/>
      <c r="S1981" s="108"/>
      <c r="T1981" s="108"/>
      <c r="U1981" s="108"/>
      <c r="V1981" s="108"/>
      <c r="W1981" s="108"/>
      <c r="X1981" s="108"/>
      <c r="Y1981" s="108"/>
      <c r="Z1981" s="108"/>
      <c r="AA1981" s="108"/>
      <c r="AB1981" s="108"/>
      <c r="AC1981" s="108"/>
      <c r="AD1981" s="108"/>
      <c r="AE1981" s="108"/>
      <c r="AF1981" s="108"/>
      <c r="AG1981" s="108"/>
      <c r="AH1981" s="108"/>
    </row>
    <row r="1982">
      <c r="A1982" s="108"/>
      <c r="B1982" s="108"/>
      <c r="C1982" s="108"/>
      <c r="D1982" s="115"/>
      <c r="E1982" s="108"/>
      <c r="F1982" s="108"/>
      <c r="G1982" s="108"/>
      <c r="H1982" s="108"/>
      <c r="I1982" s="108"/>
      <c r="J1982" s="108"/>
      <c r="K1982" s="108"/>
      <c r="L1982" s="108"/>
      <c r="M1982" s="111"/>
      <c r="N1982" s="112"/>
      <c r="O1982" s="111"/>
      <c r="P1982" s="108"/>
      <c r="Q1982" s="108"/>
      <c r="R1982" s="108"/>
      <c r="S1982" s="108"/>
      <c r="T1982" s="108"/>
      <c r="U1982" s="108"/>
      <c r="V1982" s="108"/>
      <c r="W1982" s="108"/>
      <c r="X1982" s="108"/>
      <c r="Y1982" s="108"/>
      <c r="Z1982" s="108"/>
      <c r="AA1982" s="108"/>
      <c r="AB1982" s="108"/>
      <c r="AC1982" s="108"/>
      <c r="AD1982" s="108"/>
      <c r="AE1982" s="108"/>
      <c r="AF1982" s="108"/>
      <c r="AG1982" s="108"/>
      <c r="AH1982" s="108"/>
    </row>
    <row r="1983">
      <c r="A1983" s="108"/>
      <c r="B1983" s="108"/>
      <c r="C1983" s="108"/>
      <c r="D1983" s="115"/>
      <c r="E1983" s="108"/>
      <c r="F1983" s="108"/>
      <c r="G1983" s="108"/>
      <c r="H1983" s="108"/>
      <c r="I1983" s="108"/>
      <c r="J1983" s="108"/>
      <c r="K1983" s="108"/>
      <c r="L1983" s="108"/>
      <c r="M1983" s="111"/>
      <c r="N1983" s="112"/>
      <c r="O1983" s="111"/>
      <c r="P1983" s="108"/>
      <c r="Q1983" s="108"/>
      <c r="R1983" s="108"/>
      <c r="S1983" s="108"/>
      <c r="T1983" s="108"/>
      <c r="U1983" s="108"/>
      <c r="V1983" s="108"/>
      <c r="W1983" s="108"/>
      <c r="X1983" s="108"/>
      <c r="Y1983" s="108"/>
      <c r="Z1983" s="108"/>
      <c r="AA1983" s="108"/>
      <c r="AB1983" s="108"/>
      <c r="AC1983" s="108"/>
      <c r="AD1983" s="108"/>
      <c r="AE1983" s="108"/>
      <c r="AF1983" s="108"/>
      <c r="AG1983" s="108"/>
      <c r="AH1983" s="108"/>
    </row>
    <row r="1984">
      <c r="A1984" s="108"/>
      <c r="B1984" s="108"/>
      <c r="C1984" s="108"/>
      <c r="D1984" s="115"/>
      <c r="E1984" s="108"/>
      <c r="F1984" s="108"/>
      <c r="G1984" s="108"/>
      <c r="H1984" s="108"/>
      <c r="I1984" s="108"/>
      <c r="J1984" s="108"/>
      <c r="K1984" s="108"/>
      <c r="L1984" s="108"/>
      <c r="M1984" s="111"/>
      <c r="N1984" s="112"/>
      <c r="O1984" s="111"/>
      <c r="P1984" s="108"/>
      <c r="Q1984" s="108"/>
      <c r="R1984" s="108"/>
      <c r="S1984" s="108"/>
      <c r="T1984" s="108"/>
      <c r="U1984" s="108"/>
      <c r="V1984" s="108"/>
      <c r="W1984" s="108"/>
      <c r="X1984" s="108"/>
      <c r="Y1984" s="108"/>
      <c r="Z1984" s="108"/>
      <c r="AA1984" s="108"/>
      <c r="AB1984" s="108"/>
      <c r="AC1984" s="108"/>
      <c r="AD1984" s="108"/>
      <c r="AE1984" s="108"/>
      <c r="AF1984" s="108"/>
      <c r="AG1984" s="108"/>
      <c r="AH1984" s="108"/>
    </row>
    <row r="1985">
      <c r="A1985" s="108"/>
      <c r="B1985" s="108"/>
      <c r="C1985" s="108"/>
      <c r="D1985" s="115"/>
      <c r="E1985" s="108"/>
      <c r="F1985" s="108"/>
      <c r="G1985" s="108"/>
      <c r="H1985" s="108"/>
      <c r="I1985" s="108"/>
      <c r="J1985" s="108"/>
      <c r="K1985" s="108"/>
      <c r="L1985" s="108"/>
      <c r="M1985" s="111"/>
      <c r="N1985" s="112"/>
      <c r="O1985" s="111"/>
      <c r="P1985" s="108"/>
      <c r="Q1985" s="108"/>
      <c r="R1985" s="108"/>
      <c r="S1985" s="108"/>
      <c r="T1985" s="108"/>
      <c r="U1985" s="108"/>
      <c r="V1985" s="108"/>
      <c r="W1985" s="108"/>
      <c r="X1985" s="108"/>
      <c r="Y1985" s="108"/>
      <c r="Z1985" s="108"/>
      <c r="AA1985" s="108"/>
      <c r="AB1985" s="108"/>
      <c r="AC1985" s="108"/>
      <c r="AD1985" s="108"/>
      <c r="AE1985" s="108"/>
      <c r="AF1985" s="108"/>
      <c r="AG1985" s="108"/>
      <c r="AH1985" s="108"/>
    </row>
    <row r="1986">
      <c r="A1986" s="108"/>
      <c r="B1986" s="108"/>
      <c r="C1986" s="108"/>
      <c r="D1986" s="115"/>
      <c r="E1986" s="108"/>
      <c r="F1986" s="108"/>
      <c r="G1986" s="108"/>
      <c r="H1986" s="108"/>
      <c r="I1986" s="108"/>
      <c r="J1986" s="108"/>
      <c r="K1986" s="108"/>
      <c r="L1986" s="108"/>
      <c r="M1986" s="111"/>
      <c r="N1986" s="112"/>
      <c r="O1986" s="111"/>
      <c r="P1986" s="108"/>
      <c r="Q1986" s="108"/>
      <c r="R1986" s="108"/>
      <c r="S1986" s="108"/>
      <c r="T1986" s="108"/>
      <c r="U1986" s="108"/>
      <c r="V1986" s="108"/>
      <c r="W1986" s="108"/>
      <c r="X1986" s="108"/>
      <c r="Y1986" s="108"/>
      <c r="Z1986" s="108"/>
      <c r="AA1986" s="108"/>
      <c r="AB1986" s="108"/>
      <c r="AC1986" s="108"/>
      <c r="AD1986" s="108"/>
      <c r="AE1986" s="108"/>
      <c r="AF1986" s="108"/>
      <c r="AG1986" s="108"/>
      <c r="AH1986" s="108"/>
    </row>
    <row r="1987">
      <c r="A1987" s="108"/>
      <c r="B1987" s="108"/>
      <c r="C1987" s="108"/>
      <c r="D1987" s="115"/>
      <c r="E1987" s="108"/>
      <c r="F1987" s="108"/>
      <c r="G1987" s="108"/>
      <c r="H1987" s="108"/>
      <c r="I1987" s="108"/>
      <c r="J1987" s="108"/>
      <c r="K1987" s="108"/>
      <c r="L1987" s="108"/>
      <c r="M1987" s="111"/>
      <c r="N1987" s="112"/>
      <c r="O1987" s="111"/>
      <c r="P1987" s="108"/>
      <c r="Q1987" s="108"/>
      <c r="R1987" s="108"/>
      <c r="S1987" s="108"/>
      <c r="T1987" s="108"/>
      <c r="U1987" s="108"/>
      <c r="V1987" s="108"/>
      <c r="W1987" s="108"/>
      <c r="X1987" s="108"/>
      <c r="Y1987" s="108"/>
      <c r="Z1987" s="108"/>
      <c r="AA1987" s="108"/>
      <c r="AB1987" s="108"/>
      <c r="AC1987" s="108"/>
      <c r="AD1987" s="108"/>
      <c r="AE1987" s="108"/>
      <c r="AF1987" s="108"/>
      <c r="AG1987" s="108"/>
      <c r="AH1987" s="108"/>
    </row>
    <row r="1988">
      <c r="A1988" s="108"/>
      <c r="B1988" s="108"/>
      <c r="C1988" s="108"/>
      <c r="D1988" s="115"/>
      <c r="E1988" s="108"/>
      <c r="F1988" s="108"/>
      <c r="G1988" s="108"/>
      <c r="H1988" s="108"/>
      <c r="I1988" s="108"/>
      <c r="J1988" s="108"/>
      <c r="K1988" s="108"/>
      <c r="L1988" s="108"/>
      <c r="M1988" s="111"/>
      <c r="N1988" s="112"/>
      <c r="O1988" s="111"/>
      <c r="P1988" s="108"/>
      <c r="Q1988" s="108"/>
      <c r="R1988" s="108"/>
      <c r="S1988" s="108"/>
      <c r="T1988" s="108"/>
      <c r="U1988" s="108"/>
      <c r="V1988" s="108"/>
      <c r="W1988" s="108"/>
      <c r="X1988" s="108"/>
      <c r="Y1988" s="108"/>
      <c r="Z1988" s="108"/>
      <c r="AA1988" s="108"/>
      <c r="AB1988" s="108"/>
      <c r="AC1988" s="108"/>
      <c r="AD1988" s="108"/>
      <c r="AE1988" s="108"/>
      <c r="AF1988" s="108"/>
      <c r="AG1988" s="108"/>
      <c r="AH1988" s="108"/>
    </row>
    <row r="1989">
      <c r="A1989" s="108"/>
      <c r="B1989" s="108"/>
      <c r="C1989" s="108"/>
      <c r="D1989" s="115"/>
      <c r="E1989" s="108"/>
      <c r="F1989" s="108"/>
      <c r="G1989" s="108"/>
      <c r="H1989" s="108"/>
      <c r="I1989" s="108"/>
      <c r="J1989" s="108"/>
      <c r="K1989" s="108"/>
      <c r="L1989" s="108"/>
      <c r="M1989" s="111"/>
      <c r="N1989" s="112"/>
      <c r="O1989" s="111"/>
      <c r="P1989" s="108"/>
      <c r="Q1989" s="108"/>
      <c r="R1989" s="108"/>
      <c r="S1989" s="108"/>
      <c r="T1989" s="108"/>
      <c r="U1989" s="108"/>
      <c r="V1989" s="108"/>
      <c r="W1989" s="108"/>
      <c r="X1989" s="108"/>
      <c r="Y1989" s="108"/>
      <c r="Z1989" s="108"/>
      <c r="AA1989" s="108"/>
      <c r="AB1989" s="108"/>
      <c r="AC1989" s="108"/>
      <c r="AD1989" s="108"/>
      <c r="AE1989" s="108"/>
      <c r="AF1989" s="108"/>
      <c r="AG1989" s="108"/>
      <c r="AH1989" s="108"/>
    </row>
    <row r="1990">
      <c r="A1990" s="108"/>
      <c r="B1990" s="108"/>
      <c r="C1990" s="108"/>
      <c r="D1990" s="115"/>
      <c r="E1990" s="108"/>
      <c r="F1990" s="108"/>
      <c r="G1990" s="108"/>
      <c r="H1990" s="108"/>
      <c r="I1990" s="108"/>
      <c r="J1990" s="108"/>
      <c r="K1990" s="108"/>
      <c r="L1990" s="108"/>
      <c r="M1990" s="111"/>
      <c r="N1990" s="112"/>
      <c r="O1990" s="111"/>
      <c r="P1990" s="108"/>
      <c r="Q1990" s="108"/>
      <c r="R1990" s="108"/>
      <c r="S1990" s="108"/>
      <c r="T1990" s="108"/>
      <c r="U1990" s="108"/>
      <c r="V1990" s="108"/>
      <c r="W1990" s="108"/>
      <c r="X1990" s="108"/>
      <c r="Y1990" s="108"/>
      <c r="Z1990" s="108"/>
      <c r="AA1990" s="108"/>
      <c r="AB1990" s="108"/>
      <c r="AC1990" s="108"/>
      <c r="AD1990" s="108"/>
      <c r="AE1990" s="108"/>
      <c r="AF1990" s="108"/>
      <c r="AG1990" s="108"/>
      <c r="AH1990" s="108"/>
    </row>
    <row r="1991">
      <c r="A1991" s="108"/>
      <c r="B1991" s="108"/>
      <c r="C1991" s="108"/>
      <c r="D1991" s="115"/>
      <c r="E1991" s="108"/>
      <c r="F1991" s="108"/>
      <c r="G1991" s="108"/>
      <c r="H1991" s="108"/>
      <c r="I1991" s="108"/>
      <c r="J1991" s="108"/>
      <c r="K1991" s="108"/>
      <c r="L1991" s="108"/>
      <c r="M1991" s="111"/>
      <c r="N1991" s="112"/>
      <c r="O1991" s="111"/>
      <c r="P1991" s="108"/>
      <c r="Q1991" s="108"/>
      <c r="R1991" s="108"/>
      <c r="S1991" s="108"/>
      <c r="T1991" s="108"/>
      <c r="U1991" s="108"/>
      <c r="V1991" s="108"/>
      <c r="W1991" s="108"/>
      <c r="X1991" s="108"/>
      <c r="Y1991" s="108"/>
      <c r="Z1991" s="108"/>
      <c r="AA1991" s="108"/>
      <c r="AB1991" s="108"/>
      <c r="AC1991" s="108"/>
      <c r="AD1991" s="108"/>
      <c r="AE1991" s="108"/>
      <c r="AF1991" s="108"/>
      <c r="AG1991" s="108"/>
      <c r="AH1991" s="108"/>
    </row>
    <row r="1992">
      <c r="A1992" s="108"/>
      <c r="B1992" s="108"/>
      <c r="C1992" s="108"/>
      <c r="D1992" s="115"/>
      <c r="E1992" s="108"/>
      <c r="F1992" s="108"/>
      <c r="G1992" s="108"/>
      <c r="H1992" s="108"/>
      <c r="I1992" s="108"/>
      <c r="J1992" s="108"/>
      <c r="K1992" s="108"/>
      <c r="L1992" s="11"/>
      <c r="M1992" s="111"/>
      <c r="N1992" s="112"/>
      <c r="O1992" s="111"/>
      <c r="P1992" s="108"/>
      <c r="Q1992" s="108"/>
      <c r="R1992" s="108"/>
      <c r="S1992" s="108"/>
      <c r="T1992" s="108"/>
      <c r="U1992" s="108"/>
      <c r="V1992" s="108"/>
      <c r="W1992" s="108"/>
      <c r="X1992" s="108"/>
      <c r="Y1992" s="108"/>
      <c r="Z1992" s="108"/>
      <c r="AA1992" s="108"/>
      <c r="AB1992" s="108"/>
      <c r="AC1992" s="108"/>
      <c r="AD1992" s="108"/>
      <c r="AE1992" s="108"/>
      <c r="AF1992" s="108"/>
      <c r="AG1992" s="108"/>
      <c r="AH1992" s="108"/>
    </row>
    <row r="1993">
      <c r="A1993" s="108"/>
      <c r="B1993" s="108"/>
      <c r="C1993" s="108"/>
      <c r="D1993" s="115"/>
      <c r="E1993" s="108"/>
      <c r="F1993" s="108"/>
      <c r="G1993" s="108"/>
      <c r="H1993" s="108"/>
      <c r="I1993" s="108"/>
      <c r="J1993" s="108"/>
      <c r="K1993" s="108"/>
      <c r="L1993" s="11"/>
      <c r="M1993" s="111"/>
      <c r="N1993" s="112"/>
      <c r="O1993" s="111"/>
      <c r="P1993" s="108"/>
      <c r="Q1993" s="108"/>
      <c r="R1993" s="108"/>
      <c r="S1993" s="108"/>
      <c r="T1993" s="108"/>
      <c r="U1993" s="108"/>
      <c r="V1993" s="108"/>
      <c r="W1993" s="108"/>
      <c r="X1993" s="108"/>
      <c r="Y1993" s="108"/>
      <c r="Z1993" s="108"/>
      <c r="AA1993" s="108"/>
      <c r="AB1993" s="108"/>
      <c r="AC1993" s="108"/>
      <c r="AD1993" s="108"/>
      <c r="AE1993" s="108"/>
      <c r="AF1993" s="108"/>
      <c r="AG1993" s="108"/>
      <c r="AH1993" s="108"/>
    </row>
  </sheetData>
  <mergeCells count="5">
    <mergeCell ref="A1:A4"/>
    <mergeCell ref="B1:G4"/>
    <mergeCell ref="A5:AH5"/>
    <mergeCell ref="N7:O7"/>
    <mergeCell ref="Q7:R7"/>
  </mergeCells>
  <conditionalFormatting sqref="I10:J10 N10:O10 Q10:R10 I13:J14 K17 M17 P17 S17:AH1993 K19:K1993 M19:M1993 P19:P1993 I20:J25 N20:O1993 Q20:R1993 C102:C1993 D102:G102 L102 L120:L1993 A172:B1993 D232:J1993">
    <cfRule type="containsBlanks" dxfId="0" priority="1">
      <formula>LEN(TRIM(I10))=0</formula>
    </cfRule>
  </conditionalFormatting>
  <dataValidations>
    <dataValidation type="list" allowBlank="1" showErrorMessage="1" sqref="C10:C101">
      <formula1>'Registro de Insumos'!$D$18:$D1993</formula1>
    </dataValidation>
    <dataValidation type="list" allowBlank="1" showInputMessage="1" prompt="Clique e digite um valor do intervalo" sqref="B11">
      <formula1>ListaInsumos</formula1>
    </dataValidation>
    <dataValidation type="custom" allowBlank="1" showDropDown="1" showInputMessage="1" showErrorMessage="1" prompt="A soma das porcentagens da precificação devem ser menores que 100%, verifique a soma na tabela de Precificação do Produto!" sqref="J10">
      <formula1> J10 + J20 +J21 + J23 &lt;= 1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0"/>
    <col customWidth="1" min="2" max="2" width="30.75"/>
    <col customWidth="1" min="3" max="8" width="18.63"/>
    <col customWidth="1" min="9" max="9" width="20.38"/>
    <col customWidth="1" min="10" max="11" width="18.63"/>
    <col customWidth="1" min="12" max="12" width="14.0"/>
  </cols>
  <sheetData>
    <row r="1">
      <c r="A1" s="1"/>
      <c r="B1" s="353" t="s">
        <v>2074</v>
      </c>
      <c r="U1" s="353"/>
      <c r="V1" s="353"/>
      <c r="W1" s="353"/>
      <c r="X1" s="353"/>
      <c r="Y1" s="353"/>
      <c r="Z1" s="353"/>
      <c r="AA1" s="353"/>
    </row>
    <row r="2">
      <c r="U2" s="353"/>
      <c r="V2" s="353"/>
      <c r="W2" s="353"/>
      <c r="X2" s="353"/>
      <c r="Y2" s="353"/>
      <c r="Z2" s="353"/>
      <c r="AA2" s="353"/>
    </row>
    <row r="3">
      <c r="U3" s="353"/>
      <c r="V3" s="353"/>
      <c r="W3" s="353"/>
      <c r="X3" s="353"/>
      <c r="Y3" s="353"/>
      <c r="Z3" s="353"/>
      <c r="AA3" s="353"/>
    </row>
    <row r="4">
      <c r="U4" s="353"/>
      <c r="V4" s="353"/>
      <c r="W4" s="353"/>
      <c r="X4" s="353"/>
      <c r="Y4" s="353"/>
      <c r="Z4" s="353"/>
      <c r="AA4" s="353"/>
    </row>
    <row r="5" ht="9.75" customHeight="1">
      <c r="A5" s="354"/>
      <c r="B5" s="354"/>
      <c r="C5" s="354"/>
      <c r="D5" s="354"/>
      <c r="E5" s="354"/>
      <c r="F5" s="354"/>
      <c r="G5" s="354"/>
      <c r="H5" s="354"/>
      <c r="I5" s="354"/>
      <c r="J5" s="354"/>
      <c r="K5" s="355"/>
      <c r="L5" s="355"/>
      <c r="M5" s="355"/>
      <c r="N5" s="355"/>
      <c r="O5" s="354"/>
      <c r="P5" s="354"/>
      <c r="Q5" s="354"/>
      <c r="R5" s="354"/>
      <c r="S5" s="354"/>
      <c r="T5" s="354"/>
      <c r="U5" s="354"/>
      <c r="V5" s="354"/>
      <c r="W5" s="354"/>
      <c r="X5" s="354"/>
      <c r="Y5" s="354"/>
      <c r="Z5" s="354"/>
      <c r="AA5" s="354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  <c r="K6" s="124"/>
      <c r="L6" s="124"/>
      <c r="M6" s="124"/>
      <c r="N6" s="124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23.25" customHeight="1">
      <c r="A7" s="51"/>
      <c r="B7" s="356" t="s">
        <v>2045</v>
      </c>
      <c r="C7" s="356" t="s">
        <v>2046</v>
      </c>
      <c r="D7" s="356" t="s">
        <v>1991</v>
      </c>
      <c r="E7" s="356" t="s">
        <v>2075</v>
      </c>
      <c r="F7" s="356" t="s">
        <v>2076</v>
      </c>
      <c r="G7" s="356" t="s">
        <v>2077</v>
      </c>
      <c r="H7" s="356" t="s">
        <v>2078</v>
      </c>
      <c r="I7" s="356" t="s">
        <v>2067</v>
      </c>
      <c r="J7" s="356" t="s">
        <v>2049</v>
      </c>
      <c r="K7" s="357" t="s">
        <v>2079</v>
      </c>
      <c r="L7" s="357" t="s">
        <v>2079</v>
      </c>
      <c r="M7" s="357" t="s">
        <v>2079</v>
      </c>
      <c r="N7" s="357" t="s">
        <v>2080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>
      <c r="A8" s="51"/>
      <c r="B8" s="358" t="str">
        <f t="array" ref="B8">UNIQUE('Precificação Produto | Custo Co'!C10:C999)</f>
        <v/>
      </c>
      <c r="C8" s="359" t="str">
        <f>IFERROR(VLOOKUP(B8, 'Registro de Fichas Técnicas'!$B$40:$C$993, 2, FALSE), "")</f>
        <v/>
      </c>
      <c r="D8" s="360" t="str">
        <f> IF(B8="","",E8*(1-'Precificação Produto | Custo Co'!$K$10))</f>
        <v/>
      </c>
      <c r="E8" s="360">
        <f>'Precificação Produto | Custo Co'!K27</f>
        <v>0</v>
      </c>
      <c r="F8" s="361">
        <v>58.20794752556557</v>
      </c>
      <c r="G8" s="360" t="str">
        <f>IF(B8="","",IF($F8="",$E8,$F8) - SUMIFS('Precificação Produto | Custo Co'!$H:$H,'Precificação Produto | Custo Co'!$C:$C,$B8) * (1+SUM('Gastos Variáveis'!$E:$E)))</f>
        <v/>
      </c>
      <c r="H8" s="362">
        <f t="shared" ref="H8:H333" si="2">IFERROR(IF($F8="",$G8/$E8,$G8/$F8),)</f>
        <v>0</v>
      </c>
      <c r="I8" s="363" t="str">
        <f>IFERROR(IF($F8="",$E8,$F8) / (SUMIFS('Precificação Produto | Custo Co'!$H:$H,'Precificação Produto | Custo Co'!$C:$C,$B8)/'Precificação Produto | Custo Co'!K13),"")</f>
        <v/>
      </c>
      <c r="J8" s="362">
        <f t="shared" ref="J8:J333" si="3">IFERROR(IF($F8="",($E8-$D8)/$E8,($F8-$D8)/$F8),)</f>
        <v>1</v>
      </c>
      <c r="K8" s="364">
        <f t="shared" ref="K8:M8" si="1">IF($F8="",$E8,$F8)</f>
        <v>58.20794753</v>
      </c>
      <c r="L8" s="365">
        <f t="shared" si="1"/>
        <v>58.20794753</v>
      </c>
      <c r="M8" s="365">
        <f t="shared" si="1"/>
        <v>58.20794753</v>
      </c>
      <c r="N8" s="366" t="str">
        <f t="shared" ref="N8:N333" si="5"> IF(B8="","",(F8-E8)/F8)</f>
        <v/>
      </c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>
      <c r="A9" s="51"/>
      <c r="B9" s="367"/>
      <c r="C9" s="359" t="str">
        <f>IFERROR(VLOOKUP(B9, 'Registro de Fichas Técnicas'!$B$40:$C$993, 2, FALSE), "")</f>
        <v/>
      </c>
      <c r="D9" s="360" t="str">
        <f> IF(B9="","",E9*(1-'Precificação Produto | Custo Co'!$K$10))</f>
        <v/>
      </c>
      <c r="E9" s="360" t="str">
        <f>IF(B9="","",SUMIF('Precificação Produto | Custo Co'!$C$10:$C$999,B9, 'Precificação Produto | Custo Co'!$H$10:$H$999)*'Precificação Produto | Custo Co'!$K$25)</f>
        <v/>
      </c>
      <c r="F9" s="368"/>
      <c r="G9" s="360" t="str">
        <f>IF(B9="","",IF($F9="",$E9,$F9) - SUMIFS('Precificação Produto | Custo Co'!$H:$H,'Precificação Produto | Custo Co'!$C:$C,$B9) * (1+SUM('Gastos Variáveis'!$E:$E)))</f>
        <v/>
      </c>
      <c r="H9" s="369" t="str">
        <f t="shared" si="2"/>
        <v/>
      </c>
      <c r="I9" s="370" t="str">
        <f>IFERROR(IF($F9="",$E9,$F9) / (SUMIFS('Precificação Produto | Custo Co'!$H:$H,'Precificação Produto | Custo Co'!$C:$C,$B9)*(1+SUM('Gastos Variáveis'!$E:$E))),)</f>
        <v/>
      </c>
      <c r="J9" s="362" t="str">
        <f t="shared" si="3"/>
        <v/>
      </c>
      <c r="K9" s="364" t="str">
        <f t="shared" ref="K9:M9" si="4">IF($F9="",$E9,$F9)</f>
        <v/>
      </c>
      <c r="L9" s="365" t="str">
        <f t="shared" si="4"/>
        <v/>
      </c>
      <c r="M9" s="365" t="str">
        <f t="shared" si="4"/>
        <v/>
      </c>
      <c r="N9" s="366" t="str">
        <f t="shared" si="5"/>
        <v/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A10" s="51"/>
      <c r="B10" s="370"/>
      <c r="C10" s="359" t="str">
        <f>IFERROR(VLOOKUP(B10, 'Registro de Fichas Técnicas'!$B$40:$C$993, 2, FALSE), "")</f>
        <v/>
      </c>
      <c r="D10" s="360" t="str">
        <f> IF(B10="","",E10*(1-'Precificação Produto | Custo Co'!$K$10))</f>
        <v/>
      </c>
      <c r="E10" s="360" t="str">
        <f>IF(B10="","",SUMIF('Precificação Produto | Custo Co'!$C$10:$C$999,B10, 'Precificação Produto | Custo Co'!$H$10:$H$999)*'Precificação Produto | Custo Co'!$K$25)</f>
        <v/>
      </c>
      <c r="F10" s="368"/>
      <c r="G10" s="360" t="str">
        <f>IF(B10="","",IF($F10="",$E10,$F10) - SUMIFS('Precificação Produto | Custo Co'!$H:$H,'Precificação Produto | Custo Co'!$C:$C,$B10) * (1+SUM('Gastos Variáveis'!$E:$E)))</f>
        <v/>
      </c>
      <c r="H10" s="369" t="str">
        <f t="shared" si="2"/>
        <v/>
      </c>
      <c r="I10" s="370" t="str">
        <f>IFERROR(IF($F10="",$E10,$F10) / (SUMIFS('Precificação Produto | Custo Co'!$H:$H,'Precificação Produto | Custo Co'!$C:$C,$B10)*(1+SUM('Gastos Variáveis'!$E:$E))),)</f>
        <v/>
      </c>
      <c r="J10" s="362" t="str">
        <f t="shared" si="3"/>
        <v/>
      </c>
      <c r="K10" s="364" t="str">
        <f t="shared" ref="K10:M10" si="6">IF($F10="",$E10,$F10)</f>
        <v/>
      </c>
      <c r="L10" s="365" t="str">
        <f t="shared" si="6"/>
        <v/>
      </c>
      <c r="M10" s="365" t="str">
        <f t="shared" si="6"/>
        <v/>
      </c>
      <c r="N10" s="366" t="str">
        <f t="shared" si="5"/>
        <v/>
      </c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>
      <c r="A11" s="51"/>
      <c r="B11" s="370"/>
      <c r="C11" s="359" t="str">
        <f>IFERROR(VLOOKUP(B11, 'Registro de Fichas Técnicas'!$B$40:$C$993, 2, FALSE), "")</f>
        <v/>
      </c>
      <c r="D11" s="360" t="str">
        <f> IF(B11="","",E11*(1-'Precificação Produto | Custo Co'!$K$10))</f>
        <v/>
      </c>
      <c r="E11" s="360" t="str">
        <f>IF(B11="","",SUMIF('Precificação Produto | Custo Co'!$C$10:$C$999,B11, 'Precificação Produto | Custo Co'!$H$10:$H$999)*'Precificação Produto | Custo Co'!$K$25)</f>
        <v/>
      </c>
      <c r="F11" s="368"/>
      <c r="G11" s="360" t="str">
        <f>IF(B11="","",IF($F11="",$E11,$F11) - SUMIFS('Precificação Produto | Custo Co'!$H:$H,'Precificação Produto | Custo Co'!$C:$C,$B11) * (1+SUM('Gastos Variáveis'!$E:$E)))</f>
        <v/>
      </c>
      <c r="H11" s="369" t="str">
        <f t="shared" si="2"/>
        <v/>
      </c>
      <c r="I11" s="370" t="str">
        <f>IFERROR(IF($F11="",$E11,$F11) / (SUMIFS('Precificação Produto | Custo Co'!$H:$H,'Precificação Produto | Custo Co'!$C:$C,$B11)*(1+SUM('Gastos Variáveis'!$E:$E))),)</f>
        <v/>
      </c>
      <c r="J11" s="362" t="str">
        <f t="shared" si="3"/>
        <v/>
      </c>
      <c r="K11" s="364" t="str">
        <f t="shared" ref="K11:M11" si="7">IF($F11="",$E11,$F11)</f>
        <v/>
      </c>
      <c r="L11" s="365" t="str">
        <f t="shared" si="7"/>
        <v/>
      </c>
      <c r="M11" s="365" t="str">
        <f t="shared" si="7"/>
        <v/>
      </c>
      <c r="N11" s="366" t="str">
        <f t="shared" si="5"/>
        <v/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>
      <c r="A12" s="51"/>
      <c r="B12" s="370"/>
      <c r="C12" s="359" t="str">
        <f>IFERROR(VLOOKUP(B12, 'Registro de Fichas Técnicas'!$B$40:$C$993, 2, FALSE), "")</f>
        <v/>
      </c>
      <c r="D12" s="360" t="str">
        <f> IF(B12="","",E12*(1-'Precificação Produto | Custo Co'!$K$10))</f>
        <v/>
      </c>
      <c r="E12" s="360" t="str">
        <f>IF(B12="","",SUMIF('Precificação Produto | Custo Co'!$C$10:$C$999,B12, 'Precificação Produto | Custo Co'!$H$10:$H$999)*'Precificação Produto | Custo Co'!$K$25)</f>
        <v/>
      </c>
      <c r="F12" s="368"/>
      <c r="G12" s="360" t="str">
        <f>IF(B12="","",IF($F12="",$E12,$F12) - SUMIFS('Precificação Produto | Custo Co'!$H:$H,'Precificação Produto | Custo Co'!$C:$C,$B12) * (1+SUM('Gastos Variáveis'!$E:$E)))</f>
        <v/>
      </c>
      <c r="H12" s="369" t="str">
        <f t="shared" si="2"/>
        <v/>
      </c>
      <c r="I12" s="370" t="str">
        <f>IFERROR(IF($F12="",$E12,$F12) / (SUMIFS('Precificação Produto | Custo Co'!$H:$H,'Precificação Produto | Custo Co'!$C:$C,$B12)*(1+SUM('Gastos Variáveis'!$E:$E))),)</f>
        <v/>
      </c>
      <c r="J12" s="362" t="str">
        <f t="shared" si="3"/>
        <v/>
      </c>
      <c r="K12" s="364" t="str">
        <f t="shared" ref="K12:M12" si="8">IF($F12="",$E12,$F12)</f>
        <v/>
      </c>
      <c r="L12" s="365" t="str">
        <f t="shared" si="8"/>
        <v/>
      </c>
      <c r="M12" s="365" t="str">
        <f t="shared" si="8"/>
        <v/>
      </c>
      <c r="N12" s="366" t="str">
        <f t="shared" si="5"/>
        <v/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A13" s="51"/>
      <c r="B13" s="370"/>
      <c r="C13" s="359" t="str">
        <f>IFERROR(VLOOKUP(B13, 'Registro de Fichas Técnicas'!$B$40:$C$993, 2, FALSE), "")</f>
        <v/>
      </c>
      <c r="D13" s="360" t="str">
        <f> IF(B13="","",E13*(1-'Precificação Produto | Custo Co'!$K$10))</f>
        <v/>
      </c>
      <c r="E13" s="360" t="str">
        <f>IF(B13="","",SUMIF('Precificação Produto | Custo Co'!$C$10:$C$999,B13, 'Precificação Produto | Custo Co'!$H$10:$H$999)*'Precificação Produto | Custo Co'!$K$25)</f>
        <v/>
      </c>
      <c r="F13" s="368"/>
      <c r="G13" s="360" t="str">
        <f>IF(B13="","",IF($F13="",$E13,$F13) - SUMIFS('Precificação Produto | Custo Co'!$H:$H,'Precificação Produto | Custo Co'!$C:$C,$B13) * (1+SUM('Gastos Variáveis'!$E:$E)))</f>
        <v/>
      </c>
      <c r="H13" s="369" t="str">
        <f t="shared" si="2"/>
        <v/>
      </c>
      <c r="I13" s="370" t="str">
        <f>IFERROR(IF($F13="",$E13,$F13) / (SUMIFS('Precificação Produto | Custo Co'!$H:$H,'Precificação Produto | Custo Co'!$C:$C,$B13)*(1+SUM('Gastos Variáveis'!$E:$E))),)</f>
        <v/>
      </c>
      <c r="J13" s="362" t="str">
        <f t="shared" si="3"/>
        <v/>
      </c>
      <c r="K13" s="364" t="str">
        <f t="shared" ref="K13:M13" si="9">IF($F13="",$E13,$F13)</f>
        <v/>
      </c>
      <c r="L13" s="365" t="str">
        <f t="shared" si="9"/>
        <v/>
      </c>
      <c r="M13" s="365" t="str">
        <f t="shared" si="9"/>
        <v/>
      </c>
      <c r="N13" s="366" t="str">
        <f t="shared" si="5"/>
        <v/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>
      <c r="A14" s="51"/>
      <c r="B14" s="370"/>
      <c r="C14" s="359" t="str">
        <f>IFERROR(VLOOKUP(B14, 'Registro de Fichas Técnicas'!$B$40:$C$993, 2, FALSE), "")</f>
        <v/>
      </c>
      <c r="D14" s="360" t="str">
        <f> IF(B14="","",E14*(1-'Precificação Produto | Custo Co'!$K$10))</f>
        <v/>
      </c>
      <c r="E14" s="360" t="str">
        <f>IF(B14="","",SUMIF('Precificação Produto | Custo Co'!$C$10:$C$999,B14, 'Precificação Produto | Custo Co'!$H$10:$H$999)*'Precificação Produto | Custo Co'!$K$25)</f>
        <v/>
      </c>
      <c r="F14" s="368"/>
      <c r="G14" s="360" t="str">
        <f>IF(B14="","",IF($F14="",$E14,$F14) - SUMIFS('Precificação Produto | Custo Co'!$H:$H,'Precificação Produto | Custo Co'!$C:$C,$B14) * (1+SUM('Gastos Variáveis'!$E:$E)))</f>
        <v/>
      </c>
      <c r="H14" s="369" t="str">
        <f t="shared" si="2"/>
        <v/>
      </c>
      <c r="I14" s="370" t="str">
        <f>IFERROR(IF($F14="",$E14,$F14) / (SUMIFS('Precificação Produto | Custo Co'!$H:$H,'Precificação Produto | Custo Co'!$C:$C,$B14)*(1+SUM('Gastos Variáveis'!$E:$E))),)</f>
        <v/>
      </c>
      <c r="J14" s="362" t="str">
        <f t="shared" si="3"/>
        <v/>
      </c>
      <c r="K14" s="364" t="str">
        <f t="shared" ref="K14:M14" si="10">IF($F14="",$E14,$F14)</f>
        <v/>
      </c>
      <c r="L14" s="365" t="str">
        <f t="shared" si="10"/>
        <v/>
      </c>
      <c r="M14" s="365" t="str">
        <f t="shared" si="10"/>
        <v/>
      </c>
      <c r="N14" s="366" t="str">
        <f t="shared" si="5"/>
        <v/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A15" s="51"/>
      <c r="B15" s="370"/>
      <c r="C15" s="359" t="str">
        <f>IFERROR(VLOOKUP(B15, 'Registro de Fichas Técnicas'!$B$40:$C$993, 2, FALSE), "")</f>
        <v/>
      </c>
      <c r="D15" s="360" t="str">
        <f> IF(B15="","",E15*(1-'Precificação Produto | Custo Co'!$K$10))</f>
        <v/>
      </c>
      <c r="E15" s="360" t="str">
        <f>IF(B15="","",SUMIF('Precificação Produto | Custo Co'!$C$10:$C$999,B15, 'Precificação Produto | Custo Co'!$H$10:$H$999)*'Precificação Produto | Custo Co'!$K$25)</f>
        <v/>
      </c>
      <c r="F15" s="368"/>
      <c r="G15" s="360" t="str">
        <f>IF(B15="","",IF($F15="",$E15,$F15) - SUMIFS('Precificação Produto | Custo Co'!$H:$H,'Precificação Produto | Custo Co'!$C:$C,$B15) * (1+SUM('Gastos Variáveis'!$E:$E)))</f>
        <v/>
      </c>
      <c r="H15" s="369" t="str">
        <f t="shared" si="2"/>
        <v/>
      </c>
      <c r="I15" s="370" t="str">
        <f>IFERROR(IF($F15="",$E15,$F15) / (SUMIFS('Precificação Produto | Custo Co'!$H:$H,'Precificação Produto | Custo Co'!$C:$C,$B15)*(1+SUM('Gastos Variáveis'!$E:$E))),)</f>
        <v/>
      </c>
      <c r="J15" s="362" t="str">
        <f t="shared" si="3"/>
        <v/>
      </c>
      <c r="K15" s="364" t="str">
        <f t="shared" ref="K15:M15" si="11">IF($F15="",$E15,$F15)</f>
        <v/>
      </c>
      <c r="L15" s="365" t="str">
        <f t="shared" si="11"/>
        <v/>
      </c>
      <c r="M15" s="365" t="str">
        <f t="shared" si="11"/>
        <v/>
      </c>
      <c r="N15" s="366" t="str">
        <f t="shared" si="5"/>
        <v/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>
      <c r="A16" s="51"/>
      <c r="B16" s="370"/>
      <c r="C16" s="359" t="str">
        <f>IFERROR(VLOOKUP(B16, 'Registro de Fichas Técnicas'!$B$40:$C$993, 2, FALSE), "")</f>
        <v/>
      </c>
      <c r="D16" s="360" t="str">
        <f> IF(B16="","",E16*(1-'Precificação Produto | Custo Co'!$K$10))</f>
        <v/>
      </c>
      <c r="E16" s="360" t="str">
        <f>IF(B16="","",SUMIF('Precificação Produto | Custo Co'!$C$10:$C$999,B16, 'Precificação Produto | Custo Co'!$H$10:$H$999)*'Precificação Produto | Custo Co'!$K$25)</f>
        <v/>
      </c>
      <c r="F16" s="368"/>
      <c r="G16" s="360" t="str">
        <f>IF(B16="","",IF($F16="",$E16,$F16) - SUMIFS('Precificação Produto | Custo Co'!$H:$H,'Precificação Produto | Custo Co'!$C:$C,$B16) * (1+SUM('Gastos Variáveis'!$E:$E)))</f>
        <v/>
      </c>
      <c r="H16" s="369" t="str">
        <f t="shared" si="2"/>
        <v/>
      </c>
      <c r="I16" s="370" t="str">
        <f>IFERROR(IF($F16="",$E16,$F16) / (SUMIFS('Precificação Produto | Custo Co'!$H:$H,'Precificação Produto | Custo Co'!$C:$C,$B16)*(1+SUM('Gastos Variáveis'!$E:$E))),)</f>
        <v/>
      </c>
      <c r="J16" s="362" t="str">
        <f t="shared" si="3"/>
        <v/>
      </c>
      <c r="K16" s="364" t="str">
        <f t="shared" ref="K16:M16" si="12">IF($F16="",$E16,$F16)</f>
        <v/>
      </c>
      <c r="L16" s="365" t="str">
        <f t="shared" si="12"/>
        <v/>
      </c>
      <c r="M16" s="365" t="str">
        <f t="shared" si="12"/>
        <v/>
      </c>
      <c r="N16" s="366" t="str">
        <f t="shared" si="5"/>
        <v/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>
      <c r="A17" s="51"/>
      <c r="B17" s="370"/>
      <c r="C17" s="359" t="str">
        <f>IFERROR(VLOOKUP(B17, 'Registro de Fichas Técnicas'!$B$40:$C$993, 2, FALSE), "")</f>
        <v/>
      </c>
      <c r="D17" s="360" t="str">
        <f> IF(B17="","",E17*(1-'Precificação Produto | Custo Co'!$K$10))</f>
        <v/>
      </c>
      <c r="E17" s="360" t="str">
        <f>IF(B17="","",SUMIF('Precificação Produto | Custo Co'!$C$10:$C$999,B17, 'Precificação Produto | Custo Co'!$H$10:$H$999)*'Precificação Produto | Custo Co'!$K$25)</f>
        <v/>
      </c>
      <c r="F17" s="368"/>
      <c r="G17" s="360" t="str">
        <f>IF(B17="","",IF($F17="",$E17,$F17) - SUMIFS('Precificação Produto | Custo Co'!$H:$H,'Precificação Produto | Custo Co'!$C:$C,$B17) * (1+SUM('Gastos Variáveis'!$E:$E)))</f>
        <v/>
      </c>
      <c r="H17" s="369" t="str">
        <f t="shared" si="2"/>
        <v/>
      </c>
      <c r="I17" s="370" t="str">
        <f>IFERROR(IF($F17="",$E17,$F17) / (SUMIFS('Precificação Produto | Custo Co'!$H:$H,'Precificação Produto | Custo Co'!$C:$C,$B17)*(1+SUM('Gastos Variáveis'!$E:$E))),)</f>
        <v/>
      </c>
      <c r="J17" s="362" t="str">
        <f t="shared" si="3"/>
        <v/>
      </c>
      <c r="K17" s="364" t="str">
        <f t="shared" ref="K17:M17" si="13">IF($F17="",$E17,$F17)</f>
        <v/>
      </c>
      <c r="L17" s="365" t="str">
        <f t="shared" si="13"/>
        <v/>
      </c>
      <c r="M17" s="365" t="str">
        <f t="shared" si="13"/>
        <v/>
      </c>
      <c r="N17" s="366" t="str">
        <f t="shared" si="5"/>
        <v/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>
      <c r="A18" s="51"/>
      <c r="B18" s="370"/>
      <c r="C18" s="359" t="str">
        <f>IFERROR(VLOOKUP(B18, 'Registro de Fichas Técnicas'!$B$40:$C$993, 2, FALSE), "")</f>
        <v/>
      </c>
      <c r="D18" s="360" t="str">
        <f> IF(B18="","",E18*(1-'Precificação Produto | Custo Co'!$K$10))</f>
        <v/>
      </c>
      <c r="E18" s="360" t="str">
        <f>IF(B18="","",SUMIF('Precificação Produto | Custo Co'!$C$10:$C$999,B18, 'Precificação Produto | Custo Co'!$H$10:$H$999)*'Precificação Produto | Custo Co'!$K$25)</f>
        <v/>
      </c>
      <c r="F18" s="368"/>
      <c r="G18" s="360" t="str">
        <f>IF(B18="","",IF($F18="",$E18,$F18) - SUMIFS('Precificação Produto | Custo Co'!$H:$H,'Precificação Produto | Custo Co'!$C:$C,$B18) * (1+SUM('Gastos Variáveis'!$E:$E)))</f>
        <v/>
      </c>
      <c r="H18" s="369" t="str">
        <f t="shared" si="2"/>
        <v/>
      </c>
      <c r="I18" s="370" t="str">
        <f>IFERROR(IF($F18="",$E18,$F18) / (SUMIFS('Precificação Produto | Custo Co'!$H:$H,'Precificação Produto | Custo Co'!$C:$C,$B18)*(1+SUM('Gastos Variáveis'!$E:$E))),)</f>
        <v/>
      </c>
      <c r="J18" s="362" t="str">
        <f t="shared" si="3"/>
        <v/>
      </c>
      <c r="K18" s="364" t="str">
        <f t="shared" ref="K18:M18" si="14">IF($F18="",$E18,$F18)</f>
        <v/>
      </c>
      <c r="L18" s="365" t="str">
        <f t="shared" si="14"/>
        <v/>
      </c>
      <c r="M18" s="365" t="str">
        <f t="shared" si="14"/>
        <v/>
      </c>
      <c r="N18" s="366" t="str">
        <f t="shared" si="5"/>
        <v/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>
      <c r="A19" s="51"/>
      <c r="B19" s="370"/>
      <c r="C19" s="359" t="str">
        <f>IFERROR(VLOOKUP(B19, 'Registro de Fichas Técnicas'!$B$40:$C$993, 2, FALSE), "")</f>
        <v/>
      </c>
      <c r="D19" s="360" t="str">
        <f> IF(B19="","",E19*(1-'Precificação Produto | Custo Co'!$K$10))</f>
        <v/>
      </c>
      <c r="E19" s="360" t="str">
        <f>IF(B19="","",SUMIF('Precificação Produto | Custo Co'!$C$10:$C$999,B19, 'Precificação Produto | Custo Co'!$H$10:$H$999)*'Precificação Produto | Custo Co'!$K$25)</f>
        <v/>
      </c>
      <c r="F19" s="368"/>
      <c r="G19" s="360" t="str">
        <f>IF(B19="","",IF($F19="",$E19,$F19) - SUMIFS('Precificação Produto | Custo Co'!$H:$H,'Precificação Produto | Custo Co'!$C:$C,$B19) * (1+SUM('Gastos Variáveis'!$E:$E)))</f>
        <v/>
      </c>
      <c r="H19" s="369" t="str">
        <f t="shared" si="2"/>
        <v/>
      </c>
      <c r="I19" s="370" t="str">
        <f>IFERROR(IF($F19="",$E19,$F19) / (SUMIFS('Precificação Produto | Custo Co'!$H:$H,'Precificação Produto | Custo Co'!$C:$C,$B19)*(1+SUM('Gastos Variáveis'!$E:$E))),)</f>
        <v/>
      </c>
      <c r="J19" s="362" t="str">
        <f t="shared" si="3"/>
        <v/>
      </c>
      <c r="K19" s="364" t="str">
        <f t="shared" ref="K19:M19" si="15">IF($F19="",$E19,$F19)</f>
        <v/>
      </c>
      <c r="L19" s="365" t="str">
        <f t="shared" si="15"/>
        <v/>
      </c>
      <c r="M19" s="365" t="str">
        <f t="shared" si="15"/>
        <v/>
      </c>
      <c r="N19" s="366" t="str">
        <f t="shared" si="5"/>
        <v/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>
      <c r="A20" s="51"/>
      <c r="B20" s="370"/>
      <c r="C20" s="359" t="str">
        <f>IFERROR(VLOOKUP(B20, 'Registro de Fichas Técnicas'!$B$40:$C$993, 2, FALSE), "")</f>
        <v/>
      </c>
      <c r="D20" s="360" t="str">
        <f> IF(B20="","",E20*(1-'Precificação Produto | Custo Co'!$K$10))</f>
        <v/>
      </c>
      <c r="E20" s="360" t="str">
        <f>IF(B20="","",SUMIF('Precificação Produto | Custo Co'!$C$10:$C$999,B20, 'Precificação Produto | Custo Co'!$H$10:$H$999)*'Precificação Produto | Custo Co'!$K$25)</f>
        <v/>
      </c>
      <c r="F20" s="368"/>
      <c r="G20" s="360" t="str">
        <f>IF(B20="","",IF($F20="",$E20,$F20) - SUMIFS('Precificação Produto | Custo Co'!$H:$H,'Precificação Produto | Custo Co'!$C:$C,$B20) * (1+SUM('Gastos Variáveis'!$E:$E)))</f>
        <v/>
      </c>
      <c r="H20" s="369" t="str">
        <f t="shared" si="2"/>
        <v/>
      </c>
      <c r="I20" s="370" t="str">
        <f>IFERROR(IF($F20="",$E20,$F20) / (SUMIFS('Precificação Produto | Custo Co'!$H:$H,'Precificação Produto | Custo Co'!$C:$C,$B20)*(1+SUM('Gastos Variáveis'!$E:$E))),)</f>
        <v/>
      </c>
      <c r="J20" s="362" t="str">
        <f t="shared" si="3"/>
        <v/>
      </c>
      <c r="K20" s="364" t="str">
        <f t="shared" ref="K20:M20" si="16">IF($F20="",$E20,$F20)</f>
        <v/>
      </c>
      <c r="L20" s="365" t="str">
        <f t="shared" si="16"/>
        <v/>
      </c>
      <c r="M20" s="365" t="str">
        <f t="shared" si="16"/>
        <v/>
      </c>
      <c r="N20" s="366" t="str">
        <f t="shared" si="5"/>
        <v/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>
      <c r="A21" s="51"/>
      <c r="B21" s="370"/>
      <c r="C21" s="359" t="str">
        <f>IFERROR(VLOOKUP(B21, 'Registro de Fichas Técnicas'!$B$40:$C$993, 2, FALSE), "")</f>
        <v/>
      </c>
      <c r="D21" s="360" t="str">
        <f> IF(B21="","",E21*(1-'Precificação Produto | Custo Co'!$K$10))</f>
        <v/>
      </c>
      <c r="E21" s="360" t="str">
        <f>IF(B21="","",SUMIF('Precificação Produto | Custo Co'!$C$10:$C$999,B21, 'Precificação Produto | Custo Co'!$H$10:$H$999)*'Precificação Produto | Custo Co'!$K$25)</f>
        <v/>
      </c>
      <c r="F21" s="368"/>
      <c r="G21" s="360" t="str">
        <f>IF(B21="","",IF($F21="",$E21,$F21) - SUMIFS('Precificação Produto | Custo Co'!$H:$H,'Precificação Produto | Custo Co'!$C:$C,$B21) * (1+SUM('Gastos Variáveis'!$E:$E)))</f>
        <v/>
      </c>
      <c r="H21" s="369" t="str">
        <f t="shared" si="2"/>
        <v/>
      </c>
      <c r="I21" s="370" t="str">
        <f>IFERROR(IF($F21="",$E21,$F21) / (SUMIFS('Precificação Produto | Custo Co'!$H:$H,'Precificação Produto | Custo Co'!$C:$C,$B21)*(1+SUM('Gastos Variáveis'!$E:$E))),)</f>
        <v/>
      </c>
      <c r="J21" s="362" t="str">
        <f t="shared" si="3"/>
        <v/>
      </c>
      <c r="K21" s="364" t="str">
        <f t="shared" ref="K21:M21" si="17">IF($F21="",$E21,$F21)</f>
        <v/>
      </c>
      <c r="L21" s="365" t="str">
        <f t="shared" si="17"/>
        <v/>
      </c>
      <c r="M21" s="365" t="str">
        <f t="shared" si="17"/>
        <v/>
      </c>
      <c r="N21" s="366" t="str">
        <f t="shared" si="5"/>
        <v/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>
      <c r="A22" s="51"/>
      <c r="B22" s="370"/>
      <c r="C22" s="359" t="str">
        <f>IFERROR(VLOOKUP(B22, 'Registro de Fichas Técnicas'!$B$40:$C$993, 2, FALSE), "")</f>
        <v/>
      </c>
      <c r="D22" s="360" t="str">
        <f> IF(B22="","",E22*(1-'Precificação Produto | Custo Co'!$K$10))</f>
        <v/>
      </c>
      <c r="E22" s="360" t="str">
        <f>IF(B22="","",SUMIF('Precificação Produto | Custo Co'!$C$10:$C$999,B22, 'Precificação Produto | Custo Co'!$H$10:$H$999)*'Precificação Produto | Custo Co'!$K$25)</f>
        <v/>
      </c>
      <c r="F22" s="368"/>
      <c r="G22" s="360" t="str">
        <f>IF(B22="","",IF($F22="",$E22,$F22) - SUMIFS('Precificação Produto | Custo Co'!$H:$H,'Precificação Produto | Custo Co'!$C:$C,$B22) * (1+SUM('Gastos Variáveis'!$E:$E)))</f>
        <v/>
      </c>
      <c r="H22" s="369" t="str">
        <f t="shared" si="2"/>
        <v/>
      </c>
      <c r="I22" s="370" t="str">
        <f>IFERROR(IF($F22="",$E22,$F22) / (SUMIFS('Precificação Produto | Custo Co'!$H:$H,'Precificação Produto | Custo Co'!$C:$C,$B22)*(1+SUM('Gastos Variáveis'!$E:$E))),)</f>
        <v/>
      </c>
      <c r="J22" s="362" t="str">
        <f t="shared" si="3"/>
        <v/>
      </c>
      <c r="K22" s="364" t="str">
        <f t="shared" ref="K22:M22" si="18">IF($F22="",$E22,$F22)</f>
        <v/>
      </c>
      <c r="L22" s="365" t="str">
        <f t="shared" si="18"/>
        <v/>
      </c>
      <c r="M22" s="365" t="str">
        <f t="shared" si="18"/>
        <v/>
      </c>
      <c r="N22" s="366" t="str">
        <f t="shared" si="5"/>
        <v/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>
      <c r="A23" s="51"/>
      <c r="B23" s="370"/>
      <c r="C23" s="359" t="str">
        <f>IFERROR(VLOOKUP(B23, 'Registro de Fichas Técnicas'!$B$40:$C$993, 2, FALSE), "")</f>
        <v/>
      </c>
      <c r="D23" s="360" t="str">
        <f> IF(B23="","",E23*(1-'Precificação Produto | Custo Co'!$K$10))</f>
        <v/>
      </c>
      <c r="E23" s="360" t="str">
        <f>IF(B23="","",SUMIF('Precificação Produto | Custo Co'!$C$10:$C$999,B23, 'Precificação Produto | Custo Co'!$H$10:$H$999)*'Precificação Produto | Custo Co'!$K$25)</f>
        <v/>
      </c>
      <c r="F23" s="368"/>
      <c r="G23" s="360" t="str">
        <f>IF(B23="","",IF($F23="",$E23,$F23) - SUMIFS('Precificação Produto | Custo Co'!$H:$H,'Precificação Produto | Custo Co'!$C:$C,$B23) * (1+SUM('Gastos Variáveis'!$E:$E)))</f>
        <v/>
      </c>
      <c r="H23" s="369" t="str">
        <f t="shared" si="2"/>
        <v/>
      </c>
      <c r="I23" s="370" t="str">
        <f>IFERROR(IF($F23="",$E23,$F23) / (SUMIFS('Precificação Produto | Custo Co'!$H:$H,'Precificação Produto | Custo Co'!$C:$C,$B23)*(1+SUM('Gastos Variáveis'!$E:$E))),)</f>
        <v/>
      </c>
      <c r="J23" s="362" t="str">
        <f t="shared" si="3"/>
        <v/>
      </c>
      <c r="K23" s="364" t="str">
        <f t="shared" ref="K23:M23" si="19">IF($F23="",$E23,$F23)</f>
        <v/>
      </c>
      <c r="L23" s="365" t="str">
        <f t="shared" si="19"/>
        <v/>
      </c>
      <c r="M23" s="365" t="str">
        <f t="shared" si="19"/>
        <v/>
      </c>
      <c r="N23" s="366" t="str">
        <f t="shared" si="5"/>
        <v/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A24" s="51"/>
      <c r="B24" s="370"/>
      <c r="C24" s="359" t="str">
        <f>IFERROR(VLOOKUP(B24, 'Registro de Fichas Técnicas'!$B$40:$C$993, 2, FALSE), "")</f>
        <v/>
      </c>
      <c r="D24" s="360" t="str">
        <f> IF(B24="","",E24*(1-'Precificação Produto | Custo Co'!$K$10))</f>
        <v/>
      </c>
      <c r="E24" s="360" t="str">
        <f>IF(B24="","",SUMIF('Precificação Produto | Custo Co'!$C$10:$C$999,B24, 'Precificação Produto | Custo Co'!$H$10:$H$999)*'Precificação Produto | Custo Co'!$K$25)</f>
        <v/>
      </c>
      <c r="F24" s="368"/>
      <c r="G24" s="360" t="str">
        <f>IF(B24="","",IF($F24="",$E24,$F24) - SUMIFS('Precificação Produto | Custo Co'!$H:$H,'Precificação Produto | Custo Co'!$C:$C,$B24) * (1+SUM('Gastos Variáveis'!$E:$E)))</f>
        <v/>
      </c>
      <c r="H24" s="369" t="str">
        <f t="shared" si="2"/>
        <v/>
      </c>
      <c r="I24" s="370" t="str">
        <f>IFERROR(IF($F24="",$E24,$F24) / (SUMIFS('Precificação Produto | Custo Co'!$H:$H,'Precificação Produto | Custo Co'!$C:$C,$B24)*(1+SUM('Gastos Variáveis'!$E:$E))),)</f>
        <v/>
      </c>
      <c r="J24" s="362" t="str">
        <f t="shared" si="3"/>
        <v/>
      </c>
      <c r="K24" s="364" t="str">
        <f t="shared" ref="K24:M24" si="20">IF($F24="",$E24,$F24)</f>
        <v/>
      </c>
      <c r="L24" s="365" t="str">
        <f t="shared" si="20"/>
        <v/>
      </c>
      <c r="M24" s="365" t="str">
        <f t="shared" si="20"/>
        <v/>
      </c>
      <c r="N24" s="366" t="str">
        <f t="shared" si="5"/>
        <v/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>
      <c r="A25" s="51"/>
      <c r="B25" s="370"/>
      <c r="C25" s="359" t="str">
        <f>IFERROR(VLOOKUP(B25, 'Registro de Fichas Técnicas'!$B$40:$C$993, 2, FALSE), "")</f>
        <v/>
      </c>
      <c r="D25" s="360" t="str">
        <f> IF(B25="","",E25*(1-'Precificação Produto | Custo Co'!$K$10))</f>
        <v/>
      </c>
      <c r="E25" s="360" t="str">
        <f>IF(B25="","",SUMIF('Precificação Produto | Custo Co'!$C$10:$C$999,B25, 'Precificação Produto | Custo Co'!$H$10:$H$999)*'Precificação Produto | Custo Co'!$K$25)</f>
        <v/>
      </c>
      <c r="F25" s="368"/>
      <c r="G25" s="360" t="str">
        <f>IF(B25="","",IF($F25="",$E25,$F25) - SUMIFS('Precificação Produto | Custo Co'!$H:$H,'Precificação Produto | Custo Co'!$C:$C,$B25) * (1+SUM('Gastos Variáveis'!$E:$E)))</f>
        <v/>
      </c>
      <c r="H25" s="369" t="str">
        <f t="shared" si="2"/>
        <v/>
      </c>
      <c r="I25" s="370" t="str">
        <f>IFERROR(IF($F25="",$E25,$F25) / (SUMIFS('Precificação Produto | Custo Co'!$H:$H,'Precificação Produto | Custo Co'!$C:$C,$B25)*(1+SUM('Gastos Variáveis'!$E:$E))),)</f>
        <v/>
      </c>
      <c r="J25" s="362" t="str">
        <f t="shared" si="3"/>
        <v/>
      </c>
      <c r="K25" s="364" t="str">
        <f t="shared" ref="K25:M25" si="21">IF($F25="",$E25,$F25)</f>
        <v/>
      </c>
      <c r="L25" s="365" t="str">
        <f t="shared" si="21"/>
        <v/>
      </c>
      <c r="M25" s="365" t="str">
        <f t="shared" si="21"/>
        <v/>
      </c>
      <c r="N25" s="366" t="str">
        <f t="shared" si="5"/>
        <v/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>
      <c r="A26" s="51"/>
      <c r="B26" s="370"/>
      <c r="C26" s="359" t="str">
        <f>IFERROR(VLOOKUP(B26, 'Registro de Fichas Técnicas'!$B$40:$C$993, 2, FALSE), "")</f>
        <v/>
      </c>
      <c r="D26" s="360" t="str">
        <f> IF(B26="","",E26*(1-'Precificação Produto | Custo Co'!$K$10))</f>
        <v/>
      </c>
      <c r="E26" s="360" t="str">
        <f>IF(B26="","",SUMIF('Precificação Produto | Custo Co'!$C$10:$C$999,B26, 'Precificação Produto | Custo Co'!$H$10:$H$999)*'Precificação Produto | Custo Co'!$K$25)</f>
        <v/>
      </c>
      <c r="F26" s="368"/>
      <c r="G26" s="360" t="str">
        <f>IF(B26="","",IF($F26="",$E26,$F26) - SUMIFS('Precificação Produto | Custo Co'!$H:$H,'Precificação Produto | Custo Co'!$C:$C,$B26) * (1+SUM('Gastos Variáveis'!$E:$E)))</f>
        <v/>
      </c>
      <c r="H26" s="369" t="str">
        <f t="shared" si="2"/>
        <v/>
      </c>
      <c r="I26" s="370" t="str">
        <f>IFERROR(IF($F26="",$E26,$F26) / (SUMIFS('Precificação Produto | Custo Co'!$H:$H,'Precificação Produto | Custo Co'!$C:$C,$B26)*(1+SUM('Gastos Variáveis'!$E:$E))),)</f>
        <v/>
      </c>
      <c r="J26" s="362" t="str">
        <f t="shared" si="3"/>
        <v/>
      </c>
      <c r="K26" s="364" t="str">
        <f t="shared" ref="K26:M26" si="22">IF($F26="",$E26,$F26)</f>
        <v/>
      </c>
      <c r="L26" s="365" t="str">
        <f t="shared" si="22"/>
        <v/>
      </c>
      <c r="M26" s="365" t="str">
        <f t="shared" si="22"/>
        <v/>
      </c>
      <c r="N26" s="366" t="str">
        <f t="shared" si="5"/>
        <v/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>
      <c r="A27" s="51"/>
      <c r="B27" s="370"/>
      <c r="C27" s="359" t="str">
        <f>IFERROR(VLOOKUP(B27, 'Registro de Fichas Técnicas'!$B$40:$C$993, 2, FALSE), "")</f>
        <v/>
      </c>
      <c r="D27" s="360" t="str">
        <f> IF(B27="","",E27*(1-'Precificação Produto | Custo Co'!$K$10))</f>
        <v/>
      </c>
      <c r="E27" s="360" t="str">
        <f>IF(B27="","",SUMIF('Precificação Produto | Custo Co'!$C$10:$C$999,B27, 'Precificação Produto | Custo Co'!$H$10:$H$999)*'Precificação Produto | Custo Co'!$K$25)</f>
        <v/>
      </c>
      <c r="F27" s="368"/>
      <c r="G27" s="360" t="str">
        <f>IF(B27="","",IF($F27="",$E27,$F27) - SUMIFS('Precificação Produto | Custo Co'!$H:$H,'Precificação Produto | Custo Co'!$C:$C,$B27) * (1+SUM('Gastos Variáveis'!$E:$E)))</f>
        <v/>
      </c>
      <c r="H27" s="369" t="str">
        <f t="shared" si="2"/>
        <v/>
      </c>
      <c r="I27" s="370" t="str">
        <f>IFERROR(IF($F27="",$E27,$F27) / (SUMIFS('Precificação Produto | Custo Co'!$H:$H,'Precificação Produto | Custo Co'!$C:$C,$B27)*(1+SUM('Gastos Variáveis'!$E:$E))),)</f>
        <v/>
      </c>
      <c r="J27" s="362" t="str">
        <f t="shared" si="3"/>
        <v/>
      </c>
      <c r="K27" s="364" t="str">
        <f t="shared" ref="K27:M27" si="23">IF($F27="",$E27,$F27)</f>
        <v/>
      </c>
      <c r="L27" s="365" t="str">
        <f t="shared" si="23"/>
        <v/>
      </c>
      <c r="M27" s="365" t="str">
        <f t="shared" si="23"/>
        <v/>
      </c>
      <c r="N27" s="366" t="str">
        <f t="shared" si="5"/>
        <v/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>
      <c r="A28" s="51"/>
      <c r="B28" s="370"/>
      <c r="C28" s="359" t="str">
        <f>IFERROR(VLOOKUP(B28, 'Registro de Fichas Técnicas'!$B$40:$C$993, 2, FALSE), "")</f>
        <v/>
      </c>
      <c r="D28" s="360" t="str">
        <f> IF(B28="","",E28*(1-'Precificação Produto | Custo Co'!$K$10))</f>
        <v/>
      </c>
      <c r="E28" s="360" t="str">
        <f>IF(B28="","",SUMIF('Precificação Produto | Custo Co'!$C$10:$C$999,B28, 'Precificação Produto | Custo Co'!$H$10:$H$999)*'Precificação Produto | Custo Co'!$K$25)</f>
        <v/>
      </c>
      <c r="F28" s="368"/>
      <c r="G28" s="360" t="str">
        <f>IF(B28="","",IF($F28="",$E28,$F28) - SUMIFS('Precificação Produto | Custo Co'!$H:$H,'Precificação Produto | Custo Co'!$C:$C,$B28) * (1+SUM('Gastos Variáveis'!$E:$E)))</f>
        <v/>
      </c>
      <c r="H28" s="369" t="str">
        <f t="shared" si="2"/>
        <v/>
      </c>
      <c r="I28" s="370" t="str">
        <f>IFERROR(IF($F28="",$E28,$F28) / (SUMIFS('Precificação Produto | Custo Co'!$H:$H,'Precificação Produto | Custo Co'!$C:$C,$B28)*(1+SUM('Gastos Variáveis'!$E:$E))),)</f>
        <v/>
      </c>
      <c r="J28" s="362" t="str">
        <f t="shared" si="3"/>
        <v/>
      </c>
      <c r="K28" s="364" t="str">
        <f t="shared" ref="K28:M28" si="24">IF($F28="",$E28,$F28)</f>
        <v/>
      </c>
      <c r="L28" s="365" t="str">
        <f t="shared" si="24"/>
        <v/>
      </c>
      <c r="M28" s="365" t="str">
        <f t="shared" si="24"/>
        <v/>
      </c>
      <c r="N28" s="366" t="str">
        <f t="shared" si="5"/>
        <v/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>
      <c r="A29" s="51"/>
      <c r="B29" s="370"/>
      <c r="C29" s="359" t="str">
        <f>IFERROR(VLOOKUP(B29, 'Registro de Fichas Técnicas'!$B$40:$C$993, 2, FALSE), "")</f>
        <v/>
      </c>
      <c r="D29" s="360" t="str">
        <f> IF(B29="","",E29*(1-'Precificação Produto | Custo Co'!$K$10))</f>
        <v/>
      </c>
      <c r="E29" s="360" t="str">
        <f>IF(B29="","",SUMIF('Precificação Produto | Custo Co'!$C$10:$C$999,B29, 'Precificação Produto | Custo Co'!$H$10:$H$999)*'Precificação Produto | Custo Co'!$K$25)</f>
        <v/>
      </c>
      <c r="F29" s="368"/>
      <c r="G29" s="360" t="str">
        <f>IF(B29="","",IF($F29="",$E29,$F29) - SUMIFS('Precificação Produto | Custo Co'!$H:$H,'Precificação Produto | Custo Co'!$C:$C,$B29) * (1+SUM('Gastos Variáveis'!$E:$E)))</f>
        <v/>
      </c>
      <c r="H29" s="369" t="str">
        <f t="shared" si="2"/>
        <v/>
      </c>
      <c r="I29" s="370" t="str">
        <f>IFERROR(IF($F29="",$E29,$F29) / (SUMIFS('Precificação Produto | Custo Co'!$H:$H,'Precificação Produto | Custo Co'!$C:$C,$B29)*(1+SUM('Gastos Variáveis'!$E:$E))),)</f>
        <v/>
      </c>
      <c r="J29" s="362" t="str">
        <f t="shared" si="3"/>
        <v/>
      </c>
      <c r="K29" s="364" t="str">
        <f t="shared" ref="K29:M29" si="25">IF($F29="",$E29,$F29)</f>
        <v/>
      </c>
      <c r="L29" s="365" t="str">
        <f t="shared" si="25"/>
        <v/>
      </c>
      <c r="M29" s="365" t="str">
        <f t="shared" si="25"/>
        <v/>
      </c>
      <c r="N29" s="366" t="str">
        <f t="shared" si="5"/>
        <v/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>
      <c r="A30" s="51"/>
      <c r="B30" s="370"/>
      <c r="C30" s="359" t="str">
        <f>IFERROR(VLOOKUP(B30, 'Registro de Fichas Técnicas'!$B$40:$C$993, 2, FALSE), "")</f>
        <v/>
      </c>
      <c r="D30" s="360" t="str">
        <f> IF(B30="","",E30*(1-'Precificação Produto | Custo Co'!$K$10))</f>
        <v/>
      </c>
      <c r="E30" s="360" t="str">
        <f>IF(B30="","",SUMIF('Precificação Produto | Custo Co'!$C$10:$C$999,B30, 'Precificação Produto | Custo Co'!$H$10:$H$999)*'Precificação Produto | Custo Co'!$K$25)</f>
        <v/>
      </c>
      <c r="F30" s="368"/>
      <c r="G30" s="360" t="str">
        <f>IF(B30="","",IF($F30="",$E30,$F30) - SUMIFS('Precificação Produto | Custo Co'!$H:$H,'Precificação Produto | Custo Co'!$C:$C,$B30) * (1+SUM('Gastos Variáveis'!$E:$E)))</f>
        <v/>
      </c>
      <c r="H30" s="369" t="str">
        <f t="shared" si="2"/>
        <v/>
      </c>
      <c r="I30" s="370" t="str">
        <f>IFERROR(IF($F30="",$E30,$F30) / (SUMIFS('Precificação Produto | Custo Co'!$H:$H,'Precificação Produto | Custo Co'!$C:$C,$B30)*(1+SUM('Gastos Variáveis'!$E:$E))),)</f>
        <v/>
      </c>
      <c r="J30" s="362" t="str">
        <f t="shared" si="3"/>
        <v/>
      </c>
      <c r="K30" s="364" t="str">
        <f t="shared" ref="K30:M30" si="26">IF($F30="",$E30,$F30)</f>
        <v/>
      </c>
      <c r="L30" s="365" t="str">
        <f t="shared" si="26"/>
        <v/>
      </c>
      <c r="M30" s="365" t="str">
        <f t="shared" si="26"/>
        <v/>
      </c>
      <c r="N30" s="366" t="str">
        <f t="shared" si="5"/>
        <v/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>
      <c r="A31" s="51"/>
      <c r="B31" s="370"/>
      <c r="C31" s="359" t="str">
        <f>IFERROR(VLOOKUP(B31, 'Registro de Fichas Técnicas'!$B$40:$C$993, 2, FALSE), "")</f>
        <v/>
      </c>
      <c r="D31" s="360" t="str">
        <f> IF(B31="","",E31*(1-'Precificação Produto | Custo Co'!$K$10))</f>
        <v/>
      </c>
      <c r="E31" s="360" t="str">
        <f>IF(B31="","",SUMIF('Precificação Produto | Custo Co'!$C$10:$C$999,B31, 'Precificação Produto | Custo Co'!$H$10:$H$999)*'Precificação Produto | Custo Co'!$K$25)</f>
        <v/>
      </c>
      <c r="F31" s="368"/>
      <c r="G31" s="360" t="str">
        <f>IF(B31="","",IF($F31="",$E31,$F31) - SUMIFS('Precificação Produto | Custo Co'!$H:$H,'Precificação Produto | Custo Co'!$C:$C,$B31) * (1+SUM('Gastos Variáveis'!$E:$E)))</f>
        <v/>
      </c>
      <c r="H31" s="369" t="str">
        <f t="shared" si="2"/>
        <v/>
      </c>
      <c r="I31" s="370" t="str">
        <f>IFERROR(IF($F31="",$E31,$F31) / (SUMIFS('Precificação Produto | Custo Co'!$H:$H,'Precificação Produto | Custo Co'!$C:$C,$B31)*(1+SUM('Gastos Variáveis'!$E:$E))),)</f>
        <v/>
      </c>
      <c r="J31" s="362" t="str">
        <f t="shared" si="3"/>
        <v/>
      </c>
      <c r="K31" s="364" t="str">
        <f t="shared" ref="K31:M31" si="27">IF($F31="",$E31,$F31)</f>
        <v/>
      </c>
      <c r="L31" s="365" t="str">
        <f t="shared" si="27"/>
        <v/>
      </c>
      <c r="M31" s="365" t="str">
        <f t="shared" si="27"/>
        <v/>
      </c>
      <c r="N31" s="366" t="str">
        <f t="shared" si="5"/>
        <v/>
      </c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A32" s="51"/>
      <c r="B32" s="370"/>
      <c r="C32" s="359" t="str">
        <f>IFERROR(VLOOKUP(B32, 'Registro de Fichas Técnicas'!$B$40:$C$993, 2, FALSE), "")</f>
        <v/>
      </c>
      <c r="D32" s="360" t="str">
        <f> IF(B32="","",E32*(1-'Precificação Produto | Custo Co'!$K$10))</f>
        <v/>
      </c>
      <c r="E32" s="360" t="str">
        <f>IF(B32="","",SUMIF('Precificação Produto | Custo Co'!$C$10:$C$999,B32, 'Precificação Produto | Custo Co'!$H$10:$H$999)*'Precificação Produto | Custo Co'!$K$25)</f>
        <v/>
      </c>
      <c r="F32" s="368"/>
      <c r="G32" s="360" t="str">
        <f>IF(B32="","",IF($F32="",$E32,$F32) - SUMIFS('Precificação Produto | Custo Co'!$H:$H,'Precificação Produto | Custo Co'!$C:$C,$B32) * (1+SUM('Gastos Variáveis'!$E:$E)))</f>
        <v/>
      </c>
      <c r="H32" s="369" t="str">
        <f t="shared" si="2"/>
        <v/>
      </c>
      <c r="I32" s="370" t="str">
        <f>IFERROR(IF($F32="",$E32,$F32) / (SUMIFS('Precificação Produto | Custo Co'!$H:$H,'Precificação Produto | Custo Co'!$C:$C,$B32)*(1+SUM('Gastos Variáveis'!$E:$E))),)</f>
        <v/>
      </c>
      <c r="J32" s="362" t="str">
        <f t="shared" si="3"/>
        <v/>
      </c>
      <c r="K32" s="364" t="str">
        <f t="shared" ref="K32:M32" si="28">IF($F32="",$E32,$F32)</f>
        <v/>
      </c>
      <c r="L32" s="365" t="str">
        <f t="shared" si="28"/>
        <v/>
      </c>
      <c r="M32" s="365" t="str">
        <f t="shared" si="28"/>
        <v/>
      </c>
      <c r="N32" s="366" t="str">
        <f t="shared" si="5"/>
        <v/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>
      <c r="A33" s="51"/>
      <c r="B33" s="370"/>
      <c r="C33" s="359" t="str">
        <f>IFERROR(VLOOKUP(B33, 'Registro de Fichas Técnicas'!$B$40:$C$993, 2, FALSE), "")</f>
        <v/>
      </c>
      <c r="D33" s="360" t="str">
        <f> IF(B33="","",E33*(1-'Precificação Produto | Custo Co'!$K$10))</f>
        <v/>
      </c>
      <c r="E33" s="360" t="str">
        <f>IF(B33="","",SUMIF('Precificação Produto | Custo Co'!$C$10:$C$999,B33, 'Precificação Produto | Custo Co'!$H$10:$H$999)*'Precificação Produto | Custo Co'!$K$25)</f>
        <v/>
      </c>
      <c r="F33" s="368"/>
      <c r="G33" s="360" t="str">
        <f>IF(B33="","",IF($F33="",$E33,$F33) - SUMIFS('Precificação Produto | Custo Co'!$H:$H,'Precificação Produto | Custo Co'!$C:$C,$B33) * (1+SUM('Gastos Variáveis'!$E:$E)))</f>
        <v/>
      </c>
      <c r="H33" s="369" t="str">
        <f t="shared" si="2"/>
        <v/>
      </c>
      <c r="I33" s="370" t="str">
        <f>IFERROR(IF($F33="",$E33,$F33) / (SUMIFS('Precificação Produto | Custo Co'!$H:$H,'Precificação Produto | Custo Co'!$C:$C,$B33)*(1+SUM('Gastos Variáveis'!$E:$E))),)</f>
        <v/>
      </c>
      <c r="J33" s="362" t="str">
        <f t="shared" si="3"/>
        <v/>
      </c>
      <c r="K33" s="364" t="str">
        <f t="shared" ref="K33:M33" si="29">IF($F33="",$E33,$F33)</f>
        <v/>
      </c>
      <c r="L33" s="365" t="str">
        <f t="shared" si="29"/>
        <v/>
      </c>
      <c r="M33" s="365" t="str">
        <f t="shared" si="29"/>
        <v/>
      </c>
      <c r="N33" s="366" t="str">
        <f t="shared" si="5"/>
        <v/>
      </c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>
      <c r="A34" s="51"/>
      <c r="B34" s="370"/>
      <c r="C34" s="359" t="str">
        <f>IFERROR(VLOOKUP(B34, 'Registro de Fichas Técnicas'!$B$40:$C$993, 2, FALSE), "")</f>
        <v/>
      </c>
      <c r="D34" s="360" t="str">
        <f> IF(B34="","",E34*(1-'Precificação Produto | Custo Co'!$K$10))</f>
        <v/>
      </c>
      <c r="E34" s="360" t="str">
        <f>IF(B34="","",SUMIF('Precificação Produto | Custo Co'!$C$10:$C$999,B34, 'Precificação Produto | Custo Co'!$H$10:$H$999)*'Precificação Produto | Custo Co'!$K$25)</f>
        <v/>
      </c>
      <c r="F34" s="368"/>
      <c r="G34" s="360" t="str">
        <f>IF(B34="","",IF($F34="",$E34,$F34) - SUMIFS('Precificação Produto | Custo Co'!$H:$H,'Precificação Produto | Custo Co'!$C:$C,$B34) * (1+SUM('Gastos Variáveis'!$E:$E)))</f>
        <v/>
      </c>
      <c r="H34" s="369" t="str">
        <f t="shared" si="2"/>
        <v/>
      </c>
      <c r="I34" s="370" t="str">
        <f>IFERROR(IF($F34="",$E34,$F34) / (SUMIFS('Precificação Produto | Custo Co'!$H:$H,'Precificação Produto | Custo Co'!$C:$C,$B34)*(1+SUM('Gastos Variáveis'!$E:$E))),)</f>
        <v/>
      </c>
      <c r="J34" s="362" t="str">
        <f t="shared" si="3"/>
        <v/>
      </c>
      <c r="K34" s="364" t="str">
        <f t="shared" ref="K34:M34" si="30">IF($F34="",$E34,$F34)</f>
        <v/>
      </c>
      <c r="L34" s="365" t="str">
        <f t="shared" si="30"/>
        <v/>
      </c>
      <c r="M34" s="365" t="str">
        <f t="shared" si="30"/>
        <v/>
      </c>
      <c r="N34" s="366" t="str">
        <f t="shared" si="5"/>
        <v/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>
      <c r="A35" s="51"/>
      <c r="B35" s="370"/>
      <c r="C35" s="359" t="str">
        <f>IFERROR(VLOOKUP(B35, 'Registro de Fichas Técnicas'!$B$40:$C$993, 2, FALSE), "")</f>
        <v/>
      </c>
      <c r="D35" s="360" t="str">
        <f> IF(B35="","",E35*(1-'Precificação Produto | Custo Co'!$K$10))</f>
        <v/>
      </c>
      <c r="E35" s="360" t="str">
        <f>IF(B35="","",SUMIF('Precificação Produto | Custo Co'!$C$10:$C$999,B35, 'Precificação Produto | Custo Co'!$H$10:$H$999)*'Precificação Produto | Custo Co'!$K$25)</f>
        <v/>
      </c>
      <c r="F35" s="368"/>
      <c r="G35" s="360" t="str">
        <f>IF(B35="","",IF($F35="",$E35,$F35) - SUMIFS('Precificação Produto | Custo Co'!$H:$H,'Precificação Produto | Custo Co'!$C:$C,$B35) * (1+SUM('Gastos Variáveis'!$E:$E)))</f>
        <v/>
      </c>
      <c r="H35" s="369" t="str">
        <f t="shared" si="2"/>
        <v/>
      </c>
      <c r="I35" s="370" t="str">
        <f>IFERROR(IF($F35="",$E35,$F35) / (SUMIFS('Precificação Produto | Custo Co'!$H:$H,'Precificação Produto | Custo Co'!$C:$C,$B35)*(1+SUM('Gastos Variáveis'!$E:$E))),)</f>
        <v/>
      </c>
      <c r="J35" s="362" t="str">
        <f t="shared" si="3"/>
        <v/>
      </c>
      <c r="K35" s="364" t="str">
        <f t="shared" ref="K35:M35" si="31">IF($F35="",$E35,$F35)</f>
        <v/>
      </c>
      <c r="L35" s="365" t="str">
        <f t="shared" si="31"/>
        <v/>
      </c>
      <c r="M35" s="365" t="str">
        <f t="shared" si="31"/>
        <v/>
      </c>
      <c r="N35" s="366" t="str">
        <f t="shared" si="5"/>
        <v/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>
      <c r="A36" s="51"/>
      <c r="B36" s="370"/>
      <c r="C36" s="359" t="str">
        <f>IFERROR(VLOOKUP(B36, 'Registro de Fichas Técnicas'!$B$40:$C$993, 2, FALSE), "")</f>
        <v/>
      </c>
      <c r="D36" s="360" t="str">
        <f> IF(B36="","",E36*(1-'Precificação Produto | Custo Co'!$K$10))</f>
        <v/>
      </c>
      <c r="E36" s="360" t="str">
        <f>IF(B36="","",SUMIF('Precificação Produto | Custo Co'!$C$10:$C$999,B36, 'Precificação Produto | Custo Co'!$H$10:$H$999)*'Precificação Produto | Custo Co'!$K$25)</f>
        <v/>
      </c>
      <c r="F36" s="368"/>
      <c r="G36" s="360" t="str">
        <f>IF(B36="","",IF($F36="",$E36,$F36) - SUMIFS('Precificação Produto | Custo Co'!$H:$H,'Precificação Produto | Custo Co'!$C:$C,$B36) * (1+SUM('Gastos Variáveis'!$E:$E)))</f>
        <v/>
      </c>
      <c r="H36" s="369" t="str">
        <f t="shared" si="2"/>
        <v/>
      </c>
      <c r="I36" s="370" t="str">
        <f>IFERROR(IF($F36="",$E36,$F36) / (SUMIFS('Precificação Produto | Custo Co'!$H:$H,'Precificação Produto | Custo Co'!$C:$C,$B36)*(1+SUM('Gastos Variáveis'!$E:$E))),)</f>
        <v/>
      </c>
      <c r="J36" s="362" t="str">
        <f t="shared" si="3"/>
        <v/>
      </c>
      <c r="K36" s="364" t="str">
        <f t="shared" ref="K36:M36" si="32">IF($F36="",$E36,$F36)</f>
        <v/>
      </c>
      <c r="L36" s="365" t="str">
        <f t="shared" si="32"/>
        <v/>
      </c>
      <c r="M36" s="365" t="str">
        <f t="shared" si="32"/>
        <v/>
      </c>
      <c r="N36" s="366" t="str">
        <f t="shared" si="5"/>
        <v/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>
      <c r="A37" s="51"/>
      <c r="B37" s="370"/>
      <c r="C37" s="359" t="str">
        <f>IFERROR(VLOOKUP(B37, 'Registro de Fichas Técnicas'!$B$40:$C$993, 2, FALSE), "")</f>
        <v/>
      </c>
      <c r="D37" s="360" t="str">
        <f> IF(B37="","",E37*(1-'Precificação Produto | Custo Co'!$K$10))</f>
        <v/>
      </c>
      <c r="E37" s="360" t="str">
        <f>IF(B37="","",SUMIF('Precificação Produto | Custo Co'!$C$10:$C$999,B37, 'Precificação Produto | Custo Co'!$H$10:$H$999)*'Precificação Produto | Custo Co'!$K$25)</f>
        <v/>
      </c>
      <c r="F37" s="368"/>
      <c r="G37" s="360" t="str">
        <f>IF(B37="","",IF($F37="",$E37,$F37) - SUMIFS('Precificação Produto | Custo Co'!$H:$H,'Precificação Produto | Custo Co'!$C:$C,$B37) * (1+SUM('Gastos Variáveis'!$E:$E)))</f>
        <v/>
      </c>
      <c r="H37" s="369" t="str">
        <f t="shared" si="2"/>
        <v/>
      </c>
      <c r="I37" s="370" t="str">
        <f>IFERROR(IF($F37="",$E37,$F37) / (SUMIFS('Precificação Produto | Custo Co'!$H:$H,'Precificação Produto | Custo Co'!$C:$C,$B37)*(1+SUM('Gastos Variáveis'!$E:$E))),)</f>
        <v/>
      </c>
      <c r="J37" s="362" t="str">
        <f t="shared" si="3"/>
        <v/>
      </c>
      <c r="K37" s="364" t="str">
        <f t="shared" ref="K37:M37" si="33">IF($F37="",$E37,$F37)</f>
        <v/>
      </c>
      <c r="L37" s="365" t="str">
        <f t="shared" si="33"/>
        <v/>
      </c>
      <c r="M37" s="365" t="str">
        <f t="shared" si="33"/>
        <v/>
      </c>
      <c r="N37" s="366" t="str">
        <f t="shared" si="5"/>
        <v/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>
      <c r="A38" s="51"/>
      <c r="B38" s="370"/>
      <c r="C38" s="359" t="str">
        <f>IFERROR(VLOOKUP(B38, 'Registro de Fichas Técnicas'!$B$40:$C$993, 2, FALSE), "")</f>
        <v/>
      </c>
      <c r="D38" s="360" t="str">
        <f> IF(B38="","",E38*(1-'Precificação Produto | Custo Co'!$K$10))</f>
        <v/>
      </c>
      <c r="E38" s="360" t="str">
        <f>IF(B38="","",SUMIF('Precificação Produto | Custo Co'!$C$10:$C$999,B38, 'Precificação Produto | Custo Co'!$H$10:$H$999)*'Precificação Produto | Custo Co'!$K$25)</f>
        <v/>
      </c>
      <c r="F38" s="368"/>
      <c r="G38" s="360" t="str">
        <f>IF(B38="","",IF($F38="",$E38,$F38) - SUMIFS('Precificação Produto | Custo Co'!$H:$H,'Precificação Produto | Custo Co'!$C:$C,$B38) * (1+SUM('Gastos Variáveis'!$E:$E)))</f>
        <v/>
      </c>
      <c r="H38" s="369" t="str">
        <f t="shared" si="2"/>
        <v/>
      </c>
      <c r="I38" s="370" t="str">
        <f>IFERROR(IF($F38="",$E38,$F38) / (SUMIFS('Precificação Produto | Custo Co'!$H:$H,'Precificação Produto | Custo Co'!$C:$C,$B38)*(1+SUM('Gastos Variáveis'!$E:$E))),)</f>
        <v/>
      </c>
      <c r="J38" s="362" t="str">
        <f t="shared" si="3"/>
        <v/>
      </c>
      <c r="K38" s="364" t="str">
        <f t="shared" ref="K38:M38" si="34">IF($F38="",$E38,$F38)</f>
        <v/>
      </c>
      <c r="L38" s="365" t="str">
        <f t="shared" si="34"/>
        <v/>
      </c>
      <c r="M38" s="365" t="str">
        <f t="shared" si="34"/>
        <v/>
      </c>
      <c r="N38" s="366" t="str">
        <f t="shared" si="5"/>
        <v/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>
      <c r="A39" s="51"/>
      <c r="B39" s="370"/>
      <c r="C39" s="359" t="str">
        <f>IFERROR(VLOOKUP(B39, 'Registro de Fichas Técnicas'!$B$40:$C$993, 2, FALSE), "")</f>
        <v/>
      </c>
      <c r="D39" s="360" t="str">
        <f> IF(B39="","",E39*(1-'Precificação Produto | Custo Co'!$K$10))</f>
        <v/>
      </c>
      <c r="E39" s="360" t="str">
        <f>IF(B39="","",SUMIF('Precificação Produto | Custo Co'!$C$10:$C$999,B39, 'Precificação Produto | Custo Co'!$H$10:$H$999)*'Precificação Produto | Custo Co'!$K$25)</f>
        <v/>
      </c>
      <c r="F39" s="368"/>
      <c r="G39" s="360" t="str">
        <f>IF(B39="","",IF($F39="",$E39,$F39) - SUMIFS('Precificação Produto | Custo Co'!$H:$H,'Precificação Produto | Custo Co'!$C:$C,$B39) * (1+SUM('Gastos Variáveis'!$E:$E)))</f>
        <v/>
      </c>
      <c r="H39" s="369" t="str">
        <f t="shared" si="2"/>
        <v/>
      </c>
      <c r="I39" s="370" t="str">
        <f>IFERROR(IF($F39="",$E39,$F39) / (SUMIFS('Precificação Produto | Custo Co'!$H:$H,'Precificação Produto | Custo Co'!$C:$C,$B39)*(1+SUM('Gastos Variáveis'!$E:$E))),)</f>
        <v/>
      </c>
      <c r="J39" s="362" t="str">
        <f t="shared" si="3"/>
        <v/>
      </c>
      <c r="K39" s="364" t="str">
        <f t="shared" ref="K39:M39" si="35">IF($F39="",$E39,$F39)</f>
        <v/>
      </c>
      <c r="L39" s="365" t="str">
        <f t="shared" si="35"/>
        <v/>
      </c>
      <c r="M39" s="365" t="str">
        <f t="shared" si="35"/>
        <v/>
      </c>
      <c r="N39" s="366" t="str">
        <f t="shared" si="5"/>
        <v/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>
      <c r="A40" s="51"/>
      <c r="B40" s="370"/>
      <c r="C40" s="359" t="str">
        <f>IFERROR(VLOOKUP(B40, 'Registro de Fichas Técnicas'!$B$40:$C$993, 2, FALSE), "")</f>
        <v/>
      </c>
      <c r="D40" s="360" t="str">
        <f> IF(B40="","",E40*(1-'Precificação Produto | Custo Co'!$K$10))</f>
        <v/>
      </c>
      <c r="E40" s="360" t="str">
        <f>IF(B40="","",SUMIF('Precificação Produto | Custo Co'!$C$10:$C$999,B40, 'Precificação Produto | Custo Co'!$H$10:$H$999)*'Precificação Produto | Custo Co'!$K$25)</f>
        <v/>
      </c>
      <c r="F40" s="368"/>
      <c r="G40" s="360" t="str">
        <f>IF(B40="","",IF($F40="",$E40,$F40) - SUMIFS('Precificação Produto | Custo Co'!$H:$H,'Precificação Produto | Custo Co'!$C:$C,$B40) * (1+SUM('Gastos Variáveis'!$E:$E)))</f>
        <v/>
      </c>
      <c r="H40" s="369" t="str">
        <f t="shared" si="2"/>
        <v/>
      </c>
      <c r="I40" s="370" t="str">
        <f>IFERROR(IF($F40="",$E40,$F40) / (SUMIFS('Precificação Produto | Custo Co'!$H:$H,'Precificação Produto | Custo Co'!$C:$C,$B40)*(1+SUM('Gastos Variáveis'!$E:$E))),)</f>
        <v/>
      </c>
      <c r="J40" s="362" t="str">
        <f t="shared" si="3"/>
        <v/>
      </c>
      <c r="K40" s="364" t="str">
        <f t="shared" ref="K40:M40" si="36">IF($F40="",$E40,$F40)</f>
        <v/>
      </c>
      <c r="L40" s="365" t="str">
        <f t="shared" si="36"/>
        <v/>
      </c>
      <c r="M40" s="365" t="str">
        <f t="shared" si="36"/>
        <v/>
      </c>
      <c r="N40" s="366" t="str">
        <f t="shared" si="5"/>
        <v/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>
      <c r="A41" s="51"/>
      <c r="B41" s="370"/>
      <c r="C41" s="359" t="str">
        <f>IFERROR(VLOOKUP(B41, 'Registro de Fichas Técnicas'!$B$40:$C$993, 2, FALSE), "")</f>
        <v/>
      </c>
      <c r="D41" s="360" t="str">
        <f> IF(B41="","",E41*(1-'Precificação Produto | Custo Co'!$K$10))</f>
        <v/>
      </c>
      <c r="E41" s="360" t="str">
        <f>IF(B41="","",SUMIF('Precificação Produto | Custo Co'!$C$10:$C$999,B41, 'Precificação Produto | Custo Co'!$H$10:$H$999)*'Precificação Produto | Custo Co'!$K$25)</f>
        <v/>
      </c>
      <c r="F41" s="368"/>
      <c r="G41" s="360" t="str">
        <f>IF(B41="","",IF($F41="",$E41,$F41) - SUMIFS('Precificação Produto | Custo Co'!$H:$H,'Precificação Produto | Custo Co'!$C:$C,$B41) * (1+SUM('Gastos Variáveis'!$E:$E)))</f>
        <v/>
      </c>
      <c r="H41" s="369" t="str">
        <f t="shared" si="2"/>
        <v/>
      </c>
      <c r="I41" s="370" t="str">
        <f>IFERROR(IF($F41="",$E41,$F41) / (SUMIFS('Precificação Produto | Custo Co'!$H:$H,'Precificação Produto | Custo Co'!$C:$C,$B41)*(1+SUM('Gastos Variáveis'!$E:$E))),)</f>
        <v/>
      </c>
      <c r="J41" s="362" t="str">
        <f t="shared" si="3"/>
        <v/>
      </c>
      <c r="K41" s="364" t="str">
        <f t="shared" ref="K41:M41" si="37">IF($F41="",$E41,$F41)</f>
        <v/>
      </c>
      <c r="L41" s="365" t="str">
        <f t="shared" si="37"/>
        <v/>
      </c>
      <c r="M41" s="365" t="str">
        <f t="shared" si="37"/>
        <v/>
      </c>
      <c r="N41" s="366" t="str">
        <f t="shared" si="5"/>
        <v/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>
      <c r="A42" s="51"/>
      <c r="B42" s="370"/>
      <c r="C42" s="359" t="str">
        <f>IFERROR(VLOOKUP(B42, 'Registro de Fichas Técnicas'!$B$40:$C$993, 2, FALSE), "")</f>
        <v/>
      </c>
      <c r="D42" s="360" t="str">
        <f> IF(B42="","",E42*(1-'Precificação Produto | Custo Co'!$K$10))</f>
        <v/>
      </c>
      <c r="E42" s="360" t="str">
        <f>IF(B42="","",SUMIF('Precificação Produto | Custo Co'!$C$10:$C$999,B42, 'Precificação Produto | Custo Co'!$H$10:$H$999)*'Precificação Produto | Custo Co'!$K$25)</f>
        <v/>
      </c>
      <c r="F42" s="368"/>
      <c r="G42" s="360" t="str">
        <f>IF(B42="","",IF($F42="",$E42,$F42) - SUMIFS('Precificação Produto | Custo Co'!$H:$H,'Precificação Produto | Custo Co'!$C:$C,$B42) * (1+SUM('Gastos Variáveis'!$E:$E)))</f>
        <v/>
      </c>
      <c r="H42" s="369" t="str">
        <f t="shared" si="2"/>
        <v/>
      </c>
      <c r="I42" s="370" t="str">
        <f>IFERROR(IF($F42="",$E42,$F42) / (SUMIFS('Precificação Produto | Custo Co'!$H:$H,'Precificação Produto | Custo Co'!$C:$C,$B42)*(1+SUM('Gastos Variáveis'!$E:$E))),)</f>
        <v/>
      </c>
      <c r="J42" s="362" t="str">
        <f t="shared" si="3"/>
        <v/>
      </c>
      <c r="K42" s="364" t="str">
        <f t="shared" ref="K42:M42" si="38">IF($F42="",$E42,$F42)</f>
        <v/>
      </c>
      <c r="L42" s="365" t="str">
        <f t="shared" si="38"/>
        <v/>
      </c>
      <c r="M42" s="365" t="str">
        <f t="shared" si="38"/>
        <v/>
      </c>
      <c r="N42" s="366" t="str">
        <f t="shared" si="5"/>
        <v/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>
      <c r="A43" s="51"/>
      <c r="B43" s="370"/>
      <c r="C43" s="359" t="str">
        <f>IFERROR(VLOOKUP(B43, 'Registro de Fichas Técnicas'!$B$40:$C$993, 2, FALSE), "")</f>
        <v/>
      </c>
      <c r="D43" s="360" t="str">
        <f> IF(B43="","",E43*(1-'Precificação Produto | Custo Co'!$K$10))</f>
        <v/>
      </c>
      <c r="E43" s="360" t="str">
        <f>IF(B43="","",SUMIF('Precificação Produto | Custo Co'!$C$10:$C$999,B43, 'Precificação Produto | Custo Co'!$H$10:$H$999)*'Precificação Produto | Custo Co'!$K$25)</f>
        <v/>
      </c>
      <c r="F43" s="368"/>
      <c r="G43" s="360" t="str">
        <f>IF(B43="","",IF($F43="",$E43,$F43) - SUMIFS('Precificação Produto | Custo Co'!$H:$H,'Precificação Produto | Custo Co'!$C:$C,$B43) * (1+SUM('Gastos Variáveis'!$E:$E)))</f>
        <v/>
      </c>
      <c r="H43" s="369" t="str">
        <f t="shared" si="2"/>
        <v/>
      </c>
      <c r="I43" s="370" t="str">
        <f>IFERROR(IF($F43="",$E43,$F43) / (SUMIFS('Precificação Produto | Custo Co'!$H:$H,'Precificação Produto | Custo Co'!$C:$C,$B43)*(1+SUM('Gastos Variáveis'!$E:$E))),)</f>
        <v/>
      </c>
      <c r="J43" s="362" t="str">
        <f t="shared" si="3"/>
        <v/>
      </c>
      <c r="K43" s="364" t="str">
        <f t="shared" ref="K43:M43" si="39">IF($F43="",$E43,$F43)</f>
        <v/>
      </c>
      <c r="L43" s="365" t="str">
        <f t="shared" si="39"/>
        <v/>
      </c>
      <c r="M43" s="365" t="str">
        <f t="shared" si="39"/>
        <v/>
      </c>
      <c r="N43" s="366" t="str">
        <f t="shared" si="5"/>
        <v/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>
      <c r="A44" s="51"/>
      <c r="B44" s="370"/>
      <c r="C44" s="359" t="str">
        <f>IFERROR(VLOOKUP(B44, 'Registro de Fichas Técnicas'!$B$40:$C$993, 2, FALSE), "")</f>
        <v/>
      </c>
      <c r="D44" s="360" t="str">
        <f> IF(B44="","",E44*(1-'Precificação Produto | Custo Co'!$K$10))</f>
        <v/>
      </c>
      <c r="E44" s="360" t="str">
        <f>IF(B44="","",SUMIF('Precificação Produto | Custo Co'!$C$10:$C$999,B44, 'Precificação Produto | Custo Co'!$H$10:$H$999)*'Precificação Produto | Custo Co'!$K$25)</f>
        <v/>
      </c>
      <c r="F44" s="368"/>
      <c r="G44" s="360" t="str">
        <f>IF(B44="","",IF($F44="",$E44,$F44) - SUMIFS('Precificação Produto | Custo Co'!$H:$H,'Precificação Produto | Custo Co'!$C:$C,$B44) * (1+SUM('Gastos Variáveis'!$E:$E)))</f>
        <v/>
      </c>
      <c r="H44" s="369" t="str">
        <f t="shared" si="2"/>
        <v/>
      </c>
      <c r="I44" s="370" t="str">
        <f>IFERROR(IF($F44="",$E44,$F44) / (SUMIFS('Precificação Produto | Custo Co'!$H:$H,'Precificação Produto | Custo Co'!$C:$C,$B44)*(1+SUM('Gastos Variáveis'!$E:$E))),)</f>
        <v/>
      </c>
      <c r="J44" s="362" t="str">
        <f t="shared" si="3"/>
        <v/>
      </c>
      <c r="K44" s="364" t="str">
        <f t="shared" ref="K44:M44" si="40">IF($F44="",$E44,$F44)</f>
        <v/>
      </c>
      <c r="L44" s="365" t="str">
        <f t="shared" si="40"/>
        <v/>
      </c>
      <c r="M44" s="365" t="str">
        <f t="shared" si="40"/>
        <v/>
      </c>
      <c r="N44" s="366" t="str">
        <f t="shared" si="5"/>
        <v/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>
      <c r="A45" s="51"/>
      <c r="B45" s="370"/>
      <c r="C45" s="359" t="str">
        <f>IFERROR(VLOOKUP(B45, 'Registro de Fichas Técnicas'!$B$40:$C$993, 2, FALSE), "")</f>
        <v/>
      </c>
      <c r="D45" s="360" t="str">
        <f> IF(B45="","",E45*(1-'Precificação Produto | Custo Co'!$K$10))</f>
        <v/>
      </c>
      <c r="E45" s="360" t="str">
        <f>IF(B45="","",SUMIF('Precificação Produto | Custo Co'!$C$10:$C$999,B45, 'Precificação Produto | Custo Co'!$H$10:$H$999)*'Precificação Produto | Custo Co'!$K$25)</f>
        <v/>
      </c>
      <c r="F45" s="368"/>
      <c r="G45" s="360" t="str">
        <f>IF(B45="","",IF($F45="",$E45,$F45) - SUMIFS('Precificação Produto | Custo Co'!$H:$H,'Precificação Produto | Custo Co'!$C:$C,$B45) * (1+SUM('Gastos Variáveis'!$E:$E)))</f>
        <v/>
      </c>
      <c r="H45" s="369" t="str">
        <f t="shared" si="2"/>
        <v/>
      </c>
      <c r="I45" s="370" t="str">
        <f>IFERROR(IF($F45="",$E45,$F45) / (SUMIFS('Precificação Produto | Custo Co'!$H:$H,'Precificação Produto | Custo Co'!$C:$C,$B45)*(1+SUM('Gastos Variáveis'!$E:$E))),)</f>
        <v/>
      </c>
      <c r="J45" s="362" t="str">
        <f t="shared" si="3"/>
        <v/>
      </c>
      <c r="K45" s="364" t="str">
        <f t="shared" ref="K45:M45" si="41">IF($F45="",$E45,$F45)</f>
        <v/>
      </c>
      <c r="L45" s="365" t="str">
        <f t="shared" si="41"/>
        <v/>
      </c>
      <c r="M45" s="365" t="str">
        <f t="shared" si="41"/>
        <v/>
      </c>
      <c r="N45" s="366" t="str">
        <f t="shared" si="5"/>
        <v/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>
      <c r="A46" s="51"/>
      <c r="B46" s="370"/>
      <c r="C46" s="359" t="str">
        <f>IFERROR(VLOOKUP(B46, 'Registro de Fichas Técnicas'!$B$40:$C$993, 2, FALSE), "")</f>
        <v/>
      </c>
      <c r="D46" s="360" t="str">
        <f> IF(B46="","",E46*(1-'Precificação Produto | Custo Co'!$K$10))</f>
        <v/>
      </c>
      <c r="E46" s="360" t="str">
        <f>IF(B46="","",SUMIF('Precificação Produto | Custo Co'!$C$10:$C$999,B46, 'Precificação Produto | Custo Co'!$H$10:$H$999)*'Precificação Produto | Custo Co'!$K$25)</f>
        <v/>
      </c>
      <c r="F46" s="368"/>
      <c r="G46" s="360" t="str">
        <f>IF(B46="","",IF($F46="",$E46,$F46) - SUMIFS('Precificação Produto | Custo Co'!$H:$H,'Precificação Produto | Custo Co'!$C:$C,$B46) * (1+SUM('Gastos Variáveis'!$E:$E)))</f>
        <v/>
      </c>
      <c r="H46" s="369" t="str">
        <f t="shared" si="2"/>
        <v/>
      </c>
      <c r="I46" s="370" t="str">
        <f>IFERROR(IF($F46="",$E46,$F46) / (SUMIFS('Precificação Produto | Custo Co'!$H:$H,'Precificação Produto | Custo Co'!$C:$C,$B46)*(1+SUM('Gastos Variáveis'!$E:$E))),)</f>
        <v/>
      </c>
      <c r="J46" s="362" t="str">
        <f t="shared" si="3"/>
        <v/>
      </c>
      <c r="K46" s="364" t="str">
        <f t="shared" ref="K46:M46" si="42">IF($F46="",$E46,$F46)</f>
        <v/>
      </c>
      <c r="L46" s="365" t="str">
        <f t="shared" si="42"/>
        <v/>
      </c>
      <c r="M46" s="365" t="str">
        <f t="shared" si="42"/>
        <v/>
      </c>
      <c r="N46" s="366" t="str">
        <f t="shared" si="5"/>
        <v/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>
      <c r="A47" s="51"/>
      <c r="B47" s="370"/>
      <c r="C47" s="359" t="str">
        <f>IFERROR(VLOOKUP(B47, 'Registro de Fichas Técnicas'!$B$40:$C$993, 2, FALSE), "")</f>
        <v/>
      </c>
      <c r="D47" s="360" t="str">
        <f> IF(B47="","",E47*(1-'Precificação Produto | Custo Co'!$K$10))</f>
        <v/>
      </c>
      <c r="E47" s="360" t="str">
        <f>IF(B47="","",SUMIF('Precificação Produto | Custo Co'!$C$10:$C$999,B47, 'Precificação Produto | Custo Co'!$H$10:$H$999)*'Precificação Produto | Custo Co'!$K$25)</f>
        <v/>
      </c>
      <c r="F47" s="368"/>
      <c r="G47" s="360" t="str">
        <f>IF(B47="","",IF($F47="",$E47,$F47) - SUMIFS('Precificação Produto | Custo Co'!$H:$H,'Precificação Produto | Custo Co'!$C:$C,$B47) * (1+SUM('Gastos Variáveis'!$E:$E)))</f>
        <v/>
      </c>
      <c r="H47" s="369" t="str">
        <f t="shared" si="2"/>
        <v/>
      </c>
      <c r="I47" s="370" t="str">
        <f>IFERROR(IF($F47="",$E47,$F47) / (SUMIFS('Precificação Produto | Custo Co'!$H:$H,'Precificação Produto | Custo Co'!$C:$C,$B47)*(1+SUM('Gastos Variáveis'!$E:$E))),)</f>
        <v/>
      </c>
      <c r="J47" s="362" t="str">
        <f t="shared" si="3"/>
        <v/>
      </c>
      <c r="K47" s="364" t="str">
        <f t="shared" ref="K47:M47" si="43">IF($F47="",$E47,$F47)</f>
        <v/>
      </c>
      <c r="L47" s="365" t="str">
        <f t="shared" si="43"/>
        <v/>
      </c>
      <c r="M47" s="365" t="str">
        <f t="shared" si="43"/>
        <v/>
      </c>
      <c r="N47" s="366" t="str">
        <f t="shared" si="5"/>
        <v/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A48" s="51"/>
      <c r="B48" s="370"/>
      <c r="C48" s="359" t="str">
        <f>IFERROR(VLOOKUP(B48, 'Registro de Fichas Técnicas'!$B$40:$C$993, 2, FALSE), "")</f>
        <v/>
      </c>
      <c r="D48" s="360" t="str">
        <f> IF(B48="","",E48*(1-'Precificação Produto | Custo Co'!$K$10))</f>
        <v/>
      </c>
      <c r="E48" s="360" t="str">
        <f>IF(B48="","",SUMIF('Precificação Produto | Custo Co'!$C$10:$C$999,B48, 'Precificação Produto | Custo Co'!$H$10:$H$999)*'Precificação Produto | Custo Co'!$K$25)</f>
        <v/>
      </c>
      <c r="F48" s="368"/>
      <c r="G48" s="360" t="str">
        <f>IF(B48="","",IF($F48="",$E48,$F48) - SUMIFS('Precificação Produto | Custo Co'!$H:$H,'Precificação Produto | Custo Co'!$C:$C,$B48) * (1+SUM('Gastos Variáveis'!$E:$E)))</f>
        <v/>
      </c>
      <c r="H48" s="369" t="str">
        <f t="shared" si="2"/>
        <v/>
      </c>
      <c r="I48" s="370" t="str">
        <f>IFERROR(IF($F48="",$E48,$F48) / (SUMIFS('Precificação Produto | Custo Co'!$H:$H,'Precificação Produto | Custo Co'!$C:$C,$B48)*(1+SUM('Gastos Variáveis'!$E:$E))),)</f>
        <v/>
      </c>
      <c r="J48" s="362" t="str">
        <f t="shared" si="3"/>
        <v/>
      </c>
      <c r="K48" s="364" t="str">
        <f t="shared" ref="K48:M48" si="44">IF($F48="",$E48,$F48)</f>
        <v/>
      </c>
      <c r="L48" s="365" t="str">
        <f t="shared" si="44"/>
        <v/>
      </c>
      <c r="M48" s="365" t="str">
        <f t="shared" si="44"/>
        <v/>
      </c>
      <c r="N48" s="366" t="str">
        <f t="shared" si="5"/>
        <v/>
      </c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A49" s="51"/>
      <c r="B49" s="370"/>
      <c r="C49" s="359" t="str">
        <f>IFERROR(VLOOKUP(B49, 'Registro de Fichas Técnicas'!$B$40:$C$993, 2, FALSE), "")</f>
        <v/>
      </c>
      <c r="D49" s="360" t="str">
        <f> IF(B49="","",E49*(1-'Precificação Produto | Custo Co'!$K$10))</f>
        <v/>
      </c>
      <c r="E49" s="360" t="str">
        <f>IF(B49="","",SUMIF('Precificação Produto | Custo Co'!$C$10:$C$999,B49, 'Precificação Produto | Custo Co'!$H$10:$H$999)*'Precificação Produto | Custo Co'!$K$25)</f>
        <v/>
      </c>
      <c r="F49" s="368"/>
      <c r="G49" s="360" t="str">
        <f>IF(B49="","",IF($F49="",$E49,$F49) - SUMIFS('Precificação Produto | Custo Co'!$H:$H,'Precificação Produto | Custo Co'!$C:$C,$B49) * (1+SUM('Gastos Variáveis'!$E:$E)))</f>
        <v/>
      </c>
      <c r="H49" s="369" t="str">
        <f t="shared" si="2"/>
        <v/>
      </c>
      <c r="I49" s="370" t="str">
        <f>IFERROR(IF($F49="",$E49,$F49) / (SUMIFS('Precificação Produto | Custo Co'!$H:$H,'Precificação Produto | Custo Co'!$C:$C,$B49)*(1+SUM('Gastos Variáveis'!$E:$E))),)</f>
        <v/>
      </c>
      <c r="J49" s="362" t="str">
        <f t="shared" si="3"/>
        <v/>
      </c>
      <c r="K49" s="364" t="str">
        <f t="shared" ref="K49:M49" si="45">IF($F49="",$E49,$F49)</f>
        <v/>
      </c>
      <c r="L49" s="365" t="str">
        <f t="shared" si="45"/>
        <v/>
      </c>
      <c r="M49" s="365" t="str">
        <f t="shared" si="45"/>
        <v/>
      </c>
      <c r="N49" s="366" t="str">
        <f t="shared" si="5"/>
        <v/>
      </c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A50" s="51"/>
      <c r="B50" s="370"/>
      <c r="C50" s="359" t="str">
        <f>IFERROR(VLOOKUP(B50, 'Registro de Fichas Técnicas'!$B$40:$C$993, 2, FALSE), "")</f>
        <v/>
      </c>
      <c r="D50" s="360" t="str">
        <f> IF(B50="","",E50*(1-'Precificação Produto | Custo Co'!$K$10))</f>
        <v/>
      </c>
      <c r="E50" s="360" t="str">
        <f>IF(B50="","",SUMIF('Precificação Produto | Custo Co'!$C$10:$C$999,B50, 'Precificação Produto | Custo Co'!$H$10:$H$999)*'Precificação Produto | Custo Co'!$K$25)</f>
        <v/>
      </c>
      <c r="F50" s="368"/>
      <c r="G50" s="360" t="str">
        <f>IF(B50="","",IF($F50="",$E50,$F50) - SUMIFS('Precificação Produto | Custo Co'!$H:$H,'Precificação Produto | Custo Co'!$C:$C,$B50) * (1+SUM('Gastos Variáveis'!$E:$E)))</f>
        <v/>
      </c>
      <c r="H50" s="369" t="str">
        <f t="shared" si="2"/>
        <v/>
      </c>
      <c r="I50" s="370" t="str">
        <f>IFERROR(IF($F50="",$E50,$F50) / (SUMIFS('Precificação Produto | Custo Co'!$H:$H,'Precificação Produto | Custo Co'!$C:$C,$B50)*(1+SUM('Gastos Variáveis'!$E:$E))),)</f>
        <v/>
      </c>
      <c r="J50" s="362" t="str">
        <f t="shared" si="3"/>
        <v/>
      </c>
      <c r="K50" s="364" t="str">
        <f t="shared" ref="K50:M50" si="46">IF($F50="",$E50,$F50)</f>
        <v/>
      </c>
      <c r="L50" s="365" t="str">
        <f t="shared" si="46"/>
        <v/>
      </c>
      <c r="M50" s="365" t="str">
        <f t="shared" si="46"/>
        <v/>
      </c>
      <c r="N50" s="366" t="str">
        <f t="shared" si="5"/>
        <v/>
      </c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A51" s="51"/>
      <c r="B51" s="370"/>
      <c r="C51" s="359" t="str">
        <f>IFERROR(VLOOKUP(B51, 'Registro de Fichas Técnicas'!$B$40:$C$993, 2, FALSE), "")</f>
        <v/>
      </c>
      <c r="D51" s="360" t="str">
        <f> IF(B51="","",E51*(1-'Precificação Produto | Custo Co'!$K$10))</f>
        <v/>
      </c>
      <c r="E51" s="360" t="str">
        <f>IF(B51="","",SUMIF('Precificação Produto | Custo Co'!$C$10:$C$999,B51, 'Precificação Produto | Custo Co'!$H$10:$H$999)*'Precificação Produto | Custo Co'!$K$25)</f>
        <v/>
      </c>
      <c r="F51" s="368"/>
      <c r="G51" s="360" t="str">
        <f>IF(B51="","",IF($F51="",$E51,$F51) - SUMIFS('Precificação Produto | Custo Co'!$H:$H,'Precificação Produto | Custo Co'!$C:$C,$B51) * (1+SUM('Gastos Variáveis'!$E:$E)))</f>
        <v/>
      </c>
      <c r="H51" s="369" t="str">
        <f t="shared" si="2"/>
        <v/>
      </c>
      <c r="I51" s="370" t="str">
        <f>IFERROR(IF($F51="",$E51,$F51) / (SUMIFS('Precificação Produto | Custo Co'!$H:$H,'Precificação Produto | Custo Co'!$C:$C,$B51)*(1+SUM('Gastos Variáveis'!$E:$E))),)</f>
        <v/>
      </c>
      <c r="J51" s="362" t="str">
        <f t="shared" si="3"/>
        <v/>
      </c>
      <c r="K51" s="364" t="str">
        <f t="shared" ref="K51:M51" si="47">IF($F51="",$E51,$F51)</f>
        <v/>
      </c>
      <c r="L51" s="365" t="str">
        <f t="shared" si="47"/>
        <v/>
      </c>
      <c r="M51" s="365" t="str">
        <f t="shared" si="47"/>
        <v/>
      </c>
      <c r="N51" s="366" t="str">
        <f t="shared" si="5"/>
        <v/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A52" s="51"/>
      <c r="B52" s="370"/>
      <c r="C52" s="359" t="str">
        <f>IFERROR(VLOOKUP(B52, 'Registro de Fichas Técnicas'!$B$40:$C$993, 2, FALSE), "")</f>
        <v/>
      </c>
      <c r="D52" s="360" t="str">
        <f> IF(B52="","",E52*(1-'Precificação Produto | Custo Co'!$K$10))</f>
        <v/>
      </c>
      <c r="E52" s="360" t="str">
        <f>IF(B52="","",SUMIF('Precificação Produto | Custo Co'!$C$10:$C$999,B52, 'Precificação Produto | Custo Co'!$H$10:$H$999)*'Precificação Produto | Custo Co'!$K$25)</f>
        <v/>
      </c>
      <c r="F52" s="368"/>
      <c r="G52" s="360" t="str">
        <f>IF(B52="","",IF($F52="",$E52,$F52) - SUMIFS('Precificação Produto | Custo Co'!$H:$H,'Precificação Produto | Custo Co'!$C:$C,$B52) * (1+SUM('Gastos Variáveis'!$E:$E)))</f>
        <v/>
      </c>
      <c r="H52" s="369" t="str">
        <f t="shared" si="2"/>
        <v/>
      </c>
      <c r="I52" s="370" t="str">
        <f>IFERROR(IF($F52="",$E52,$F52) / (SUMIFS('Precificação Produto | Custo Co'!$H:$H,'Precificação Produto | Custo Co'!$C:$C,$B52)*(1+SUM('Gastos Variáveis'!$E:$E))),)</f>
        <v/>
      </c>
      <c r="J52" s="362" t="str">
        <f t="shared" si="3"/>
        <v/>
      </c>
      <c r="K52" s="364" t="str">
        <f t="shared" ref="K52:M52" si="48">IF($F52="",$E52,$F52)</f>
        <v/>
      </c>
      <c r="L52" s="365" t="str">
        <f t="shared" si="48"/>
        <v/>
      </c>
      <c r="M52" s="365" t="str">
        <f t="shared" si="48"/>
        <v/>
      </c>
      <c r="N52" s="366" t="str">
        <f t="shared" si="5"/>
        <v/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51"/>
      <c r="B53" s="370"/>
      <c r="C53" s="359" t="str">
        <f>IFERROR(VLOOKUP(B53, 'Registro de Fichas Técnicas'!$B$40:$C$993, 2, FALSE), "")</f>
        <v/>
      </c>
      <c r="D53" s="360" t="str">
        <f> IF(B53="","",E53*(1-'Precificação Produto | Custo Co'!$K$10))</f>
        <v/>
      </c>
      <c r="E53" s="360" t="str">
        <f>IF(B53="","",SUMIF('Precificação Produto | Custo Co'!$C$10:$C$999,B53, 'Precificação Produto | Custo Co'!$H$10:$H$999)*'Precificação Produto | Custo Co'!$K$25)</f>
        <v/>
      </c>
      <c r="F53" s="368"/>
      <c r="G53" s="360" t="str">
        <f>IF(B53="","",IF($F53="",$E53,$F53) - SUMIFS('Precificação Produto | Custo Co'!$H:$H,'Precificação Produto | Custo Co'!$C:$C,$B53) * (1+SUM('Gastos Variáveis'!$E:$E)))</f>
        <v/>
      </c>
      <c r="H53" s="369" t="str">
        <f t="shared" si="2"/>
        <v/>
      </c>
      <c r="I53" s="370" t="str">
        <f>IFERROR(IF($F53="",$E53,$F53) / (SUMIFS('Precificação Produto | Custo Co'!$H:$H,'Precificação Produto | Custo Co'!$C:$C,$B53)*(1+SUM('Gastos Variáveis'!$E:$E))),)</f>
        <v/>
      </c>
      <c r="J53" s="362" t="str">
        <f t="shared" si="3"/>
        <v/>
      </c>
      <c r="K53" s="364" t="str">
        <f t="shared" ref="K53:M53" si="49">IF($F53="",$E53,$F53)</f>
        <v/>
      </c>
      <c r="L53" s="365" t="str">
        <f t="shared" si="49"/>
        <v/>
      </c>
      <c r="M53" s="365" t="str">
        <f t="shared" si="49"/>
        <v/>
      </c>
      <c r="N53" s="366" t="str">
        <f t="shared" si="5"/>
        <v/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A54" s="51"/>
      <c r="B54" s="370"/>
      <c r="C54" s="359" t="str">
        <f>IFERROR(VLOOKUP(B54, 'Registro de Fichas Técnicas'!$B$40:$C$993, 2, FALSE), "")</f>
        <v/>
      </c>
      <c r="D54" s="360" t="str">
        <f> IF(B54="","",E54*(1-'Precificação Produto | Custo Co'!$K$10))</f>
        <v/>
      </c>
      <c r="E54" s="360" t="str">
        <f>IF(B54="","",SUMIF('Precificação Produto | Custo Co'!$C$10:$C$999,B54, 'Precificação Produto | Custo Co'!$H$10:$H$999)*'Precificação Produto | Custo Co'!$K$25)</f>
        <v/>
      </c>
      <c r="F54" s="368"/>
      <c r="G54" s="360" t="str">
        <f>IF(B54="","",IF($F54="",$E54,$F54) - SUMIFS('Precificação Produto | Custo Co'!$H:$H,'Precificação Produto | Custo Co'!$C:$C,$B54) * (1+SUM('Gastos Variáveis'!$E:$E)))</f>
        <v/>
      </c>
      <c r="H54" s="369" t="str">
        <f t="shared" si="2"/>
        <v/>
      </c>
      <c r="I54" s="370" t="str">
        <f>IFERROR(IF($F54="",$E54,$F54) / (SUMIFS('Precificação Produto | Custo Co'!$H:$H,'Precificação Produto | Custo Co'!$C:$C,$B54)*(1+SUM('Gastos Variáveis'!$E:$E))),)</f>
        <v/>
      </c>
      <c r="J54" s="362" t="str">
        <f t="shared" si="3"/>
        <v/>
      </c>
      <c r="K54" s="364" t="str">
        <f t="shared" ref="K54:M54" si="50">IF($F54="",$E54,$F54)</f>
        <v/>
      </c>
      <c r="L54" s="365" t="str">
        <f t="shared" si="50"/>
        <v/>
      </c>
      <c r="M54" s="365" t="str">
        <f t="shared" si="50"/>
        <v/>
      </c>
      <c r="N54" s="366" t="str">
        <f t="shared" si="5"/>
        <v/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A55" s="51"/>
      <c r="B55" s="370"/>
      <c r="C55" s="359" t="str">
        <f>IFERROR(VLOOKUP(B55, 'Registro de Fichas Técnicas'!$B$40:$C$993, 2, FALSE), "")</f>
        <v/>
      </c>
      <c r="D55" s="360" t="str">
        <f> IF(B55="","",E55*(1-'Precificação Produto | Custo Co'!$K$10))</f>
        <v/>
      </c>
      <c r="E55" s="360" t="str">
        <f>IF(B55="","",SUMIF('Precificação Produto | Custo Co'!$C$10:$C$999,B55, 'Precificação Produto | Custo Co'!$H$10:$H$999)*'Precificação Produto | Custo Co'!$K$25)</f>
        <v/>
      </c>
      <c r="F55" s="368"/>
      <c r="G55" s="360" t="str">
        <f>IF(B55="","",IF($F55="",$E55,$F55) - SUMIFS('Precificação Produto | Custo Co'!$H:$H,'Precificação Produto | Custo Co'!$C:$C,$B55) * (1+SUM('Gastos Variáveis'!$E:$E)))</f>
        <v/>
      </c>
      <c r="H55" s="369" t="str">
        <f t="shared" si="2"/>
        <v/>
      </c>
      <c r="I55" s="370" t="str">
        <f>IFERROR(IF($F55="",$E55,$F55) / (SUMIFS('Precificação Produto | Custo Co'!$H:$H,'Precificação Produto | Custo Co'!$C:$C,$B55)*(1+SUM('Gastos Variáveis'!$E:$E))),)</f>
        <v/>
      </c>
      <c r="J55" s="362" t="str">
        <f t="shared" si="3"/>
        <v/>
      </c>
      <c r="K55" s="364" t="str">
        <f t="shared" ref="K55:M55" si="51">IF($F55="",$E55,$F55)</f>
        <v/>
      </c>
      <c r="L55" s="365" t="str">
        <f t="shared" si="51"/>
        <v/>
      </c>
      <c r="M55" s="365" t="str">
        <f t="shared" si="51"/>
        <v/>
      </c>
      <c r="N55" s="366" t="str">
        <f t="shared" si="5"/>
        <v/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A56" s="51"/>
      <c r="B56" s="370"/>
      <c r="C56" s="359" t="str">
        <f>IFERROR(VLOOKUP(B56, 'Registro de Fichas Técnicas'!$B$40:$C$993, 2, FALSE), "")</f>
        <v/>
      </c>
      <c r="D56" s="360" t="str">
        <f> IF(B56="","",E56*(1-'Precificação Produto | Custo Co'!$K$10))</f>
        <v/>
      </c>
      <c r="E56" s="360" t="str">
        <f>IF(B56="","",SUMIF('Precificação Produto | Custo Co'!$C$10:$C$999,B56, 'Precificação Produto | Custo Co'!$H$10:$H$999)*'Precificação Produto | Custo Co'!$K$25)</f>
        <v/>
      </c>
      <c r="F56" s="368"/>
      <c r="G56" s="360" t="str">
        <f>IF(B56="","",IF($F56="",$E56,$F56) - SUMIFS('Precificação Produto | Custo Co'!$H:$H,'Precificação Produto | Custo Co'!$C:$C,$B56) * (1+SUM('Gastos Variáveis'!$E:$E)))</f>
        <v/>
      </c>
      <c r="H56" s="369" t="str">
        <f t="shared" si="2"/>
        <v/>
      </c>
      <c r="I56" s="370" t="str">
        <f>IFERROR(IF($F56="",$E56,$F56) / (SUMIFS('Precificação Produto | Custo Co'!$H:$H,'Precificação Produto | Custo Co'!$C:$C,$B56)*(1+SUM('Gastos Variáveis'!$E:$E))),)</f>
        <v/>
      </c>
      <c r="J56" s="362" t="str">
        <f t="shared" si="3"/>
        <v/>
      </c>
      <c r="K56" s="364" t="str">
        <f t="shared" ref="K56:M56" si="52">IF($F56="",$E56,$F56)</f>
        <v/>
      </c>
      <c r="L56" s="365" t="str">
        <f t="shared" si="52"/>
        <v/>
      </c>
      <c r="M56" s="365" t="str">
        <f t="shared" si="52"/>
        <v/>
      </c>
      <c r="N56" s="366" t="str">
        <f t="shared" si="5"/>
        <v/>
      </c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A57" s="51"/>
      <c r="B57" s="370"/>
      <c r="C57" s="359" t="str">
        <f>IFERROR(VLOOKUP(B57, 'Registro de Fichas Técnicas'!$B$40:$C$993, 2, FALSE), "")</f>
        <v/>
      </c>
      <c r="D57" s="360" t="str">
        <f> IF(B57="","",E57*(1-'Precificação Produto | Custo Co'!$K$10))</f>
        <v/>
      </c>
      <c r="E57" s="360" t="str">
        <f>IF(B57="","",SUMIF('Precificação Produto | Custo Co'!$C$10:$C$999,B57, 'Precificação Produto | Custo Co'!$H$10:$H$999)*'Precificação Produto | Custo Co'!$K$25)</f>
        <v/>
      </c>
      <c r="F57" s="368"/>
      <c r="G57" s="360" t="str">
        <f>IF(B57="","",IF($F57="",$E57,$F57) - SUMIFS('Precificação Produto | Custo Co'!$H:$H,'Precificação Produto | Custo Co'!$C:$C,$B57) * (1+SUM('Gastos Variáveis'!$E:$E)))</f>
        <v/>
      </c>
      <c r="H57" s="369" t="str">
        <f t="shared" si="2"/>
        <v/>
      </c>
      <c r="I57" s="370" t="str">
        <f>IFERROR(IF($F57="",$E57,$F57) / (SUMIFS('Precificação Produto | Custo Co'!$H:$H,'Precificação Produto | Custo Co'!$C:$C,$B57)*(1+SUM('Gastos Variáveis'!$E:$E))),)</f>
        <v/>
      </c>
      <c r="J57" s="362" t="str">
        <f t="shared" si="3"/>
        <v/>
      </c>
      <c r="K57" s="364" t="str">
        <f t="shared" ref="K57:M57" si="53">IF($F57="",$E57,$F57)</f>
        <v/>
      </c>
      <c r="L57" s="365" t="str">
        <f t="shared" si="53"/>
        <v/>
      </c>
      <c r="M57" s="365" t="str">
        <f t="shared" si="53"/>
        <v/>
      </c>
      <c r="N57" s="366" t="str">
        <f t="shared" si="5"/>
        <v/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A58" s="51"/>
      <c r="B58" s="370"/>
      <c r="C58" s="359" t="str">
        <f>IFERROR(VLOOKUP(B58, 'Registro de Fichas Técnicas'!$B$40:$C$993, 2, FALSE), "")</f>
        <v/>
      </c>
      <c r="D58" s="360" t="str">
        <f> IF(B58="","",E58*(1-'Precificação Produto | Custo Co'!$K$10))</f>
        <v/>
      </c>
      <c r="E58" s="360" t="str">
        <f>IF(B58="","",SUMIF('Precificação Produto | Custo Co'!$C$10:$C$999,B58, 'Precificação Produto | Custo Co'!$H$10:$H$999)*'Precificação Produto | Custo Co'!$K$25)</f>
        <v/>
      </c>
      <c r="F58" s="368"/>
      <c r="G58" s="360" t="str">
        <f>IF(B58="","",IF($F58="",$E58,$F58) - SUMIFS('Precificação Produto | Custo Co'!$H:$H,'Precificação Produto | Custo Co'!$C:$C,$B58) * (1+SUM('Gastos Variáveis'!$E:$E)))</f>
        <v/>
      </c>
      <c r="H58" s="369" t="str">
        <f t="shared" si="2"/>
        <v/>
      </c>
      <c r="I58" s="370" t="str">
        <f>IFERROR(IF($F58="",$E58,$F58) / (SUMIFS('Precificação Produto | Custo Co'!$H:$H,'Precificação Produto | Custo Co'!$C:$C,$B58)*(1+SUM('Gastos Variáveis'!$E:$E))),)</f>
        <v/>
      </c>
      <c r="J58" s="362" t="str">
        <f t="shared" si="3"/>
        <v/>
      </c>
      <c r="K58" s="364" t="str">
        <f t="shared" ref="K58:M58" si="54">IF($F58="",$E58,$F58)</f>
        <v/>
      </c>
      <c r="L58" s="365" t="str">
        <f t="shared" si="54"/>
        <v/>
      </c>
      <c r="M58" s="365" t="str">
        <f t="shared" si="54"/>
        <v/>
      </c>
      <c r="N58" s="366" t="str">
        <f t="shared" si="5"/>
        <v/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A59" s="51"/>
      <c r="B59" s="370"/>
      <c r="C59" s="359" t="str">
        <f>IFERROR(VLOOKUP(B59, 'Registro de Fichas Técnicas'!$B$40:$C$993, 2, FALSE), "")</f>
        <v/>
      </c>
      <c r="D59" s="360" t="str">
        <f> IF(B59="","",E59*(1-'Precificação Produto | Custo Co'!$K$10))</f>
        <v/>
      </c>
      <c r="E59" s="360" t="str">
        <f>IF(B59="","",SUMIF('Precificação Produto | Custo Co'!$C$10:$C$999,B59, 'Precificação Produto | Custo Co'!$H$10:$H$999)*'Precificação Produto | Custo Co'!$K$25)</f>
        <v/>
      </c>
      <c r="F59" s="368"/>
      <c r="G59" s="360" t="str">
        <f>IF(B59="","",IF($F59="",$E59,$F59) - SUMIFS('Precificação Produto | Custo Co'!$H:$H,'Precificação Produto | Custo Co'!$C:$C,$B59) * (1+SUM('Gastos Variáveis'!$E:$E)))</f>
        <v/>
      </c>
      <c r="H59" s="369" t="str">
        <f t="shared" si="2"/>
        <v/>
      </c>
      <c r="I59" s="370" t="str">
        <f>IFERROR(IF($F59="",$E59,$F59) / (SUMIFS('Precificação Produto | Custo Co'!$H:$H,'Precificação Produto | Custo Co'!$C:$C,$B59)*(1+SUM('Gastos Variáveis'!$E:$E))),)</f>
        <v/>
      </c>
      <c r="J59" s="362" t="str">
        <f t="shared" si="3"/>
        <v/>
      </c>
      <c r="K59" s="364" t="str">
        <f t="shared" ref="K59:M59" si="55">IF($F59="",$E59,$F59)</f>
        <v/>
      </c>
      <c r="L59" s="365" t="str">
        <f t="shared" si="55"/>
        <v/>
      </c>
      <c r="M59" s="365" t="str">
        <f t="shared" si="55"/>
        <v/>
      </c>
      <c r="N59" s="366" t="str">
        <f t="shared" si="5"/>
        <v/>
      </c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A60" s="51"/>
      <c r="B60" s="370"/>
      <c r="C60" s="359" t="str">
        <f>IFERROR(VLOOKUP(B60, 'Registro de Fichas Técnicas'!$B$40:$C$993, 2, FALSE), "")</f>
        <v/>
      </c>
      <c r="D60" s="360" t="str">
        <f> IF(B60="","",E60*(1-'Precificação Produto | Custo Co'!$K$10))</f>
        <v/>
      </c>
      <c r="E60" s="360" t="str">
        <f>IF(B60="","",SUMIF('Precificação Produto | Custo Co'!$C$10:$C$999,B60, 'Precificação Produto | Custo Co'!$H$10:$H$999)*'Precificação Produto | Custo Co'!$K$25)</f>
        <v/>
      </c>
      <c r="F60" s="368"/>
      <c r="G60" s="360" t="str">
        <f>IF(B60="","",IF($F60="",$E60,$F60) - SUMIFS('Precificação Produto | Custo Co'!$H:$H,'Precificação Produto | Custo Co'!$C:$C,$B60) * (1+SUM('Gastos Variáveis'!$E:$E)))</f>
        <v/>
      </c>
      <c r="H60" s="369" t="str">
        <f t="shared" si="2"/>
        <v/>
      </c>
      <c r="I60" s="370" t="str">
        <f>IFERROR(IF($F60="",$E60,$F60) / (SUMIFS('Precificação Produto | Custo Co'!$H:$H,'Precificação Produto | Custo Co'!$C:$C,$B60)*(1+SUM('Gastos Variáveis'!$E:$E))),)</f>
        <v/>
      </c>
      <c r="J60" s="362" t="str">
        <f t="shared" si="3"/>
        <v/>
      </c>
      <c r="K60" s="364" t="str">
        <f t="shared" ref="K60:M60" si="56">IF($F60="",$E60,$F60)</f>
        <v/>
      </c>
      <c r="L60" s="365" t="str">
        <f t="shared" si="56"/>
        <v/>
      </c>
      <c r="M60" s="365" t="str">
        <f t="shared" si="56"/>
        <v/>
      </c>
      <c r="N60" s="366" t="str">
        <f t="shared" si="5"/>
        <v/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51"/>
      <c r="B61" s="370"/>
      <c r="C61" s="359" t="str">
        <f>IFERROR(VLOOKUP(B61, 'Registro de Fichas Técnicas'!$B$40:$C$993, 2, FALSE), "")</f>
        <v/>
      </c>
      <c r="D61" s="360" t="str">
        <f> IF(B61="","",E61*(1-'Precificação Produto | Custo Co'!$K$10))</f>
        <v/>
      </c>
      <c r="E61" s="360" t="str">
        <f>IF(B61="","",SUMIF('Precificação Produto | Custo Co'!$C$10:$C$999,B61, 'Precificação Produto | Custo Co'!$H$10:$H$999)*'Precificação Produto | Custo Co'!$K$25)</f>
        <v/>
      </c>
      <c r="F61" s="368"/>
      <c r="G61" s="360" t="str">
        <f>IF(B61="","",IF($F61="",$E61,$F61) - SUMIFS('Precificação Produto | Custo Co'!$H:$H,'Precificação Produto | Custo Co'!$C:$C,$B61) * (1+SUM('Gastos Variáveis'!$E:$E)))</f>
        <v/>
      </c>
      <c r="H61" s="369" t="str">
        <f t="shared" si="2"/>
        <v/>
      </c>
      <c r="I61" s="370" t="str">
        <f>IFERROR(IF($F61="",$E61,$F61) / (SUMIFS('Precificação Produto | Custo Co'!$H:$H,'Precificação Produto | Custo Co'!$C:$C,$B61)*(1+SUM('Gastos Variáveis'!$E:$E))),)</f>
        <v/>
      </c>
      <c r="J61" s="362" t="str">
        <f t="shared" si="3"/>
        <v/>
      </c>
      <c r="K61" s="364" t="str">
        <f t="shared" ref="K61:M61" si="57">IF($F61="",$E61,$F61)</f>
        <v/>
      </c>
      <c r="L61" s="365" t="str">
        <f t="shared" si="57"/>
        <v/>
      </c>
      <c r="M61" s="365" t="str">
        <f t="shared" si="57"/>
        <v/>
      </c>
      <c r="N61" s="366" t="str">
        <f t="shared" si="5"/>
        <v/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A62" s="51"/>
      <c r="B62" s="370"/>
      <c r="C62" s="359" t="str">
        <f>IFERROR(VLOOKUP(B62, 'Registro de Fichas Técnicas'!$B$40:$C$993, 2, FALSE), "")</f>
        <v/>
      </c>
      <c r="D62" s="360" t="str">
        <f> IF(B62="","",E62*(1-'Precificação Produto | Custo Co'!$K$10))</f>
        <v/>
      </c>
      <c r="E62" s="360" t="str">
        <f>IF(B62="","",SUMIF('Precificação Produto | Custo Co'!$C$10:$C$999,B62, 'Precificação Produto | Custo Co'!$H$10:$H$999)*'Precificação Produto | Custo Co'!$K$25)</f>
        <v/>
      </c>
      <c r="F62" s="368"/>
      <c r="G62" s="360" t="str">
        <f>IF(B62="","",IF($F62="",$E62,$F62) - SUMIFS('Precificação Produto | Custo Co'!$H:$H,'Precificação Produto | Custo Co'!$C:$C,$B62) * (1+SUM('Gastos Variáveis'!$E:$E)))</f>
        <v/>
      </c>
      <c r="H62" s="369" t="str">
        <f t="shared" si="2"/>
        <v/>
      </c>
      <c r="I62" s="370" t="str">
        <f>IFERROR(IF($F62="",$E62,$F62) / (SUMIFS('Precificação Produto | Custo Co'!$H:$H,'Precificação Produto | Custo Co'!$C:$C,$B62)*(1+SUM('Gastos Variáveis'!$E:$E))),)</f>
        <v/>
      </c>
      <c r="J62" s="362" t="str">
        <f t="shared" si="3"/>
        <v/>
      </c>
      <c r="K62" s="364" t="str">
        <f t="shared" ref="K62:M62" si="58">IF($F62="",$E62,$F62)</f>
        <v/>
      </c>
      <c r="L62" s="365" t="str">
        <f t="shared" si="58"/>
        <v/>
      </c>
      <c r="M62" s="365" t="str">
        <f t="shared" si="58"/>
        <v/>
      </c>
      <c r="N62" s="366" t="str">
        <f t="shared" si="5"/>
        <v/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A63" s="51"/>
      <c r="B63" s="370"/>
      <c r="C63" s="359" t="str">
        <f>IFERROR(VLOOKUP(B63, 'Registro de Fichas Técnicas'!$B$40:$C$993, 2, FALSE), "")</f>
        <v/>
      </c>
      <c r="D63" s="360" t="str">
        <f> IF(B63="","",E63*(1-'Precificação Produto | Custo Co'!$K$10))</f>
        <v/>
      </c>
      <c r="E63" s="360" t="str">
        <f>IF(B63="","",SUMIF('Precificação Produto | Custo Co'!$C$10:$C$999,B63, 'Precificação Produto | Custo Co'!$H$10:$H$999)*'Precificação Produto | Custo Co'!$K$25)</f>
        <v/>
      </c>
      <c r="F63" s="368"/>
      <c r="G63" s="360" t="str">
        <f>IF(B63="","",IF($F63="",$E63,$F63) - SUMIFS('Precificação Produto | Custo Co'!$H:$H,'Precificação Produto | Custo Co'!$C:$C,$B63) * (1+SUM('Gastos Variáveis'!$E:$E)))</f>
        <v/>
      </c>
      <c r="H63" s="369" t="str">
        <f t="shared" si="2"/>
        <v/>
      </c>
      <c r="I63" s="370" t="str">
        <f>IFERROR(IF($F63="",$E63,$F63) / (SUMIFS('Precificação Produto | Custo Co'!$H:$H,'Precificação Produto | Custo Co'!$C:$C,$B63)*(1+SUM('Gastos Variáveis'!$E:$E))),)</f>
        <v/>
      </c>
      <c r="J63" s="362" t="str">
        <f t="shared" si="3"/>
        <v/>
      </c>
      <c r="K63" s="364" t="str">
        <f t="shared" ref="K63:M63" si="59">IF($F63="",$E63,$F63)</f>
        <v/>
      </c>
      <c r="L63" s="365" t="str">
        <f t="shared" si="59"/>
        <v/>
      </c>
      <c r="M63" s="365" t="str">
        <f t="shared" si="59"/>
        <v/>
      </c>
      <c r="N63" s="366" t="str">
        <f t="shared" si="5"/>
        <v/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A64" s="51"/>
      <c r="B64" s="370"/>
      <c r="C64" s="359" t="str">
        <f>IFERROR(VLOOKUP(B64, 'Registro de Fichas Técnicas'!$B$40:$C$993, 2, FALSE), "")</f>
        <v/>
      </c>
      <c r="D64" s="360" t="str">
        <f> IF(B64="","",E64*(1-'Precificação Produto | Custo Co'!$K$10))</f>
        <v/>
      </c>
      <c r="E64" s="360" t="str">
        <f>IF(B64="","",SUMIF('Precificação Produto | Custo Co'!$C$10:$C$999,B64, 'Precificação Produto | Custo Co'!$H$10:$H$999)*'Precificação Produto | Custo Co'!$K$25)</f>
        <v/>
      </c>
      <c r="F64" s="368"/>
      <c r="G64" s="360" t="str">
        <f>IF(B64="","",IF($F64="",$E64,$F64) - SUMIFS('Precificação Produto | Custo Co'!$H:$H,'Precificação Produto | Custo Co'!$C:$C,$B64) * (1+SUM('Gastos Variáveis'!$E:$E)))</f>
        <v/>
      </c>
      <c r="H64" s="369" t="str">
        <f t="shared" si="2"/>
        <v/>
      </c>
      <c r="I64" s="370" t="str">
        <f>IFERROR(IF($F64="",$E64,$F64) / (SUMIFS('Precificação Produto | Custo Co'!$H:$H,'Precificação Produto | Custo Co'!$C:$C,$B64)*(1+SUM('Gastos Variáveis'!$E:$E))),)</f>
        <v/>
      </c>
      <c r="J64" s="362" t="str">
        <f t="shared" si="3"/>
        <v/>
      </c>
      <c r="K64" s="364" t="str">
        <f t="shared" ref="K64:M64" si="60">IF($F64="",$E64,$F64)</f>
        <v/>
      </c>
      <c r="L64" s="365" t="str">
        <f t="shared" si="60"/>
        <v/>
      </c>
      <c r="M64" s="365" t="str">
        <f t="shared" si="60"/>
        <v/>
      </c>
      <c r="N64" s="366" t="str">
        <f t="shared" si="5"/>
        <v/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A65" s="51"/>
      <c r="B65" s="370"/>
      <c r="C65" s="359" t="str">
        <f>IFERROR(VLOOKUP(B65, 'Registro de Fichas Técnicas'!$B$40:$C$993, 2, FALSE), "")</f>
        <v/>
      </c>
      <c r="D65" s="360" t="str">
        <f> IF(B65="","",E65*(1-'Precificação Produto | Custo Co'!$K$10))</f>
        <v/>
      </c>
      <c r="E65" s="360" t="str">
        <f>IF(B65="","",SUMIF('Precificação Produto | Custo Co'!$C$10:$C$999,B65, 'Precificação Produto | Custo Co'!$H$10:$H$999)*'Precificação Produto | Custo Co'!$K$25)</f>
        <v/>
      </c>
      <c r="F65" s="368"/>
      <c r="G65" s="360" t="str">
        <f>IF(B65="","",IF($F65="",$E65,$F65) - SUMIFS('Precificação Produto | Custo Co'!$H:$H,'Precificação Produto | Custo Co'!$C:$C,$B65) * (1+SUM('Gastos Variáveis'!$E:$E)))</f>
        <v/>
      </c>
      <c r="H65" s="369" t="str">
        <f t="shared" si="2"/>
        <v/>
      </c>
      <c r="I65" s="370" t="str">
        <f>IFERROR(IF($F65="",$E65,$F65) / (SUMIFS('Precificação Produto | Custo Co'!$H:$H,'Precificação Produto | Custo Co'!$C:$C,$B65)*(1+SUM('Gastos Variáveis'!$E:$E))),)</f>
        <v/>
      </c>
      <c r="J65" s="362" t="str">
        <f t="shared" si="3"/>
        <v/>
      </c>
      <c r="K65" s="364" t="str">
        <f t="shared" ref="K65:M65" si="61">IF($F65="",$E65,$F65)</f>
        <v/>
      </c>
      <c r="L65" s="365" t="str">
        <f t="shared" si="61"/>
        <v/>
      </c>
      <c r="M65" s="365" t="str">
        <f t="shared" si="61"/>
        <v/>
      </c>
      <c r="N65" s="366" t="str">
        <f t="shared" si="5"/>
        <v/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A66" s="51"/>
      <c r="B66" s="370"/>
      <c r="C66" s="359" t="str">
        <f>IFERROR(VLOOKUP(B66, 'Registro de Fichas Técnicas'!$B$40:$C$993, 2, FALSE), "")</f>
        <v/>
      </c>
      <c r="D66" s="360" t="str">
        <f> IF(B66="","",E66*(1-'Precificação Produto | Custo Co'!$K$10))</f>
        <v/>
      </c>
      <c r="E66" s="360" t="str">
        <f>IF(B66="","",SUMIF('Precificação Produto | Custo Co'!$C$10:$C$999,B66, 'Precificação Produto | Custo Co'!$H$10:$H$999)*'Precificação Produto | Custo Co'!$K$25)</f>
        <v/>
      </c>
      <c r="F66" s="368"/>
      <c r="G66" s="360" t="str">
        <f>IF(B66="","",IF($F66="",$E66,$F66) - SUMIFS('Precificação Produto | Custo Co'!$H:$H,'Precificação Produto | Custo Co'!$C:$C,$B66) * (1+SUM('Gastos Variáveis'!$E:$E)))</f>
        <v/>
      </c>
      <c r="H66" s="369" t="str">
        <f t="shared" si="2"/>
        <v/>
      </c>
      <c r="I66" s="370" t="str">
        <f>IFERROR(IF($F66="",$E66,$F66) / (SUMIFS('Precificação Produto | Custo Co'!$H:$H,'Precificação Produto | Custo Co'!$C:$C,$B66)*(1+SUM('Gastos Variáveis'!$E:$E))),)</f>
        <v/>
      </c>
      <c r="J66" s="362" t="str">
        <f t="shared" si="3"/>
        <v/>
      </c>
      <c r="K66" s="364" t="str">
        <f t="shared" ref="K66:M66" si="62">IF($F66="",$E66,$F66)</f>
        <v/>
      </c>
      <c r="L66" s="365" t="str">
        <f t="shared" si="62"/>
        <v/>
      </c>
      <c r="M66" s="365" t="str">
        <f t="shared" si="62"/>
        <v/>
      </c>
      <c r="N66" s="366" t="str">
        <f t="shared" si="5"/>
        <v/>
      </c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A67" s="51"/>
      <c r="B67" s="370"/>
      <c r="C67" s="359" t="str">
        <f>IFERROR(VLOOKUP(B67, 'Registro de Fichas Técnicas'!$B$40:$C$993, 2, FALSE), "")</f>
        <v/>
      </c>
      <c r="D67" s="360" t="str">
        <f> IF(B67="","",E67*(1-'Precificação Produto | Custo Co'!$K$10))</f>
        <v/>
      </c>
      <c r="E67" s="360" t="str">
        <f>IF(B67="","",SUMIF('Precificação Produto | Custo Co'!$C$10:$C$999,B67, 'Precificação Produto | Custo Co'!$H$10:$H$999)*'Precificação Produto | Custo Co'!$K$25)</f>
        <v/>
      </c>
      <c r="F67" s="368"/>
      <c r="G67" s="360" t="str">
        <f>IF(B67="","",IF($F67="",$E67,$F67) - SUMIFS('Precificação Produto | Custo Co'!$H:$H,'Precificação Produto | Custo Co'!$C:$C,$B67) * (1+SUM('Gastos Variáveis'!$E:$E)))</f>
        <v/>
      </c>
      <c r="H67" s="369" t="str">
        <f t="shared" si="2"/>
        <v/>
      </c>
      <c r="I67" s="370" t="str">
        <f>IFERROR(IF($F67="",$E67,$F67) / (SUMIFS('Precificação Produto | Custo Co'!$H:$H,'Precificação Produto | Custo Co'!$C:$C,$B67)*(1+SUM('Gastos Variáveis'!$E:$E))),)</f>
        <v/>
      </c>
      <c r="J67" s="362" t="str">
        <f t="shared" si="3"/>
        <v/>
      </c>
      <c r="K67" s="364" t="str">
        <f t="shared" ref="K67:M67" si="63">IF($F67="",$E67,$F67)</f>
        <v/>
      </c>
      <c r="L67" s="365" t="str">
        <f t="shared" si="63"/>
        <v/>
      </c>
      <c r="M67" s="365" t="str">
        <f t="shared" si="63"/>
        <v/>
      </c>
      <c r="N67" s="366" t="str">
        <f t="shared" si="5"/>
        <v/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A68" s="51"/>
      <c r="B68" s="370"/>
      <c r="C68" s="359" t="str">
        <f>IFERROR(VLOOKUP(B68, 'Registro de Fichas Técnicas'!$B$40:$C$993, 2, FALSE), "")</f>
        <v/>
      </c>
      <c r="D68" s="360" t="str">
        <f> IF(B68="","",E68*(1-'Precificação Produto | Custo Co'!$K$10))</f>
        <v/>
      </c>
      <c r="E68" s="360" t="str">
        <f>IF(B68="","",SUMIF('Precificação Produto | Custo Co'!$C$10:$C$999,B68, 'Precificação Produto | Custo Co'!$H$10:$H$999)*'Precificação Produto | Custo Co'!$K$25)</f>
        <v/>
      </c>
      <c r="F68" s="368"/>
      <c r="G68" s="360" t="str">
        <f>IF(B68="","",IF($F68="",$E68,$F68) - SUMIFS('Precificação Produto | Custo Co'!$H:$H,'Precificação Produto | Custo Co'!$C:$C,$B68) * (1+SUM('Gastos Variáveis'!$E:$E)))</f>
        <v/>
      </c>
      <c r="H68" s="369" t="str">
        <f t="shared" si="2"/>
        <v/>
      </c>
      <c r="I68" s="370" t="str">
        <f>IFERROR(IF($F68="",$E68,$F68) / (SUMIFS('Precificação Produto | Custo Co'!$H:$H,'Precificação Produto | Custo Co'!$C:$C,$B68)*(1+SUM('Gastos Variáveis'!$E:$E))),)</f>
        <v/>
      </c>
      <c r="J68" s="362" t="str">
        <f t="shared" si="3"/>
        <v/>
      </c>
      <c r="K68" s="364" t="str">
        <f t="shared" ref="K68:M68" si="64">IF($F68="",$E68,$F68)</f>
        <v/>
      </c>
      <c r="L68" s="365" t="str">
        <f t="shared" si="64"/>
        <v/>
      </c>
      <c r="M68" s="365" t="str">
        <f t="shared" si="64"/>
        <v/>
      </c>
      <c r="N68" s="366" t="str">
        <f t="shared" si="5"/>
        <v/>
      </c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A69" s="51"/>
      <c r="B69" s="370"/>
      <c r="C69" s="359" t="str">
        <f>IFERROR(VLOOKUP(B69, 'Registro de Fichas Técnicas'!$B$40:$C$993, 2, FALSE), "")</f>
        <v/>
      </c>
      <c r="D69" s="360" t="str">
        <f> IF(B69="","",E69*(1-'Precificação Produto | Custo Co'!$K$10))</f>
        <v/>
      </c>
      <c r="E69" s="360" t="str">
        <f>IF(B69="","",SUMIF('Precificação Produto | Custo Co'!$C$10:$C$999,B69, 'Precificação Produto | Custo Co'!$H$10:$H$999)*'Precificação Produto | Custo Co'!$K$25)</f>
        <v/>
      </c>
      <c r="F69" s="368"/>
      <c r="G69" s="360" t="str">
        <f>IF(B69="","",IF($F69="",$E69,$F69) - SUMIFS('Precificação Produto | Custo Co'!$H:$H,'Precificação Produto | Custo Co'!$C:$C,$B69) * (1+SUM('Gastos Variáveis'!$E:$E)))</f>
        <v/>
      </c>
      <c r="H69" s="369" t="str">
        <f t="shared" si="2"/>
        <v/>
      </c>
      <c r="I69" s="370" t="str">
        <f>IFERROR(IF($F69="",$E69,$F69) / (SUMIFS('Precificação Produto | Custo Co'!$H:$H,'Precificação Produto | Custo Co'!$C:$C,$B69)*(1+SUM('Gastos Variáveis'!$E:$E))),)</f>
        <v/>
      </c>
      <c r="J69" s="362" t="str">
        <f t="shared" si="3"/>
        <v/>
      </c>
      <c r="K69" s="364" t="str">
        <f t="shared" ref="K69:M69" si="65">IF($F69="",$E69,$F69)</f>
        <v/>
      </c>
      <c r="L69" s="365" t="str">
        <f t="shared" si="65"/>
        <v/>
      </c>
      <c r="M69" s="365" t="str">
        <f t="shared" si="65"/>
        <v/>
      </c>
      <c r="N69" s="366" t="str">
        <f t="shared" si="5"/>
        <v/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A70" s="51"/>
      <c r="B70" s="370"/>
      <c r="C70" s="359" t="str">
        <f>IFERROR(VLOOKUP(B70, 'Registro de Fichas Técnicas'!$B$40:$C$993, 2, FALSE), "")</f>
        <v/>
      </c>
      <c r="D70" s="360" t="str">
        <f> IF(B70="","",E70*(1-'Precificação Produto | Custo Co'!$K$10))</f>
        <v/>
      </c>
      <c r="E70" s="360" t="str">
        <f>IF(B70="","",SUMIF('Precificação Produto | Custo Co'!$C$10:$C$999,B70, 'Precificação Produto | Custo Co'!$H$10:$H$999)*'Precificação Produto | Custo Co'!$K$25)</f>
        <v/>
      </c>
      <c r="F70" s="368"/>
      <c r="G70" s="360" t="str">
        <f>IF(B70="","",IF($F70="",$E70,$F70) - SUMIFS('Precificação Produto | Custo Co'!$H:$H,'Precificação Produto | Custo Co'!$C:$C,$B70) * (1+SUM('Gastos Variáveis'!$E:$E)))</f>
        <v/>
      </c>
      <c r="H70" s="369" t="str">
        <f t="shared" si="2"/>
        <v/>
      </c>
      <c r="I70" s="370" t="str">
        <f>IFERROR(IF($F70="",$E70,$F70) / (SUMIFS('Precificação Produto | Custo Co'!$H:$H,'Precificação Produto | Custo Co'!$C:$C,$B70)*(1+SUM('Gastos Variáveis'!$E:$E))),)</f>
        <v/>
      </c>
      <c r="J70" s="362" t="str">
        <f t="shared" si="3"/>
        <v/>
      </c>
      <c r="K70" s="364" t="str">
        <f t="shared" ref="K70:M70" si="66">IF($F70="",$E70,$F70)</f>
        <v/>
      </c>
      <c r="L70" s="365" t="str">
        <f t="shared" si="66"/>
        <v/>
      </c>
      <c r="M70" s="365" t="str">
        <f t="shared" si="66"/>
        <v/>
      </c>
      <c r="N70" s="366" t="str">
        <f t="shared" si="5"/>
        <v/>
      </c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A71" s="51"/>
      <c r="B71" s="370"/>
      <c r="C71" s="359" t="str">
        <f>IFERROR(VLOOKUP(B71, 'Registro de Fichas Técnicas'!$B$40:$C$993, 2, FALSE), "")</f>
        <v/>
      </c>
      <c r="D71" s="360" t="str">
        <f> IF(B71="","",E71*(1-'Precificação Produto | Custo Co'!$K$10))</f>
        <v/>
      </c>
      <c r="E71" s="360" t="str">
        <f>IF(B71="","",SUMIF('Precificação Produto | Custo Co'!$C$10:$C$999,B71, 'Precificação Produto | Custo Co'!$H$10:$H$999)*'Precificação Produto | Custo Co'!$K$25)</f>
        <v/>
      </c>
      <c r="F71" s="368"/>
      <c r="G71" s="360" t="str">
        <f>IF(B71="","",IF($F71="",$E71,$F71) - SUMIFS('Precificação Produto | Custo Co'!$H:$H,'Precificação Produto | Custo Co'!$C:$C,$B71) * (1+SUM('Gastos Variáveis'!$E:$E)))</f>
        <v/>
      </c>
      <c r="H71" s="369" t="str">
        <f t="shared" si="2"/>
        <v/>
      </c>
      <c r="I71" s="370" t="str">
        <f>IFERROR(IF($F71="",$E71,$F71) / (SUMIFS('Precificação Produto | Custo Co'!$H:$H,'Precificação Produto | Custo Co'!$C:$C,$B71)*(1+SUM('Gastos Variáveis'!$E:$E))),)</f>
        <v/>
      </c>
      <c r="J71" s="362" t="str">
        <f t="shared" si="3"/>
        <v/>
      </c>
      <c r="K71" s="364" t="str">
        <f t="shared" ref="K71:M71" si="67">IF($F71="",$E71,$F71)</f>
        <v/>
      </c>
      <c r="L71" s="365" t="str">
        <f t="shared" si="67"/>
        <v/>
      </c>
      <c r="M71" s="365" t="str">
        <f t="shared" si="67"/>
        <v/>
      </c>
      <c r="N71" s="366" t="str">
        <f t="shared" si="5"/>
        <v/>
      </c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>
      <c r="A72" s="51"/>
      <c r="B72" s="370"/>
      <c r="C72" s="359" t="str">
        <f>IFERROR(VLOOKUP(B72, 'Registro de Fichas Técnicas'!$B$40:$C$993, 2, FALSE), "")</f>
        <v/>
      </c>
      <c r="D72" s="360" t="str">
        <f> IF(B72="","",E72*(1-'Precificação Produto | Custo Co'!$K$10))</f>
        <v/>
      </c>
      <c r="E72" s="360" t="str">
        <f>IF(B72="","",SUMIF('Precificação Produto | Custo Co'!$C$10:$C$999,B72, 'Precificação Produto | Custo Co'!$H$10:$H$999)*'Precificação Produto | Custo Co'!$K$25)</f>
        <v/>
      </c>
      <c r="F72" s="368"/>
      <c r="G72" s="360" t="str">
        <f>IF(B72="","",IF($F72="",$E72,$F72) - SUMIFS('Precificação Produto | Custo Co'!$H:$H,'Precificação Produto | Custo Co'!$C:$C,$B72) * (1+SUM('Gastos Variáveis'!$E:$E)))</f>
        <v/>
      </c>
      <c r="H72" s="369" t="str">
        <f t="shared" si="2"/>
        <v/>
      </c>
      <c r="I72" s="370" t="str">
        <f>IFERROR(IF($F72="",$E72,$F72) / (SUMIFS('Precificação Produto | Custo Co'!$H:$H,'Precificação Produto | Custo Co'!$C:$C,$B72)*(1+SUM('Gastos Variáveis'!$E:$E))),)</f>
        <v/>
      </c>
      <c r="J72" s="362" t="str">
        <f t="shared" si="3"/>
        <v/>
      </c>
      <c r="K72" s="364" t="str">
        <f t="shared" ref="K72:M72" si="68">IF($F72="",$E72,$F72)</f>
        <v/>
      </c>
      <c r="L72" s="365" t="str">
        <f t="shared" si="68"/>
        <v/>
      </c>
      <c r="M72" s="365" t="str">
        <f t="shared" si="68"/>
        <v/>
      </c>
      <c r="N72" s="366" t="str">
        <f t="shared" si="5"/>
        <v/>
      </c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>
      <c r="A73" s="51"/>
      <c r="B73" s="370"/>
      <c r="C73" s="359" t="str">
        <f>IFERROR(VLOOKUP(B73, 'Registro de Fichas Técnicas'!$B$40:$C$993, 2, FALSE), "")</f>
        <v/>
      </c>
      <c r="D73" s="360" t="str">
        <f> IF(B73="","",E73*(1-'Precificação Produto | Custo Co'!$K$10))</f>
        <v/>
      </c>
      <c r="E73" s="360" t="str">
        <f>IF(B73="","",SUMIF('Precificação Produto | Custo Co'!$C$10:$C$999,B73, 'Precificação Produto | Custo Co'!$H$10:$H$999)*'Precificação Produto | Custo Co'!$K$25)</f>
        <v/>
      </c>
      <c r="F73" s="368"/>
      <c r="G73" s="360" t="str">
        <f>IF(B73="","",IF($F73="",$E73,$F73) - SUMIFS('Precificação Produto | Custo Co'!$H:$H,'Precificação Produto | Custo Co'!$C:$C,$B73) * (1+SUM('Gastos Variáveis'!$E:$E)))</f>
        <v/>
      </c>
      <c r="H73" s="369" t="str">
        <f t="shared" si="2"/>
        <v/>
      </c>
      <c r="I73" s="370" t="str">
        <f>IFERROR(IF($F73="",$E73,$F73) / (SUMIFS('Precificação Produto | Custo Co'!$H:$H,'Precificação Produto | Custo Co'!$C:$C,$B73)*(1+SUM('Gastos Variáveis'!$E:$E))),)</f>
        <v/>
      </c>
      <c r="J73" s="362" t="str">
        <f t="shared" si="3"/>
        <v/>
      </c>
      <c r="K73" s="364" t="str">
        <f t="shared" ref="K73:M73" si="69">IF($F73="",$E73,$F73)</f>
        <v/>
      </c>
      <c r="L73" s="365" t="str">
        <f t="shared" si="69"/>
        <v/>
      </c>
      <c r="M73" s="365" t="str">
        <f t="shared" si="69"/>
        <v/>
      </c>
      <c r="N73" s="366" t="str">
        <f t="shared" si="5"/>
        <v/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>
      <c r="A74" s="51"/>
      <c r="B74" s="370"/>
      <c r="C74" s="359" t="str">
        <f>IFERROR(VLOOKUP(B74, 'Registro de Fichas Técnicas'!$B$40:$C$993, 2, FALSE), "")</f>
        <v/>
      </c>
      <c r="D74" s="360" t="str">
        <f> IF(B74="","",E74*(1-'Precificação Produto | Custo Co'!$K$10))</f>
        <v/>
      </c>
      <c r="E74" s="360" t="str">
        <f>IF(B74="","",SUMIF('Precificação Produto | Custo Co'!$C$10:$C$999,B74, 'Precificação Produto | Custo Co'!$H$10:$H$999)*'Precificação Produto | Custo Co'!$K$25)</f>
        <v/>
      </c>
      <c r="F74" s="368"/>
      <c r="G74" s="360" t="str">
        <f>IF(B74="","",IF($F74="",$E74,$F74) - SUMIFS('Precificação Produto | Custo Co'!$H:$H,'Precificação Produto | Custo Co'!$C:$C,$B74) * (1+SUM('Gastos Variáveis'!$E:$E)))</f>
        <v/>
      </c>
      <c r="H74" s="369" t="str">
        <f t="shared" si="2"/>
        <v/>
      </c>
      <c r="I74" s="370" t="str">
        <f>IFERROR(IF($F74="",$E74,$F74) / (SUMIFS('Precificação Produto | Custo Co'!$H:$H,'Precificação Produto | Custo Co'!$C:$C,$B74)*(1+SUM('Gastos Variáveis'!$E:$E))),)</f>
        <v/>
      </c>
      <c r="J74" s="362" t="str">
        <f t="shared" si="3"/>
        <v/>
      </c>
      <c r="K74" s="364" t="str">
        <f t="shared" ref="K74:M74" si="70">IF($F74="",$E74,$F74)</f>
        <v/>
      </c>
      <c r="L74" s="365" t="str">
        <f t="shared" si="70"/>
        <v/>
      </c>
      <c r="M74" s="365" t="str">
        <f t="shared" si="70"/>
        <v/>
      </c>
      <c r="N74" s="366" t="str">
        <f t="shared" si="5"/>
        <v/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>
      <c r="A75" s="51"/>
      <c r="B75" s="370"/>
      <c r="C75" s="359" t="str">
        <f>IFERROR(VLOOKUP(B75, 'Registro de Fichas Técnicas'!$B$40:$C$993, 2, FALSE), "")</f>
        <v/>
      </c>
      <c r="D75" s="360" t="str">
        <f> IF(B75="","",E75*(1-'Precificação Produto | Custo Co'!$K$10))</f>
        <v/>
      </c>
      <c r="E75" s="360" t="str">
        <f>IF(B75="","",SUMIF('Precificação Produto | Custo Co'!$C$10:$C$999,B75, 'Precificação Produto | Custo Co'!$H$10:$H$999)*'Precificação Produto | Custo Co'!$K$25)</f>
        <v/>
      </c>
      <c r="F75" s="368"/>
      <c r="G75" s="360" t="str">
        <f>IF(B75="","",IF($F75="",$E75,$F75) - SUMIFS('Precificação Produto | Custo Co'!$H:$H,'Precificação Produto | Custo Co'!$C:$C,$B75) * (1+SUM('Gastos Variáveis'!$E:$E)))</f>
        <v/>
      </c>
      <c r="H75" s="369" t="str">
        <f t="shared" si="2"/>
        <v/>
      </c>
      <c r="I75" s="370" t="str">
        <f>IFERROR(IF($F75="",$E75,$F75) / (SUMIFS('Precificação Produto | Custo Co'!$H:$H,'Precificação Produto | Custo Co'!$C:$C,$B75)*(1+SUM('Gastos Variáveis'!$E:$E))),)</f>
        <v/>
      </c>
      <c r="J75" s="362" t="str">
        <f t="shared" si="3"/>
        <v/>
      </c>
      <c r="K75" s="364" t="str">
        <f t="shared" ref="K75:M75" si="71">IF($F75="",$E75,$F75)</f>
        <v/>
      </c>
      <c r="L75" s="365" t="str">
        <f t="shared" si="71"/>
        <v/>
      </c>
      <c r="M75" s="365" t="str">
        <f t="shared" si="71"/>
        <v/>
      </c>
      <c r="N75" s="366" t="str">
        <f t="shared" si="5"/>
        <v/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>
      <c r="A76" s="51"/>
      <c r="B76" s="370"/>
      <c r="C76" s="359" t="str">
        <f>IFERROR(VLOOKUP(B76, 'Registro de Fichas Técnicas'!$B$40:$C$993, 2, FALSE), "")</f>
        <v/>
      </c>
      <c r="D76" s="360" t="str">
        <f> IF(B76="","",E76*(1-'Precificação Produto | Custo Co'!$K$10))</f>
        <v/>
      </c>
      <c r="E76" s="360" t="str">
        <f>IF(B76="","",SUMIF('Precificação Produto | Custo Co'!$C$10:$C$999,B76, 'Precificação Produto | Custo Co'!$H$10:$H$999)*'Precificação Produto | Custo Co'!$K$25)</f>
        <v/>
      </c>
      <c r="F76" s="368"/>
      <c r="G76" s="360" t="str">
        <f>IF(B76="","",IF($F76="",$E76,$F76) - SUMIFS('Precificação Produto | Custo Co'!$H:$H,'Precificação Produto | Custo Co'!$C:$C,$B76) * (1+SUM('Gastos Variáveis'!$E:$E)))</f>
        <v/>
      </c>
      <c r="H76" s="369" t="str">
        <f t="shared" si="2"/>
        <v/>
      </c>
      <c r="I76" s="370" t="str">
        <f>IFERROR(IF($F76="",$E76,$F76) / (SUMIFS('Precificação Produto | Custo Co'!$H:$H,'Precificação Produto | Custo Co'!$C:$C,$B76)*(1+SUM('Gastos Variáveis'!$E:$E))),)</f>
        <v/>
      </c>
      <c r="J76" s="362" t="str">
        <f t="shared" si="3"/>
        <v/>
      </c>
      <c r="K76" s="364" t="str">
        <f t="shared" ref="K76:M76" si="72">IF($F76="",$E76,$F76)</f>
        <v/>
      </c>
      <c r="L76" s="365" t="str">
        <f t="shared" si="72"/>
        <v/>
      </c>
      <c r="M76" s="365" t="str">
        <f t="shared" si="72"/>
        <v/>
      </c>
      <c r="N76" s="366" t="str">
        <f t="shared" si="5"/>
        <v/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>
      <c r="A77" s="51"/>
      <c r="B77" s="370"/>
      <c r="C77" s="359" t="str">
        <f>IFERROR(VLOOKUP(B77, 'Registro de Fichas Técnicas'!$B$40:$C$993, 2, FALSE), "")</f>
        <v/>
      </c>
      <c r="D77" s="360" t="str">
        <f> IF(B77="","",E77*(1-'Precificação Produto | Custo Co'!$K$10))</f>
        <v/>
      </c>
      <c r="E77" s="360" t="str">
        <f>IF(B77="","",SUMIF('Precificação Produto | Custo Co'!$C$10:$C$999,B77, 'Precificação Produto | Custo Co'!$H$10:$H$999)*'Precificação Produto | Custo Co'!$K$25)</f>
        <v/>
      </c>
      <c r="F77" s="368"/>
      <c r="G77" s="360" t="str">
        <f>IF(B77="","",IF($F77="",$E77,$F77) - SUMIFS('Precificação Produto | Custo Co'!$H:$H,'Precificação Produto | Custo Co'!$C:$C,$B77) * (1+SUM('Gastos Variáveis'!$E:$E)))</f>
        <v/>
      </c>
      <c r="H77" s="369" t="str">
        <f t="shared" si="2"/>
        <v/>
      </c>
      <c r="I77" s="370" t="str">
        <f>IFERROR(IF($F77="",$E77,$F77) / (SUMIFS('Precificação Produto | Custo Co'!$H:$H,'Precificação Produto | Custo Co'!$C:$C,$B77)*(1+SUM('Gastos Variáveis'!$E:$E))),)</f>
        <v/>
      </c>
      <c r="J77" s="362" t="str">
        <f t="shared" si="3"/>
        <v/>
      </c>
      <c r="K77" s="364" t="str">
        <f t="shared" ref="K77:M77" si="73">IF($F77="",$E77,$F77)</f>
        <v/>
      </c>
      <c r="L77" s="365" t="str">
        <f t="shared" si="73"/>
        <v/>
      </c>
      <c r="M77" s="365" t="str">
        <f t="shared" si="73"/>
        <v/>
      </c>
      <c r="N77" s="366" t="str">
        <f t="shared" si="5"/>
        <v/>
      </c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>
      <c r="A78" s="51"/>
      <c r="B78" s="370"/>
      <c r="C78" s="359" t="str">
        <f>IFERROR(VLOOKUP(B78, 'Registro de Fichas Técnicas'!$B$40:$C$993, 2, FALSE), "")</f>
        <v/>
      </c>
      <c r="D78" s="360" t="str">
        <f> IF(B78="","",E78*(1-'Precificação Produto | Custo Co'!$K$10))</f>
        <v/>
      </c>
      <c r="E78" s="360" t="str">
        <f>IF(B78="","",SUMIF('Precificação Produto | Custo Co'!$C$10:$C$999,B78, 'Precificação Produto | Custo Co'!$H$10:$H$999)*'Precificação Produto | Custo Co'!$K$25)</f>
        <v/>
      </c>
      <c r="F78" s="368"/>
      <c r="G78" s="360" t="str">
        <f>IF(B78="","",IF($F78="",$E78,$F78) - SUMIFS('Precificação Produto | Custo Co'!$H:$H,'Precificação Produto | Custo Co'!$C:$C,$B78) * (1+SUM('Gastos Variáveis'!$E:$E)))</f>
        <v/>
      </c>
      <c r="H78" s="369" t="str">
        <f t="shared" si="2"/>
        <v/>
      </c>
      <c r="I78" s="370" t="str">
        <f>IFERROR(IF($F78="",$E78,$F78) / (SUMIFS('Precificação Produto | Custo Co'!$H:$H,'Precificação Produto | Custo Co'!$C:$C,$B78)*(1+SUM('Gastos Variáveis'!$E:$E))),)</f>
        <v/>
      </c>
      <c r="J78" s="362" t="str">
        <f t="shared" si="3"/>
        <v/>
      </c>
      <c r="K78" s="364" t="str">
        <f t="shared" ref="K78:M78" si="74">IF($F78="",$E78,$F78)</f>
        <v/>
      </c>
      <c r="L78" s="365" t="str">
        <f t="shared" si="74"/>
        <v/>
      </c>
      <c r="M78" s="365" t="str">
        <f t="shared" si="74"/>
        <v/>
      </c>
      <c r="N78" s="366" t="str">
        <f t="shared" si="5"/>
        <v/>
      </c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>
      <c r="A79" s="51"/>
      <c r="B79" s="370"/>
      <c r="C79" s="359" t="str">
        <f>IFERROR(VLOOKUP(B79, 'Registro de Fichas Técnicas'!$B$40:$C$993, 2, FALSE), "")</f>
        <v/>
      </c>
      <c r="D79" s="360" t="str">
        <f> IF(B79="","",E79*(1-'Precificação Produto | Custo Co'!$K$10))</f>
        <v/>
      </c>
      <c r="E79" s="360" t="str">
        <f>IF(B79="","",SUMIF('Precificação Produto | Custo Co'!$C$10:$C$999,B79, 'Precificação Produto | Custo Co'!$H$10:$H$999)*'Precificação Produto | Custo Co'!$K$25)</f>
        <v/>
      </c>
      <c r="F79" s="368"/>
      <c r="G79" s="360" t="str">
        <f>IF(B79="","",IF($F79="",$E79,$F79) - SUMIFS('Precificação Produto | Custo Co'!$H:$H,'Precificação Produto | Custo Co'!$C:$C,$B79) * (1+SUM('Gastos Variáveis'!$E:$E)))</f>
        <v/>
      </c>
      <c r="H79" s="369" t="str">
        <f t="shared" si="2"/>
        <v/>
      </c>
      <c r="I79" s="370" t="str">
        <f>IFERROR(IF($F79="",$E79,$F79) / (SUMIFS('Precificação Produto | Custo Co'!$H:$H,'Precificação Produto | Custo Co'!$C:$C,$B79)*(1+SUM('Gastos Variáveis'!$E:$E))),)</f>
        <v/>
      </c>
      <c r="J79" s="362" t="str">
        <f t="shared" si="3"/>
        <v/>
      </c>
      <c r="K79" s="364" t="str">
        <f t="shared" ref="K79:M79" si="75">IF($F79="",$E79,$F79)</f>
        <v/>
      </c>
      <c r="L79" s="365" t="str">
        <f t="shared" si="75"/>
        <v/>
      </c>
      <c r="M79" s="365" t="str">
        <f t="shared" si="75"/>
        <v/>
      </c>
      <c r="N79" s="366" t="str">
        <f t="shared" si="5"/>
        <v/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>
      <c r="A80" s="51"/>
      <c r="B80" s="370"/>
      <c r="C80" s="359" t="str">
        <f>IFERROR(VLOOKUP(B80, 'Registro de Fichas Técnicas'!$B$40:$C$993, 2, FALSE), "")</f>
        <v/>
      </c>
      <c r="D80" s="360" t="str">
        <f> IF(B80="","",E80*(1-'Precificação Produto | Custo Co'!$K$10))</f>
        <v/>
      </c>
      <c r="E80" s="360" t="str">
        <f>IF(B80="","",SUMIF('Precificação Produto | Custo Co'!$C$10:$C$999,B80, 'Precificação Produto | Custo Co'!$H$10:$H$999)*'Precificação Produto | Custo Co'!$K$25)</f>
        <v/>
      </c>
      <c r="F80" s="368"/>
      <c r="G80" s="360" t="str">
        <f>IF(B80="","",IF($F80="",$E80,$F80) - SUMIFS('Precificação Produto | Custo Co'!$H:$H,'Precificação Produto | Custo Co'!$C:$C,$B80) * (1+SUM('Gastos Variáveis'!$E:$E)))</f>
        <v/>
      </c>
      <c r="H80" s="369" t="str">
        <f t="shared" si="2"/>
        <v/>
      </c>
      <c r="I80" s="370" t="str">
        <f>IFERROR(IF($F80="",$E80,$F80) / (SUMIFS('Precificação Produto | Custo Co'!$H:$H,'Precificação Produto | Custo Co'!$C:$C,$B80)*(1+SUM('Gastos Variáveis'!$E:$E))),)</f>
        <v/>
      </c>
      <c r="J80" s="362" t="str">
        <f t="shared" si="3"/>
        <v/>
      </c>
      <c r="K80" s="364" t="str">
        <f t="shared" ref="K80:M80" si="76">IF($F80="",$E80,$F80)</f>
        <v/>
      </c>
      <c r="L80" s="365" t="str">
        <f t="shared" si="76"/>
        <v/>
      </c>
      <c r="M80" s="365" t="str">
        <f t="shared" si="76"/>
        <v/>
      </c>
      <c r="N80" s="366" t="str">
        <f t="shared" si="5"/>
        <v/>
      </c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>
      <c r="A81" s="51"/>
      <c r="B81" s="370"/>
      <c r="C81" s="359" t="str">
        <f>IFERROR(VLOOKUP(B81, 'Registro de Fichas Técnicas'!$B$40:$C$993, 2, FALSE), "")</f>
        <v/>
      </c>
      <c r="D81" s="360" t="str">
        <f> IF(B81="","",E81*(1-'Precificação Produto | Custo Co'!$K$10))</f>
        <v/>
      </c>
      <c r="E81" s="360" t="str">
        <f>IF(B81="","",SUMIF('Precificação Produto | Custo Co'!$C$10:$C$999,B81, 'Precificação Produto | Custo Co'!$H$10:$H$999)*'Precificação Produto | Custo Co'!$K$25)</f>
        <v/>
      </c>
      <c r="F81" s="368"/>
      <c r="G81" s="360" t="str">
        <f>IF(B81="","",IF($F81="",$E81,$F81) - SUMIFS('Precificação Produto | Custo Co'!$H:$H,'Precificação Produto | Custo Co'!$C:$C,$B81) * (1+SUM('Gastos Variáveis'!$E:$E)))</f>
        <v/>
      </c>
      <c r="H81" s="369" t="str">
        <f t="shared" si="2"/>
        <v/>
      </c>
      <c r="I81" s="370" t="str">
        <f>IFERROR(IF($F81="",$E81,$F81) / (SUMIFS('Precificação Produto | Custo Co'!$H:$H,'Precificação Produto | Custo Co'!$C:$C,$B81)*(1+SUM('Gastos Variáveis'!$E:$E))),)</f>
        <v/>
      </c>
      <c r="J81" s="362" t="str">
        <f t="shared" si="3"/>
        <v/>
      </c>
      <c r="K81" s="364" t="str">
        <f t="shared" ref="K81:M81" si="77">IF($F81="",$E81,$F81)</f>
        <v/>
      </c>
      <c r="L81" s="365" t="str">
        <f t="shared" si="77"/>
        <v/>
      </c>
      <c r="M81" s="365" t="str">
        <f t="shared" si="77"/>
        <v/>
      </c>
      <c r="N81" s="366" t="str">
        <f t="shared" si="5"/>
        <v/>
      </c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>
      <c r="A82" s="51"/>
      <c r="B82" s="370"/>
      <c r="C82" s="359" t="str">
        <f>IFERROR(VLOOKUP(B82, 'Registro de Fichas Técnicas'!$B$40:$C$993, 2, FALSE), "")</f>
        <v/>
      </c>
      <c r="D82" s="360" t="str">
        <f> IF(B82="","",E82*(1-'Precificação Produto | Custo Co'!$K$10))</f>
        <v/>
      </c>
      <c r="E82" s="360" t="str">
        <f>IF(B82="","",SUMIF('Precificação Produto | Custo Co'!$C$10:$C$999,B82, 'Precificação Produto | Custo Co'!$H$10:$H$999)*'Precificação Produto | Custo Co'!$K$25)</f>
        <v/>
      </c>
      <c r="F82" s="368"/>
      <c r="G82" s="360" t="str">
        <f>IF(B82="","",IF($F82="",$E82,$F82) - SUMIFS('Precificação Produto | Custo Co'!$H:$H,'Precificação Produto | Custo Co'!$C:$C,$B82) * (1+SUM('Gastos Variáveis'!$E:$E)))</f>
        <v/>
      </c>
      <c r="H82" s="369" t="str">
        <f t="shared" si="2"/>
        <v/>
      </c>
      <c r="I82" s="370" t="str">
        <f>IFERROR(IF($F82="",$E82,$F82) / (SUMIFS('Precificação Produto | Custo Co'!$H:$H,'Precificação Produto | Custo Co'!$C:$C,$B82)*(1+SUM('Gastos Variáveis'!$E:$E))),)</f>
        <v/>
      </c>
      <c r="J82" s="362" t="str">
        <f t="shared" si="3"/>
        <v/>
      </c>
      <c r="K82" s="364" t="str">
        <f t="shared" ref="K82:M82" si="78">IF($F82="",$E82,$F82)</f>
        <v/>
      </c>
      <c r="L82" s="365" t="str">
        <f t="shared" si="78"/>
        <v/>
      </c>
      <c r="M82" s="365" t="str">
        <f t="shared" si="78"/>
        <v/>
      </c>
      <c r="N82" s="366" t="str">
        <f t="shared" si="5"/>
        <v/>
      </c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>
      <c r="A83" s="51"/>
      <c r="B83" s="370"/>
      <c r="C83" s="359" t="str">
        <f>IFERROR(VLOOKUP(B83, 'Registro de Fichas Técnicas'!$B$40:$C$993, 2, FALSE), "")</f>
        <v/>
      </c>
      <c r="D83" s="360" t="str">
        <f> IF(B83="","",E83*(1-'Precificação Produto | Custo Co'!$K$10))</f>
        <v/>
      </c>
      <c r="E83" s="360" t="str">
        <f>IF(B83="","",SUMIF('Precificação Produto | Custo Co'!$C$10:$C$999,B83, 'Precificação Produto | Custo Co'!$H$10:$H$999)*'Precificação Produto | Custo Co'!$K$25)</f>
        <v/>
      </c>
      <c r="F83" s="368"/>
      <c r="G83" s="360" t="str">
        <f>IF(B83="","",IF($F83="",$E83,$F83) - SUMIFS('Precificação Produto | Custo Co'!$H:$H,'Precificação Produto | Custo Co'!$C:$C,$B83) * (1+SUM('Gastos Variáveis'!$E:$E)))</f>
        <v/>
      </c>
      <c r="H83" s="369" t="str">
        <f t="shared" si="2"/>
        <v/>
      </c>
      <c r="I83" s="370" t="str">
        <f>IFERROR(IF($F83="",$E83,$F83) / (SUMIFS('Precificação Produto | Custo Co'!$H:$H,'Precificação Produto | Custo Co'!$C:$C,$B83)*(1+SUM('Gastos Variáveis'!$E:$E))),)</f>
        <v/>
      </c>
      <c r="J83" s="362" t="str">
        <f t="shared" si="3"/>
        <v/>
      </c>
      <c r="K83" s="364" t="str">
        <f t="shared" ref="K83:M83" si="79">IF($F83="",$E83,$F83)</f>
        <v/>
      </c>
      <c r="L83" s="365" t="str">
        <f t="shared" si="79"/>
        <v/>
      </c>
      <c r="M83" s="365" t="str">
        <f t="shared" si="79"/>
        <v/>
      </c>
      <c r="N83" s="366" t="str">
        <f t="shared" si="5"/>
        <v/>
      </c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>
      <c r="A84" s="51"/>
      <c r="B84" s="370"/>
      <c r="C84" s="359" t="str">
        <f>IFERROR(VLOOKUP(B84, 'Registro de Fichas Técnicas'!$B$40:$C$993, 2, FALSE), "")</f>
        <v/>
      </c>
      <c r="D84" s="360" t="str">
        <f> IF(B84="","",E84*(1-'Precificação Produto | Custo Co'!$K$10))</f>
        <v/>
      </c>
      <c r="E84" s="360" t="str">
        <f>IF(B84="","",SUMIF('Precificação Produto | Custo Co'!$C$10:$C$999,B84, 'Precificação Produto | Custo Co'!$H$10:$H$999)*'Precificação Produto | Custo Co'!$K$25)</f>
        <v/>
      </c>
      <c r="F84" s="368"/>
      <c r="G84" s="360" t="str">
        <f>IF(B84="","",IF($F84="",$E84,$F84) - SUMIFS('Precificação Produto | Custo Co'!$H:$H,'Precificação Produto | Custo Co'!$C:$C,$B84) * (1+SUM('Gastos Variáveis'!$E:$E)))</f>
        <v/>
      </c>
      <c r="H84" s="369" t="str">
        <f t="shared" si="2"/>
        <v/>
      </c>
      <c r="I84" s="370" t="str">
        <f>IFERROR(IF($F84="",$E84,$F84) / (SUMIFS('Precificação Produto | Custo Co'!$H:$H,'Precificação Produto | Custo Co'!$C:$C,$B84)*(1+SUM('Gastos Variáveis'!$E:$E))),)</f>
        <v/>
      </c>
      <c r="J84" s="362" t="str">
        <f t="shared" si="3"/>
        <v/>
      </c>
      <c r="K84" s="364" t="str">
        <f t="shared" ref="K84:M84" si="80">IF($F84="",$E84,$F84)</f>
        <v/>
      </c>
      <c r="L84" s="365" t="str">
        <f t="shared" si="80"/>
        <v/>
      </c>
      <c r="M84" s="365" t="str">
        <f t="shared" si="80"/>
        <v/>
      </c>
      <c r="N84" s="366" t="str">
        <f t="shared" si="5"/>
        <v/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>
      <c r="A85" s="51"/>
      <c r="B85" s="370"/>
      <c r="C85" s="359" t="str">
        <f>IFERROR(VLOOKUP(B85, 'Registro de Fichas Técnicas'!$B$40:$C$993, 2, FALSE), "")</f>
        <v/>
      </c>
      <c r="D85" s="360" t="str">
        <f> IF(B85="","",E85*(1-'Precificação Produto | Custo Co'!$K$10))</f>
        <v/>
      </c>
      <c r="E85" s="360" t="str">
        <f>IF(B85="","",SUMIF('Precificação Produto | Custo Co'!$C$10:$C$999,B85, 'Precificação Produto | Custo Co'!$H$10:$H$999)*'Precificação Produto | Custo Co'!$K$25)</f>
        <v/>
      </c>
      <c r="F85" s="368"/>
      <c r="G85" s="360" t="str">
        <f>IF(B85="","",IF($F85="",$E85,$F85) - SUMIFS('Precificação Produto | Custo Co'!$H:$H,'Precificação Produto | Custo Co'!$C:$C,$B85) * (1+SUM('Gastos Variáveis'!$E:$E)))</f>
        <v/>
      </c>
      <c r="H85" s="369" t="str">
        <f t="shared" si="2"/>
        <v/>
      </c>
      <c r="I85" s="370" t="str">
        <f>IFERROR(IF($F85="",$E85,$F85) / (SUMIFS('Precificação Produto | Custo Co'!$H:$H,'Precificação Produto | Custo Co'!$C:$C,$B85)*(1+SUM('Gastos Variáveis'!$E:$E))),)</f>
        <v/>
      </c>
      <c r="J85" s="362" t="str">
        <f t="shared" si="3"/>
        <v/>
      </c>
      <c r="K85" s="364" t="str">
        <f t="shared" ref="K85:M85" si="81">IF($F85="",$E85,$F85)</f>
        <v/>
      </c>
      <c r="L85" s="365" t="str">
        <f t="shared" si="81"/>
        <v/>
      </c>
      <c r="M85" s="365" t="str">
        <f t="shared" si="81"/>
        <v/>
      </c>
      <c r="N85" s="366" t="str">
        <f t="shared" si="5"/>
        <v/>
      </c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>
      <c r="A86" s="51"/>
      <c r="B86" s="370"/>
      <c r="C86" s="359" t="str">
        <f>IFERROR(VLOOKUP(B86, 'Registro de Fichas Técnicas'!$B$40:$C$993, 2, FALSE), "")</f>
        <v/>
      </c>
      <c r="D86" s="360" t="str">
        <f> IF(B86="","",E86*(1-'Precificação Produto | Custo Co'!$K$10))</f>
        <v/>
      </c>
      <c r="E86" s="360" t="str">
        <f>IF(B86="","",SUMIF('Precificação Produto | Custo Co'!$C$10:$C$999,B86, 'Precificação Produto | Custo Co'!$H$10:$H$999)*'Precificação Produto | Custo Co'!$K$25)</f>
        <v/>
      </c>
      <c r="F86" s="368"/>
      <c r="G86" s="360" t="str">
        <f>IF(B86="","",IF($F86="",$E86,$F86) - SUMIFS('Precificação Produto | Custo Co'!$H:$H,'Precificação Produto | Custo Co'!$C:$C,$B86) * (1+SUM('Gastos Variáveis'!$E:$E)))</f>
        <v/>
      </c>
      <c r="H86" s="369" t="str">
        <f t="shared" si="2"/>
        <v/>
      </c>
      <c r="I86" s="370" t="str">
        <f>IFERROR(IF($F86="",$E86,$F86) / (SUMIFS('Precificação Produto | Custo Co'!$H:$H,'Precificação Produto | Custo Co'!$C:$C,$B86)*(1+SUM('Gastos Variáveis'!$E:$E))),)</f>
        <v/>
      </c>
      <c r="J86" s="362" t="str">
        <f t="shared" si="3"/>
        <v/>
      </c>
      <c r="K86" s="364" t="str">
        <f t="shared" ref="K86:M86" si="82">IF($F86="",$E86,$F86)</f>
        <v/>
      </c>
      <c r="L86" s="365" t="str">
        <f t="shared" si="82"/>
        <v/>
      </c>
      <c r="M86" s="365" t="str">
        <f t="shared" si="82"/>
        <v/>
      </c>
      <c r="N86" s="366" t="str">
        <f t="shared" si="5"/>
        <v/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>
      <c r="A87" s="51"/>
      <c r="B87" s="370"/>
      <c r="C87" s="359" t="str">
        <f>IFERROR(VLOOKUP(B87, 'Registro de Fichas Técnicas'!$B$40:$C$993, 2, FALSE), "")</f>
        <v/>
      </c>
      <c r="D87" s="360" t="str">
        <f> IF(B87="","",E87*(1-'Precificação Produto | Custo Co'!$K$10))</f>
        <v/>
      </c>
      <c r="E87" s="360" t="str">
        <f>IF(B87="","",SUMIF('Precificação Produto | Custo Co'!$C$10:$C$999,B87, 'Precificação Produto | Custo Co'!$H$10:$H$999)*'Precificação Produto | Custo Co'!$K$25)</f>
        <v/>
      </c>
      <c r="F87" s="368"/>
      <c r="G87" s="360" t="str">
        <f>IF(B87="","",IF($F87="",$E87,$F87) - SUMIFS('Precificação Produto | Custo Co'!$H:$H,'Precificação Produto | Custo Co'!$C:$C,$B87) * (1+SUM('Gastos Variáveis'!$E:$E)))</f>
        <v/>
      </c>
      <c r="H87" s="369" t="str">
        <f t="shared" si="2"/>
        <v/>
      </c>
      <c r="I87" s="370" t="str">
        <f>IFERROR(IF($F87="",$E87,$F87) / (SUMIFS('Precificação Produto | Custo Co'!$H:$H,'Precificação Produto | Custo Co'!$C:$C,$B87)*(1+SUM('Gastos Variáveis'!$E:$E))),)</f>
        <v/>
      </c>
      <c r="J87" s="362" t="str">
        <f t="shared" si="3"/>
        <v/>
      </c>
      <c r="K87" s="364" t="str">
        <f t="shared" ref="K87:M87" si="83">IF($F87="",$E87,$F87)</f>
        <v/>
      </c>
      <c r="L87" s="365" t="str">
        <f t="shared" si="83"/>
        <v/>
      </c>
      <c r="M87" s="365" t="str">
        <f t="shared" si="83"/>
        <v/>
      </c>
      <c r="N87" s="366" t="str">
        <f t="shared" si="5"/>
        <v/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>
      <c r="A88" s="51"/>
      <c r="B88" s="370"/>
      <c r="C88" s="359" t="str">
        <f>IFERROR(VLOOKUP(B88, 'Registro de Fichas Técnicas'!$B$40:$C$993, 2, FALSE), "")</f>
        <v/>
      </c>
      <c r="D88" s="360" t="str">
        <f> IF(B88="","",E88*(1-'Precificação Produto | Custo Co'!$K$10))</f>
        <v/>
      </c>
      <c r="E88" s="360" t="str">
        <f>IF(B88="","",SUMIF('Precificação Produto | Custo Co'!$C$10:$C$999,B88, 'Precificação Produto | Custo Co'!$H$10:$H$999)*'Precificação Produto | Custo Co'!$K$25)</f>
        <v/>
      </c>
      <c r="F88" s="368"/>
      <c r="G88" s="360" t="str">
        <f>IF(B88="","",IF($F88="",$E88,$F88) - SUMIFS('Precificação Produto | Custo Co'!$H:$H,'Precificação Produto | Custo Co'!$C:$C,$B88) * (1+SUM('Gastos Variáveis'!$E:$E)))</f>
        <v/>
      </c>
      <c r="H88" s="369" t="str">
        <f t="shared" si="2"/>
        <v/>
      </c>
      <c r="I88" s="370" t="str">
        <f>IFERROR(IF($F88="",$E88,$F88) / (SUMIFS('Precificação Produto | Custo Co'!$H:$H,'Precificação Produto | Custo Co'!$C:$C,$B88)*(1+SUM('Gastos Variáveis'!$E:$E))),)</f>
        <v/>
      </c>
      <c r="J88" s="362" t="str">
        <f t="shared" si="3"/>
        <v/>
      </c>
      <c r="K88" s="364" t="str">
        <f t="shared" ref="K88:M88" si="84">IF($F88="",$E88,$F88)</f>
        <v/>
      </c>
      <c r="L88" s="365" t="str">
        <f t="shared" si="84"/>
        <v/>
      </c>
      <c r="M88" s="365" t="str">
        <f t="shared" si="84"/>
        <v/>
      </c>
      <c r="N88" s="366" t="str">
        <f t="shared" si="5"/>
        <v/>
      </c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>
      <c r="A89" s="51"/>
      <c r="B89" s="370"/>
      <c r="C89" s="359" t="str">
        <f>IFERROR(VLOOKUP(B89, 'Registro de Fichas Técnicas'!$B$40:$C$993, 2, FALSE), "")</f>
        <v/>
      </c>
      <c r="D89" s="360" t="str">
        <f> IF(B89="","",E89*(1-'Precificação Produto | Custo Co'!$K$10))</f>
        <v/>
      </c>
      <c r="E89" s="360" t="str">
        <f>IF(B89="","",SUMIF('Precificação Produto | Custo Co'!$C$10:$C$999,B89, 'Precificação Produto | Custo Co'!$H$10:$H$999)*'Precificação Produto | Custo Co'!$K$25)</f>
        <v/>
      </c>
      <c r="F89" s="368"/>
      <c r="G89" s="360" t="str">
        <f>IF(B89="","",IF($F89="",$E89,$F89) - SUMIFS('Precificação Produto | Custo Co'!$H:$H,'Precificação Produto | Custo Co'!$C:$C,$B89) * (1+SUM('Gastos Variáveis'!$E:$E)))</f>
        <v/>
      </c>
      <c r="H89" s="369" t="str">
        <f t="shared" si="2"/>
        <v/>
      </c>
      <c r="I89" s="370" t="str">
        <f>IFERROR(IF($F89="",$E89,$F89) / (SUMIFS('Precificação Produto | Custo Co'!$H:$H,'Precificação Produto | Custo Co'!$C:$C,$B89)*(1+SUM('Gastos Variáveis'!$E:$E))),)</f>
        <v/>
      </c>
      <c r="J89" s="362" t="str">
        <f t="shared" si="3"/>
        <v/>
      </c>
      <c r="K89" s="364" t="str">
        <f t="shared" ref="K89:M89" si="85">IF($F89="",$E89,$F89)</f>
        <v/>
      </c>
      <c r="L89" s="365" t="str">
        <f t="shared" si="85"/>
        <v/>
      </c>
      <c r="M89" s="365" t="str">
        <f t="shared" si="85"/>
        <v/>
      </c>
      <c r="N89" s="366" t="str">
        <f t="shared" si="5"/>
        <v/>
      </c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>
      <c r="A90" s="51"/>
      <c r="B90" s="370"/>
      <c r="C90" s="359" t="str">
        <f>IFERROR(VLOOKUP(B90, 'Registro de Fichas Técnicas'!$B$40:$C$993, 2, FALSE), "")</f>
        <v/>
      </c>
      <c r="D90" s="360" t="str">
        <f> IF(B90="","",E90*(1-'Precificação Produto | Custo Co'!$K$10))</f>
        <v/>
      </c>
      <c r="E90" s="360" t="str">
        <f>IF(B90="","",SUMIF('Precificação Produto | Custo Co'!$C$10:$C$999,B90, 'Precificação Produto | Custo Co'!$H$10:$H$999)*'Precificação Produto | Custo Co'!$K$25)</f>
        <v/>
      </c>
      <c r="F90" s="368"/>
      <c r="G90" s="360" t="str">
        <f>IF(B90="","",IF($F90="",$E90,$F90) - SUMIFS('Precificação Produto | Custo Co'!$H:$H,'Precificação Produto | Custo Co'!$C:$C,$B90) * (1+SUM('Gastos Variáveis'!$E:$E)))</f>
        <v/>
      </c>
      <c r="H90" s="369" t="str">
        <f t="shared" si="2"/>
        <v/>
      </c>
      <c r="I90" s="370" t="str">
        <f>IFERROR(IF($F90="",$E90,$F90) / (SUMIFS('Precificação Produto | Custo Co'!$H:$H,'Precificação Produto | Custo Co'!$C:$C,$B90)*(1+SUM('Gastos Variáveis'!$E:$E))),)</f>
        <v/>
      </c>
      <c r="J90" s="362" t="str">
        <f t="shared" si="3"/>
        <v/>
      </c>
      <c r="K90" s="364" t="str">
        <f t="shared" ref="K90:M90" si="86">IF($F90="",$E90,$F90)</f>
        <v/>
      </c>
      <c r="L90" s="365" t="str">
        <f t="shared" si="86"/>
        <v/>
      </c>
      <c r="M90" s="365" t="str">
        <f t="shared" si="86"/>
        <v/>
      </c>
      <c r="N90" s="366" t="str">
        <f t="shared" si="5"/>
        <v/>
      </c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>
      <c r="A91" s="51"/>
      <c r="B91" s="370"/>
      <c r="C91" s="359" t="str">
        <f>IFERROR(VLOOKUP(B91, 'Registro de Fichas Técnicas'!$B$40:$C$993, 2, FALSE), "")</f>
        <v/>
      </c>
      <c r="D91" s="360" t="str">
        <f> IF(B91="","",E91*(1-'Precificação Produto | Custo Co'!$K$10))</f>
        <v/>
      </c>
      <c r="E91" s="360" t="str">
        <f>IF(B91="","",SUMIF('Precificação Produto | Custo Co'!$C$10:$C$999,B91, 'Precificação Produto | Custo Co'!$H$10:$H$999)*'Precificação Produto | Custo Co'!$K$25)</f>
        <v/>
      </c>
      <c r="F91" s="368"/>
      <c r="G91" s="360" t="str">
        <f>IF(B91="","",IF($F91="",$E91,$F91) - SUMIFS('Precificação Produto | Custo Co'!$H:$H,'Precificação Produto | Custo Co'!$C:$C,$B91) * (1+SUM('Gastos Variáveis'!$E:$E)))</f>
        <v/>
      </c>
      <c r="H91" s="369" t="str">
        <f t="shared" si="2"/>
        <v/>
      </c>
      <c r="I91" s="370" t="str">
        <f>IFERROR(IF($F91="",$E91,$F91) / (SUMIFS('Precificação Produto | Custo Co'!$H:$H,'Precificação Produto | Custo Co'!$C:$C,$B91)*(1+SUM('Gastos Variáveis'!$E:$E))),)</f>
        <v/>
      </c>
      <c r="J91" s="362" t="str">
        <f t="shared" si="3"/>
        <v/>
      </c>
      <c r="K91" s="364" t="str">
        <f t="shared" ref="K91:M91" si="87">IF($F91="",$E91,$F91)</f>
        <v/>
      </c>
      <c r="L91" s="365" t="str">
        <f t="shared" si="87"/>
        <v/>
      </c>
      <c r="M91" s="365" t="str">
        <f t="shared" si="87"/>
        <v/>
      </c>
      <c r="N91" s="366" t="str">
        <f t="shared" si="5"/>
        <v/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>
      <c r="A92" s="51"/>
      <c r="B92" s="370"/>
      <c r="C92" s="359" t="str">
        <f>IFERROR(VLOOKUP(B92, 'Registro de Fichas Técnicas'!$B$40:$C$993, 2, FALSE), "")</f>
        <v/>
      </c>
      <c r="D92" s="360" t="str">
        <f> IF(B92="","",E92*(1-'Precificação Produto | Custo Co'!$K$10))</f>
        <v/>
      </c>
      <c r="E92" s="360" t="str">
        <f>IF(B92="","",SUMIF('Precificação Produto | Custo Co'!$C$10:$C$999,B92, 'Precificação Produto | Custo Co'!$H$10:$H$999)*'Precificação Produto | Custo Co'!$K$25)</f>
        <v/>
      </c>
      <c r="F92" s="368"/>
      <c r="G92" s="360" t="str">
        <f>IF(B92="","",IF($F92="",$E92,$F92) - SUMIFS('Precificação Produto | Custo Co'!$H:$H,'Precificação Produto | Custo Co'!$C:$C,$B92) * (1+SUM('Gastos Variáveis'!$E:$E)))</f>
        <v/>
      </c>
      <c r="H92" s="369" t="str">
        <f t="shared" si="2"/>
        <v/>
      </c>
      <c r="I92" s="370" t="str">
        <f>IFERROR(IF($F92="",$E92,$F92) / (SUMIFS('Precificação Produto | Custo Co'!$H:$H,'Precificação Produto | Custo Co'!$C:$C,$B92)*(1+SUM('Gastos Variáveis'!$E:$E))),)</f>
        <v/>
      </c>
      <c r="J92" s="362" t="str">
        <f t="shared" si="3"/>
        <v/>
      </c>
      <c r="K92" s="364" t="str">
        <f t="shared" ref="K92:M92" si="88">IF($F92="",$E92,$F92)</f>
        <v/>
      </c>
      <c r="L92" s="365" t="str">
        <f t="shared" si="88"/>
        <v/>
      </c>
      <c r="M92" s="365" t="str">
        <f t="shared" si="88"/>
        <v/>
      </c>
      <c r="N92" s="366" t="str">
        <f t="shared" si="5"/>
        <v/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>
      <c r="A93" s="51"/>
      <c r="B93" s="370"/>
      <c r="C93" s="359" t="str">
        <f>IFERROR(VLOOKUP(B93, 'Registro de Fichas Técnicas'!$B$40:$C$993, 2, FALSE), "")</f>
        <v/>
      </c>
      <c r="D93" s="360" t="str">
        <f> IF(B93="","",E93*(1-'Precificação Produto | Custo Co'!$K$10))</f>
        <v/>
      </c>
      <c r="E93" s="360" t="str">
        <f>IF(B93="","",SUMIF('Precificação Produto | Custo Co'!$C$10:$C$999,B93, 'Precificação Produto | Custo Co'!$H$10:$H$999)*'Precificação Produto | Custo Co'!$K$25)</f>
        <v/>
      </c>
      <c r="F93" s="368"/>
      <c r="G93" s="360" t="str">
        <f>IF(B93="","",IF($F93="",$E93,$F93) - SUMIFS('Precificação Produto | Custo Co'!$H:$H,'Precificação Produto | Custo Co'!$C:$C,$B93) * (1+SUM('Gastos Variáveis'!$E:$E)))</f>
        <v/>
      </c>
      <c r="H93" s="369" t="str">
        <f t="shared" si="2"/>
        <v/>
      </c>
      <c r="I93" s="370" t="str">
        <f>IFERROR(IF($F93="",$E93,$F93) / (SUMIFS('Precificação Produto | Custo Co'!$H:$H,'Precificação Produto | Custo Co'!$C:$C,$B93)*(1+SUM('Gastos Variáveis'!$E:$E))),)</f>
        <v/>
      </c>
      <c r="J93" s="362" t="str">
        <f t="shared" si="3"/>
        <v/>
      </c>
      <c r="K93" s="364" t="str">
        <f t="shared" ref="K93:M93" si="89">IF($F93="",$E93,$F93)</f>
        <v/>
      </c>
      <c r="L93" s="365" t="str">
        <f t="shared" si="89"/>
        <v/>
      </c>
      <c r="M93" s="365" t="str">
        <f t="shared" si="89"/>
        <v/>
      </c>
      <c r="N93" s="366" t="str">
        <f t="shared" si="5"/>
        <v/>
      </c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>
      <c r="A94" s="51"/>
      <c r="B94" s="370"/>
      <c r="C94" s="359" t="str">
        <f>IFERROR(VLOOKUP(B94, 'Registro de Fichas Técnicas'!$B$40:$C$993, 2, FALSE), "")</f>
        <v/>
      </c>
      <c r="D94" s="360" t="str">
        <f> IF(B94="","",E94*(1-'Precificação Produto | Custo Co'!$K$10))</f>
        <v/>
      </c>
      <c r="E94" s="360" t="str">
        <f>IF(B94="","",SUMIF('Precificação Produto | Custo Co'!$C$10:$C$999,B94, 'Precificação Produto | Custo Co'!$H$10:$H$999)*'Precificação Produto | Custo Co'!$K$25)</f>
        <v/>
      </c>
      <c r="F94" s="368"/>
      <c r="G94" s="360" t="str">
        <f>IF(B94="","",IF($F94="",$E94,$F94) - SUMIFS('Precificação Produto | Custo Co'!$H:$H,'Precificação Produto | Custo Co'!$C:$C,$B94) * (1+SUM('Gastos Variáveis'!$E:$E)))</f>
        <v/>
      </c>
      <c r="H94" s="369" t="str">
        <f t="shared" si="2"/>
        <v/>
      </c>
      <c r="I94" s="370" t="str">
        <f>IFERROR(IF($F94="",$E94,$F94) / (SUMIFS('Precificação Produto | Custo Co'!$H:$H,'Precificação Produto | Custo Co'!$C:$C,$B94)*(1+SUM('Gastos Variáveis'!$E:$E))),)</f>
        <v/>
      </c>
      <c r="J94" s="362" t="str">
        <f t="shared" si="3"/>
        <v/>
      </c>
      <c r="K94" s="364" t="str">
        <f t="shared" ref="K94:M94" si="90">IF($F94="",$E94,$F94)</f>
        <v/>
      </c>
      <c r="L94" s="365" t="str">
        <f t="shared" si="90"/>
        <v/>
      </c>
      <c r="M94" s="365" t="str">
        <f t="shared" si="90"/>
        <v/>
      </c>
      <c r="N94" s="366" t="str">
        <f t="shared" si="5"/>
        <v/>
      </c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>
      <c r="A95" s="51"/>
      <c r="B95" s="370"/>
      <c r="C95" s="359" t="str">
        <f>IFERROR(VLOOKUP(B95, 'Registro de Fichas Técnicas'!$B$40:$C$993, 2, FALSE), "")</f>
        <v/>
      </c>
      <c r="D95" s="360" t="str">
        <f> IF(B95="","",E95*(1-'Precificação Produto | Custo Co'!$K$10))</f>
        <v/>
      </c>
      <c r="E95" s="360" t="str">
        <f>IF(B95="","",SUMIF('Precificação Produto | Custo Co'!$C$10:$C$999,B95, 'Precificação Produto | Custo Co'!$H$10:$H$999)*'Precificação Produto | Custo Co'!$K$25)</f>
        <v/>
      </c>
      <c r="F95" s="368"/>
      <c r="G95" s="360" t="str">
        <f>IF(B95="","",IF($F95="",$E95,$F95) - SUMIFS('Precificação Produto | Custo Co'!$H:$H,'Precificação Produto | Custo Co'!$C:$C,$B95) * (1+SUM('Gastos Variáveis'!$E:$E)))</f>
        <v/>
      </c>
      <c r="H95" s="369" t="str">
        <f t="shared" si="2"/>
        <v/>
      </c>
      <c r="I95" s="370" t="str">
        <f>IFERROR(IF($F95="",$E95,$F95) / (SUMIFS('Precificação Produto | Custo Co'!$H:$H,'Precificação Produto | Custo Co'!$C:$C,$B95)*(1+SUM('Gastos Variáveis'!$E:$E))),)</f>
        <v/>
      </c>
      <c r="J95" s="362" t="str">
        <f t="shared" si="3"/>
        <v/>
      </c>
      <c r="K95" s="364" t="str">
        <f t="shared" ref="K95:M95" si="91">IF($F95="",$E95,$F95)</f>
        <v/>
      </c>
      <c r="L95" s="365" t="str">
        <f t="shared" si="91"/>
        <v/>
      </c>
      <c r="M95" s="365" t="str">
        <f t="shared" si="91"/>
        <v/>
      </c>
      <c r="N95" s="366" t="str">
        <f t="shared" si="5"/>
        <v/>
      </c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>
      <c r="A96" s="51"/>
      <c r="B96" s="370"/>
      <c r="C96" s="359" t="str">
        <f>IFERROR(VLOOKUP(B96, 'Registro de Fichas Técnicas'!$B$40:$C$993, 2, FALSE), "")</f>
        <v/>
      </c>
      <c r="D96" s="360" t="str">
        <f> IF(B96="","",E96*(1-'Precificação Produto | Custo Co'!$K$10))</f>
        <v/>
      </c>
      <c r="E96" s="360" t="str">
        <f>IF(B96="","",SUMIF('Precificação Produto | Custo Co'!$C$10:$C$999,B96, 'Precificação Produto | Custo Co'!$H$10:$H$999)*'Precificação Produto | Custo Co'!$K$25)</f>
        <v/>
      </c>
      <c r="F96" s="368"/>
      <c r="G96" s="360" t="str">
        <f>IF(B96="","",IF($F96="",$E96,$F96) - SUMIFS('Precificação Produto | Custo Co'!$H:$H,'Precificação Produto | Custo Co'!$C:$C,$B96) * (1+SUM('Gastos Variáveis'!$E:$E)))</f>
        <v/>
      </c>
      <c r="H96" s="369" t="str">
        <f t="shared" si="2"/>
        <v/>
      </c>
      <c r="I96" s="370" t="str">
        <f>IFERROR(IF($F96="",$E96,$F96) / (SUMIFS('Precificação Produto | Custo Co'!$H:$H,'Precificação Produto | Custo Co'!$C:$C,$B96)*(1+SUM('Gastos Variáveis'!$E:$E))),)</f>
        <v/>
      </c>
      <c r="J96" s="362" t="str">
        <f t="shared" si="3"/>
        <v/>
      </c>
      <c r="K96" s="364" t="str">
        <f t="shared" ref="K96:M96" si="92">IF($F96="",$E96,$F96)</f>
        <v/>
      </c>
      <c r="L96" s="365" t="str">
        <f t="shared" si="92"/>
        <v/>
      </c>
      <c r="M96" s="365" t="str">
        <f t="shared" si="92"/>
        <v/>
      </c>
      <c r="N96" s="366" t="str">
        <f t="shared" si="5"/>
        <v/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>
      <c r="A97" s="51"/>
      <c r="B97" s="370"/>
      <c r="C97" s="359" t="str">
        <f>IFERROR(VLOOKUP(B97, 'Registro de Fichas Técnicas'!$B$40:$C$993, 2, FALSE), "")</f>
        <v/>
      </c>
      <c r="D97" s="360" t="str">
        <f> IF(B97="","",E97*(1-'Precificação Produto | Custo Co'!$K$10))</f>
        <v/>
      </c>
      <c r="E97" s="360" t="str">
        <f>IF(B97="","",SUMIF('Precificação Produto | Custo Co'!$C$10:$C$999,B97, 'Precificação Produto | Custo Co'!$H$10:$H$999)*'Precificação Produto | Custo Co'!$K$25)</f>
        <v/>
      </c>
      <c r="F97" s="368"/>
      <c r="G97" s="360" t="str">
        <f>IF(B97="","",IF($F97="",$E97,$F97) - SUMIFS('Precificação Produto | Custo Co'!$H:$H,'Precificação Produto | Custo Co'!$C:$C,$B97) * (1+SUM('Gastos Variáveis'!$E:$E)))</f>
        <v/>
      </c>
      <c r="H97" s="369" t="str">
        <f t="shared" si="2"/>
        <v/>
      </c>
      <c r="I97" s="370" t="str">
        <f>IFERROR(IF($F97="",$E97,$F97) / (SUMIFS('Precificação Produto | Custo Co'!$H:$H,'Precificação Produto | Custo Co'!$C:$C,$B97)*(1+SUM('Gastos Variáveis'!$E:$E))),)</f>
        <v/>
      </c>
      <c r="J97" s="362" t="str">
        <f t="shared" si="3"/>
        <v/>
      </c>
      <c r="K97" s="364" t="str">
        <f t="shared" ref="K97:M97" si="93">IF($F97="",$E97,$F97)</f>
        <v/>
      </c>
      <c r="L97" s="365" t="str">
        <f t="shared" si="93"/>
        <v/>
      </c>
      <c r="M97" s="365" t="str">
        <f t="shared" si="93"/>
        <v/>
      </c>
      <c r="N97" s="366" t="str">
        <f t="shared" si="5"/>
        <v/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>
      <c r="A98" s="51"/>
      <c r="B98" s="370"/>
      <c r="C98" s="359" t="str">
        <f>IFERROR(VLOOKUP(B98, 'Registro de Fichas Técnicas'!$B$40:$C$993, 2, FALSE), "")</f>
        <v/>
      </c>
      <c r="D98" s="360" t="str">
        <f> IF(B98="","",E98*(1-'Precificação Produto | Custo Co'!$K$10))</f>
        <v/>
      </c>
      <c r="E98" s="360" t="str">
        <f>IF(B98="","",SUMIF('Precificação Produto | Custo Co'!$C$10:$C$999,B98, 'Precificação Produto | Custo Co'!$H$10:$H$999)*'Precificação Produto | Custo Co'!$K$25)</f>
        <v/>
      </c>
      <c r="F98" s="368"/>
      <c r="G98" s="360" t="str">
        <f>IF(B98="","",IF($F98="",$E98,$F98) - SUMIFS('Precificação Produto | Custo Co'!$H:$H,'Precificação Produto | Custo Co'!$C:$C,$B98) * (1+SUM('Gastos Variáveis'!$E:$E)))</f>
        <v/>
      </c>
      <c r="H98" s="369" t="str">
        <f t="shared" si="2"/>
        <v/>
      </c>
      <c r="I98" s="370" t="str">
        <f>IFERROR(IF($F98="",$E98,$F98) / (SUMIFS('Precificação Produto | Custo Co'!$H:$H,'Precificação Produto | Custo Co'!$C:$C,$B98)*(1+SUM('Gastos Variáveis'!$E:$E))),)</f>
        <v/>
      </c>
      <c r="J98" s="362" t="str">
        <f t="shared" si="3"/>
        <v/>
      </c>
      <c r="K98" s="364" t="str">
        <f t="shared" ref="K98:M98" si="94">IF($F98="",$E98,$F98)</f>
        <v/>
      </c>
      <c r="L98" s="365" t="str">
        <f t="shared" si="94"/>
        <v/>
      </c>
      <c r="M98" s="365" t="str">
        <f t="shared" si="94"/>
        <v/>
      </c>
      <c r="N98" s="366" t="str">
        <f t="shared" si="5"/>
        <v/>
      </c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>
      <c r="A99" s="51"/>
      <c r="B99" s="370"/>
      <c r="C99" s="359" t="str">
        <f>IFERROR(VLOOKUP(B99, 'Registro de Fichas Técnicas'!$B$40:$C$993, 2, FALSE), "")</f>
        <v/>
      </c>
      <c r="D99" s="360" t="str">
        <f> IF(B99="","",E99*(1-'Precificação Produto | Custo Co'!$K$10))</f>
        <v/>
      </c>
      <c r="E99" s="360" t="str">
        <f>IF(B99="","",SUMIF('Precificação Produto | Custo Co'!$C$10:$C$999,B99, 'Precificação Produto | Custo Co'!$H$10:$H$999)*'Precificação Produto | Custo Co'!$K$25)</f>
        <v/>
      </c>
      <c r="F99" s="368"/>
      <c r="G99" s="360" t="str">
        <f>IF(B99="","",IF($F99="",$E99,$F99) - SUMIFS('Precificação Produto | Custo Co'!$H:$H,'Precificação Produto | Custo Co'!$C:$C,$B99) * (1+SUM('Gastos Variáveis'!$E:$E)))</f>
        <v/>
      </c>
      <c r="H99" s="369" t="str">
        <f t="shared" si="2"/>
        <v/>
      </c>
      <c r="I99" s="370" t="str">
        <f>IFERROR(IF($F99="",$E99,$F99) / (SUMIFS('Precificação Produto | Custo Co'!$H:$H,'Precificação Produto | Custo Co'!$C:$C,$B99)*(1+SUM('Gastos Variáveis'!$E:$E))),)</f>
        <v/>
      </c>
      <c r="J99" s="362" t="str">
        <f t="shared" si="3"/>
        <v/>
      </c>
      <c r="K99" s="364" t="str">
        <f t="shared" ref="K99:M99" si="95">IF($F99="",$E99,$F99)</f>
        <v/>
      </c>
      <c r="L99" s="365" t="str">
        <f t="shared" si="95"/>
        <v/>
      </c>
      <c r="M99" s="365" t="str">
        <f t="shared" si="95"/>
        <v/>
      </c>
      <c r="N99" s="366" t="str">
        <f t="shared" si="5"/>
        <v/>
      </c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>
      <c r="A100" s="51"/>
      <c r="B100" s="370"/>
      <c r="C100" s="359" t="str">
        <f>IFERROR(VLOOKUP(B100, 'Registro de Fichas Técnicas'!$B$40:$C$993, 2, FALSE), "")</f>
        <v/>
      </c>
      <c r="D100" s="360" t="str">
        <f> IF(B100="","",E100*(1-'Precificação Produto | Custo Co'!$K$10))</f>
        <v/>
      </c>
      <c r="E100" s="360" t="str">
        <f>IF(B100="","",SUMIF('Precificação Produto | Custo Co'!$C$10:$C$999,B100, 'Precificação Produto | Custo Co'!$H$10:$H$999)*'Precificação Produto | Custo Co'!$K$25)</f>
        <v/>
      </c>
      <c r="F100" s="368"/>
      <c r="G100" s="360" t="str">
        <f>IF(B100="","",IF($F100="",$E100,$F100) - SUMIFS('Precificação Produto | Custo Co'!$H:$H,'Precificação Produto | Custo Co'!$C:$C,$B100) * (1+SUM('Gastos Variáveis'!$E:$E)))</f>
        <v/>
      </c>
      <c r="H100" s="369" t="str">
        <f t="shared" si="2"/>
        <v/>
      </c>
      <c r="I100" s="370" t="str">
        <f>IFERROR(IF($F100="",$E100,$F100) / (SUMIFS('Precificação Produto | Custo Co'!$H:$H,'Precificação Produto | Custo Co'!$C:$C,$B100)*(1+SUM('Gastos Variáveis'!$E:$E))),)</f>
        <v/>
      </c>
      <c r="J100" s="362" t="str">
        <f t="shared" si="3"/>
        <v/>
      </c>
      <c r="K100" s="364" t="str">
        <f t="shared" ref="K100:M100" si="96">IF($F100="",$E100,$F100)</f>
        <v/>
      </c>
      <c r="L100" s="365" t="str">
        <f t="shared" si="96"/>
        <v/>
      </c>
      <c r="M100" s="365" t="str">
        <f t="shared" si="96"/>
        <v/>
      </c>
      <c r="N100" s="366" t="str">
        <f t="shared" si="5"/>
        <v/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51"/>
      <c r="B101" s="370"/>
      <c r="C101" s="359" t="str">
        <f>IFERROR(VLOOKUP(B101, 'Registro de Fichas Técnicas'!$B$40:$C$993, 2, FALSE), "")</f>
        <v/>
      </c>
      <c r="D101" s="360" t="str">
        <f> IF(B101="","",E101*(1-'Precificação Produto | Custo Co'!$K$10))</f>
        <v/>
      </c>
      <c r="E101" s="360" t="str">
        <f>IF(B101="","",SUMIF('Precificação Produto | Custo Co'!$C$10:$C$999,B101, 'Precificação Produto | Custo Co'!$H$10:$H$999)*'Precificação Produto | Custo Co'!$K$25)</f>
        <v/>
      </c>
      <c r="F101" s="368"/>
      <c r="G101" s="360" t="str">
        <f>IF(B101="","",IF($F101="",$E101,$F101) - SUMIFS('Precificação Produto | Custo Co'!$H:$H,'Precificação Produto | Custo Co'!$C:$C,$B101) * (1+SUM('Gastos Variáveis'!$E:$E)))</f>
        <v/>
      </c>
      <c r="H101" s="369" t="str">
        <f t="shared" si="2"/>
        <v/>
      </c>
      <c r="I101" s="370" t="str">
        <f>IFERROR(IF($F101="",$E101,$F101) / (SUMIFS('Precificação Produto | Custo Co'!$H:$H,'Precificação Produto | Custo Co'!$C:$C,$B101)*(1+SUM('Gastos Variáveis'!$E:$E))),)</f>
        <v/>
      </c>
      <c r="J101" s="362" t="str">
        <f t="shared" si="3"/>
        <v/>
      </c>
      <c r="K101" s="364" t="str">
        <f t="shared" ref="K101:M101" si="97">IF($F101="",$E101,$F101)</f>
        <v/>
      </c>
      <c r="L101" s="365" t="str">
        <f t="shared" si="97"/>
        <v/>
      </c>
      <c r="M101" s="365" t="str">
        <f t="shared" si="97"/>
        <v/>
      </c>
      <c r="N101" s="366" t="str">
        <f t="shared" si="5"/>
        <v/>
      </c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51"/>
      <c r="B102" s="370"/>
      <c r="C102" s="359" t="str">
        <f>IFERROR(VLOOKUP(B102, 'Registro de Fichas Técnicas'!$B$40:$C$993, 2, FALSE), "")</f>
        <v/>
      </c>
      <c r="D102" s="360" t="str">
        <f> IF(B102="","",E102*(1-'Precificação Produto | Custo Co'!$K$10))</f>
        <v/>
      </c>
      <c r="E102" s="360" t="str">
        <f>IF(B102="","",SUMIF('Precificação Produto | Custo Co'!$C$10:$C$999,B102, 'Precificação Produto | Custo Co'!$H$10:$H$999)*'Precificação Produto | Custo Co'!$K$25)</f>
        <v/>
      </c>
      <c r="F102" s="368"/>
      <c r="G102" s="360" t="str">
        <f>IF(B102="","",IF($F102="",$E102,$F102) - SUMIFS('Precificação Produto | Custo Co'!$H:$H,'Precificação Produto | Custo Co'!$C:$C,$B102) * (1+SUM('Gastos Variáveis'!$E:$E)))</f>
        <v/>
      </c>
      <c r="H102" s="369" t="str">
        <f t="shared" si="2"/>
        <v/>
      </c>
      <c r="I102" s="370" t="str">
        <f>IFERROR(IF($F102="",$E102,$F102) / (SUMIFS('Precificação Produto | Custo Co'!$H:$H,'Precificação Produto | Custo Co'!$C:$C,$B102)*(1+SUM('Gastos Variáveis'!$E:$E))),)</f>
        <v/>
      </c>
      <c r="J102" s="362" t="str">
        <f t="shared" si="3"/>
        <v/>
      </c>
      <c r="K102" s="364" t="str">
        <f t="shared" ref="K102:M102" si="98">IF($F102="",$E102,$F102)</f>
        <v/>
      </c>
      <c r="L102" s="365" t="str">
        <f t="shared" si="98"/>
        <v/>
      </c>
      <c r="M102" s="365" t="str">
        <f t="shared" si="98"/>
        <v/>
      </c>
      <c r="N102" s="366" t="str">
        <f t="shared" si="5"/>
        <v/>
      </c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>
      <c r="A103" s="51"/>
      <c r="B103" s="370"/>
      <c r="C103" s="359" t="str">
        <f>IFERROR(VLOOKUP(B103, 'Registro de Fichas Técnicas'!$B$40:$C$993, 2, FALSE), "")</f>
        <v/>
      </c>
      <c r="D103" s="360" t="str">
        <f> IF(B103="","",E103*(1-'Precificação Produto | Custo Co'!$K$10))</f>
        <v/>
      </c>
      <c r="E103" s="360" t="str">
        <f>IF(B103="","",SUMIF('Precificação Produto | Custo Co'!$C$10:$C$999,B103, 'Precificação Produto | Custo Co'!$H$10:$H$999)*'Precificação Produto | Custo Co'!$K$25)</f>
        <v/>
      </c>
      <c r="F103" s="368"/>
      <c r="G103" s="360" t="str">
        <f>IF(B103="","",IF($F103="",$E103,$F103) - SUMIFS('Precificação Produto | Custo Co'!$H:$H,'Precificação Produto | Custo Co'!$C:$C,$B103) * (1+SUM('Gastos Variáveis'!$E:$E)))</f>
        <v/>
      </c>
      <c r="H103" s="369" t="str">
        <f t="shared" si="2"/>
        <v/>
      </c>
      <c r="I103" s="370" t="str">
        <f>IFERROR(IF($F103="",$E103,$F103) / (SUMIFS('Precificação Produto | Custo Co'!$H:$H,'Precificação Produto | Custo Co'!$C:$C,$B103)*(1+SUM('Gastos Variáveis'!$E:$E))),)</f>
        <v/>
      </c>
      <c r="J103" s="362" t="str">
        <f t="shared" si="3"/>
        <v/>
      </c>
      <c r="K103" s="364" t="str">
        <f t="shared" ref="K103:M103" si="99">IF($F103="",$E103,$F103)</f>
        <v/>
      </c>
      <c r="L103" s="365" t="str">
        <f t="shared" si="99"/>
        <v/>
      </c>
      <c r="M103" s="365" t="str">
        <f t="shared" si="99"/>
        <v/>
      </c>
      <c r="N103" s="366" t="str">
        <f t="shared" si="5"/>
        <v/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>
      <c r="A104" s="51"/>
      <c r="B104" s="370"/>
      <c r="C104" s="359" t="str">
        <f>IFERROR(VLOOKUP(B104, 'Registro de Fichas Técnicas'!$B$40:$C$993, 2, FALSE), "")</f>
        <v/>
      </c>
      <c r="D104" s="360" t="str">
        <f> IF(B104="","",E104*(1-'Precificação Produto | Custo Co'!$K$10))</f>
        <v/>
      </c>
      <c r="E104" s="360" t="str">
        <f>IF(B104="","",SUMIF('Precificação Produto | Custo Co'!$C$10:$C$999,B104, 'Precificação Produto | Custo Co'!$H$10:$H$999)*'Precificação Produto | Custo Co'!$K$25)</f>
        <v/>
      </c>
      <c r="F104" s="368"/>
      <c r="G104" s="360" t="str">
        <f>IF(B104="","",IF($F104="",$E104,$F104) - SUMIFS('Precificação Produto | Custo Co'!$H:$H,'Precificação Produto | Custo Co'!$C:$C,$B104) * (1+SUM('Gastos Variáveis'!$E:$E)))</f>
        <v/>
      </c>
      <c r="H104" s="369" t="str">
        <f t="shared" si="2"/>
        <v/>
      </c>
      <c r="I104" s="370" t="str">
        <f>IFERROR(IF($F104="",$E104,$F104) / (SUMIFS('Precificação Produto | Custo Co'!$H:$H,'Precificação Produto | Custo Co'!$C:$C,$B104)*(1+SUM('Gastos Variáveis'!$E:$E))),)</f>
        <v/>
      </c>
      <c r="J104" s="362" t="str">
        <f t="shared" si="3"/>
        <v/>
      </c>
      <c r="K104" s="364" t="str">
        <f t="shared" ref="K104:M104" si="100">IF($F104="",$E104,$F104)</f>
        <v/>
      </c>
      <c r="L104" s="365" t="str">
        <f t="shared" si="100"/>
        <v/>
      </c>
      <c r="M104" s="365" t="str">
        <f t="shared" si="100"/>
        <v/>
      </c>
      <c r="N104" s="366" t="str">
        <f t="shared" si="5"/>
        <v/>
      </c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>
      <c r="A105" s="51"/>
      <c r="B105" s="370"/>
      <c r="C105" s="359" t="str">
        <f>IFERROR(VLOOKUP(B105, 'Registro de Fichas Técnicas'!$B$40:$C$993, 2, FALSE), "")</f>
        <v/>
      </c>
      <c r="D105" s="360" t="str">
        <f> IF(B105="","",E105*(1-'Precificação Produto | Custo Co'!$K$10))</f>
        <v/>
      </c>
      <c r="E105" s="360" t="str">
        <f>IF(B105="","",SUMIF('Precificação Produto | Custo Co'!$C$10:$C$999,B105, 'Precificação Produto | Custo Co'!$H$10:$H$999)*'Precificação Produto | Custo Co'!$K$25)</f>
        <v/>
      </c>
      <c r="F105" s="368"/>
      <c r="G105" s="360" t="str">
        <f>IF(B105="","",IF($F105="",$E105,$F105) - SUMIFS('Precificação Produto | Custo Co'!$H:$H,'Precificação Produto | Custo Co'!$C:$C,$B105) * (1+SUM('Gastos Variáveis'!$E:$E)))</f>
        <v/>
      </c>
      <c r="H105" s="369" t="str">
        <f t="shared" si="2"/>
        <v/>
      </c>
      <c r="I105" s="370" t="str">
        <f>IFERROR(IF($F105="",$E105,$F105) / (SUMIFS('Precificação Produto | Custo Co'!$H:$H,'Precificação Produto | Custo Co'!$C:$C,$B105)*(1+SUM('Gastos Variáveis'!$E:$E))),)</f>
        <v/>
      </c>
      <c r="J105" s="362" t="str">
        <f t="shared" si="3"/>
        <v/>
      </c>
      <c r="K105" s="364" t="str">
        <f t="shared" ref="K105:M105" si="101">IF($F105="",$E105,$F105)</f>
        <v/>
      </c>
      <c r="L105" s="365" t="str">
        <f t="shared" si="101"/>
        <v/>
      </c>
      <c r="M105" s="365" t="str">
        <f t="shared" si="101"/>
        <v/>
      </c>
      <c r="N105" s="366" t="str">
        <f t="shared" si="5"/>
        <v/>
      </c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>
      <c r="A106" s="51"/>
      <c r="B106" s="370"/>
      <c r="C106" s="359" t="str">
        <f>IFERROR(VLOOKUP(B106, 'Registro de Fichas Técnicas'!$B$40:$C$993, 2, FALSE), "")</f>
        <v/>
      </c>
      <c r="D106" s="360" t="str">
        <f> IF(B106="","",E106*(1-'Precificação Produto | Custo Co'!$K$10))</f>
        <v/>
      </c>
      <c r="E106" s="360" t="str">
        <f>IF(B106="","",SUMIF('Precificação Produto | Custo Co'!$C$10:$C$999,B106, 'Precificação Produto | Custo Co'!$H$10:$H$999)*'Precificação Produto | Custo Co'!$K$25)</f>
        <v/>
      </c>
      <c r="F106" s="368"/>
      <c r="G106" s="360" t="str">
        <f>IF(B106="","",IF($F106="",$E106,$F106) - SUMIFS('Precificação Produto | Custo Co'!$H:$H,'Precificação Produto | Custo Co'!$C:$C,$B106) * (1+SUM('Gastos Variáveis'!$E:$E)))</f>
        <v/>
      </c>
      <c r="H106" s="369" t="str">
        <f t="shared" si="2"/>
        <v/>
      </c>
      <c r="I106" s="370" t="str">
        <f>IFERROR(IF($F106="",$E106,$F106) / (SUMIFS('Precificação Produto | Custo Co'!$H:$H,'Precificação Produto | Custo Co'!$C:$C,$B106)*(1+SUM('Gastos Variáveis'!$E:$E))),)</f>
        <v/>
      </c>
      <c r="J106" s="362" t="str">
        <f t="shared" si="3"/>
        <v/>
      </c>
      <c r="K106" s="364" t="str">
        <f t="shared" ref="K106:M106" si="102">IF($F106="",$E106,$F106)</f>
        <v/>
      </c>
      <c r="L106" s="365" t="str">
        <f t="shared" si="102"/>
        <v/>
      </c>
      <c r="M106" s="365" t="str">
        <f t="shared" si="102"/>
        <v/>
      </c>
      <c r="N106" s="366" t="str">
        <f t="shared" si="5"/>
        <v/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>
      <c r="A107" s="51"/>
      <c r="B107" s="370"/>
      <c r="C107" s="359" t="str">
        <f>IFERROR(VLOOKUP(B107, 'Registro de Fichas Técnicas'!$B$40:$C$993, 2, FALSE), "")</f>
        <v/>
      </c>
      <c r="D107" s="360" t="str">
        <f> IF(B107="","",E107*(1-'Precificação Produto | Custo Co'!$K$10))</f>
        <v/>
      </c>
      <c r="E107" s="360" t="str">
        <f>IF(B107="","",SUMIF('Precificação Produto | Custo Co'!$C$10:$C$999,B107, 'Precificação Produto | Custo Co'!$H$10:$H$999)*'Precificação Produto | Custo Co'!$K$25)</f>
        <v/>
      </c>
      <c r="F107" s="368"/>
      <c r="G107" s="360" t="str">
        <f>IF(B107="","",IF($F107="",$E107,$F107) - SUMIFS('Precificação Produto | Custo Co'!$H:$H,'Precificação Produto | Custo Co'!$C:$C,$B107) * (1+SUM('Gastos Variáveis'!$E:$E)))</f>
        <v/>
      </c>
      <c r="H107" s="369" t="str">
        <f t="shared" si="2"/>
        <v/>
      </c>
      <c r="I107" s="370" t="str">
        <f>IFERROR(IF($F107="",$E107,$F107) / (SUMIFS('Precificação Produto | Custo Co'!$H:$H,'Precificação Produto | Custo Co'!$C:$C,$B107)*(1+SUM('Gastos Variáveis'!$E:$E))),)</f>
        <v/>
      </c>
      <c r="J107" s="362" t="str">
        <f t="shared" si="3"/>
        <v/>
      </c>
      <c r="K107" s="364" t="str">
        <f t="shared" ref="K107:M107" si="103">IF($F107="",$E107,$F107)</f>
        <v/>
      </c>
      <c r="L107" s="365" t="str">
        <f t="shared" si="103"/>
        <v/>
      </c>
      <c r="M107" s="365" t="str">
        <f t="shared" si="103"/>
        <v/>
      </c>
      <c r="N107" s="366" t="str">
        <f t="shared" si="5"/>
        <v/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>
      <c r="A108" s="51"/>
      <c r="B108" s="370"/>
      <c r="C108" s="359" t="str">
        <f>IFERROR(VLOOKUP(B108, 'Registro de Fichas Técnicas'!$B$40:$C$993, 2, FALSE), "")</f>
        <v/>
      </c>
      <c r="D108" s="360" t="str">
        <f> IF(B108="","",E108*(1-'Precificação Produto | Custo Co'!$K$10))</f>
        <v/>
      </c>
      <c r="E108" s="360" t="str">
        <f>IF(B108="","",SUMIF('Precificação Produto | Custo Co'!$C$10:$C$999,B108, 'Precificação Produto | Custo Co'!$H$10:$H$999)*'Precificação Produto | Custo Co'!$K$25)</f>
        <v/>
      </c>
      <c r="F108" s="368"/>
      <c r="G108" s="360" t="str">
        <f>IF(B108="","",IF($F108="",$E108,$F108) - SUMIFS('Precificação Produto | Custo Co'!$H:$H,'Precificação Produto | Custo Co'!$C:$C,$B108) * (1+SUM('Gastos Variáveis'!$E:$E)))</f>
        <v/>
      </c>
      <c r="H108" s="369" t="str">
        <f t="shared" si="2"/>
        <v/>
      </c>
      <c r="I108" s="370" t="str">
        <f>IFERROR(IF($F108="",$E108,$F108) / (SUMIFS('Precificação Produto | Custo Co'!$H:$H,'Precificação Produto | Custo Co'!$C:$C,$B108)*(1+SUM('Gastos Variáveis'!$E:$E))),)</f>
        <v/>
      </c>
      <c r="J108" s="362" t="str">
        <f t="shared" si="3"/>
        <v/>
      </c>
      <c r="K108" s="364" t="str">
        <f t="shared" ref="K108:M108" si="104">IF($F108="",$E108,$F108)</f>
        <v/>
      </c>
      <c r="L108" s="365" t="str">
        <f t="shared" si="104"/>
        <v/>
      </c>
      <c r="M108" s="365" t="str">
        <f t="shared" si="104"/>
        <v/>
      </c>
      <c r="N108" s="366" t="str">
        <f t="shared" si="5"/>
        <v/>
      </c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>
      <c r="A109" s="51"/>
      <c r="B109" s="370"/>
      <c r="C109" s="359" t="str">
        <f>IFERROR(VLOOKUP(B109, 'Registro de Fichas Técnicas'!$B$40:$C$993, 2, FALSE), "")</f>
        <v/>
      </c>
      <c r="D109" s="360" t="str">
        <f> IF(B109="","",E109*(1-'Precificação Produto | Custo Co'!$K$10))</f>
        <v/>
      </c>
      <c r="E109" s="360" t="str">
        <f>IF(B109="","",SUMIF('Precificação Produto | Custo Co'!$C$10:$C$999,B109, 'Precificação Produto | Custo Co'!$H$10:$H$999)*'Precificação Produto | Custo Co'!$K$25)</f>
        <v/>
      </c>
      <c r="F109" s="368"/>
      <c r="G109" s="360" t="str">
        <f>IF(B109="","",IF($F109="",$E109,$F109) - SUMIFS('Precificação Produto | Custo Co'!$H:$H,'Precificação Produto | Custo Co'!$C:$C,$B109) * (1+SUM('Gastos Variáveis'!$E:$E)))</f>
        <v/>
      </c>
      <c r="H109" s="369" t="str">
        <f t="shared" si="2"/>
        <v/>
      </c>
      <c r="I109" s="370" t="str">
        <f>IFERROR(IF($F109="",$E109,$F109) / (SUMIFS('Precificação Produto | Custo Co'!$H:$H,'Precificação Produto | Custo Co'!$C:$C,$B109)*(1+SUM('Gastos Variáveis'!$E:$E))),)</f>
        <v/>
      </c>
      <c r="J109" s="362" t="str">
        <f t="shared" si="3"/>
        <v/>
      </c>
      <c r="K109" s="364" t="str">
        <f t="shared" ref="K109:M109" si="105">IF($F109="",$E109,$F109)</f>
        <v/>
      </c>
      <c r="L109" s="365" t="str">
        <f t="shared" si="105"/>
        <v/>
      </c>
      <c r="M109" s="365" t="str">
        <f t="shared" si="105"/>
        <v/>
      </c>
      <c r="N109" s="366" t="str">
        <f t="shared" si="5"/>
        <v/>
      </c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>
      <c r="A110" s="51"/>
      <c r="B110" s="370"/>
      <c r="C110" s="359" t="str">
        <f>IFERROR(VLOOKUP(B110, 'Registro de Fichas Técnicas'!$B$40:$C$993, 2, FALSE), "")</f>
        <v/>
      </c>
      <c r="D110" s="360" t="str">
        <f> IF(B110="","",E110*(1-'Precificação Produto | Custo Co'!$K$10))</f>
        <v/>
      </c>
      <c r="E110" s="360" t="str">
        <f>IF(B110="","",SUMIF('Precificação Produto | Custo Co'!$C$10:$C$999,B110, 'Precificação Produto | Custo Co'!$H$10:$H$999)*'Precificação Produto | Custo Co'!$K$25)</f>
        <v/>
      </c>
      <c r="F110" s="368"/>
      <c r="G110" s="360" t="str">
        <f>IF(B110="","",IF($F110="",$E110,$F110) - SUMIFS('Precificação Produto | Custo Co'!$H:$H,'Precificação Produto | Custo Co'!$C:$C,$B110) * (1+SUM('Gastos Variáveis'!$E:$E)))</f>
        <v/>
      </c>
      <c r="H110" s="369" t="str">
        <f t="shared" si="2"/>
        <v/>
      </c>
      <c r="I110" s="370" t="str">
        <f>IFERROR(IF($F110="",$E110,$F110) / (SUMIFS('Precificação Produto | Custo Co'!$H:$H,'Precificação Produto | Custo Co'!$C:$C,$B110)*(1+SUM('Gastos Variáveis'!$E:$E))),)</f>
        <v/>
      </c>
      <c r="J110" s="362" t="str">
        <f t="shared" si="3"/>
        <v/>
      </c>
      <c r="K110" s="364" t="str">
        <f t="shared" ref="K110:M110" si="106">IF($F110="",$E110,$F110)</f>
        <v/>
      </c>
      <c r="L110" s="365" t="str">
        <f t="shared" si="106"/>
        <v/>
      </c>
      <c r="M110" s="365" t="str">
        <f t="shared" si="106"/>
        <v/>
      </c>
      <c r="N110" s="366" t="str">
        <f t="shared" si="5"/>
        <v/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>
      <c r="A111" s="51"/>
      <c r="B111" s="370"/>
      <c r="C111" s="359" t="str">
        <f>IFERROR(VLOOKUP(B111, 'Registro de Fichas Técnicas'!$B$40:$C$993, 2, FALSE), "")</f>
        <v/>
      </c>
      <c r="D111" s="360" t="str">
        <f> IF(B111="","",E111*(1-'Precificação Produto | Custo Co'!$K$10))</f>
        <v/>
      </c>
      <c r="E111" s="360" t="str">
        <f>IF(B111="","",SUMIF('Precificação Produto | Custo Co'!$C$10:$C$999,B111, 'Precificação Produto | Custo Co'!$H$10:$H$999)*'Precificação Produto | Custo Co'!$K$25)</f>
        <v/>
      </c>
      <c r="F111" s="368"/>
      <c r="G111" s="360" t="str">
        <f>IF(B111="","",IF($F111="",$E111,$F111) - SUMIFS('Precificação Produto | Custo Co'!$H:$H,'Precificação Produto | Custo Co'!$C:$C,$B111) * (1+SUM('Gastos Variáveis'!$E:$E)))</f>
        <v/>
      </c>
      <c r="H111" s="369" t="str">
        <f t="shared" si="2"/>
        <v/>
      </c>
      <c r="I111" s="370" t="str">
        <f>IFERROR(IF($F111="",$E111,$F111) / (SUMIFS('Precificação Produto | Custo Co'!$H:$H,'Precificação Produto | Custo Co'!$C:$C,$B111)*(1+SUM('Gastos Variáveis'!$E:$E))),)</f>
        <v/>
      </c>
      <c r="J111" s="362" t="str">
        <f t="shared" si="3"/>
        <v/>
      </c>
      <c r="K111" s="364" t="str">
        <f t="shared" ref="K111:M111" si="107">IF($F111="",$E111,$F111)</f>
        <v/>
      </c>
      <c r="L111" s="365" t="str">
        <f t="shared" si="107"/>
        <v/>
      </c>
      <c r="M111" s="365" t="str">
        <f t="shared" si="107"/>
        <v/>
      </c>
      <c r="N111" s="366" t="str">
        <f t="shared" si="5"/>
        <v/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>
      <c r="A112" s="51"/>
      <c r="B112" s="370"/>
      <c r="C112" s="359" t="str">
        <f>IFERROR(VLOOKUP(B112, 'Registro de Fichas Técnicas'!$B$40:$C$993, 2, FALSE), "")</f>
        <v/>
      </c>
      <c r="D112" s="360" t="str">
        <f> IF(B112="","",E112*(1-'Precificação Produto | Custo Co'!$K$10))</f>
        <v/>
      </c>
      <c r="E112" s="360" t="str">
        <f>IF(B112="","",SUMIF('Precificação Produto | Custo Co'!$C$10:$C$999,B112, 'Precificação Produto | Custo Co'!$H$10:$H$999)*'Precificação Produto | Custo Co'!$K$25)</f>
        <v/>
      </c>
      <c r="F112" s="368"/>
      <c r="G112" s="360" t="str">
        <f>IF(B112="","",IF($F112="",$E112,$F112) - SUMIFS('Precificação Produto | Custo Co'!$H:$H,'Precificação Produto | Custo Co'!$C:$C,$B112) * (1+SUM('Gastos Variáveis'!$E:$E)))</f>
        <v/>
      </c>
      <c r="H112" s="369" t="str">
        <f t="shared" si="2"/>
        <v/>
      </c>
      <c r="I112" s="370" t="str">
        <f>IFERROR(IF($F112="",$E112,$F112) / (SUMIFS('Precificação Produto | Custo Co'!$H:$H,'Precificação Produto | Custo Co'!$C:$C,$B112)*(1+SUM('Gastos Variáveis'!$E:$E))),)</f>
        <v/>
      </c>
      <c r="J112" s="362" t="str">
        <f t="shared" si="3"/>
        <v/>
      </c>
      <c r="K112" s="364" t="str">
        <f t="shared" ref="K112:M112" si="108">IF($F112="",$E112,$F112)</f>
        <v/>
      </c>
      <c r="L112" s="365" t="str">
        <f t="shared" si="108"/>
        <v/>
      </c>
      <c r="M112" s="365" t="str">
        <f t="shared" si="108"/>
        <v/>
      </c>
      <c r="N112" s="366" t="str">
        <f t="shared" si="5"/>
        <v/>
      </c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>
      <c r="A113" s="51"/>
      <c r="B113" s="370"/>
      <c r="C113" s="359" t="str">
        <f>IFERROR(VLOOKUP(B113, 'Registro de Fichas Técnicas'!$B$40:$C$993, 2, FALSE), "")</f>
        <v/>
      </c>
      <c r="D113" s="360" t="str">
        <f> IF(B113="","",E113*(1-'Precificação Produto | Custo Co'!$K$10))</f>
        <v/>
      </c>
      <c r="E113" s="360" t="str">
        <f>IF(B113="","",SUMIF('Precificação Produto | Custo Co'!$C$10:$C$999,B113, 'Precificação Produto | Custo Co'!$H$10:$H$999)*'Precificação Produto | Custo Co'!$K$25)</f>
        <v/>
      </c>
      <c r="F113" s="368"/>
      <c r="G113" s="360" t="str">
        <f>IF(B113="","",IF($F113="",$E113,$F113) - SUMIFS('Precificação Produto | Custo Co'!$H:$H,'Precificação Produto | Custo Co'!$C:$C,$B113) * (1+SUM('Gastos Variáveis'!$E:$E)))</f>
        <v/>
      </c>
      <c r="H113" s="369" t="str">
        <f t="shared" si="2"/>
        <v/>
      </c>
      <c r="I113" s="370" t="str">
        <f>IFERROR(IF($F113="",$E113,$F113) / (SUMIFS('Precificação Produto | Custo Co'!$H:$H,'Precificação Produto | Custo Co'!$C:$C,$B113)*(1+SUM('Gastos Variáveis'!$E:$E))),)</f>
        <v/>
      </c>
      <c r="J113" s="362" t="str">
        <f t="shared" si="3"/>
        <v/>
      </c>
      <c r="K113" s="364" t="str">
        <f t="shared" ref="K113:M113" si="109">IF($F113="",$E113,$F113)</f>
        <v/>
      </c>
      <c r="L113" s="365" t="str">
        <f t="shared" si="109"/>
        <v/>
      </c>
      <c r="M113" s="365" t="str">
        <f t="shared" si="109"/>
        <v/>
      </c>
      <c r="N113" s="366" t="str">
        <f t="shared" si="5"/>
        <v/>
      </c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>
      <c r="A114" s="51"/>
      <c r="B114" s="370"/>
      <c r="C114" s="359" t="str">
        <f>IFERROR(VLOOKUP(B114, 'Registro de Fichas Técnicas'!$B$40:$C$993, 2, FALSE), "")</f>
        <v/>
      </c>
      <c r="D114" s="360" t="str">
        <f> IF(B114="","",E114*(1-'Precificação Produto | Custo Co'!$K$10))</f>
        <v/>
      </c>
      <c r="E114" s="360" t="str">
        <f>IF(B114="","",SUMIF('Precificação Produto | Custo Co'!$C$10:$C$999,B114, 'Precificação Produto | Custo Co'!$H$10:$H$999)*'Precificação Produto | Custo Co'!$K$25)</f>
        <v/>
      </c>
      <c r="F114" s="368"/>
      <c r="G114" s="360" t="str">
        <f>IF(B114="","",IF($F114="",$E114,$F114) - SUMIFS('Precificação Produto | Custo Co'!$H:$H,'Precificação Produto | Custo Co'!$C:$C,$B114) * (1+SUM('Gastos Variáveis'!$E:$E)))</f>
        <v/>
      </c>
      <c r="H114" s="369" t="str">
        <f t="shared" si="2"/>
        <v/>
      </c>
      <c r="I114" s="370" t="str">
        <f>IFERROR(IF($F114="",$E114,$F114) / (SUMIFS('Precificação Produto | Custo Co'!$H:$H,'Precificação Produto | Custo Co'!$C:$C,$B114)*(1+SUM('Gastos Variáveis'!$E:$E))),)</f>
        <v/>
      </c>
      <c r="J114" s="362" t="str">
        <f t="shared" si="3"/>
        <v/>
      </c>
      <c r="K114" s="364" t="str">
        <f t="shared" ref="K114:M114" si="110">IF($F114="",$E114,$F114)</f>
        <v/>
      </c>
      <c r="L114" s="365" t="str">
        <f t="shared" si="110"/>
        <v/>
      </c>
      <c r="M114" s="365" t="str">
        <f t="shared" si="110"/>
        <v/>
      </c>
      <c r="N114" s="366" t="str">
        <f t="shared" si="5"/>
        <v/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>
      <c r="A115" s="51"/>
      <c r="B115" s="370"/>
      <c r="C115" s="359" t="str">
        <f>IFERROR(VLOOKUP(B115, 'Registro de Fichas Técnicas'!$B$40:$C$993, 2, FALSE), "")</f>
        <v/>
      </c>
      <c r="D115" s="360" t="str">
        <f> IF(B115="","",E115*(1-'Precificação Produto | Custo Co'!$K$10))</f>
        <v/>
      </c>
      <c r="E115" s="360" t="str">
        <f>IF(B115="","",SUMIF('Precificação Produto | Custo Co'!$C$10:$C$999,B115, 'Precificação Produto | Custo Co'!$H$10:$H$999)*'Precificação Produto | Custo Co'!$K$25)</f>
        <v/>
      </c>
      <c r="F115" s="368"/>
      <c r="G115" s="360" t="str">
        <f>IF(B115="","",IF($F115="",$E115,$F115) - SUMIFS('Precificação Produto | Custo Co'!$H:$H,'Precificação Produto | Custo Co'!$C:$C,$B115) * (1+SUM('Gastos Variáveis'!$E:$E)))</f>
        <v/>
      </c>
      <c r="H115" s="369" t="str">
        <f t="shared" si="2"/>
        <v/>
      </c>
      <c r="I115" s="370" t="str">
        <f>IFERROR(IF($F115="",$E115,$F115) / (SUMIFS('Precificação Produto | Custo Co'!$H:$H,'Precificação Produto | Custo Co'!$C:$C,$B115)*(1+SUM('Gastos Variáveis'!$E:$E))),)</f>
        <v/>
      </c>
      <c r="J115" s="362" t="str">
        <f t="shared" si="3"/>
        <v/>
      </c>
      <c r="K115" s="364" t="str">
        <f t="shared" ref="K115:M115" si="111">IF($F115="",$E115,$F115)</f>
        <v/>
      </c>
      <c r="L115" s="365" t="str">
        <f t="shared" si="111"/>
        <v/>
      </c>
      <c r="M115" s="365" t="str">
        <f t="shared" si="111"/>
        <v/>
      </c>
      <c r="N115" s="366" t="str">
        <f t="shared" si="5"/>
        <v/>
      </c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>
      <c r="A116" s="51"/>
      <c r="B116" s="370"/>
      <c r="C116" s="359" t="str">
        <f>IFERROR(VLOOKUP(B116, 'Registro de Fichas Técnicas'!$B$40:$C$993, 2, FALSE), "")</f>
        <v/>
      </c>
      <c r="D116" s="360" t="str">
        <f> IF(B116="","",E116*(1-'Precificação Produto | Custo Co'!$K$10))</f>
        <v/>
      </c>
      <c r="E116" s="360" t="str">
        <f>IF(B116="","",SUMIF('Precificação Produto | Custo Co'!$C$10:$C$999,B116, 'Precificação Produto | Custo Co'!$H$10:$H$999)*'Precificação Produto | Custo Co'!$K$25)</f>
        <v/>
      </c>
      <c r="F116" s="368"/>
      <c r="G116" s="360" t="str">
        <f>IF(B116="","",IF($F116="",$E116,$F116) - SUMIFS('Precificação Produto | Custo Co'!$H:$H,'Precificação Produto | Custo Co'!$C:$C,$B116) * (1+SUM('Gastos Variáveis'!$E:$E)))</f>
        <v/>
      </c>
      <c r="H116" s="369" t="str">
        <f t="shared" si="2"/>
        <v/>
      </c>
      <c r="I116" s="370" t="str">
        <f>IFERROR(IF($F116="",$E116,$F116) / (SUMIFS('Precificação Produto | Custo Co'!$H:$H,'Precificação Produto | Custo Co'!$C:$C,$B116)*(1+SUM('Gastos Variáveis'!$E:$E))),)</f>
        <v/>
      </c>
      <c r="J116" s="362" t="str">
        <f t="shared" si="3"/>
        <v/>
      </c>
      <c r="K116" s="364" t="str">
        <f t="shared" ref="K116:M116" si="112">IF($F116="",$E116,$F116)</f>
        <v/>
      </c>
      <c r="L116" s="365" t="str">
        <f t="shared" si="112"/>
        <v/>
      </c>
      <c r="M116" s="365" t="str">
        <f t="shared" si="112"/>
        <v/>
      </c>
      <c r="N116" s="366" t="str">
        <f t="shared" si="5"/>
        <v/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>
      <c r="A117" s="51"/>
      <c r="B117" s="370"/>
      <c r="C117" s="359" t="str">
        <f>IFERROR(VLOOKUP(B117, 'Registro de Fichas Técnicas'!$B$40:$C$993, 2, FALSE), "")</f>
        <v/>
      </c>
      <c r="D117" s="360" t="str">
        <f> IF(B117="","",E117*(1-'Precificação Produto | Custo Co'!$K$10))</f>
        <v/>
      </c>
      <c r="E117" s="360" t="str">
        <f>IF(B117="","",SUMIF('Precificação Produto | Custo Co'!$C$10:$C$999,B117, 'Precificação Produto | Custo Co'!$H$10:$H$999)*'Precificação Produto | Custo Co'!$K$25)</f>
        <v/>
      </c>
      <c r="F117" s="368"/>
      <c r="G117" s="360" t="str">
        <f>IF(B117="","",IF($F117="",$E117,$F117) - SUMIFS('Precificação Produto | Custo Co'!$H:$H,'Precificação Produto | Custo Co'!$C:$C,$B117) * (1+SUM('Gastos Variáveis'!$E:$E)))</f>
        <v/>
      </c>
      <c r="H117" s="369" t="str">
        <f t="shared" si="2"/>
        <v/>
      </c>
      <c r="I117" s="370" t="str">
        <f>IFERROR(IF($F117="",$E117,$F117) / (SUMIFS('Precificação Produto | Custo Co'!$H:$H,'Precificação Produto | Custo Co'!$C:$C,$B117)*(1+SUM('Gastos Variáveis'!$E:$E))),)</f>
        <v/>
      </c>
      <c r="J117" s="362" t="str">
        <f t="shared" si="3"/>
        <v/>
      </c>
      <c r="K117" s="364" t="str">
        <f t="shared" ref="K117:M117" si="113">IF($F117="",$E117,$F117)</f>
        <v/>
      </c>
      <c r="L117" s="365" t="str">
        <f t="shared" si="113"/>
        <v/>
      </c>
      <c r="M117" s="365" t="str">
        <f t="shared" si="113"/>
        <v/>
      </c>
      <c r="N117" s="366" t="str">
        <f t="shared" si="5"/>
        <v/>
      </c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>
      <c r="A118" s="51"/>
      <c r="B118" s="370"/>
      <c r="C118" s="359" t="str">
        <f>IFERROR(VLOOKUP(B118, 'Registro de Fichas Técnicas'!$B$40:$C$993, 2, FALSE), "")</f>
        <v/>
      </c>
      <c r="D118" s="360" t="str">
        <f> IF(B118="","",E118*(1-'Precificação Produto | Custo Co'!$K$10))</f>
        <v/>
      </c>
      <c r="E118" s="360" t="str">
        <f>IF(B118="","",SUMIF('Precificação Produto | Custo Co'!$C$10:$C$999,B118, 'Precificação Produto | Custo Co'!$H$10:$H$999)*'Precificação Produto | Custo Co'!$K$25)</f>
        <v/>
      </c>
      <c r="F118" s="368"/>
      <c r="G118" s="360" t="str">
        <f>IF(B118="","",IF($F118="",$E118,$F118) - SUMIFS('Precificação Produto | Custo Co'!$H:$H,'Precificação Produto | Custo Co'!$C:$C,$B118) * (1+SUM('Gastos Variáveis'!$E:$E)))</f>
        <v/>
      </c>
      <c r="H118" s="369" t="str">
        <f t="shared" si="2"/>
        <v/>
      </c>
      <c r="I118" s="370" t="str">
        <f>IFERROR(IF($F118="",$E118,$F118) / (SUMIFS('Precificação Produto | Custo Co'!$H:$H,'Precificação Produto | Custo Co'!$C:$C,$B118)*(1+SUM('Gastos Variáveis'!$E:$E))),)</f>
        <v/>
      </c>
      <c r="J118" s="362" t="str">
        <f t="shared" si="3"/>
        <v/>
      </c>
      <c r="K118" s="364" t="str">
        <f t="shared" ref="K118:M118" si="114">IF($F118="",$E118,$F118)</f>
        <v/>
      </c>
      <c r="L118" s="365" t="str">
        <f t="shared" si="114"/>
        <v/>
      </c>
      <c r="M118" s="365" t="str">
        <f t="shared" si="114"/>
        <v/>
      </c>
      <c r="N118" s="366" t="str">
        <f t="shared" si="5"/>
        <v/>
      </c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>
      <c r="A119" s="51"/>
      <c r="B119" s="370"/>
      <c r="C119" s="359" t="str">
        <f>IFERROR(VLOOKUP(B119, 'Registro de Fichas Técnicas'!$B$40:$C$993, 2, FALSE), "")</f>
        <v/>
      </c>
      <c r="D119" s="360" t="str">
        <f> IF(B119="","",E119*(1-'Precificação Produto | Custo Co'!$K$10))</f>
        <v/>
      </c>
      <c r="E119" s="360" t="str">
        <f>IF(B119="","",SUMIF('Precificação Produto | Custo Co'!$C$10:$C$999,B119, 'Precificação Produto | Custo Co'!$H$10:$H$999)*'Precificação Produto | Custo Co'!$K$25)</f>
        <v/>
      </c>
      <c r="F119" s="368"/>
      <c r="G119" s="360" t="str">
        <f>IF(B119="","",IF($F119="",$E119,$F119) - SUMIFS('Precificação Produto | Custo Co'!$H:$H,'Precificação Produto | Custo Co'!$C:$C,$B119) * (1+SUM('Gastos Variáveis'!$E:$E)))</f>
        <v/>
      </c>
      <c r="H119" s="369" t="str">
        <f t="shared" si="2"/>
        <v/>
      </c>
      <c r="I119" s="370" t="str">
        <f>IFERROR(IF($F119="",$E119,$F119) / (SUMIFS('Precificação Produto | Custo Co'!$H:$H,'Precificação Produto | Custo Co'!$C:$C,$B119)*(1+SUM('Gastos Variáveis'!$E:$E))),)</f>
        <v/>
      </c>
      <c r="J119" s="362" t="str">
        <f t="shared" si="3"/>
        <v/>
      </c>
      <c r="K119" s="364" t="str">
        <f t="shared" ref="K119:M119" si="115">IF($F119="",$E119,$F119)</f>
        <v/>
      </c>
      <c r="L119" s="365" t="str">
        <f t="shared" si="115"/>
        <v/>
      </c>
      <c r="M119" s="365" t="str">
        <f t="shared" si="115"/>
        <v/>
      </c>
      <c r="N119" s="366" t="str">
        <f t="shared" si="5"/>
        <v/>
      </c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>
      <c r="A120" s="51"/>
      <c r="B120" s="370"/>
      <c r="C120" s="359" t="str">
        <f>IFERROR(VLOOKUP(B120, 'Registro de Fichas Técnicas'!$B$40:$C$993, 2, FALSE), "")</f>
        <v/>
      </c>
      <c r="D120" s="360" t="str">
        <f> IF(B120="","",E120*(1-'Precificação Produto | Custo Co'!$K$10))</f>
        <v/>
      </c>
      <c r="E120" s="360" t="str">
        <f>IF(B120="","",SUMIF('Precificação Produto | Custo Co'!$C$10:$C$999,B120, 'Precificação Produto | Custo Co'!$H$10:$H$999)*'Precificação Produto | Custo Co'!$K$25)</f>
        <v/>
      </c>
      <c r="F120" s="368"/>
      <c r="G120" s="360" t="str">
        <f>IF(B120="","",IF($F120="",$E120,$F120) - SUMIFS('Precificação Produto | Custo Co'!$H:$H,'Precificação Produto | Custo Co'!$C:$C,$B120) * (1+SUM('Gastos Variáveis'!$E:$E)))</f>
        <v/>
      </c>
      <c r="H120" s="369" t="str">
        <f t="shared" si="2"/>
        <v/>
      </c>
      <c r="I120" s="370" t="str">
        <f>IFERROR(IF($F120="",$E120,$F120) / (SUMIFS('Precificação Produto | Custo Co'!$H:$H,'Precificação Produto | Custo Co'!$C:$C,$B120)*(1+SUM('Gastos Variáveis'!$E:$E))),)</f>
        <v/>
      </c>
      <c r="J120" s="362" t="str">
        <f t="shared" si="3"/>
        <v/>
      </c>
      <c r="K120" s="364" t="str">
        <f t="shared" ref="K120:M120" si="116">IF($F120="",$E120,$F120)</f>
        <v/>
      </c>
      <c r="L120" s="365" t="str">
        <f t="shared" si="116"/>
        <v/>
      </c>
      <c r="M120" s="365" t="str">
        <f t="shared" si="116"/>
        <v/>
      </c>
      <c r="N120" s="366" t="str">
        <f t="shared" si="5"/>
        <v/>
      </c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>
      <c r="A121" s="51"/>
      <c r="B121" s="370"/>
      <c r="C121" s="359" t="str">
        <f>IFERROR(VLOOKUP(B121, 'Registro de Fichas Técnicas'!$B$40:$C$993, 2, FALSE), "")</f>
        <v/>
      </c>
      <c r="D121" s="360" t="str">
        <f> IF(B121="","",E121*(1-'Precificação Produto | Custo Co'!$K$10))</f>
        <v/>
      </c>
      <c r="E121" s="360" t="str">
        <f>IF(B121="","",SUMIF('Precificação Produto | Custo Co'!$C$10:$C$999,B121, 'Precificação Produto | Custo Co'!$H$10:$H$999)*'Precificação Produto | Custo Co'!$K$25)</f>
        <v/>
      </c>
      <c r="F121" s="368"/>
      <c r="G121" s="360" t="str">
        <f>IF(B121="","",IF($F121="",$E121,$F121) - SUMIFS('Precificação Produto | Custo Co'!$H:$H,'Precificação Produto | Custo Co'!$C:$C,$B121) * (1+SUM('Gastos Variáveis'!$E:$E)))</f>
        <v/>
      </c>
      <c r="H121" s="369" t="str">
        <f t="shared" si="2"/>
        <v/>
      </c>
      <c r="I121" s="370" t="str">
        <f>IFERROR(IF($F121="",$E121,$F121) / (SUMIFS('Precificação Produto | Custo Co'!$H:$H,'Precificação Produto | Custo Co'!$C:$C,$B121)*(1+SUM('Gastos Variáveis'!$E:$E))),)</f>
        <v/>
      </c>
      <c r="J121" s="362" t="str">
        <f t="shared" si="3"/>
        <v/>
      </c>
      <c r="K121" s="364" t="str">
        <f t="shared" ref="K121:M121" si="117">IF($F121="",$E121,$F121)</f>
        <v/>
      </c>
      <c r="L121" s="365" t="str">
        <f t="shared" si="117"/>
        <v/>
      </c>
      <c r="M121" s="365" t="str">
        <f t="shared" si="117"/>
        <v/>
      </c>
      <c r="N121" s="366" t="str">
        <f t="shared" si="5"/>
        <v/>
      </c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>
      <c r="A122" s="51"/>
      <c r="B122" s="370"/>
      <c r="C122" s="359" t="str">
        <f>IFERROR(VLOOKUP(B122, 'Registro de Fichas Técnicas'!$B$40:$C$993, 2, FALSE), "")</f>
        <v/>
      </c>
      <c r="D122" s="360" t="str">
        <f> IF(B122="","",E122*(1-'Precificação Produto | Custo Co'!$K$10))</f>
        <v/>
      </c>
      <c r="E122" s="360" t="str">
        <f>IF(B122="","",SUMIF('Precificação Produto | Custo Co'!$C$10:$C$999,B122, 'Precificação Produto | Custo Co'!$H$10:$H$999)*'Precificação Produto | Custo Co'!$K$25)</f>
        <v/>
      </c>
      <c r="F122" s="368"/>
      <c r="G122" s="360" t="str">
        <f>IF(B122="","",IF($F122="",$E122,$F122) - SUMIFS('Precificação Produto | Custo Co'!$H:$H,'Precificação Produto | Custo Co'!$C:$C,$B122) * (1+SUM('Gastos Variáveis'!$E:$E)))</f>
        <v/>
      </c>
      <c r="H122" s="369" t="str">
        <f t="shared" si="2"/>
        <v/>
      </c>
      <c r="I122" s="370" t="str">
        <f>IFERROR(IF($F122="",$E122,$F122) / (SUMIFS('Precificação Produto | Custo Co'!$H:$H,'Precificação Produto | Custo Co'!$C:$C,$B122)*(1+SUM('Gastos Variáveis'!$E:$E))),)</f>
        <v/>
      </c>
      <c r="J122" s="362" t="str">
        <f t="shared" si="3"/>
        <v/>
      </c>
      <c r="K122" s="364" t="str">
        <f t="shared" ref="K122:M122" si="118">IF($F122="",$E122,$F122)</f>
        <v/>
      </c>
      <c r="L122" s="365" t="str">
        <f t="shared" si="118"/>
        <v/>
      </c>
      <c r="M122" s="365" t="str">
        <f t="shared" si="118"/>
        <v/>
      </c>
      <c r="N122" s="366" t="str">
        <f t="shared" si="5"/>
        <v/>
      </c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>
      <c r="A123" s="51"/>
      <c r="B123" s="370"/>
      <c r="C123" s="359" t="str">
        <f>IFERROR(VLOOKUP(B123, 'Registro de Fichas Técnicas'!$B$40:$C$993, 2, FALSE), "")</f>
        <v/>
      </c>
      <c r="D123" s="360" t="str">
        <f> IF(B123="","",E123*(1-'Precificação Produto | Custo Co'!$K$10))</f>
        <v/>
      </c>
      <c r="E123" s="360" t="str">
        <f>IF(B123="","",SUMIF('Precificação Produto | Custo Co'!$C$10:$C$999,B123, 'Precificação Produto | Custo Co'!$H$10:$H$999)*'Precificação Produto | Custo Co'!$K$25)</f>
        <v/>
      </c>
      <c r="F123" s="368"/>
      <c r="G123" s="360" t="str">
        <f>IF(B123="","",IF($F123="",$E123,$F123) - SUMIFS('Precificação Produto | Custo Co'!$H:$H,'Precificação Produto | Custo Co'!$C:$C,$B123) * (1+SUM('Gastos Variáveis'!$E:$E)))</f>
        <v/>
      </c>
      <c r="H123" s="369" t="str">
        <f t="shared" si="2"/>
        <v/>
      </c>
      <c r="I123" s="370" t="str">
        <f>IFERROR(IF($F123="",$E123,$F123) / (SUMIFS('Precificação Produto | Custo Co'!$H:$H,'Precificação Produto | Custo Co'!$C:$C,$B123)*(1+SUM('Gastos Variáveis'!$E:$E))),)</f>
        <v/>
      </c>
      <c r="J123" s="362" t="str">
        <f t="shared" si="3"/>
        <v/>
      </c>
      <c r="K123" s="364" t="str">
        <f t="shared" ref="K123:M123" si="119">IF($F123="",$E123,$F123)</f>
        <v/>
      </c>
      <c r="L123" s="365" t="str">
        <f t="shared" si="119"/>
        <v/>
      </c>
      <c r="M123" s="365" t="str">
        <f t="shared" si="119"/>
        <v/>
      </c>
      <c r="N123" s="366" t="str">
        <f t="shared" si="5"/>
        <v/>
      </c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>
      <c r="A124" s="51"/>
      <c r="B124" s="370"/>
      <c r="C124" s="359" t="str">
        <f>IFERROR(VLOOKUP(B124, 'Registro de Fichas Técnicas'!$B$40:$C$993, 2, FALSE), "")</f>
        <v/>
      </c>
      <c r="D124" s="360" t="str">
        <f> IF(B124="","",E124*(1-'Precificação Produto | Custo Co'!$K$10))</f>
        <v/>
      </c>
      <c r="E124" s="360" t="str">
        <f>IF(B124="","",SUMIF('Precificação Produto | Custo Co'!$C$10:$C$999,B124, 'Precificação Produto | Custo Co'!$H$10:$H$999)*'Precificação Produto | Custo Co'!$K$25)</f>
        <v/>
      </c>
      <c r="F124" s="368"/>
      <c r="G124" s="360" t="str">
        <f>IF(B124="","",IF($F124="",$E124,$F124) - SUMIFS('Precificação Produto | Custo Co'!$H:$H,'Precificação Produto | Custo Co'!$C:$C,$B124) * (1+SUM('Gastos Variáveis'!$E:$E)))</f>
        <v/>
      </c>
      <c r="H124" s="369" t="str">
        <f t="shared" si="2"/>
        <v/>
      </c>
      <c r="I124" s="370" t="str">
        <f>IFERROR(IF($F124="",$E124,$F124) / (SUMIFS('Precificação Produto | Custo Co'!$H:$H,'Precificação Produto | Custo Co'!$C:$C,$B124)*(1+SUM('Gastos Variáveis'!$E:$E))),)</f>
        <v/>
      </c>
      <c r="J124" s="362" t="str">
        <f t="shared" si="3"/>
        <v/>
      </c>
      <c r="K124" s="364" t="str">
        <f t="shared" ref="K124:M124" si="120">IF($F124="",$E124,$F124)</f>
        <v/>
      </c>
      <c r="L124" s="365" t="str">
        <f t="shared" si="120"/>
        <v/>
      </c>
      <c r="M124" s="365" t="str">
        <f t="shared" si="120"/>
        <v/>
      </c>
      <c r="N124" s="366" t="str">
        <f t="shared" si="5"/>
        <v/>
      </c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>
      <c r="A125" s="51"/>
      <c r="B125" s="370"/>
      <c r="C125" s="359" t="str">
        <f>IFERROR(VLOOKUP(B125, 'Registro de Fichas Técnicas'!$B$40:$C$993, 2, FALSE), "")</f>
        <v/>
      </c>
      <c r="D125" s="360" t="str">
        <f> IF(B125="","",E125*(1-'Precificação Produto | Custo Co'!$K$10))</f>
        <v/>
      </c>
      <c r="E125" s="360" t="str">
        <f>IF(B125="","",SUMIF('Precificação Produto | Custo Co'!$C$10:$C$999,B125, 'Precificação Produto | Custo Co'!$H$10:$H$999)*'Precificação Produto | Custo Co'!$K$25)</f>
        <v/>
      </c>
      <c r="F125" s="368"/>
      <c r="G125" s="360" t="str">
        <f>IF(B125="","",IF($F125="",$E125,$F125) - SUMIFS('Precificação Produto | Custo Co'!$H:$H,'Precificação Produto | Custo Co'!$C:$C,$B125) * (1+SUM('Gastos Variáveis'!$E:$E)))</f>
        <v/>
      </c>
      <c r="H125" s="369" t="str">
        <f t="shared" si="2"/>
        <v/>
      </c>
      <c r="I125" s="370" t="str">
        <f>IFERROR(IF($F125="",$E125,$F125) / (SUMIFS('Precificação Produto | Custo Co'!$H:$H,'Precificação Produto | Custo Co'!$C:$C,$B125)*(1+SUM('Gastos Variáveis'!$E:$E))),)</f>
        <v/>
      </c>
      <c r="J125" s="362" t="str">
        <f t="shared" si="3"/>
        <v/>
      </c>
      <c r="K125" s="364" t="str">
        <f t="shared" ref="K125:M125" si="121">IF($F125="",$E125,$F125)</f>
        <v/>
      </c>
      <c r="L125" s="365" t="str">
        <f t="shared" si="121"/>
        <v/>
      </c>
      <c r="M125" s="365" t="str">
        <f t="shared" si="121"/>
        <v/>
      </c>
      <c r="N125" s="366" t="str">
        <f t="shared" si="5"/>
        <v/>
      </c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>
      <c r="A126" s="51"/>
      <c r="B126" s="370"/>
      <c r="C126" s="359" t="str">
        <f>IFERROR(VLOOKUP(B126, 'Registro de Fichas Técnicas'!$B$40:$C$993, 2, FALSE), "")</f>
        <v/>
      </c>
      <c r="D126" s="360" t="str">
        <f> IF(B126="","",E126*(1-'Precificação Produto | Custo Co'!$K$10))</f>
        <v/>
      </c>
      <c r="E126" s="360" t="str">
        <f>IF(B126="","",SUMIF('Precificação Produto | Custo Co'!$C$10:$C$999,B126, 'Precificação Produto | Custo Co'!$H$10:$H$999)*'Precificação Produto | Custo Co'!$K$25)</f>
        <v/>
      </c>
      <c r="F126" s="368"/>
      <c r="G126" s="360" t="str">
        <f>IF(B126="","",IF($F126="",$E126,$F126) - SUMIFS('Precificação Produto | Custo Co'!$H:$H,'Precificação Produto | Custo Co'!$C:$C,$B126) * (1+SUM('Gastos Variáveis'!$E:$E)))</f>
        <v/>
      </c>
      <c r="H126" s="369" t="str">
        <f t="shared" si="2"/>
        <v/>
      </c>
      <c r="I126" s="370" t="str">
        <f>IFERROR(IF($F126="",$E126,$F126) / (SUMIFS('Precificação Produto | Custo Co'!$H:$H,'Precificação Produto | Custo Co'!$C:$C,$B126)*(1+SUM('Gastos Variáveis'!$E:$E))),)</f>
        <v/>
      </c>
      <c r="J126" s="362" t="str">
        <f t="shared" si="3"/>
        <v/>
      </c>
      <c r="K126" s="364" t="str">
        <f t="shared" ref="K126:M126" si="122">IF($F126="",$E126,$F126)</f>
        <v/>
      </c>
      <c r="L126" s="365" t="str">
        <f t="shared" si="122"/>
        <v/>
      </c>
      <c r="M126" s="365" t="str">
        <f t="shared" si="122"/>
        <v/>
      </c>
      <c r="N126" s="366" t="str">
        <f t="shared" si="5"/>
        <v/>
      </c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>
      <c r="A127" s="51"/>
      <c r="B127" s="370"/>
      <c r="C127" s="359" t="str">
        <f>IFERROR(VLOOKUP(B127, 'Registro de Fichas Técnicas'!$B$40:$C$993, 2, FALSE), "")</f>
        <v/>
      </c>
      <c r="D127" s="360" t="str">
        <f> IF(B127="","",E127*(1-'Precificação Produto | Custo Co'!$K$10))</f>
        <v/>
      </c>
      <c r="E127" s="360" t="str">
        <f>IF(B127="","",SUMIF('Precificação Produto | Custo Co'!$C$10:$C$999,B127, 'Precificação Produto | Custo Co'!$H$10:$H$999)*'Precificação Produto | Custo Co'!$K$25)</f>
        <v/>
      </c>
      <c r="F127" s="368"/>
      <c r="G127" s="360" t="str">
        <f>IF(B127="","",IF($F127="",$E127,$F127) - SUMIFS('Precificação Produto | Custo Co'!$H:$H,'Precificação Produto | Custo Co'!$C:$C,$B127) * (1+SUM('Gastos Variáveis'!$E:$E)))</f>
        <v/>
      </c>
      <c r="H127" s="369" t="str">
        <f t="shared" si="2"/>
        <v/>
      </c>
      <c r="I127" s="370" t="str">
        <f>IFERROR(IF($F127="",$E127,$F127) / (SUMIFS('Precificação Produto | Custo Co'!$H:$H,'Precificação Produto | Custo Co'!$C:$C,$B127)*(1+SUM('Gastos Variáveis'!$E:$E))),)</f>
        <v/>
      </c>
      <c r="J127" s="362" t="str">
        <f t="shared" si="3"/>
        <v/>
      </c>
      <c r="K127" s="364" t="str">
        <f t="shared" ref="K127:M127" si="123">IF($F127="",$E127,$F127)</f>
        <v/>
      </c>
      <c r="L127" s="365" t="str">
        <f t="shared" si="123"/>
        <v/>
      </c>
      <c r="M127" s="365" t="str">
        <f t="shared" si="123"/>
        <v/>
      </c>
      <c r="N127" s="366" t="str">
        <f t="shared" si="5"/>
        <v/>
      </c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>
      <c r="A128" s="51"/>
      <c r="B128" s="370"/>
      <c r="C128" s="359" t="str">
        <f>IFERROR(VLOOKUP(B128, 'Registro de Fichas Técnicas'!$B$40:$C$993, 2, FALSE), "")</f>
        <v/>
      </c>
      <c r="D128" s="360" t="str">
        <f> IF(B128="","",E128*(1-'Precificação Produto | Custo Co'!$K$10))</f>
        <v/>
      </c>
      <c r="E128" s="360" t="str">
        <f>IF(B128="","",SUMIF('Precificação Produto | Custo Co'!$C$10:$C$999,B128, 'Precificação Produto | Custo Co'!$H$10:$H$999)*'Precificação Produto | Custo Co'!$K$25)</f>
        <v/>
      </c>
      <c r="F128" s="368"/>
      <c r="G128" s="360" t="str">
        <f>IF(B128="","",IF($F128="",$E128,$F128) - SUMIFS('Precificação Produto | Custo Co'!$H:$H,'Precificação Produto | Custo Co'!$C:$C,$B128) * (1+SUM('Gastos Variáveis'!$E:$E)))</f>
        <v/>
      </c>
      <c r="H128" s="369" t="str">
        <f t="shared" si="2"/>
        <v/>
      </c>
      <c r="I128" s="370" t="str">
        <f>IFERROR(IF($F128="",$E128,$F128) / (SUMIFS('Precificação Produto | Custo Co'!$H:$H,'Precificação Produto | Custo Co'!$C:$C,$B128)*(1+SUM('Gastos Variáveis'!$E:$E))),)</f>
        <v/>
      </c>
      <c r="J128" s="362" t="str">
        <f t="shared" si="3"/>
        <v/>
      </c>
      <c r="K128" s="364" t="str">
        <f t="shared" ref="K128:M128" si="124">IF($F128="",$E128,$F128)</f>
        <v/>
      </c>
      <c r="L128" s="365" t="str">
        <f t="shared" si="124"/>
        <v/>
      </c>
      <c r="M128" s="365" t="str">
        <f t="shared" si="124"/>
        <v/>
      </c>
      <c r="N128" s="366" t="str">
        <f t="shared" si="5"/>
        <v/>
      </c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>
      <c r="A129" s="51"/>
      <c r="B129" s="370"/>
      <c r="C129" s="359" t="str">
        <f>IFERROR(VLOOKUP(B129, 'Registro de Fichas Técnicas'!$B$40:$C$993, 2, FALSE), "")</f>
        <v/>
      </c>
      <c r="D129" s="360" t="str">
        <f> IF(B129="","",E129*(1-'Precificação Produto | Custo Co'!$K$10))</f>
        <v/>
      </c>
      <c r="E129" s="360" t="str">
        <f>IF(B129="","",SUMIF('Precificação Produto | Custo Co'!$C$10:$C$999,B129, 'Precificação Produto | Custo Co'!$H$10:$H$999)*'Precificação Produto | Custo Co'!$K$25)</f>
        <v/>
      </c>
      <c r="F129" s="368"/>
      <c r="G129" s="360" t="str">
        <f>IF(B129="","",IF($F129="",$E129,$F129) - SUMIFS('Precificação Produto | Custo Co'!$H:$H,'Precificação Produto | Custo Co'!$C:$C,$B129) * (1+SUM('Gastos Variáveis'!$E:$E)))</f>
        <v/>
      </c>
      <c r="H129" s="369" t="str">
        <f t="shared" si="2"/>
        <v/>
      </c>
      <c r="I129" s="370" t="str">
        <f>IFERROR(IF($F129="",$E129,$F129) / (SUMIFS('Precificação Produto | Custo Co'!$H:$H,'Precificação Produto | Custo Co'!$C:$C,$B129)*(1+SUM('Gastos Variáveis'!$E:$E))),)</f>
        <v/>
      </c>
      <c r="J129" s="362" t="str">
        <f t="shared" si="3"/>
        <v/>
      </c>
      <c r="K129" s="364" t="str">
        <f t="shared" ref="K129:M129" si="125">IF($F129="",$E129,$F129)</f>
        <v/>
      </c>
      <c r="L129" s="365" t="str">
        <f t="shared" si="125"/>
        <v/>
      </c>
      <c r="M129" s="365" t="str">
        <f t="shared" si="125"/>
        <v/>
      </c>
      <c r="N129" s="366" t="str">
        <f t="shared" si="5"/>
        <v/>
      </c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>
      <c r="A130" s="51"/>
      <c r="B130" s="370"/>
      <c r="C130" s="359" t="str">
        <f>IFERROR(VLOOKUP(B130, 'Registro de Fichas Técnicas'!$B$40:$C$993, 2, FALSE), "")</f>
        <v/>
      </c>
      <c r="D130" s="360" t="str">
        <f> IF(B130="","",E130*(1-'Precificação Produto | Custo Co'!$K$10))</f>
        <v/>
      </c>
      <c r="E130" s="360" t="str">
        <f>IF(B130="","",SUMIF('Precificação Produto | Custo Co'!$C$10:$C$999,B130, 'Precificação Produto | Custo Co'!$H$10:$H$999)*'Precificação Produto | Custo Co'!$K$25)</f>
        <v/>
      </c>
      <c r="F130" s="368"/>
      <c r="G130" s="360" t="str">
        <f>IF(B130="","",IF($F130="",$E130,$F130) - SUMIFS('Precificação Produto | Custo Co'!$H:$H,'Precificação Produto | Custo Co'!$C:$C,$B130) * (1+SUM('Gastos Variáveis'!$E:$E)))</f>
        <v/>
      </c>
      <c r="H130" s="369" t="str">
        <f t="shared" si="2"/>
        <v/>
      </c>
      <c r="I130" s="370" t="str">
        <f>IFERROR(IF($F130="",$E130,$F130) / (SUMIFS('Precificação Produto | Custo Co'!$H:$H,'Precificação Produto | Custo Co'!$C:$C,$B130)*(1+SUM('Gastos Variáveis'!$E:$E))),)</f>
        <v/>
      </c>
      <c r="J130" s="362" t="str">
        <f t="shared" si="3"/>
        <v/>
      </c>
      <c r="K130" s="364" t="str">
        <f t="shared" ref="K130:M130" si="126">IF($F130="",$E130,$F130)</f>
        <v/>
      </c>
      <c r="L130" s="365" t="str">
        <f t="shared" si="126"/>
        <v/>
      </c>
      <c r="M130" s="365" t="str">
        <f t="shared" si="126"/>
        <v/>
      </c>
      <c r="N130" s="366" t="str">
        <f t="shared" si="5"/>
        <v/>
      </c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>
      <c r="A131" s="51"/>
      <c r="B131" s="370"/>
      <c r="C131" s="359" t="str">
        <f>IFERROR(VLOOKUP(B131, 'Registro de Fichas Técnicas'!$B$40:$C$993, 2, FALSE), "")</f>
        <v/>
      </c>
      <c r="D131" s="360" t="str">
        <f> IF(B131="","",E131*(1-'Precificação Produto | Custo Co'!$K$10))</f>
        <v/>
      </c>
      <c r="E131" s="360" t="str">
        <f>IF(B131="","",SUMIF('Precificação Produto | Custo Co'!$C$10:$C$999,B131, 'Precificação Produto | Custo Co'!$H$10:$H$999)*'Precificação Produto | Custo Co'!$K$25)</f>
        <v/>
      </c>
      <c r="F131" s="368"/>
      <c r="G131" s="360" t="str">
        <f>IF(B131="","",IF($F131="",$E131,$F131) - SUMIFS('Precificação Produto | Custo Co'!$H:$H,'Precificação Produto | Custo Co'!$C:$C,$B131) * (1+SUM('Gastos Variáveis'!$E:$E)))</f>
        <v/>
      </c>
      <c r="H131" s="369" t="str">
        <f t="shared" si="2"/>
        <v/>
      </c>
      <c r="I131" s="370" t="str">
        <f>IFERROR(IF($F131="",$E131,$F131) / (SUMIFS('Precificação Produto | Custo Co'!$H:$H,'Precificação Produto | Custo Co'!$C:$C,$B131)*(1+SUM('Gastos Variáveis'!$E:$E))),)</f>
        <v/>
      </c>
      <c r="J131" s="362" t="str">
        <f t="shared" si="3"/>
        <v/>
      </c>
      <c r="K131" s="364" t="str">
        <f t="shared" ref="K131:M131" si="127">IF($F131="",$E131,$F131)</f>
        <v/>
      </c>
      <c r="L131" s="365" t="str">
        <f t="shared" si="127"/>
        <v/>
      </c>
      <c r="M131" s="365" t="str">
        <f t="shared" si="127"/>
        <v/>
      </c>
      <c r="N131" s="366" t="str">
        <f t="shared" si="5"/>
        <v/>
      </c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>
      <c r="A132" s="51"/>
      <c r="B132" s="370"/>
      <c r="C132" s="359" t="str">
        <f>IFERROR(VLOOKUP(B132, 'Registro de Fichas Técnicas'!$B$40:$C$993, 2, FALSE), "")</f>
        <v/>
      </c>
      <c r="D132" s="360" t="str">
        <f> IF(B132="","",E132*(1-'Precificação Produto | Custo Co'!$K$10))</f>
        <v/>
      </c>
      <c r="E132" s="360" t="str">
        <f>IF(B132="","",SUMIF('Precificação Produto | Custo Co'!$C$10:$C$999,B132, 'Precificação Produto | Custo Co'!$H$10:$H$999)*'Precificação Produto | Custo Co'!$K$25)</f>
        <v/>
      </c>
      <c r="F132" s="368"/>
      <c r="G132" s="360" t="str">
        <f>IF(B132="","",IF($F132="",$E132,$F132) - SUMIFS('Precificação Produto | Custo Co'!$H:$H,'Precificação Produto | Custo Co'!$C:$C,$B132) * (1+SUM('Gastos Variáveis'!$E:$E)))</f>
        <v/>
      </c>
      <c r="H132" s="369" t="str">
        <f t="shared" si="2"/>
        <v/>
      </c>
      <c r="I132" s="370" t="str">
        <f>IFERROR(IF($F132="",$E132,$F132) / (SUMIFS('Precificação Produto | Custo Co'!$H:$H,'Precificação Produto | Custo Co'!$C:$C,$B132)*(1+SUM('Gastos Variáveis'!$E:$E))),)</f>
        <v/>
      </c>
      <c r="J132" s="362" t="str">
        <f t="shared" si="3"/>
        <v/>
      </c>
      <c r="K132" s="364" t="str">
        <f t="shared" ref="K132:M132" si="128">IF($F132="",$E132,$F132)</f>
        <v/>
      </c>
      <c r="L132" s="365" t="str">
        <f t="shared" si="128"/>
        <v/>
      </c>
      <c r="M132" s="365" t="str">
        <f t="shared" si="128"/>
        <v/>
      </c>
      <c r="N132" s="366" t="str">
        <f t="shared" si="5"/>
        <v/>
      </c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>
      <c r="A133" s="51"/>
      <c r="B133" s="370"/>
      <c r="C133" s="359" t="str">
        <f>IFERROR(VLOOKUP(B133, 'Registro de Fichas Técnicas'!$B$40:$C$993, 2, FALSE), "")</f>
        <v/>
      </c>
      <c r="D133" s="360" t="str">
        <f> IF(B133="","",E133*(1-'Precificação Produto | Custo Co'!$K$10))</f>
        <v/>
      </c>
      <c r="E133" s="360" t="str">
        <f>IF(B133="","",SUMIF('Precificação Produto | Custo Co'!$C$10:$C$999,B133, 'Precificação Produto | Custo Co'!$H$10:$H$999)*'Precificação Produto | Custo Co'!$K$25)</f>
        <v/>
      </c>
      <c r="F133" s="368"/>
      <c r="G133" s="360" t="str">
        <f>IF(B133="","",IF($F133="",$E133,$F133) - SUMIFS('Precificação Produto | Custo Co'!$H:$H,'Precificação Produto | Custo Co'!$C:$C,$B133) * (1+SUM('Gastos Variáveis'!$E:$E)))</f>
        <v/>
      </c>
      <c r="H133" s="369" t="str">
        <f t="shared" si="2"/>
        <v/>
      </c>
      <c r="I133" s="370" t="str">
        <f>IFERROR(IF($F133="",$E133,$F133) / (SUMIFS('Precificação Produto | Custo Co'!$H:$H,'Precificação Produto | Custo Co'!$C:$C,$B133)*(1+SUM('Gastos Variáveis'!$E:$E))),)</f>
        <v/>
      </c>
      <c r="J133" s="362" t="str">
        <f t="shared" si="3"/>
        <v/>
      </c>
      <c r="K133" s="364" t="str">
        <f t="shared" ref="K133:M133" si="129">IF($F133="",$E133,$F133)</f>
        <v/>
      </c>
      <c r="L133" s="365" t="str">
        <f t="shared" si="129"/>
        <v/>
      </c>
      <c r="M133" s="365" t="str">
        <f t="shared" si="129"/>
        <v/>
      </c>
      <c r="N133" s="366" t="str">
        <f t="shared" si="5"/>
        <v/>
      </c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>
      <c r="A134" s="51"/>
      <c r="B134" s="370"/>
      <c r="C134" s="359" t="str">
        <f>IFERROR(VLOOKUP(B134, 'Registro de Fichas Técnicas'!$B$40:$C$993, 2, FALSE), "")</f>
        <v/>
      </c>
      <c r="D134" s="360" t="str">
        <f> IF(B134="","",E134*(1-'Precificação Produto | Custo Co'!$K$10))</f>
        <v/>
      </c>
      <c r="E134" s="360" t="str">
        <f>IF(B134="","",SUMIF('Precificação Produto | Custo Co'!$C$10:$C$999,B134, 'Precificação Produto | Custo Co'!$H$10:$H$999)*'Precificação Produto | Custo Co'!$K$25)</f>
        <v/>
      </c>
      <c r="F134" s="368"/>
      <c r="G134" s="360" t="str">
        <f>IF(B134="","",IF($F134="",$E134,$F134) - SUMIFS('Precificação Produto | Custo Co'!$H:$H,'Precificação Produto | Custo Co'!$C:$C,$B134) * (1+SUM('Gastos Variáveis'!$E:$E)))</f>
        <v/>
      </c>
      <c r="H134" s="369" t="str">
        <f t="shared" si="2"/>
        <v/>
      </c>
      <c r="I134" s="370" t="str">
        <f>IFERROR(IF($F134="",$E134,$F134) / (SUMIFS('Precificação Produto | Custo Co'!$H:$H,'Precificação Produto | Custo Co'!$C:$C,$B134)*(1+SUM('Gastos Variáveis'!$E:$E))),)</f>
        <v/>
      </c>
      <c r="J134" s="362" t="str">
        <f t="shared" si="3"/>
        <v/>
      </c>
      <c r="K134" s="364" t="str">
        <f t="shared" ref="K134:M134" si="130">IF($F134="",$E134,$F134)</f>
        <v/>
      </c>
      <c r="L134" s="365" t="str">
        <f t="shared" si="130"/>
        <v/>
      </c>
      <c r="M134" s="365" t="str">
        <f t="shared" si="130"/>
        <v/>
      </c>
      <c r="N134" s="366" t="str">
        <f t="shared" si="5"/>
        <v/>
      </c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>
      <c r="A135" s="51"/>
      <c r="B135" s="370"/>
      <c r="C135" s="359" t="str">
        <f>IFERROR(VLOOKUP(B135, 'Registro de Fichas Técnicas'!$B$40:$C$993, 2, FALSE), "")</f>
        <v/>
      </c>
      <c r="D135" s="360" t="str">
        <f> IF(B135="","",E135*(1-'Precificação Produto | Custo Co'!$K$10))</f>
        <v/>
      </c>
      <c r="E135" s="360" t="str">
        <f>IF(B135="","",SUMIF('Precificação Produto | Custo Co'!$C$10:$C$999,B135, 'Precificação Produto | Custo Co'!$H$10:$H$999)*'Precificação Produto | Custo Co'!$K$25)</f>
        <v/>
      </c>
      <c r="F135" s="368"/>
      <c r="G135" s="360" t="str">
        <f>IF(B135="","",IF($F135="",$E135,$F135) - SUMIFS('Precificação Produto | Custo Co'!$H:$H,'Precificação Produto | Custo Co'!$C:$C,$B135) * (1+SUM('Gastos Variáveis'!$E:$E)))</f>
        <v/>
      </c>
      <c r="H135" s="369" t="str">
        <f t="shared" si="2"/>
        <v/>
      </c>
      <c r="I135" s="370" t="str">
        <f>IFERROR(IF($F135="",$E135,$F135) / (SUMIFS('Precificação Produto | Custo Co'!$H:$H,'Precificação Produto | Custo Co'!$C:$C,$B135)*(1+SUM('Gastos Variáveis'!$E:$E))),)</f>
        <v/>
      </c>
      <c r="J135" s="362" t="str">
        <f t="shared" si="3"/>
        <v/>
      </c>
      <c r="K135" s="364" t="str">
        <f t="shared" ref="K135:M135" si="131">IF($F135="",$E135,$F135)</f>
        <v/>
      </c>
      <c r="L135" s="365" t="str">
        <f t="shared" si="131"/>
        <v/>
      </c>
      <c r="M135" s="365" t="str">
        <f t="shared" si="131"/>
        <v/>
      </c>
      <c r="N135" s="366" t="str">
        <f t="shared" si="5"/>
        <v/>
      </c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>
      <c r="A136" s="51"/>
      <c r="B136" s="370"/>
      <c r="C136" s="359" t="str">
        <f>IFERROR(VLOOKUP(B136, 'Registro de Fichas Técnicas'!$B$40:$C$993, 2, FALSE), "")</f>
        <v/>
      </c>
      <c r="D136" s="360" t="str">
        <f> IF(B136="","",E136*(1-'Precificação Produto | Custo Co'!$K$10))</f>
        <v/>
      </c>
      <c r="E136" s="360" t="str">
        <f>IF(B136="","",SUMIF('Precificação Produto | Custo Co'!$C$10:$C$999,B136, 'Precificação Produto | Custo Co'!$H$10:$H$999)*'Precificação Produto | Custo Co'!$K$25)</f>
        <v/>
      </c>
      <c r="F136" s="368"/>
      <c r="G136" s="360" t="str">
        <f>IF(B136="","",IF($F136="",$E136,$F136) - SUMIFS('Precificação Produto | Custo Co'!$H:$H,'Precificação Produto | Custo Co'!$C:$C,$B136) * (1+SUM('Gastos Variáveis'!$E:$E)))</f>
        <v/>
      </c>
      <c r="H136" s="369" t="str">
        <f t="shared" si="2"/>
        <v/>
      </c>
      <c r="I136" s="370" t="str">
        <f>IFERROR(IF($F136="",$E136,$F136) / (SUMIFS('Precificação Produto | Custo Co'!$H:$H,'Precificação Produto | Custo Co'!$C:$C,$B136)*(1+SUM('Gastos Variáveis'!$E:$E))),)</f>
        <v/>
      </c>
      <c r="J136" s="362" t="str">
        <f t="shared" si="3"/>
        <v/>
      </c>
      <c r="K136" s="364" t="str">
        <f t="shared" ref="K136:M136" si="132">IF($F136="",$E136,$F136)</f>
        <v/>
      </c>
      <c r="L136" s="365" t="str">
        <f t="shared" si="132"/>
        <v/>
      </c>
      <c r="M136" s="365" t="str">
        <f t="shared" si="132"/>
        <v/>
      </c>
      <c r="N136" s="366" t="str">
        <f t="shared" si="5"/>
        <v/>
      </c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>
      <c r="A137" s="51"/>
      <c r="B137" s="370"/>
      <c r="C137" s="359" t="str">
        <f>IFERROR(VLOOKUP(B137, 'Registro de Fichas Técnicas'!$B$40:$C$993, 2, FALSE), "")</f>
        <v/>
      </c>
      <c r="D137" s="360" t="str">
        <f> IF(B137="","",E137*(1-'Precificação Produto | Custo Co'!$K$10))</f>
        <v/>
      </c>
      <c r="E137" s="360" t="str">
        <f>IF(B137="","",SUMIF('Precificação Produto | Custo Co'!$C$10:$C$999,B137, 'Precificação Produto | Custo Co'!$H$10:$H$999)*'Precificação Produto | Custo Co'!$K$25)</f>
        <v/>
      </c>
      <c r="F137" s="368"/>
      <c r="G137" s="360" t="str">
        <f>IF(B137="","",IF($F137="",$E137,$F137) - SUMIFS('Precificação Produto | Custo Co'!$H:$H,'Precificação Produto | Custo Co'!$C:$C,$B137) * (1+SUM('Gastos Variáveis'!$E:$E)))</f>
        <v/>
      </c>
      <c r="H137" s="369" t="str">
        <f t="shared" si="2"/>
        <v/>
      </c>
      <c r="I137" s="370" t="str">
        <f>IFERROR(IF($F137="",$E137,$F137) / (SUMIFS('Precificação Produto | Custo Co'!$H:$H,'Precificação Produto | Custo Co'!$C:$C,$B137)*(1+SUM('Gastos Variáveis'!$E:$E))),)</f>
        <v/>
      </c>
      <c r="J137" s="362" t="str">
        <f t="shared" si="3"/>
        <v/>
      </c>
      <c r="K137" s="364" t="str">
        <f t="shared" ref="K137:M137" si="133">IF($F137="",$E137,$F137)</f>
        <v/>
      </c>
      <c r="L137" s="365" t="str">
        <f t="shared" si="133"/>
        <v/>
      </c>
      <c r="M137" s="365" t="str">
        <f t="shared" si="133"/>
        <v/>
      </c>
      <c r="N137" s="366" t="str">
        <f t="shared" si="5"/>
        <v/>
      </c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>
      <c r="A138" s="51"/>
      <c r="B138" s="370"/>
      <c r="C138" s="359" t="str">
        <f>IFERROR(VLOOKUP(B138, 'Registro de Fichas Técnicas'!$B$40:$C$993, 2, FALSE), "")</f>
        <v/>
      </c>
      <c r="D138" s="360" t="str">
        <f> IF(B138="","",E138*(1-'Precificação Produto | Custo Co'!$K$10))</f>
        <v/>
      </c>
      <c r="E138" s="360" t="str">
        <f>IF(B138="","",SUMIF('Precificação Produto | Custo Co'!$C$10:$C$999,B138, 'Precificação Produto | Custo Co'!$H$10:$H$999)*'Precificação Produto | Custo Co'!$K$25)</f>
        <v/>
      </c>
      <c r="F138" s="368"/>
      <c r="G138" s="360" t="str">
        <f>IF(B138="","",IF($F138="",$E138,$F138) - SUMIFS('Precificação Produto | Custo Co'!$H:$H,'Precificação Produto | Custo Co'!$C:$C,$B138) * (1+SUM('Gastos Variáveis'!$E:$E)))</f>
        <v/>
      </c>
      <c r="H138" s="369" t="str">
        <f t="shared" si="2"/>
        <v/>
      </c>
      <c r="I138" s="370" t="str">
        <f>IFERROR(IF($F138="",$E138,$F138) / (SUMIFS('Precificação Produto | Custo Co'!$H:$H,'Precificação Produto | Custo Co'!$C:$C,$B138)*(1+SUM('Gastos Variáveis'!$E:$E))),)</f>
        <v/>
      </c>
      <c r="J138" s="362" t="str">
        <f t="shared" si="3"/>
        <v/>
      </c>
      <c r="K138" s="364" t="str">
        <f t="shared" ref="K138:M138" si="134">IF($F138="",$E138,$F138)</f>
        <v/>
      </c>
      <c r="L138" s="365" t="str">
        <f t="shared" si="134"/>
        <v/>
      </c>
      <c r="M138" s="365" t="str">
        <f t="shared" si="134"/>
        <v/>
      </c>
      <c r="N138" s="366" t="str">
        <f t="shared" si="5"/>
        <v/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>
      <c r="A139" s="51"/>
      <c r="B139" s="370"/>
      <c r="C139" s="359" t="str">
        <f>IFERROR(VLOOKUP(B139, 'Registro de Fichas Técnicas'!$B$40:$C$993, 2, FALSE), "")</f>
        <v/>
      </c>
      <c r="D139" s="360" t="str">
        <f> IF(B139="","",E139*(1-'Precificação Produto | Custo Co'!$K$10))</f>
        <v/>
      </c>
      <c r="E139" s="360" t="str">
        <f>IF(B139="","",SUMIF('Precificação Produto | Custo Co'!$C$10:$C$999,B139, 'Precificação Produto | Custo Co'!$H$10:$H$999)*'Precificação Produto | Custo Co'!$K$25)</f>
        <v/>
      </c>
      <c r="F139" s="368"/>
      <c r="G139" s="360" t="str">
        <f>IF(B139="","",IF($F139="",$E139,$F139) - SUMIFS('Precificação Produto | Custo Co'!$H:$H,'Precificação Produto | Custo Co'!$C:$C,$B139) * (1+SUM('Gastos Variáveis'!$E:$E)))</f>
        <v/>
      </c>
      <c r="H139" s="369" t="str">
        <f t="shared" si="2"/>
        <v/>
      </c>
      <c r="I139" s="370" t="str">
        <f>IFERROR(IF($F139="",$E139,$F139) / (SUMIFS('Precificação Produto | Custo Co'!$H:$H,'Precificação Produto | Custo Co'!$C:$C,$B139)*(1+SUM('Gastos Variáveis'!$E:$E))),)</f>
        <v/>
      </c>
      <c r="J139" s="362" t="str">
        <f t="shared" si="3"/>
        <v/>
      </c>
      <c r="K139" s="364" t="str">
        <f t="shared" ref="K139:M139" si="135">IF($F139="",$E139,$F139)</f>
        <v/>
      </c>
      <c r="L139" s="365" t="str">
        <f t="shared" si="135"/>
        <v/>
      </c>
      <c r="M139" s="365" t="str">
        <f t="shared" si="135"/>
        <v/>
      </c>
      <c r="N139" s="366" t="str">
        <f t="shared" si="5"/>
        <v/>
      </c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>
      <c r="A140" s="51"/>
      <c r="B140" s="370"/>
      <c r="C140" s="359" t="str">
        <f>IFERROR(VLOOKUP(B140, 'Registro de Fichas Técnicas'!$B$40:$C$993, 2, FALSE), "")</f>
        <v/>
      </c>
      <c r="D140" s="360" t="str">
        <f> IF(B140="","",E140*(1-'Precificação Produto | Custo Co'!$K$10))</f>
        <v/>
      </c>
      <c r="E140" s="360" t="str">
        <f>IF(B140="","",SUMIF('Precificação Produto | Custo Co'!$C$10:$C$999,B140, 'Precificação Produto | Custo Co'!$H$10:$H$999)*'Precificação Produto | Custo Co'!$K$25)</f>
        <v/>
      </c>
      <c r="F140" s="368"/>
      <c r="G140" s="360" t="str">
        <f>IF(B140="","",IF($F140="",$E140,$F140) - SUMIFS('Precificação Produto | Custo Co'!$H:$H,'Precificação Produto | Custo Co'!$C:$C,$B140) * (1+SUM('Gastos Variáveis'!$E:$E)))</f>
        <v/>
      </c>
      <c r="H140" s="369" t="str">
        <f t="shared" si="2"/>
        <v/>
      </c>
      <c r="I140" s="370" t="str">
        <f>IFERROR(IF($F140="",$E140,$F140) / (SUMIFS('Precificação Produto | Custo Co'!$H:$H,'Precificação Produto | Custo Co'!$C:$C,$B140)*(1+SUM('Gastos Variáveis'!$E:$E))),)</f>
        <v/>
      </c>
      <c r="J140" s="362" t="str">
        <f t="shared" si="3"/>
        <v/>
      </c>
      <c r="K140" s="364" t="str">
        <f t="shared" ref="K140:M140" si="136">IF($F140="",$E140,$F140)</f>
        <v/>
      </c>
      <c r="L140" s="365" t="str">
        <f t="shared" si="136"/>
        <v/>
      </c>
      <c r="M140" s="365" t="str">
        <f t="shared" si="136"/>
        <v/>
      </c>
      <c r="N140" s="366" t="str">
        <f t="shared" si="5"/>
        <v/>
      </c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>
      <c r="A141" s="51"/>
      <c r="B141" s="370"/>
      <c r="C141" s="359" t="str">
        <f>IFERROR(VLOOKUP(B141, 'Registro de Fichas Técnicas'!$B$40:$C$993, 2, FALSE), "")</f>
        <v/>
      </c>
      <c r="D141" s="360" t="str">
        <f> IF(B141="","",E141*(1-'Precificação Produto | Custo Co'!$K$10))</f>
        <v/>
      </c>
      <c r="E141" s="360" t="str">
        <f>IF(B141="","",SUMIF('Precificação Produto | Custo Co'!$C$10:$C$999,B141, 'Precificação Produto | Custo Co'!$H$10:$H$999)*'Precificação Produto | Custo Co'!$K$25)</f>
        <v/>
      </c>
      <c r="F141" s="368"/>
      <c r="G141" s="360" t="str">
        <f>IF(B141="","",IF($F141="",$E141,$F141) - SUMIFS('Precificação Produto | Custo Co'!$H:$H,'Precificação Produto | Custo Co'!$C:$C,$B141) * (1+SUM('Gastos Variáveis'!$E:$E)))</f>
        <v/>
      </c>
      <c r="H141" s="369" t="str">
        <f t="shared" si="2"/>
        <v/>
      </c>
      <c r="I141" s="370" t="str">
        <f>IFERROR(IF($F141="",$E141,$F141) / (SUMIFS('Precificação Produto | Custo Co'!$H:$H,'Precificação Produto | Custo Co'!$C:$C,$B141)*(1+SUM('Gastos Variáveis'!$E:$E))),)</f>
        <v/>
      </c>
      <c r="J141" s="362" t="str">
        <f t="shared" si="3"/>
        <v/>
      </c>
      <c r="K141" s="364" t="str">
        <f t="shared" ref="K141:M141" si="137">IF($F141="",$E141,$F141)</f>
        <v/>
      </c>
      <c r="L141" s="365" t="str">
        <f t="shared" si="137"/>
        <v/>
      </c>
      <c r="M141" s="365" t="str">
        <f t="shared" si="137"/>
        <v/>
      </c>
      <c r="N141" s="366" t="str">
        <f t="shared" si="5"/>
        <v/>
      </c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>
      <c r="A142" s="51"/>
      <c r="B142" s="370"/>
      <c r="C142" s="359" t="str">
        <f>IFERROR(VLOOKUP(B142, 'Registro de Fichas Técnicas'!$B$40:$C$993, 2, FALSE), "")</f>
        <v/>
      </c>
      <c r="D142" s="360" t="str">
        <f> IF(B142="","",E142*(1-'Precificação Produto | Custo Co'!$K$10))</f>
        <v/>
      </c>
      <c r="E142" s="360" t="str">
        <f>IF(B142="","",SUMIF('Precificação Produto | Custo Co'!$C$10:$C$999,B142, 'Precificação Produto | Custo Co'!$H$10:$H$999)*'Precificação Produto | Custo Co'!$K$25)</f>
        <v/>
      </c>
      <c r="F142" s="368"/>
      <c r="G142" s="360" t="str">
        <f>IF(B142="","",IF($F142="",$E142,$F142) - SUMIFS('Precificação Produto | Custo Co'!$H:$H,'Precificação Produto | Custo Co'!$C:$C,$B142) * (1+SUM('Gastos Variáveis'!$E:$E)))</f>
        <v/>
      </c>
      <c r="H142" s="369" t="str">
        <f t="shared" si="2"/>
        <v/>
      </c>
      <c r="I142" s="370" t="str">
        <f>IFERROR(IF($F142="",$E142,$F142) / (SUMIFS('Precificação Produto | Custo Co'!$H:$H,'Precificação Produto | Custo Co'!$C:$C,$B142)*(1+SUM('Gastos Variáveis'!$E:$E))),)</f>
        <v/>
      </c>
      <c r="J142" s="362" t="str">
        <f t="shared" si="3"/>
        <v/>
      </c>
      <c r="K142" s="364" t="str">
        <f t="shared" ref="K142:M142" si="138">IF($F142="",$E142,$F142)</f>
        <v/>
      </c>
      <c r="L142" s="365" t="str">
        <f t="shared" si="138"/>
        <v/>
      </c>
      <c r="M142" s="365" t="str">
        <f t="shared" si="138"/>
        <v/>
      </c>
      <c r="N142" s="366" t="str">
        <f t="shared" si="5"/>
        <v/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51"/>
      <c r="B143" s="370"/>
      <c r="C143" s="359" t="str">
        <f>IFERROR(VLOOKUP(B143, 'Registro de Fichas Técnicas'!$B$40:$C$993, 2, FALSE), "")</f>
        <v/>
      </c>
      <c r="D143" s="360" t="str">
        <f> IF(B143="","",E143*(1-'Precificação Produto | Custo Co'!$K$10))</f>
        <v/>
      </c>
      <c r="E143" s="360" t="str">
        <f>IF(B143="","",SUMIF('Precificação Produto | Custo Co'!$C$10:$C$999,B143, 'Precificação Produto | Custo Co'!$H$10:$H$999)*'Precificação Produto | Custo Co'!$K$25)</f>
        <v/>
      </c>
      <c r="F143" s="368"/>
      <c r="G143" s="360" t="str">
        <f>IF(B143="","",IF($F143="",$E143,$F143) - SUMIFS('Precificação Produto | Custo Co'!$H:$H,'Precificação Produto | Custo Co'!$C:$C,$B143) * (1+SUM('Gastos Variáveis'!$E:$E)))</f>
        <v/>
      </c>
      <c r="H143" s="369" t="str">
        <f t="shared" si="2"/>
        <v/>
      </c>
      <c r="I143" s="370" t="str">
        <f>IFERROR(IF($F143="",$E143,$F143) / (SUMIFS('Precificação Produto | Custo Co'!$H:$H,'Precificação Produto | Custo Co'!$C:$C,$B143)*(1+SUM('Gastos Variáveis'!$E:$E))),)</f>
        <v/>
      </c>
      <c r="J143" s="362" t="str">
        <f t="shared" si="3"/>
        <v/>
      </c>
      <c r="K143" s="364" t="str">
        <f t="shared" ref="K143:M143" si="139">IF($F143="",$E143,$F143)</f>
        <v/>
      </c>
      <c r="L143" s="365" t="str">
        <f t="shared" si="139"/>
        <v/>
      </c>
      <c r="M143" s="365" t="str">
        <f t="shared" si="139"/>
        <v/>
      </c>
      <c r="N143" s="366" t="str">
        <f t="shared" si="5"/>
        <v/>
      </c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>
      <c r="A144" s="51"/>
      <c r="B144" s="370"/>
      <c r="C144" s="359" t="str">
        <f>IFERROR(VLOOKUP(B144, 'Registro de Fichas Técnicas'!$B$40:$C$993, 2, FALSE), "")</f>
        <v/>
      </c>
      <c r="D144" s="360" t="str">
        <f> IF(B144="","",E144*(1-'Precificação Produto | Custo Co'!$K$10))</f>
        <v/>
      </c>
      <c r="E144" s="360" t="str">
        <f>IF(B144="","",SUMIF('Precificação Produto | Custo Co'!$C$10:$C$999,B144, 'Precificação Produto | Custo Co'!$H$10:$H$999)*'Precificação Produto | Custo Co'!$K$25)</f>
        <v/>
      </c>
      <c r="F144" s="368"/>
      <c r="G144" s="360" t="str">
        <f>IF(B144="","",IF($F144="",$E144,$F144) - SUMIFS('Precificação Produto | Custo Co'!$H:$H,'Precificação Produto | Custo Co'!$C:$C,$B144) * (1+SUM('Gastos Variáveis'!$E:$E)))</f>
        <v/>
      </c>
      <c r="H144" s="369" t="str">
        <f t="shared" si="2"/>
        <v/>
      </c>
      <c r="I144" s="370" t="str">
        <f>IFERROR(IF($F144="",$E144,$F144) / (SUMIFS('Precificação Produto | Custo Co'!$H:$H,'Precificação Produto | Custo Co'!$C:$C,$B144)*(1+SUM('Gastos Variáveis'!$E:$E))),)</f>
        <v/>
      </c>
      <c r="J144" s="362" t="str">
        <f t="shared" si="3"/>
        <v/>
      </c>
      <c r="K144" s="364" t="str">
        <f t="shared" ref="K144:M144" si="140">IF($F144="",$E144,$F144)</f>
        <v/>
      </c>
      <c r="L144" s="365" t="str">
        <f t="shared" si="140"/>
        <v/>
      </c>
      <c r="M144" s="365" t="str">
        <f t="shared" si="140"/>
        <v/>
      </c>
      <c r="N144" s="366" t="str">
        <f t="shared" si="5"/>
        <v/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>
      <c r="A145" s="51"/>
      <c r="B145" s="370"/>
      <c r="C145" s="359" t="str">
        <f>IFERROR(VLOOKUP(B145, 'Registro de Fichas Técnicas'!$B$40:$C$993, 2, FALSE), "")</f>
        <v/>
      </c>
      <c r="D145" s="360" t="str">
        <f> IF(B145="","",E145*(1-'Precificação Produto | Custo Co'!$K$10))</f>
        <v/>
      </c>
      <c r="E145" s="360" t="str">
        <f>IF(B145="","",SUMIF('Precificação Produto | Custo Co'!$C$10:$C$999,B145, 'Precificação Produto | Custo Co'!$H$10:$H$999)*'Precificação Produto | Custo Co'!$K$25)</f>
        <v/>
      </c>
      <c r="F145" s="368"/>
      <c r="G145" s="360" t="str">
        <f>IF(B145="","",IF($F145="",$E145,$F145) - SUMIFS('Precificação Produto | Custo Co'!$H:$H,'Precificação Produto | Custo Co'!$C:$C,$B145) * (1+SUM('Gastos Variáveis'!$E:$E)))</f>
        <v/>
      </c>
      <c r="H145" s="369" t="str">
        <f t="shared" si="2"/>
        <v/>
      </c>
      <c r="I145" s="370" t="str">
        <f>IFERROR(IF($F145="",$E145,$F145) / (SUMIFS('Precificação Produto | Custo Co'!$H:$H,'Precificação Produto | Custo Co'!$C:$C,$B145)*(1+SUM('Gastos Variáveis'!$E:$E))),)</f>
        <v/>
      </c>
      <c r="J145" s="362" t="str">
        <f t="shared" si="3"/>
        <v/>
      </c>
      <c r="K145" s="364" t="str">
        <f t="shared" ref="K145:M145" si="141">IF($F145="",$E145,$F145)</f>
        <v/>
      </c>
      <c r="L145" s="365" t="str">
        <f t="shared" si="141"/>
        <v/>
      </c>
      <c r="M145" s="365" t="str">
        <f t="shared" si="141"/>
        <v/>
      </c>
      <c r="N145" s="366" t="str">
        <f t="shared" si="5"/>
        <v/>
      </c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>
      <c r="A146" s="51"/>
      <c r="B146" s="370"/>
      <c r="C146" s="359" t="str">
        <f>IFERROR(VLOOKUP(B146, 'Registro de Fichas Técnicas'!$B$40:$C$993, 2, FALSE), "")</f>
        <v/>
      </c>
      <c r="D146" s="360" t="str">
        <f> IF(B146="","",E146*(1-'Precificação Produto | Custo Co'!$K$10))</f>
        <v/>
      </c>
      <c r="E146" s="360" t="str">
        <f>IF(B146="","",SUMIF('Precificação Produto | Custo Co'!$C$10:$C$999,B146, 'Precificação Produto | Custo Co'!$H$10:$H$999)*'Precificação Produto | Custo Co'!$K$25)</f>
        <v/>
      </c>
      <c r="F146" s="368"/>
      <c r="G146" s="360" t="str">
        <f>IF(B146="","",IF($F146="",$E146,$F146) - SUMIFS('Precificação Produto | Custo Co'!$H:$H,'Precificação Produto | Custo Co'!$C:$C,$B146) * (1+SUM('Gastos Variáveis'!$E:$E)))</f>
        <v/>
      </c>
      <c r="H146" s="369" t="str">
        <f t="shared" si="2"/>
        <v/>
      </c>
      <c r="I146" s="370" t="str">
        <f>IFERROR(IF($F146="",$E146,$F146) / (SUMIFS('Precificação Produto | Custo Co'!$H:$H,'Precificação Produto | Custo Co'!$C:$C,$B146)*(1+SUM('Gastos Variáveis'!$E:$E))),)</f>
        <v/>
      </c>
      <c r="J146" s="362" t="str">
        <f t="shared" si="3"/>
        <v/>
      </c>
      <c r="K146" s="364" t="str">
        <f t="shared" ref="K146:M146" si="142">IF($F146="",$E146,$F146)</f>
        <v/>
      </c>
      <c r="L146" s="365" t="str">
        <f t="shared" si="142"/>
        <v/>
      </c>
      <c r="M146" s="365" t="str">
        <f t="shared" si="142"/>
        <v/>
      </c>
      <c r="N146" s="366" t="str">
        <f t="shared" si="5"/>
        <v/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>
      <c r="A147" s="51"/>
      <c r="B147" s="370"/>
      <c r="C147" s="359" t="str">
        <f>IFERROR(VLOOKUP(B147, 'Registro de Fichas Técnicas'!$B$40:$C$993, 2, FALSE), "")</f>
        <v/>
      </c>
      <c r="D147" s="360" t="str">
        <f> IF(B147="","",E147*(1-'Precificação Produto | Custo Co'!$K$10))</f>
        <v/>
      </c>
      <c r="E147" s="360" t="str">
        <f>IF(B147="","",SUMIF('Precificação Produto | Custo Co'!$C$10:$C$999,B147, 'Precificação Produto | Custo Co'!$H$10:$H$999)*'Precificação Produto | Custo Co'!$K$25)</f>
        <v/>
      </c>
      <c r="F147" s="368"/>
      <c r="G147" s="360" t="str">
        <f>IF(B147="","",IF($F147="",$E147,$F147) - SUMIFS('Precificação Produto | Custo Co'!$H:$H,'Precificação Produto | Custo Co'!$C:$C,$B147) * (1+SUM('Gastos Variáveis'!$E:$E)))</f>
        <v/>
      </c>
      <c r="H147" s="369" t="str">
        <f t="shared" si="2"/>
        <v/>
      </c>
      <c r="I147" s="370" t="str">
        <f>IFERROR(IF($F147="",$E147,$F147) / (SUMIFS('Precificação Produto | Custo Co'!$H:$H,'Precificação Produto | Custo Co'!$C:$C,$B147)*(1+SUM('Gastos Variáveis'!$E:$E))),)</f>
        <v/>
      </c>
      <c r="J147" s="362" t="str">
        <f t="shared" si="3"/>
        <v/>
      </c>
      <c r="K147" s="364" t="str">
        <f t="shared" ref="K147:M147" si="143">IF($F147="",$E147,$F147)</f>
        <v/>
      </c>
      <c r="L147" s="365" t="str">
        <f t="shared" si="143"/>
        <v/>
      </c>
      <c r="M147" s="365" t="str">
        <f t="shared" si="143"/>
        <v/>
      </c>
      <c r="N147" s="366" t="str">
        <f t="shared" si="5"/>
        <v/>
      </c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>
      <c r="A148" s="51"/>
      <c r="B148" s="370"/>
      <c r="C148" s="359" t="str">
        <f>IFERROR(VLOOKUP(B148, 'Registro de Fichas Técnicas'!$B$40:$C$993, 2, FALSE), "")</f>
        <v/>
      </c>
      <c r="D148" s="360" t="str">
        <f> IF(B148="","",E148*(1-'Precificação Produto | Custo Co'!$K$10))</f>
        <v/>
      </c>
      <c r="E148" s="360" t="str">
        <f>IF(B148="","",SUMIF('Precificação Produto | Custo Co'!$C$10:$C$999,B148, 'Precificação Produto | Custo Co'!$H$10:$H$999)*'Precificação Produto | Custo Co'!$K$25)</f>
        <v/>
      </c>
      <c r="F148" s="368"/>
      <c r="G148" s="360" t="str">
        <f>IF(B148="","",IF($F148="",$E148,$F148) - SUMIFS('Precificação Produto | Custo Co'!$H:$H,'Precificação Produto | Custo Co'!$C:$C,$B148) * (1+SUM('Gastos Variáveis'!$E:$E)))</f>
        <v/>
      </c>
      <c r="H148" s="369" t="str">
        <f t="shared" si="2"/>
        <v/>
      </c>
      <c r="I148" s="370" t="str">
        <f>IFERROR(IF($F148="",$E148,$F148) / (SUMIFS('Precificação Produto | Custo Co'!$H:$H,'Precificação Produto | Custo Co'!$C:$C,$B148)*(1+SUM('Gastos Variáveis'!$E:$E))),)</f>
        <v/>
      </c>
      <c r="J148" s="362" t="str">
        <f t="shared" si="3"/>
        <v/>
      </c>
      <c r="K148" s="364" t="str">
        <f t="shared" ref="K148:M148" si="144">IF($F148="",$E148,$F148)</f>
        <v/>
      </c>
      <c r="L148" s="365" t="str">
        <f t="shared" si="144"/>
        <v/>
      </c>
      <c r="M148" s="365" t="str">
        <f t="shared" si="144"/>
        <v/>
      </c>
      <c r="N148" s="366" t="str">
        <f t="shared" si="5"/>
        <v/>
      </c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>
      <c r="A149" s="51"/>
      <c r="B149" s="370"/>
      <c r="C149" s="359" t="str">
        <f>IFERROR(VLOOKUP(B149, 'Registro de Fichas Técnicas'!$B$40:$C$993, 2, FALSE), "")</f>
        <v/>
      </c>
      <c r="D149" s="360" t="str">
        <f> IF(B149="","",E149*(1-'Precificação Produto | Custo Co'!$K$10))</f>
        <v/>
      </c>
      <c r="E149" s="360" t="str">
        <f>IF(B149="","",SUMIF('Precificação Produto | Custo Co'!$C$10:$C$999,B149, 'Precificação Produto | Custo Co'!$H$10:$H$999)*'Precificação Produto | Custo Co'!$K$25)</f>
        <v/>
      </c>
      <c r="F149" s="368"/>
      <c r="G149" s="360" t="str">
        <f>IF(B149="","",IF($F149="",$E149,$F149) - SUMIFS('Precificação Produto | Custo Co'!$H:$H,'Precificação Produto | Custo Co'!$C:$C,$B149) * (1+SUM('Gastos Variáveis'!$E:$E)))</f>
        <v/>
      </c>
      <c r="H149" s="369" t="str">
        <f t="shared" si="2"/>
        <v/>
      </c>
      <c r="I149" s="370" t="str">
        <f>IFERROR(IF($F149="",$E149,$F149) / (SUMIFS('Precificação Produto | Custo Co'!$H:$H,'Precificação Produto | Custo Co'!$C:$C,$B149)*(1+SUM('Gastos Variáveis'!$E:$E))),)</f>
        <v/>
      </c>
      <c r="J149" s="362" t="str">
        <f t="shared" si="3"/>
        <v/>
      </c>
      <c r="K149" s="364" t="str">
        <f t="shared" ref="K149:M149" si="145">IF($F149="",$E149,$F149)</f>
        <v/>
      </c>
      <c r="L149" s="365" t="str">
        <f t="shared" si="145"/>
        <v/>
      </c>
      <c r="M149" s="365" t="str">
        <f t="shared" si="145"/>
        <v/>
      </c>
      <c r="N149" s="366" t="str">
        <f t="shared" si="5"/>
        <v/>
      </c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>
      <c r="A150" s="51"/>
      <c r="B150" s="370"/>
      <c r="C150" s="359" t="str">
        <f>IFERROR(VLOOKUP(B150, 'Registro de Fichas Técnicas'!$B$40:$C$993, 2, FALSE), "")</f>
        <v/>
      </c>
      <c r="D150" s="360" t="str">
        <f> IF(B150="","",E150*(1-'Precificação Produto | Custo Co'!$K$10))</f>
        <v/>
      </c>
      <c r="E150" s="360" t="str">
        <f>IF(B150="","",SUMIF('Precificação Produto | Custo Co'!$C$10:$C$999,B150, 'Precificação Produto | Custo Co'!$H$10:$H$999)*'Precificação Produto | Custo Co'!$K$25)</f>
        <v/>
      </c>
      <c r="F150" s="368"/>
      <c r="G150" s="360" t="str">
        <f>IF(B150="","",IF($F150="",$E150,$F150) - SUMIFS('Precificação Produto | Custo Co'!$H:$H,'Precificação Produto | Custo Co'!$C:$C,$B150) * (1+SUM('Gastos Variáveis'!$E:$E)))</f>
        <v/>
      </c>
      <c r="H150" s="369" t="str">
        <f t="shared" si="2"/>
        <v/>
      </c>
      <c r="I150" s="370" t="str">
        <f>IFERROR(IF($F150="",$E150,$F150) / (SUMIFS('Precificação Produto | Custo Co'!$H:$H,'Precificação Produto | Custo Co'!$C:$C,$B150)*(1+SUM('Gastos Variáveis'!$E:$E))),)</f>
        <v/>
      </c>
      <c r="J150" s="362" t="str">
        <f t="shared" si="3"/>
        <v/>
      </c>
      <c r="K150" s="364" t="str">
        <f t="shared" ref="K150:M150" si="146">IF($F150="",$E150,$F150)</f>
        <v/>
      </c>
      <c r="L150" s="365" t="str">
        <f t="shared" si="146"/>
        <v/>
      </c>
      <c r="M150" s="365" t="str">
        <f t="shared" si="146"/>
        <v/>
      </c>
      <c r="N150" s="366" t="str">
        <f t="shared" si="5"/>
        <v/>
      </c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>
      <c r="A151" s="51"/>
      <c r="B151" s="370"/>
      <c r="C151" s="359" t="str">
        <f>IFERROR(VLOOKUP(B151, 'Registro de Fichas Técnicas'!$B$40:$C$993, 2, FALSE), "")</f>
        <v/>
      </c>
      <c r="D151" s="360" t="str">
        <f> IF(B151="","",E151*(1-'Precificação Produto | Custo Co'!$K$10))</f>
        <v/>
      </c>
      <c r="E151" s="360" t="str">
        <f>IF(B151="","",SUMIF('Precificação Produto | Custo Co'!$C$10:$C$999,B151, 'Precificação Produto | Custo Co'!$H$10:$H$999)*'Precificação Produto | Custo Co'!$K$25)</f>
        <v/>
      </c>
      <c r="F151" s="368"/>
      <c r="G151" s="360" t="str">
        <f>IF(B151="","",IF($F151="",$E151,$F151) - SUMIFS('Precificação Produto | Custo Co'!$H:$H,'Precificação Produto | Custo Co'!$C:$C,$B151) * (1+SUM('Gastos Variáveis'!$E:$E)))</f>
        <v/>
      </c>
      <c r="H151" s="369" t="str">
        <f t="shared" si="2"/>
        <v/>
      </c>
      <c r="I151" s="370" t="str">
        <f>IFERROR(IF($F151="",$E151,$F151) / (SUMIFS('Precificação Produto | Custo Co'!$H:$H,'Precificação Produto | Custo Co'!$C:$C,$B151)*(1+SUM('Gastos Variáveis'!$E:$E))),)</f>
        <v/>
      </c>
      <c r="J151" s="362" t="str">
        <f t="shared" si="3"/>
        <v/>
      </c>
      <c r="K151" s="364" t="str">
        <f t="shared" ref="K151:M151" si="147">IF($F151="",$E151,$F151)</f>
        <v/>
      </c>
      <c r="L151" s="365" t="str">
        <f t="shared" si="147"/>
        <v/>
      </c>
      <c r="M151" s="365" t="str">
        <f t="shared" si="147"/>
        <v/>
      </c>
      <c r="N151" s="366" t="str">
        <f t="shared" si="5"/>
        <v/>
      </c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>
      <c r="A152" s="51"/>
      <c r="B152" s="370"/>
      <c r="C152" s="359" t="str">
        <f>IFERROR(VLOOKUP(B152, 'Registro de Fichas Técnicas'!$B$40:$C$993, 2, FALSE), "")</f>
        <v/>
      </c>
      <c r="D152" s="360" t="str">
        <f> IF(B152="","",E152*(1-'Precificação Produto | Custo Co'!$K$10))</f>
        <v/>
      </c>
      <c r="E152" s="360" t="str">
        <f>IF(B152="","",SUMIF('Precificação Produto | Custo Co'!$C$10:$C$999,B152, 'Precificação Produto | Custo Co'!$H$10:$H$999)*'Precificação Produto | Custo Co'!$K$25)</f>
        <v/>
      </c>
      <c r="F152" s="368"/>
      <c r="G152" s="360" t="str">
        <f>IF(B152="","",IF($F152="",$E152,$F152) - SUMIFS('Precificação Produto | Custo Co'!$H:$H,'Precificação Produto | Custo Co'!$C:$C,$B152) * (1+SUM('Gastos Variáveis'!$E:$E)))</f>
        <v/>
      </c>
      <c r="H152" s="369" t="str">
        <f t="shared" si="2"/>
        <v/>
      </c>
      <c r="I152" s="370" t="str">
        <f>IFERROR(IF($F152="",$E152,$F152) / (SUMIFS('Precificação Produto | Custo Co'!$H:$H,'Precificação Produto | Custo Co'!$C:$C,$B152)*(1+SUM('Gastos Variáveis'!$E:$E))),)</f>
        <v/>
      </c>
      <c r="J152" s="362" t="str">
        <f t="shared" si="3"/>
        <v/>
      </c>
      <c r="K152" s="364" t="str">
        <f t="shared" ref="K152:M152" si="148">IF($F152="",$E152,$F152)</f>
        <v/>
      </c>
      <c r="L152" s="365" t="str">
        <f t="shared" si="148"/>
        <v/>
      </c>
      <c r="M152" s="365" t="str">
        <f t="shared" si="148"/>
        <v/>
      </c>
      <c r="N152" s="366" t="str">
        <f t="shared" si="5"/>
        <v/>
      </c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>
      <c r="A153" s="51"/>
      <c r="B153" s="370"/>
      <c r="C153" s="359" t="str">
        <f>IFERROR(VLOOKUP(B153, 'Registro de Fichas Técnicas'!$B$40:$C$993, 2, FALSE), "")</f>
        <v/>
      </c>
      <c r="D153" s="360" t="str">
        <f> IF(B153="","",E153*(1-'Precificação Produto | Custo Co'!$K$10))</f>
        <v/>
      </c>
      <c r="E153" s="360" t="str">
        <f>IF(B153="","",SUMIF('Precificação Produto | Custo Co'!$C$10:$C$999,B153, 'Precificação Produto | Custo Co'!$H$10:$H$999)*'Precificação Produto | Custo Co'!$K$25)</f>
        <v/>
      </c>
      <c r="F153" s="368"/>
      <c r="G153" s="360" t="str">
        <f>IF(B153="","",IF($F153="",$E153,$F153) - SUMIFS('Precificação Produto | Custo Co'!$H:$H,'Precificação Produto | Custo Co'!$C:$C,$B153) * (1+SUM('Gastos Variáveis'!$E:$E)))</f>
        <v/>
      </c>
      <c r="H153" s="369" t="str">
        <f t="shared" si="2"/>
        <v/>
      </c>
      <c r="I153" s="370" t="str">
        <f>IFERROR(IF($F153="",$E153,$F153) / (SUMIFS('Precificação Produto | Custo Co'!$H:$H,'Precificação Produto | Custo Co'!$C:$C,$B153)*(1+SUM('Gastos Variáveis'!$E:$E))),)</f>
        <v/>
      </c>
      <c r="J153" s="362" t="str">
        <f t="shared" si="3"/>
        <v/>
      </c>
      <c r="K153" s="364" t="str">
        <f t="shared" ref="K153:M153" si="149">IF($F153="",$E153,$F153)</f>
        <v/>
      </c>
      <c r="L153" s="365" t="str">
        <f t="shared" si="149"/>
        <v/>
      </c>
      <c r="M153" s="365" t="str">
        <f t="shared" si="149"/>
        <v/>
      </c>
      <c r="N153" s="366" t="str">
        <f t="shared" si="5"/>
        <v/>
      </c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>
      <c r="A154" s="51"/>
      <c r="B154" s="370"/>
      <c r="C154" s="359" t="str">
        <f>IFERROR(VLOOKUP(B154, 'Registro de Fichas Técnicas'!$B$40:$C$993, 2, FALSE), "")</f>
        <v/>
      </c>
      <c r="D154" s="360" t="str">
        <f> IF(B154="","",E154*(1-'Precificação Produto | Custo Co'!$K$10))</f>
        <v/>
      </c>
      <c r="E154" s="360" t="str">
        <f>IF(B154="","",SUMIF('Precificação Produto | Custo Co'!$C$10:$C$999,B154, 'Precificação Produto | Custo Co'!$H$10:$H$999)*'Precificação Produto | Custo Co'!$K$25)</f>
        <v/>
      </c>
      <c r="F154" s="368"/>
      <c r="G154" s="360" t="str">
        <f>IF(B154="","",IF($F154="",$E154,$F154) - SUMIFS('Precificação Produto | Custo Co'!$H:$H,'Precificação Produto | Custo Co'!$C:$C,$B154) * (1+SUM('Gastos Variáveis'!$E:$E)))</f>
        <v/>
      </c>
      <c r="H154" s="369" t="str">
        <f t="shared" si="2"/>
        <v/>
      </c>
      <c r="I154" s="370" t="str">
        <f>IFERROR(IF($F154="",$E154,$F154) / (SUMIFS('Precificação Produto | Custo Co'!$H:$H,'Precificação Produto | Custo Co'!$C:$C,$B154)*(1+SUM('Gastos Variáveis'!$E:$E))),)</f>
        <v/>
      </c>
      <c r="J154" s="362" t="str">
        <f t="shared" si="3"/>
        <v/>
      </c>
      <c r="K154" s="364" t="str">
        <f t="shared" ref="K154:M154" si="150">IF($F154="",$E154,$F154)</f>
        <v/>
      </c>
      <c r="L154" s="365" t="str">
        <f t="shared" si="150"/>
        <v/>
      </c>
      <c r="M154" s="365" t="str">
        <f t="shared" si="150"/>
        <v/>
      </c>
      <c r="N154" s="366" t="str">
        <f t="shared" si="5"/>
        <v/>
      </c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>
      <c r="A155" s="51"/>
      <c r="B155" s="370"/>
      <c r="C155" s="359" t="str">
        <f>IFERROR(VLOOKUP(B155, 'Registro de Fichas Técnicas'!$B$40:$C$993, 2, FALSE), "")</f>
        <v/>
      </c>
      <c r="D155" s="360" t="str">
        <f> IF(B155="","",E155*(1-'Precificação Produto | Custo Co'!$K$10))</f>
        <v/>
      </c>
      <c r="E155" s="360" t="str">
        <f>IF(B155="","",SUMIF('Precificação Produto | Custo Co'!$C$10:$C$999,B155, 'Precificação Produto | Custo Co'!$H$10:$H$999)*'Precificação Produto | Custo Co'!$K$25)</f>
        <v/>
      </c>
      <c r="F155" s="368"/>
      <c r="G155" s="360" t="str">
        <f>IF(B155="","",IF($F155="",$E155,$F155) - SUMIFS('Precificação Produto | Custo Co'!$H:$H,'Precificação Produto | Custo Co'!$C:$C,$B155) * (1+SUM('Gastos Variáveis'!$E:$E)))</f>
        <v/>
      </c>
      <c r="H155" s="369" t="str">
        <f t="shared" si="2"/>
        <v/>
      </c>
      <c r="I155" s="370" t="str">
        <f>IFERROR(IF($F155="",$E155,$F155) / (SUMIFS('Precificação Produto | Custo Co'!$H:$H,'Precificação Produto | Custo Co'!$C:$C,$B155)*(1+SUM('Gastos Variáveis'!$E:$E))),)</f>
        <v/>
      </c>
      <c r="J155" s="362" t="str">
        <f t="shared" si="3"/>
        <v/>
      </c>
      <c r="K155" s="364" t="str">
        <f t="shared" ref="K155:M155" si="151">IF($F155="",$E155,$F155)</f>
        <v/>
      </c>
      <c r="L155" s="365" t="str">
        <f t="shared" si="151"/>
        <v/>
      </c>
      <c r="M155" s="365" t="str">
        <f t="shared" si="151"/>
        <v/>
      </c>
      <c r="N155" s="366" t="str">
        <f t="shared" si="5"/>
        <v/>
      </c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>
      <c r="A156" s="51"/>
      <c r="B156" s="370"/>
      <c r="C156" s="359" t="str">
        <f>IFERROR(VLOOKUP(B156, 'Registro de Fichas Técnicas'!$B$40:$C$993, 2, FALSE), "")</f>
        <v/>
      </c>
      <c r="D156" s="360" t="str">
        <f> IF(B156="","",E156*(1-'Precificação Produto | Custo Co'!$K$10))</f>
        <v/>
      </c>
      <c r="E156" s="360" t="str">
        <f>IF(B156="","",SUMIF('Precificação Produto | Custo Co'!$C$10:$C$999,B156, 'Precificação Produto | Custo Co'!$H$10:$H$999)*'Precificação Produto | Custo Co'!$K$25)</f>
        <v/>
      </c>
      <c r="F156" s="368"/>
      <c r="G156" s="360" t="str">
        <f>IF(B156="","",IF($F156="",$E156,$F156) - SUMIFS('Precificação Produto | Custo Co'!$H:$H,'Precificação Produto | Custo Co'!$C:$C,$B156) * (1+SUM('Gastos Variáveis'!$E:$E)))</f>
        <v/>
      </c>
      <c r="H156" s="369" t="str">
        <f t="shared" si="2"/>
        <v/>
      </c>
      <c r="I156" s="370" t="str">
        <f>IFERROR(IF($F156="",$E156,$F156) / (SUMIFS('Precificação Produto | Custo Co'!$H:$H,'Precificação Produto | Custo Co'!$C:$C,$B156)*(1+SUM('Gastos Variáveis'!$E:$E))),)</f>
        <v/>
      </c>
      <c r="J156" s="362" t="str">
        <f t="shared" si="3"/>
        <v/>
      </c>
      <c r="K156" s="364" t="str">
        <f t="shared" ref="K156:M156" si="152">IF($F156="",$E156,$F156)</f>
        <v/>
      </c>
      <c r="L156" s="365" t="str">
        <f t="shared" si="152"/>
        <v/>
      </c>
      <c r="M156" s="365" t="str">
        <f t="shared" si="152"/>
        <v/>
      </c>
      <c r="N156" s="366" t="str">
        <f t="shared" si="5"/>
        <v/>
      </c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>
      <c r="A157" s="51"/>
      <c r="B157" s="370"/>
      <c r="C157" s="359" t="str">
        <f>IFERROR(VLOOKUP(B157, 'Registro de Fichas Técnicas'!$B$40:$C$993, 2, FALSE), "")</f>
        <v/>
      </c>
      <c r="D157" s="360" t="str">
        <f> IF(B157="","",E157*(1-'Precificação Produto | Custo Co'!$K$10))</f>
        <v/>
      </c>
      <c r="E157" s="360" t="str">
        <f>IF(B157="","",SUMIF('Precificação Produto | Custo Co'!$C$10:$C$999,B157, 'Precificação Produto | Custo Co'!$H$10:$H$999)*'Precificação Produto | Custo Co'!$K$25)</f>
        <v/>
      </c>
      <c r="F157" s="368"/>
      <c r="G157" s="360" t="str">
        <f>IF(B157="","",IF($F157="",$E157,$F157) - SUMIFS('Precificação Produto | Custo Co'!$H:$H,'Precificação Produto | Custo Co'!$C:$C,$B157) * (1+SUM('Gastos Variáveis'!$E:$E)))</f>
        <v/>
      </c>
      <c r="H157" s="369" t="str">
        <f t="shared" si="2"/>
        <v/>
      </c>
      <c r="I157" s="370" t="str">
        <f>IFERROR(IF($F157="",$E157,$F157) / (SUMIFS('Precificação Produto | Custo Co'!$H:$H,'Precificação Produto | Custo Co'!$C:$C,$B157)*(1+SUM('Gastos Variáveis'!$E:$E))),)</f>
        <v/>
      </c>
      <c r="J157" s="362" t="str">
        <f t="shared" si="3"/>
        <v/>
      </c>
      <c r="K157" s="364" t="str">
        <f t="shared" ref="K157:M157" si="153">IF($F157="",$E157,$F157)</f>
        <v/>
      </c>
      <c r="L157" s="365" t="str">
        <f t="shared" si="153"/>
        <v/>
      </c>
      <c r="M157" s="365" t="str">
        <f t="shared" si="153"/>
        <v/>
      </c>
      <c r="N157" s="366" t="str">
        <f t="shared" si="5"/>
        <v/>
      </c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>
      <c r="A158" s="51"/>
      <c r="B158" s="370"/>
      <c r="C158" s="359" t="str">
        <f>IFERROR(VLOOKUP(B158, 'Registro de Fichas Técnicas'!$B$40:$C$993, 2, FALSE), "")</f>
        <v/>
      </c>
      <c r="D158" s="360" t="str">
        <f> IF(B158="","",E158*(1-'Precificação Produto | Custo Co'!$K$10))</f>
        <v/>
      </c>
      <c r="E158" s="360" t="str">
        <f>IF(B158="","",SUMIF('Precificação Produto | Custo Co'!$C$10:$C$999,B158, 'Precificação Produto | Custo Co'!$H$10:$H$999)*'Precificação Produto | Custo Co'!$K$25)</f>
        <v/>
      </c>
      <c r="F158" s="368"/>
      <c r="G158" s="360" t="str">
        <f>IF(B158="","",IF($F158="",$E158,$F158) - SUMIFS('Precificação Produto | Custo Co'!$H:$H,'Precificação Produto | Custo Co'!$C:$C,$B158) * (1+SUM('Gastos Variáveis'!$E:$E)))</f>
        <v/>
      </c>
      <c r="H158" s="369" t="str">
        <f t="shared" si="2"/>
        <v/>
      </c>
      <c r="I158" s="370" t="str">
        <f>IFERROR(IF($F158="",$E158,$F158) / (SUMIFS('Precificação Produto | Custo Co'!$H:$H,'Precificação Produto | Custo Co'!$C:$C,$B158)*(1+SUM('Gastos Variáveis'!$E:$E))),)</f>
        <v/>
      </c>
      <c r="J158" s="362" t="str">
        <f t="shared" si="3"/>
        <v/>
      </c>
      <c r="K158" s="364" t="str">
        <f t="shared" ref="K158:M158" si="154">IF($F158="",$E158,$F158)</f>
        <v/>
      </c>
      <c r="L158" s="365" t="str">
        <f t="shared" si="154"/>
        <v/>
      </c>
      <c r="M158" s="365" t="str">
        <f t="shared" si="154"/>
        <v/>
      </c>
      <c r="N158" s="366" t="str">
        <f t="shared" si="5"/>
        <v/>
      </c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>
      <c r="A159" s="51"/>
      <c r="B159" s="370"/>
      <c r="C159" s="359" t="str">
        <f>IFERROR(VLOOKUP(B159, 'Registro de Fichas Técnicas'!$B$40:$C$993, 2, FALSE), "")</f>
        <v/>
      </c>
      <c r="D159" s="360" t="str">
        <f> IF(B159="","",E159*(1-'Precificação Produto | Custo Co'!$K$10))</f>
        <v/>
      </c>
      <c r="E159" s="360" t="str">
        <f>IF(B159="","",SUMIF('Precificação Produto | Custo Co'!$C$10:$C$999,B159, 'Precificação Produto | Custo Co'!$H$10:$H$999)*'Precificação Produto | Custo Co'!$K$25)</f>
        <v/>
      </c>
      <c r="F159" s="368"/>
      <c r="G159" s="360" t="str">
        <f>IF(B159="","",IF($F159="",$E159,$F159) - SUMIFS('Precificação Produto | Custo Co'!$H:$H,'Precificação Produto | Custo Co'!$C:$C,$B159) * (1+SUM('Gastos Variáveis'!$E:$E)))</f>
        <v/>
      </c>
      <c r="H159" s="369" t="str">
        <f t="shared" si="2"/>
        <v/>
      </c>
      <c r="I159" s="370" t="str">
        <f>IFERROR(IF($F159="",$E159,$F159) / (SUMIFS('Precificação Produto | Custo Co'!$H:$H,'Precificação Produto | Custo Co'!$C:$C,$B159)*(1+SUM('Gastos Variáveis'!$E:$E))),)</f>
        <v/>
      </c>
      <c r="J159" s="362" t="str">
        <f t="shared" si="3"/>
        <v/>
      </c>
      <c r="K159" s="364" t="str">
        <f t="shared" ref="K159:M159" si="155">IF($F159="",$E159,$F159)</f>
        <v/>
      </c>
      <c r="L159" s="365" t="str">
        <f t="shared" si="155"/>
        <v/>
      </c>
      <c r="M159" s="365" t="str">
        <f t="shared" si="155"/>
        <v/>
      </c>
      <c r="N159" s="366" t="str">
        <f t="shared" si="5"/>
        <v/>
      </c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>
      <c r="A160" s="51"/>
      <c r="B160" s="370"/>
      <c r="C160" s="359" t="str">
        <f>IFERROR(VLOOKUP(B160, 'Registro de Fichas Técnicas'!$B$40:$C$993, 2, FALSE), "")</f>
        <v/>
      </c>
      <c r="D160" s="360" t="str">
        <f> IF(B160="","",E160*(1-'Precificação Produto | Custo Co'!$K$10))</f>
        <v/>
      </c>
      <c r="E160" s="360" t="str">
        <f>IF(B160="","",SUMIF('Precificação Produto | Custo Co'!$C$10:$C$999,B160, 'Precificação Produto | Custo Co'!$H$10:$H$999)*'Precificação Produto | Custo Co'!$K$25)</f>
        <v/>
      </c>
      <c r="F160" s="368"/>
      <c r="G160" s="360" t="str">
        <f>IF(B160="","",IF($F160="",$E160,$F160) - SUMIFS('Precificação Produto | Custo Co'!$H:$H,'Precificação Produto | Custo Co'!$C:$C,$B160) * (1+SUM('Gastos Variáveis'!$E:$E)))</f>
        <v/>
      </c>
      <c r="H160" s="369" t="str">
        <f t="shared" si="2"/>
        <v/>
      </c>
      <c r="I160" s="370" t="str">
        <f>IFERROR(IF($F160="",$E160,$F160) / (SUMIFS('Precificação Produto | Custo Co'!$H:$H,'Precificação Produto | Custo Co'!$C:$C,$B160)*(1+SUM('Gastos Variáveis'!$E:$E))),)</f>
        <v/>
      </c>
      <c r="J160" s="362" t="str">
        <f t="shared" si="3"/>
        <v/>
      </c>
      <c r="K160" s="364" t="str">
        <f t="shared" ref="K160:M160" si="156">IF($F160="",$E160,$F160)</f>
        <v/>
      </c>
      <c r="L160" s="365" t="str">
        <f t="shared" si="156"/>
        <v/>
      </c>
      <c r="M160" s="365" t="str">
        <f t="shared" si="156"/>
        <v/>
      </c>
      <c r="N160" s="366" t="str">
        <f t="shared" si="5"/>
        <v/>
      </c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>
      <c r="A161" s="51"/>
      <c r="B161" s="370"/>
      <c r="C161" s="359" t="str">
        <f>IFERROR(VLOOKUP(B161, 'Registro de Fichas Técnicas'!$B$40:$C$993, 2, FALSE), "")</f>
        <v/>
      </c>
      <c r="D161" s="360" t="str">
        <f> IF(B161="","",E161*(1-'Precificação Produto | Custo Co'!$K$10))</f>
        <v/>
      </c>
      <c r="E161" s="360" t="str">
        <f>IF(B161="","",SUMIF('Precificação Produto | Custo Co'!$C$10:$C$999,B161, 'Precificação Produto | Custo Co'!$H$10:$H$999)*'Precificação Produto | Custo Co'!$K$25)</f>
        <v/>
      </c>
      <c r="F161" s="368"/>
      <c r="G161" s="360" t="str">
        <f>IF(B161="","",IF($F161="",$E161,$F161) - SUMIFS('Precificação Produto | Custo Co'!$H:$H,'Precificação Produto | Custo Co'!$C:$C,$B161) * (1+SUM('Gastos Variáveis'!$E:$E)))</f>
        <v/>
      </c>
      <c r="H161" s="369" t="str">
        <f t="shared" si="2"/>
        <v/>
      </c>
      <c r="I161" s="370" t="str">
        <f>IFERROR(IF($F161="",$E161,$F161) / (SUMIFS('Precificação Produto | Custo Co'!$H:$H,'Precificação Produto | Custo Co'!$C:$C,$B161)*(1+SUM('Gastos Variáveis'!$E:$E))),)</f>
        <v/>
      </c>
      <c r="J161" s="362" t="str">
        <f t="shared" si="3"/>
        <v/>
      </c>
      <c r="K161" s="364" t="str">
        <f t="shared" ref="K161:M161" si="157">IF($F161="",$E161,$F161)</f>
        <v/>
      </c>
      <c r="L161" s="365" t="str">
        <f t="shared" si="157"/>
        <v/>
      </c>
      <c r="M161" s="365" t="str">
        <f t="shared" si="157"/>
        <v/>
      </c>
      <c r="N161" s="366" t="str">
        <f t="shared" si="5"/>
        <v/>
      </c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>
      <c r="A162" s="51"/>
      <c r="B162" s="370"/>
      <c r="C162" s="359" t="str">
        <f>IFERROR(VLOOKUP(B162, 'Registro de Fichas Técnicas'!$B$40:$C$993, 2, FALSE), "")</f>
        <v/>
      </c>
      <c r="D162" s="360" t="str">
        <f> IF(B162="","",E162*(1-'Precificação Produto | Custo Co'!$K$10))</f>
        <v/>
      </c>
      <c r="E162" s="360" t="str">
        <f>IF(B162="","",SUMIF('Precificação Produto | Custo Co'!$C$10:$C$999,B162, 'Precificação Produto | Custo Co'!$H$10:$H$999)*'Precificação Produto | Custo Co'!$K$25)</f>
        <v/>
      </c>
      <c r="F162" s="368"/>
      <c r="G162" s="360" t="str">
        <f>IF(B162="","",IF($F162="",$E162,$F162) - SUMIFS('Precificação Produto | Custo Co'!$H:$H,'Precificação Produto | Custo Co'!$C:$C,$B162) * (1+SUM('Gastos Variáveis'!$E:$E)))</f>
        <v/>
      </c>
      <c r="H162" s="369" t="str">
        <f t="shared" si="2"/>
        <v/>
      </c>
      <c r="I162" s="370" t="str">
        <f>IFERROR(IF($F162="",$E162,$F162) / (SUMIFS('Precificação Produto | Custo Co'!$H:$H,'Precificação Produto | Custo Co'!$C:$C,$B162)*(1+SUM('Gastos Variáveis'!$E:$E))),)</f>
        <v/>
      </c>
      <c r="J162" s="362" t="str">
        <f t="shared" si="3"/>
        <v/>
      </c>
      <c r="K162" s="364" t="str">
        <f t="shared" ref="K162:M162" si="158">IF($F162="",$E162,$F162)</f>
        <v/>
      </c>
      <c r="L162" s="365" t="str">
        <f t="shared" si="158"/>
        <v/>
      </c>
      <c r="M162" s="365" t="str">
        <f t="shared" si="158"/>
        <v/>
      </c>
      <c r="N162" s="366" t="str">
        <f t="shared" si="5"/>
        <v/>
      </c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>
      <c r="A163" s="51"/>
      <c r="B163" s="370"/>
      <c r="C163" s="359" t="str">
        <f>IFERROR(VLOOKUP(B163, 'Registro de Fichas Técnicas'!$B$40:$C$993, 2, FALSE), "")</f>
        <v/>
      </c>
      <c r="D163" s="360" t="str">
        <f> IF(B163="","",E163*(1-'Precificação Produto | Custo Co'!$K$10))</f>
        <v/>
      </c>
      <c r="E163" s="360" t="str">
        <f>IF(B163="","",SUMIF('Precificação Produto | Custo Co'!$C$10:$C$999,B163, 'Precificação Produto | Custo Co'!$H$10:$H$999)*'Precificação Produto | Custo Co'!$K$25)</f>
        <v/>
      </c>
      <c r="F163" s="368"/>
      <c r="G163" s="360" t="str">
        <f>IF(B163="","",IF($F163="",$E163,$F163) - SUMIFS('Precificação Produto | Custo Co'!$H:$H,'Precificação Produto | Custo Co'!$C:$C,$B163) * (1+SUM('Gastos Variáveis'!$E:$E)))</f>
        <v/>
      </c>
      <c r="H163" s="369" t="str">
        <f t="shared" si="2"/>
        <v/>
      </c>
      <c r="I163" s="370" t="str">
        <f>IFERROR(IF($F163="",$E163,$F163) / (SUMIFS('Precificação Produto | Custo Co'!$H:$H,'Precificação Produto | Custo Co'!$C:$C,$B163)*(1+SUM('Gastos Variáveis'!$E:$E))),)</f>
        <v/>
      </c>
      <c r="J163" s="362" t="str">
        <f t="shared" si="3"/>
        <v/>
      </c>
      <c r="K163" s="364" t="str">
        <f t="shared" ref="K163:M163" si="159">IF($F163="",$E163,$F163)</f>
        <v/>
      </c>
      <c r="L163" s="365" t="str">
        <f t="shared" si="159"/>
        <v/>
      </c>
      <c r="M163" s="365" t="str">
        <f t="shared" si="159"/>
        <v/>
      </c>
      <c r="N163" s="366" t="str">
        <f t="shared" si="5"/>
        <v/>
      </c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>
      <c r="A164" s="51"/>
      <c r="B164" s="370"/>
      <c r="C164" s="359" t="str">
        <f>IFERROR(VLOOKUP(B164, 'Registro de Fichas Técnicas'!$B$40:$C$993, 2, FALSE), "")</f>
        <v/>
      </c>
      <c r="D164" s="360" t="str">
        <f> IF(B164="","",E164*(1-'Precificação Produto | Custo Co'!$K$10))</f>
        <v/>
      </c>
      <c r="E164" s="360" t="str">
        <f>IF(B164="","",SUMIF('Precificação Produto | Custo Co'!$C$10:$C$999,B164, 'Precificação Produto | Custo Co'!$H$10:$H$999)*'Precificação Produto | Custo Co'!$K$25)</f>
        <v/>
      </c>
      <c r="F164" s="368"/>
      <c r="G164" s="360" t="str">
        <f>IF(B164="","",IF($F164="",$E164,$F164) - SUMIFS('Precificação Produto | Custo Co'!$H:$H,'Precificação Produto | Custo Co'!$C:$C,$B164) * (1+SUM('Gastos Variáveis'!$E:$E)))</f>
        <v/>
      </c>
      <c r="H164" s="369" t="str">
        <f t="shared" si="2"/>
        <v/>
      </c>
      <c r="I164" s="370" t="str">
        <f>IFERROR(IF($F164="",$E164,$F164) / (SUMIFS('Precificação Produto | Custo Co'!$H:$H,'Precificação Produto | Custo Co'!$C:$C,$B164)*(1+SUM('Gastos Variáveis'!$E:$E))),)</f>
        <v/>
      </c>
      <c r="J164" s="362" t="str">
        <f t="shared" si="3"/>
        <v/>
      </c>
      <c r="K164" s="364" t="str">
        <f t="shared" ref="K164:M164" si="160">IF($F164="",$E164,$F164)</f>
        <v/>
      </c>
      <c r="L164" s="365" t="str">
        <f t="shared" si="160"/>
        <v/>
      </c>
      <c r="M164" s="365" t="str">
        <f t="shared" si="160"/>
        <v/>
      </c>
      <c r="N164" s="366" t="str">
        <f t="shared" si="5"/>
        <v/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>
      <c r="A165" s="51"/>
      <c r="B165" s="370"/>
      <c r="C165" s="359" t="str">
        <f>IFERROR(VLOOKUP(B165, 'Registro de Fichas Técnicas'!$B$40:$C$993, 2, FALSE), "")</f>
        <v/>
      </c>
      <c r="D165" s="360" t="str">
        <f> IF(B165="","",E165*(1-'Precificação Produto | Custo Co'!$K$10))</f>
        <v/>
      </c>
      <c r="E165" s="360" t="str">
        <f>IF(B165="","",SUMIF('Precificação Produto | Custo Co'!$C$10:$C$999,B165, 'Precificação Produto | Custo Co'!$H$10:$H$999)*'Precificação Produto | Custo Co'!$K$25)</f>
        <v/>
      </c>
      <c r="F165" s="368"/>
      <c r="G165" s="360" t="str">
        <f>IF(B165="","",IF($F165="",$E165,$F165) - SUMIFS('Precificação Produto | Custo Co'!$H:$H,'Precificação Produto | Custo Co'!$C:$C,$B165) * (1+SUM('Gastos Variáveis'!$E:$E)))</f>
        <v/>
      </c>
      <c r="H165" s="369" t="str">
        <f t="shared" si="2"/>
        <v/>
      </c>
      <c r="I165" s="370" t="str">
        <f>IFERROR(IF($F165="",$E165,$F165) / (SUMIFS('Precificação Produto | Custo Co'!$H:$H,'Precificação Produto | Custo Co'!$C:$C,$B165)*(1+SUM('Gastos Variáveis'!$E:$E))),)</f>
        <v/>
      </c>
      <c r="J165" s="362" t="str">
        <f t="shared" si="3"/>
        <v/>
      </c>
      <c r="K165" s="364" t="str">
        <f t="shared" ref="K165:M165" si="161">IF($F165="",$E165,$F165)</f>
        <v/>
      </c>
      <c r="L165" s="365" t="str">
        <f t="shared" si="161"/>
        <v/>
      </c>
      <c r="M165" s="365" t="str">
        <f t="shared" si="161"/>
        <v/>
      </c>
      <c r="N165" s="366" t="str">
        <f t="shared" si="5"/>
        <v/>
      </c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>
      <c r="A166" s="51"/>
      <c r="B166" s="370"/>
      <c r="C166" s="359" t="str">
        <f>IFERROR(VLOOKUP(B166, 'Registro de Fichas Técnicas'!$B$40:$C$993, 2, FALSE), "")</f>
        <v/>
      </c>
      <c r="D166" s="360" t="str">
        <f> IF(B166="","",E166*(1-'Precificação Produto | Custo Co'!$K$10))</f>
        <v/>
      </c>
      <c r="E166" s="360" t="str">
        <f>IF(B166="","",SUMIF('Precificação Produto | Custo Co'!$C$10:$C$999,B166, 'Precificação Produto | Custo Co'!$H$10:$H$999)*'Precificação Produto | Custo Co'!$K$25)</f>
        <v/>
      </c>
      <c r="F166" s="368"/>
      <c r="G166" s="360" t="str">
        <f>IF(B166="","",IF($F166="",$E166,$F166) - SUMIFS('Precificação Produto | Custo Co'!$H:$H,'Precificação Produto | Custo Co'!$C:$C,$B166) * (1+SUM('Gastos Variáveis'!$E:$E)))</f>
        <v/>
      </c>
      <c r="H166" s="369" t="str">
        <f t="shared" si="2"/>
        <v/>
      </c>
      <c r="I166" s="370" t="str">
        <f>IFERROR(IF($F166="",$E166,$F166) / (SUMIFS('Precificação Produto | Custo Co'!$H:$H,'Precificação Produto | Custo Co'!$C:$C,$B166)*(1+SUM('Gastos Variáveis'!$E:$E))),)</f>
        <v/>
      </c>
      <c r="J166" s="362" t="str">
        <f t="shared" si="3"/>
        <v/>
      </c>
      <c r="K166" s="364" t="str">
        <f t="shared" ref="K166:M166" si="162">IF($F166="",$E166,$F166)</f>
        <v/>
      </c>
      <c r="L166" s="365" t="str">
        <f t="shared" si="162"/>
        <v/>
      </c>
      <c r="M166" s="365" t="str">
        <f t="shared" si="162"/>
        <v/>
      </c>
      <c r="N166" s="366" t="str">
        <f t="shared" si="5"/>
        <v/>
      </c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>
      <c r="A167" s="51"/>
      <c r="B167" s="370"/>
      <c r="C167" s="359" t="str">
        <f>IFERROR(VLOOKUP(B167, 'Registro de Fichas Técnicas'!$B$40:$C$993, 2, FALSE), "")</f>
        <v/>
      </c>
      <c r="D167" s="360" t="str">
        <f> IF(B167="","",E167*(1-'Precificação Produto | Custo Co'!$K$10))</f>
        <v/>
      </c>
      <c r="E167" s="360" t="str">
        <f>IF(B167="","",SUMIF('Precificação Produto | Custo Co'!$C$10:$C$999,B167, 'Precificação Produto | Custo Co'!$H$10:$H$999)*'Precificação Produto | Custo Co'!$K$25)</f>
        <v/>
      </c>
      <c r="F167" s="368"/>
      <c r="G167" s="360" t="str">
        <f>IF(B167="","",IF($F167="",$E167,$F167) - SUMIFS('Precificação Produto | Custo Co'!$H:$H,'Precificação Produto | Custo Co'!$C:$C,$B167) * (1+SUM('Gastos Variáveis'!$E:$E)))</f>
        <v/>
      </c>
      <c r="H167" s="369" t="str">
        <f t="shared" si="2"/>
        <v/>
      </c>
      <c r="I167" s="370" t="str">
        <f>IFERROR(IF($F167="",$E167,$F167) / (SUMIFS('Precificação Produto | Custo Co'!$H:$H,'Precificação Produto | Custo Co'!$C:$C,$B167)*(1+SUM('Gastos Variáveis'!$E:$E))),)</f>
        <v/>
      </c>
      <c r="J167" s="362" t="str">
        <f t="shared" si="3"/>
        <v/>
      </c>
      <c r="K167" s="364" t="str">
        <f t="shared" ref="K167:M167" si="163">IF($F167="",$E167,$F167)</f>
        <v/>
      </c>
      <c r="L167" s="365" t="str">
        <f t="shared" si="163"/>
        <v/>
      </c>
      <c r="M167" s="365" t="str">
        <f t="shared" si="163"/>
        <v/>
      </c>
      <c r="N167" s="366" t="str">
        <f t="shared" si="5"/>
        <v/>
      </c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>
      <c r="A168" s="51"/>
      <c r="B168" s="370"/>
      <c r="C168" s="359" t="str">
        <f>IFERROR(VLOOKUP(B168, 'Registro de Fichas Técnicas'!$B$40:$C$993, 2, FALSE), "")</f>
        <v/>
      </c>
      <c r="D168" s="360" t="str">
        <f> IF(B168="","",E168*(1-'Precificação Produto | Custo Co'!$K$10))</f>
        <v/>
      </c>
      <c r="E168" s="360" t="str">
        <f>IF(B168="","",SUMIF('Precificação Produto | Custo Co'!$C$10:$C$999,B168, 'Precificação Produto | Custo Co'!$H$10:$H$999)*'Precificação Produto | Custo Co'!$K$25)</f>
        <v/>
      </c>
      <c r="F168" s="368"/>
      <c r="G168" s="360" t="str">
        <f>IF(B168="","",IF($F168="",$E168,$F168) - SUMIFS('Precificação Produto | Custo Co'!$H:$H,'Precificação Produto | Custo Co'!$C:$C,$B168) * (1+SUM('Gastos Variáveis'!$E:$E)))</f>
        <v/>
      </c>
      <c r="H168" s="369" t="str">
        <f t="shared" si="2"/>
        <v/>
      </c>
      <c r="I168" s="370" t="str">
        <f>IFERROR(IF($F168="",$E168,$F168) / (SUMIFS('Precificação Produto | Custo Co'!$H:$H,'Precificação Produto | Custo Co'!$C:$C,$B168)*(1+SUM('Gastos Variáveis'!$E:$E))),)</f>
        <v/>
      </c>
      <c r="J168" s="362" t="str">
        <f t="shared" si="3"/>
        <v/>
      </c>
      <c r="K168" s="364" t="str">
        <f t="shared" ref="K168:M168" si="164">IF($F168="",$E168,$F168)</f>
        <v/>
      </c>
      <c r="L168" s="365" t="str">
        <f t="shared" si="164"/>
        <v/>
      </c>
      <c r="M168" s="365" t="str">
        <f t="shared" si="164"/>
        <v/>
      </c>
      <c r="N168" s="366" t="str">
        <f t="shared" si="5"/>
        <v/>
      </c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51"/>
      <c r="B169" s="370"/>
      <c r="C169" s="359" t="str">
        <f>IFERROR(VLOOKUP(B169, 'Registro de Fichas Técnicas'!$B$40:$C$993, 2, FALSE), "")</f>
        <v/>
      </c>
      <c r="D169" s="360" t="str">
        <f> IF(B169="","",E169*(1-'Precificação Produto | Custo Co'!$K$10))</f>
        <v/>
      </c>
      <c r="E169" s="360" t="str">
        <f>IF(B169="","",SUMIF('Precificação Produto | Custo Co'!$C$10:$C$999,B169, 'Precificação Produto | Custo Co'!$H$10:$H$999)*'Precificação Produto | Custo Co'!$K$25)</f>
        <v/>
      </c>
      <c r="F169" s="368"/>
      <c r="G169" s="360" t="str">
        <f>IF(B169="","",IF($F169="",$E169,$F169) - SUMIFS('Precificação Produto | Custo Co'!$H:$H,'Precificação Produto | Custo Co'!$C:$C,$B169) * (1+SUM('Gastos Variáveis'!$E:$E)))</f>
        <v/>
      </c>
      <c r="H169" s="369" t="str">
        <f t="shared" si="2"/>
        <v/>
      </c>
      <c r="I169" s="370" t="str">
        <f>IFERROR(IF($F169="",$E169,$F169) / (SUMIFS('Precificação Produto | Custo Co'!$H:$H,'Precificação Produto | Custo Co'!$C:$C,$B169)*(1+SUM('Gastos Variáveis'!$E:$E))),)</f>
        <v/>
      </c>
      <c r="J169" s="362" t="str">
        <f t="shared" si="3"/>
        <v/>
      </c>
      <c r="K169" s="364" t="str">
        <f t="shared" ref="K169:M169" si="165">IF($F169="",$E169,$F169)</f>
        <v/>
      </c>
      <c r="L169" s="365" t="str">
        <f t="shared" si="165"/>
        <v/>
      </c>
      <c r="M169" s="365" t="str">
        <f t="shared" si="165"/>
        <v/>
      </c>
      <c r="N169" s="366" t="str">
        <f t="shared" si="5"/>
        <v/>
      </c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>
      <c r="A170" s="51"/>
      <c r="B170" s="370"/>
      <c r="C170" s="359" t="str">
        <f>IFERROR(VLOOKUP(B170, 'Registro de Fichas Técnicas'!$B$40:$C$993, 2, FALSE), "")</f>
        <v/>
      </c>
      <c r="D170" s="360" t="str">
        <f> IF(B170="","",E170*(1-'Precificação Produto | Custo Co'!$K$10))</f>
        <v/>
      </c>
      <c r="E170" s="360" t="str">
        <f>IF(B170="","",SUMIF('Precificação Produto | Custo Co'!$C$10:$C$999,B170, 'Precificação Produto | Custo Co'!$H$10:$H$999)*'Precificação Produto | Custo Co'!$K$25)</f>
        <v/>
      </c>
      <c r="F170" s="368"/>
      <c r="G170" s="360" t="str">
        <f>IF(B170="","",IF($F170="",$E170,$F170) - SUMIFS('Precificação Produto | Custo Co'!$H:$H,'Precificação Produto | Custo Co'!$C:$C,$B170) * (1+SUM('Gastos Variáveis'!$E:$E)))</f>
        <v/>
      </c>
      <c r="H170" s="369" t="str">
        <f t="shared" si="2"/>
        <v/>
      </c>
      <c r="I170" s="370" t="str">
        <f>IFERROR(IF($F170="",$E170,$F170) / (SUMIFS('Precificação Produto | Custo Co'!$H:$H,'Precificação Produto | Custo Co'!$C:$C,$B170)*(1+SUM('Gastos Variáveis'!$E:$E))),)</f>
        <v/>
      </c>
      <c r="J170" s="362" t="str">
        <f t="shared" si="3"/>
        <v/>
      </c>
      <c r="K170" s="364" t="str">
        <f t="shared" ref="K170:M170" si="166">IF($F170="",$E170,$F170)</f>
        <v/>
      </c>
      <c r="L170" s="365" t="str">
        <f t="shared" si="166"/>
        <v/>
      </c>
      <c r="M170" s="365" t="str">
        <f t="shared" si="166"/>
        <v/>
      </c>
      <c r="N170" s="366" t="str">
        <f t="shared" si="5"/>
        <v/>
      </c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>
      <c r="A171" s="51"/>
      <c r="B171" s="370"/>
      <c r="C171" s="359" t="str">
        <f>IFERROR(VLOOKUP(B171, 'Registro de Fichas Técnicas'!$B$40:$C$993, 2, FALSE), "")</f>
        <v/>
      </c>
      <c r="D171" s="360" t="str">
        <f> IF(B171="","",E171*(1-'Precificação Produto | Custo Co'!$K$10))</f>
        <v/>
      </c>
      <c r="E171" s="360" t="str">
        <f>IF(B171="","",SUMIF('Precificação Produto | Custo Co'!$C$10:$C$999,B171, 'Precificação Produto | Custo Co'!$H$10:$H$999)*'Precificação Produto | Custo Co'!$K$25)</f>
        <v/>
      </c>
      <c r="F171" s="368"/>
      <c r="G171" s="360" t="str">
        <f>IF(B171="","",IF($F171="",$E171,$F171) - SUMIFS('Precificação Produto | Custo Co'!$H:$H,'Precificação Produto | Custo Co'!$C:$C,$B171) * (1+SUM('Gastos Variáveis'!$E:$E)))</f>
        <v/>
      </c>
      <c r="H171" s="369" t="str">
        <f t="shared" si="2"/>
        <v/>
      </c>
      <c r="I171" s="370" t="str">
        <f>IFERROR(IF($F171="",$E171,$F171) / (SUMIFS('Precificação Produto | Custo Co'!$H:$H,'Precificação Produto | Custo Co'!$C:$C,$B171)*(1+SUM('Gastos Variáveis'!$E:$E))),)</f>
        <v/>
      </c>
      <c r="J171" s="362" t="str">
        <f t="shared" si="3"/>
        <v/>
      </c>
      <c r="K171" s="364" t="str">
        <f t="shared" ref="K171:M171" si="167">IF($F171="",$E171,$F171)</f>
        <v/>
      </c>
      <c r="L171" s="365" t="str">
        <f t="shared" si="167"/>
        <v/>
      </c>
      <c r="M171" s="365" t="str">
        <f t="shared" si="167"/>
        <v/>
      </c>
      <c r="N171" s="366" t="str">
        <f t="shared" si="5"/>
        <v/>
      </c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>
      <c r="A172" s="51"/>
      <c r="B172" s="370"/>
      <c r="C172" s="359" t="str">
        <f>IFERROR(VLOOKUP(B172, 'Registro de Fichas Técnicas'!$B$40:$C$993, 2, FALSE), "")</f>
        <v/>
      </c>
      <c r="D172" s="360" t="str">
        <f> IF(B172="","",E172*(1-'Precificação Produto | Custo Co'!$K$10))</f>
        <v/>
      </c>
      <c r="E172" s="360" t="str">
        <f>IF(B172="","",SUMIF('Precificação Produto | Custo Co'!$C$10:$C$999,B172, 'Precificação Produto | Custo Co'!$H$10:$H$999)*'Precificação Produto | Custo Co'!$K$25)</f>
        <v/>
      </c>
      <c r="F172" s="368"/>
      <c r="G172" s="360" t="str">
        <f>IF(B172="","",IF($F172="",$E172,$F172) - SUMIFS('Precificação Produto | Custo Co'!$H:$H,'Precificação Produto | Custo Co'!$C:$C,$B172) * (1+SUM('Gastos Variáveis'!$E:$E)))</f>
        <v/>
      </c>
      <c r="H172" s="369" t="str">
        <f t="shared" si="2"/>
        <v/>
      </c>
      <c r="I172" s="370" t="str">
        <f>IFERROR(IF($F172="",$E172,$F172) / (SUMIFS('Precificação Produto | Custo Co'!$H:$H,'Precificação Produto | Custo Co'!$C:$C,$B172)*(1+SUM('Gastos Variáveis'!$E:$E))),)</f>
        <v/>
      </c>
      <c r="J172" s="362" t="str">
        <f t="shared" si="3"/>
        <v/>
      </c>
      <c r="K172" s="364" t="str">
        <f t="shared" ref="K172:M172" si="168">IF($F172="",$E172,$F172)</f>
        <v/>
      </c>
      <c r="L172" s="365" t="str">
        <f t="shared" si="168"/>
        <v/>
      </c>
      <c r="M172" s="365" t="str">
        <f t="shared" si="168"/>
        <v/>
      </c>
      <c r="N172" s="366" t="str">
        <f t="shared" si="5"/>
        <v/>
      </c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>
      <c r="A173" s="51"/>
      <c r="B173" s="370"/>
      <c r="C173" s="359" t="str">
        <f>IFERROR(VLOOKUP(B173, 'Registro de Fichas Técnicas'!$B$40:$C$993, 2, FALSE), "")</f>
        <v/>
      </c>
      <c r="D173" s="360" t="str">
        <f> IF(B173="","",E173*(1-'Precificação Produto | Custo Co'!$K$10))</f>
        <v/>
      </c>
      <c r="E173" s="360" t="str">
        <f>IF(B173="","",SUMIF('Precificação Produto | Custo Co'!$C$10:$C$999,B173, 'Precificação Produto | Custo Co'!$H$10:$H$999)*'Precificação Produto | Custo Co'!$K$25)</f>
        <v/>
      </c>
      <c r="F173" s="368"/>
      <c r="G173" s="360" t="str">
        <f>IF(B173="","",IF($F173="",$E173,$F173) - SUMIFS('Precificação Produto | Custo Co'!$H:$H,'Precificação Produto | Custo Co'!$C:$C,$B173) * (1+SUM('Gastos Variáveis'!$E:$E)))</f>
        <v/>
      </c>
      <c r="H173" s="369" t="str">
        <f t="shared" si="2"/>
        <v/>
      </c>
      <c r="I173" s="370" t="str">
        <f>IFERROR(IF($F173="",$E173,$F173) / (SUMIFS('Precificação Produto | Custo Co'!$H:$H,'Precificação Produto | Custo Co'!$C:$C,$B173)*(1+SUM('Gastos Variáveis'!$E:$E))),)</f>
        <v/>
      </c>
      <c r="J173" s="362" t="str">
        <f t="shared" si="3"/>
        <v/>
      </c>
      <c r="K173" s="364" t="str">
        <f t="shared" ref="K173:M173" si="169">IF($F173="",$E173,$F173)</f>
        <v/>
      </c>
      <c r="L173" s="365" t="str">
        <f t="shared" si="169"/>
        <v/>
      </c>
      <c r="M173" s="365" t="str">
        <f t="shared" si="169"/>
        <v/>
      </c>
      <c r="N173" s="366" t="str">
        <f t="shared" si="5"/>
        <v/>
      </c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>
      <c r="A174" s="51"/>
      <c r="B174" s="370"/>
      <c r="C174" s="359" t="str">
        <f>IFERROR(VLOOKUP(B174, 'Registro de Fichas Técnicas'!$B$40:$C$993, 2, FALSE), "")</f>
        <v/>
      </c>
      <c r="D174" s="360" t="str">
        <f> IF(B174="","",E174*(1-'Precificação Produto | Custo Co'!$K$10))</f>
        <v/>
      </c>
      <c r="E174" s="360" t="str">
        <f>IF(B174="","",SUMIF('Precificação Produto | Custo Co'!$C$10:$C$999,B174, 'Precificação Produto | Custo Co'!$H$10:$H$999)*'Precificação Produto | Custo Co'!$K$25)</f>
        <v/>
      </c>
      <c r="F174" s="368"/>
      <c r="G174" s="360" t="str">
        <f>IF(B174="","",IF($F174="",$E174,$F174) - SUMIFS('Precificação Produto | Custo Co'!$H:$H,'Precificação Produto | Custo Co'!$C:$C,$B174) * (1+SUM('Gastos Variáveis'!$E:$E)))</f>
        <v/>
      </c>
      <c r="H174" s="369" t="str">
        <f t="shared" si="2"/>
        <v/>
      </c>
      <c r="I174" s="370" t="str">
        <f>IFERROR(IF($F174="",$E174,$F174) / (SUMIFS('Precificação Produto | Custo Co'!$H:$H,'Precificação Produto | Custo Co'!$C:$C,$B174)*(1+SUM('Gastos Variáveis'!$E:$E))),)</f>
        <v/>
      </c>
      <c r="J174" s="362" t="str">
        <f t="shared" si="3"/>
        <v/>
      </c>
      <c r="K174" s="364" t="str">
        <f t="shared" ref="K174:M174" si="170">IF($F174="",$E174,$F174)</f>
        <v/>
      </c>
      <c r="L174" s="365" t="str">
        <f t="shared" si="170"/>
        <v/>
      </c>
      <c r="M174" s="365" t="str">
        <f t="shared" si="170"/>
        <v/>
      </c>
      <c r="N174" s="366" t="str">
        <f t="shared" si="5"/>
        <v/>
      </c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>
      <c r="A175" s="51"/>
      <c r="B175" s="370"/>
      <c r="C175" s="359" t="str">
        <f>IFERROR(VLOOKUP(B175, 'Registro de Fichas Técnicas'!$B$40:$C$993, 2, FALSE), "")</f>
        <v/>
      </c>
      <c r="D175" s="360" t="str">
        <f> IF(B175="","",E175*(1-'Precificação Produto | Custo Co'!$K$10))</f>
        <v/>
      </c>
      <c r="E175" s="360" t="str">
        <f>IF(B175="","",SUMIF('Precificação Produto | Custo Co'!$C$10:$C$999,B175, 'Precificação Produto | Custo Co'!$H$10:$H$999)*'Precificação Produto | Custo Co'!$K$25)</f>
        <v/>
      </c>
      <c r="F175" s="368"/>
      <c r="G175" s="360" t="str">
        <f>IF(B175="","",IF($F175="",$E175,$F175) - SUMIFS('Precificação Produto | Custo Co'!$H:$H,'Precificação Produto | Custo Co'!$C:$C,$B175) * (1+SUM('Gastos Variáveis'!$E:$E)))</f>
        <v/>
      </c>
      <c r="H175" s="369" t="str">
        <f t="shared" si="2"/>
        <v/>
      </c>
      <c r="I175" s="370" t="str">
        <f>IFERROR(IF($F175="",$E175,$F175) / (SUMIFS('Precificação Produto | Custo Co'!$H:$H,'Precificação Produto | Custo Co'!$C:$C,$B175)*(1+SUM('Gastos Variáveis'!$E:$E))),)</f>
        <v/>
      </c>
      <c r="J175" s="362" t="str">
        <f t="shared" si="3"/>
        <v/>
      </c>
      <c r="K175" s="364" t="str">
        <f t="shared" ref="K175:M175" si="171">IF($F175="",$E175,$F175)</f>
        <v/>
      </c>
      <c r="L175" s="365" t="str">
        <f t="shared" si="171"/>
        <v/>
      </c>
      <c r="M175" s="365" t="str">
        <f t="shared" si="171"/>
        <v/>
      </c>
      <c r="N175" s="366" t="str">
        <f t="shared" si="5"/>
        <v/>
      </c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>
      <c r="A176" s="51"/>
      <c r="B176" s="370"/>
      <c r="C176" s="359" t="str">
        <f>IFERROR(VLOOKUP(B176, 'Registro de Fichas Técnicas'!$B$40:$C$993, 2, FALSE), "")</f>
        <v/>
      </c>
      <c r="D176" s="360" t="str">
        <f> IF(B176="","",E176*(1-'Precificação Produto | Custo Co'!$K$10))</f>
        <v/>
      </c>
      <c r="E176" s="360" t="str">
        <f>IF(B176="","",SUMIF('Precificação Produto | Custo Co'!$C$10:$C$999,B176, 'Precificação Produto | Custo Co'!$H$10:$H$999)*'Precificação Produto | Custo Co'!$K$25)</f>
        <v/>
      </c>
      <c r="F176" s="368"/>
      <c r="G176" s="360" t="str">
        <f>IF(B176="","",IF($F176="",$E176,$F176) - SUMIFS('Precificação Produto | Custo Co'!$H:$H,'Precificação Produto | Custo Co'!$C:$C,$B176) * (1+SUM('Gastos Variáveis'!$E:$E)))</f>
        <v/>
      </c>
      <c r="H176" s="369" t="str">
        <f t="shared" si="2"/>
        <v/>
      </c>
      <c r="I176" s="370" t="str">
        <f>IFERROR(IF($F176="",$E176,$F176) / (SUMIFS('Precificação Produto | Custo Co'!$H:$H,'Precificação Produto | Custo Co'!$C:$C,$B176)*(1+SUM('Gastos Variáveis'!$E:$E))),)</f>
        <v/>
      </c>
      <c r="J176" s="362" t="str">
        <f t="shared" si="3"/>
        <v/>
      </c>
      <c r="K176" s="364" t="str">
        <f t="shared" ref="K176:M176" si="172">IF($F176="",$E176,$F176)</f>
        <v/>
      </c>
      <c r="L176" s="365" t="str">
        <f t="shared" si="172"/>
        <v/>
      </c>
      <c r="M176" s="365" t="str">
        <f t="shared" si="172"/>
        <v/>
      </c>
      <c r="N176" s="366" t="str">
        <f t="shared" si="5"/>
        <v/>
      </c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>
      <c r="A177" s="51"/>
      <c r="B177" s="370"/>
      <c r="C177" s="359" t="str">
        <f>IFERROR(VLOOKUP(B177, 'Registro de Fichas Técnicas'!$B$40:$C$993, 2, FALSE), "")</f>
        <v/>
      </c>
      <c r="D177" s="360" t="str">
        <f> IF(B177="","",E177*(1-'Precificação Produto | Custo Co'!$K$10))</f>
        <v/>
      </c>
      <c r="E177" s="360" t="str">
        <f>IF(B177="","",SUMIF('Precificação Produto | Custo Co'!$C$10:$C$999,B177, 'Precificação Produto | Custo Co'!$H$10:$H$999)*'Precificação Produto | Custo Co'!$K$25)</f>
        <v/>
      </c>
      <c r="F177" s="368"/>
      <c r="G177" s="360" t="str">
        <f>IF(B177="","",IF($F177="",$E177,$F177) - SUMIFS('Precificação Produto | Custo Co'!$H:$H,'Precificação Produto | Custo Co'!$C:$C,$B177) * (1+SUM('Gastos Variáveis'!$E:$E)))</f>
        <v/>
      </c>
      <c r="H177" s="369" t="str">
        <f t="shared" si="2"/>
        <v/>
      </c>
      <c r="I177" s="370" t="str">
        <f>IFERROR(IF($F177="",$E177,$F177) / (SUMIFS('Precificação Produto | Custo Co'!$H:$H,'Precificação Produto | Custo Co'!$C:$C,$B177)*(1+SUM('Gastos Variáveis'!$E:$E))),)</f>
        <v/>
      </c>
      <c r="J177" s="362" t="str">
        <f t="shared" si="3"/>
        <v/>
      </c>
      <c r="K177" s="364" t="str">
        <f t="shared" ref="K177:M177" si="173">IF($F177="",$E177,$F177)</f>
        <v/>
      </c>
      <c r="L177" s="365" t="str">
        <f t="shared" si="173"/>
        <v/>
      </c>
      <c r="M177" s="365" t="str">
        <f t="shared" si="173"/>
        <v/>
      </c>
      <c r="N177" s="366" t="str">
        <f t="shared" si="5"/>
        <v/>
      </c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>
      <c r="A178" s="51"/>
      <c r="B178" s="370"/>
      <c r="C178" s="359" t="str">
        <f>IFERROR(VLOOKUP(B178, 'Registro de Fichas Técnicas'!$B$40:$C$993, 2, FALSE), "")</f>
        <v/>
      </c>
      <c r="D178" s="360" t="str">
        <f> IF(B178="","",E178*(1-'Precificação Produto | Custo Co'!$K$10))</f>
        <v/>
      </c>
      <c r="E178" s="360" t="str">
        <f>IF(B178="","",SUMIF('Precificação Produto | Custo Co'!$C$10:$C$999,B178, 'Precificação Produto | Custo Co'!$H$10:$H$999)*'Precificação Produto | Custo Co'!$K$25)</f>
        <v/>
      </c>
      <c r="F178" s="368"/>
      <c r="G178" s="360" t="str">
        <f>IF(B178="","",IF($F178="",$E178,$F178) - SUMIFS('Precificação Produto | Custo Co'!$H:$H,'Precificação Produto | Custo Co'!$C:$C,$B178) * (1+SUM('Gastos Variáveis'!$E:$E)))</f>
        <v/>
      </c>
      <c r="H178" s="369" t="str">
        <f t="shared" si="2"/>
        <v/>
      </c>
      <c r="I178" s="370" t="str">
        <f>IFERROR(IF($F178="",$E178,$F178) / (SUMIFS('Precificação Produto | Custo Co'!$H:$H,'Precificação Produto | Custo Co'!$C:$C,$B178)*(1+SUM('Gastos Variáveis'!$E:$E))),)</f>
        <v/>
      </c>
      <c r="J178" s="362" t="str">
        <f t="shared" si="3"/>
        <v/>
      </c>
      <c r="K178" s="364" t="str">
        <f t="shared" ref="K178:M178" si="174">IF($F178="",$E178,$F178)</f>
        <v/>
      </c>
      <c r="L178" s="365" t="str">
        <f t="shared" si="174"/>
        <v/>
      </c>
      <c r="M178" s="365" t="str">
        <f t="shared" si="174"/>
        <v/>
      </c>
      <c r="N178" s="366" t="str">
        <f t="shared" si="5"/>
        <v/>
      </c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>
      <c r="A179" s="51"/>
      <c r="B179" s="370"/>
      <c r="C179" s="359" t="str">
        <f>IFERROR(VLOOKUP(B179, 'Registro de Fichas Técnicas'!$B$40:$C$993, 2, FALSE), "")</f>
        <v/>
      </c>
      <c r="D179" s="360" t="str">
        <f> IF(B179="","",E179*(1-'Precificação Produto | Custo Co'!$K$10))</f>
        <v/>
      </c>
      <c r="E179" s="360" t="str">
        <f>IF(B179="","",SUMIF('Precificação Produto | Custo Co'!$C$10:$C$999,B179, 'Precificação Produto | Custo Co'!$H$10:$H$999)*'Precificação Produto | Custo Co'!$K$25)</f>
        <v/>
      </c>
      <c r="F179" s="368"/>
      <c r="G179" s="360" t="str">
        <f>IF(B179="","",IF($F179="",$E179,$F179) - SUMIFS('Precificação Produto | Custo Co'!$H:$H,'Precificação Produto | Custo Co'!$C:$C,$B179) * (1+SUM('Gastos Variáveis'!$E:$E)))</f>
        <v/>
      </c>
      <c r="H179" s="369" t="str">
        <f t="shared" si="2"/>
        <v/>
      </c>
      <c r="I179" s="370" t="str">
        <f>IFERROR(IF($F179="",$E179,$F179) / (SUMIFS('Precificação Produto | Custo Co'!$H:$H,'Precificação Produto | Custo Co'!$C:$C,$B179)*(1+SUM('Gastos Variáveis'!$E:$E))),)</f>
        <v/>
      </c>
      <c r="J179" s="362" t="str">
        <f t="shared" si="3"/>
        <v/>
      </c>
      <c r="K179" s="364" t="str">
        <f t="shared" ref="K179:M179" si="175">IF($F179="",$E179,$F179)</f>
        <v/>
      </c>
      <c r="L179" s="365" t="str">
        <f t="shared" si="175"/>
        <v/>
      </c>
      <c r="M179" s="365" t="str">
        <f t="shared" si="175"/>
        <v/>
      </c>
      <c r="N179" s="366" t="str">
        <f t="shared" si="5"/>
        <v/>
      </c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>
      <c r="A180" s="51"/>
      <c r="B180" s="370"/>
      <c r="C180" s="359" t="str">
        <f>IFERROR(VLOOKUP(B180, 'Registro de Fichas Técnicas'!$B$40:$C$993, 2, FALSE), "")</f>
        <v/>
      </c>
      <c r="D180" s="360" t="str">
        <f> IF(B180="","",E180*(1-'Precificação Produto | Custo Co'!$K$10))</f>
        <v/>
      </c>
      <c r="E180" s="360" t="str">
        <f>IF(B180="","",SUMIF('Precificação Produto | Custo Co'!$C$10:$C$999,B180, 'Precificação Produto | Custo Co'!$H$10:$H$999)*'Precificação Produto | Custo Co'!$K$25)</f>
        <v/>
      </c>
      <c r="F180" s="368"/>
      <c r="G180" s="360" t="str">
        <f>IF(B180="","",IF($F180="",$E180,$F180) - SUMIFS('Precificação Produto | Custo Co'!$H:$H,'Precificação Produto | Custo Co'!$C:$C,$B180) * (1+SUM('Gastos Variáveis'!$E:$E)))</f>
        <v/>
      </c>
      <c r="H180" s="369" t="str">
        <f t="shared" si="2"/>
        <v/>
      </c>
      <c r="I180" s="370" t="str">
        <f>IFERROR(IF($F180="",$E180,$F180) / (SUMIFS('Precificação Produto | Custo Co'!$H:$H,'Precificação Produto | Custo Co'!$C:$C,$B180)*(1+SUM('Gastos Variáveis'!$E:$E))),)</f>
        <v/>
      </c>
      <c r="J180" s="362" t="str">
        <f t="shared" si="3"/>
        <v/>
      </c>
      <c r="K180" s="364" t="str">
        <f t="shared" ref="K180:M180" si="176">IF($F180="",$E180,$F180)</f>
        <v/>
      </c>
      <c r="L180" s="365" t="str">
        <f t="shared" si="176"/>
        <v/>
      </c>
      <c r="M180" s="365" t="str">
        <f t="shared" si="176"/>
        <v/>
      </c>
      <c r="N180" s="366" t="str">
        <f t="shared" si="5"/>
        <v/>
      </c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>
      <c r="A181" s="51"/>
      <c r="B181" s="370"/>
      <c r="C181" s="359" t="str">
        <f>IFERROR(VLOOKUP(B181, 'Registro de Fichas Técnicas'!$B$40:$C$993, 2, FALSE), "")</f>
        <v/>
      </c>
      <c r="D181" s="360" t="str">
        <f> IF(B181="","",E181*(1-'Precificação Produto | Custo Co'!$K$10))</f>
        <v/>
      </c>
      <c r="E181" s="360" t="str">
        <f>IF(B181="","",SUMIF('Precificação Produto | Custo Co'!$C$10:$C$999,B181, 'Precificação Produto | Custo Co'!$H$10:$H$999)*'Precificação Produto | Custo Co'!$K$25)</f>
        <v/>
      </c>
      <c r="F181" s="368"/>
      <c r="G181" s="360" t="str">
        <f>IF(B181="","",IF($F181="",$E181,$F181) - SUMIFS('Precificação Produto | Custo Co'!$H:$H,'Precificação Produto | Custo Co'!$C:$C,$B181) * (1+SUM('Gastos Variáveis'!$E:$E)))</f>
        <v/>
      </c>
      <c r="H181" s="369" t="str">
        <f t="shared" si="2"/>
        <v/>
      </c>
      <c r="I181" s="370" t="str">
        <f>IFERROR(IF($F181="",$E181,$F181) / (SUMIFS('Precificação Produto | Custo Co'!$H:$H,'Precificação Produto | Custo Co'!$C:$C,$B181)*(1+SUM('Gastos Variáveis'!$E:$E))),)</f>
        <v/>
      </c>
      <c r="J181" s="362" t="str">
        <f t="shared" si="3"/>
        <v/>
      </c>
      <c r="K181" s="364" t="str">
        <f t="shared" ref="K181:M181" si="177">IF($F181="",$E181,$F181)</f>
        <v/>
      </c>
      <c r="L181" s="365" t="str">
        <f t="shared" si="177"/>
        <v/>
      </c>
      <c r="M181" s="365" t="str">
        <f t="shared" si="177"/>
        <v/>
      </c>
      <c r="N181" s="366" t="str">
        <f t="shared" si="5"/>
        <v/>
      </c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>
      <c r="A182" s="51"/>
      <c r="B182" s="370"/>
      <c r="C182" s="359" t="str">
        <f>IFERROR(VLOOKUP(B182, 'Registro de Fichas Técnicas'!$B$40:$C$993, 2, FALSE), "")</f>
        <v/>
      </c>
      <c r="D182" s="360" t="str">
        <f> IF(B182="","",E182*(1-'Precificação Produto | Custo Co'!$K$10))</f>
        <v/>
      </c>
      <c r="E182" s="360" t="str">
        <f>IF(B182="","",SUMIF('Precificação Produto | Custo Co'!$C$10:$C$999,B182, 'Precificação Produto | Custo Co'!$H$10:$H$999)*'Precificação Produto | Custo Co'!$K$25)</f>
        <v/>
      </c>
      <c r="F182" s="368"/>
      <c r="G182" s="360" t="str">
        <f>IF(B182="","",IF($F182="",$E182,$F182) - SUMIFS('Precificação Produto | Custo Co'!$H:$H,'Precificação Produto | Custo Co'!$C:$C,$B182) * (1+SUM('Gastos Variáveis'!$E:$E)))</f>
        <v/>
      </c>
      <c r="H182" s="369" t="str">
        <f t="shared" si="2"/>
        <v/>
      </c>
      <c r="I182" s="370" t="str">
        <f>IFERROR(IF($F182="",$E182,$F182) / (SUMIFS('Precificação Produto | Custo Co'!$H:$H,'Precificação Produto | Custo Co'!$C:$C,$B182)*(1+SUM('Gastos Variáveis'!$E:$E))),)</f>
        <v/>
      </c>
      <c r="J182" s="362" t="str">
        <f t="shared" si="3"/>
        <v/>
      </c>
      <c r="K182" s="364" t="str">
        <f t="shared" ref="K182:M182" si="178">IF($F182="",$E182,$F182)</f>
        <v/>
      </c>
      <c r="L182" s="365" t="str">
        <f t="shared" si="178"/>
        <v/>
      </c>
      <c r="M182" s="365" t="str">
        <f t="shared" si="178"/>
        <v/>
      </c>
      <c r="N182" s="366" t="str">
        <f t="shared" si="5"/>
        <v/>
      </c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>
      <c r="A183" s="51"/>
      <c r="B183" s="370"/>
      <c r="C183" s="359" t="str">
        <f>IFERROR(VLOOKUP(B183, 'Registro de Fichas Técnicas'!$B$40:$C$993, 2, FALSE), "")</f>
        <v/>
      </c>
      <c r="D183" s="360" t="str">
        <f> IF(B183="","",E183*(1-'Precificação Produto | Custo Co'!$K$10))</f>
        <v/>
      </c>
      <c r="E183" s="360" t="str">
        <f>IF(B183="","",SUMIF('Precificação Produto | Custo Co'!$C$10:$C$999,B183, 'Precificação Produto | Custo Co'!$H$10:$H$999)*'Precificação Produto | Custo Co'!$K$25)</f>
        <v/>
      </c>
      <c r="F183" s="368"/>
      <c r="G183" s="360" t="str">
        <f>IF(B183="","",IF($F183="",$E183,$F183) - SUMIFS('Precificação Produto | Custo Co'!$H:$H,'Precificação Produto | Custo Co'!$C:$C,$B183) * (1+SUM('Gastos Variáveis'!$E:$E)))</f>
        <v/>
      </c>
      <c r="H183" s="369" t="str">
        <f t="shared" si="2"/>
        <v/>
      </c>
      <c r="I183" s="370" t="str">
        <f>IFERROR(IF($F183="",$E183,$F183) / (SUMIFS('Precificação Produto | Custo Co'!$H:$H,'Precificação Produto | Custo Co'!$C:$C,$B183)*(1+SUM('Gastos Variáveis'!$E:$E))),)</f>
        <v/>
      </c>
      <c r="J183" s="362" t="str">
        <f t="shared" si="3"/>
        <v/>
      </c>
      <c r="K183" s="364" t="str">
        <f t="shared" ref="K183:M183" si="179">IF($F183="",$E183,$F183)</f>
        <v/>
      </c>
      <c r="L183" s="365" t="str">
        <f t="shared" si="179"/>
        <v/>
      </c>
      <c r="M183" s="365" t="str">
        <f t="shared" si="179"/>
        <v/>
      </c>
      <c r="N183" s="366" t="str">
        <f t="shared" si="5"/>
        <v/>
      </c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>
      <c r="A184" s="51"/>
      <c r="B184" s="370"/>
      <c r="C184" s="359" t="str">
        <f>IFERROR(VLOOKUP(B184, 'Registro de Fichas Técnicas'!$B$40:$C$993, 2, FALSE), "")</f>
        <v/>
      </c>
      <c r="D184" s="360" t="str">
        <f> IF(B184="","",E184*(1-'Precificação Produto | Custo Co'!$K$10))</f>
        <v/>
      </c>
      <c r="E184" s="360" t="str">
        <f>IF(B184="","",SUMIF('Precificação Produto | Custo Co'!$C$10:$C$999,B184, 'Precificação Produto | Custo Co'!$H$10:$H$999)*'Precificação Produto | Custo Co'!$K$25)</f>
        <v/>
      </c>
      <c r="F184" s="368"/>
      <c r="G184" s="360" t="str">
        <f>IF(B184="","",IF($F184="",$E184,$F184) - SUMIFS('Precificação Produto | Custo Co'!$H:$H,'Precificação Produto | Custo Co'!$C:$C,$B184) * (1+SUM('Gastos Variáveis'!$E:$E)))</f>
        <v/>
      </c>
      <c r="H184" s="369" t="str">
        <f t="shared" si="2"/>
        <v/>
      </c>
      <c r="I184" s="370" t="str">
        <f>IFERROR(IF($F184="",$E184,$F184) / (SUMIFS('Precificação Produto | Custo Co'!$H:$H,'Precificação Produto | Custo Co'!$C:$C,$B184)*(1+SUM('Gastos Variáveis'!$E:$E))),)</f>
        <v/>
      </c>
      <c r="J184" s="362" t="str">
        <f t="shared" si="3"/>
        <v/>
      </c>
      <c r="K184" s="364" t="str">
        <f t="shared" ref="K184:M184" si="180">IF($F184="",$E184,$F184)</f>
        <v/>
      </c>
      <c r="L184" s="365" t="str">
        <f t="shared" si="180"/>
        <v/>
      </c>
      <c r="M184" s="365" t="str">
        <f t="shared" si="180"/>
        <v/>
      </c>
      <c r="N184" s="366" t="str">
        <f t="shared" si="5"/>
        <v/>
      </c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>
      <c r="A185" s="51"/>
      <c r="B185" s="370"/>
      <c r="C185" s="359" t="str">
        <f>IFERROR(VLOOKUP(B185, 'Registro de Fichas Técnicas'!$B$40:$C$993, 2, FALSE), "")</f>
        <v/>
      </c>
      <c r="D185" s="360" t="str">
        <f> IF(B185="","",E185*(1-'Precificação Produto | Custo Co'!$K$10))</f>
        <v/>
      </c>
      <c r="E185" s="360" t="str">
        <f>IF(B185="","",SUMIF('Precificação Produto | Custo Co'!$C$10:$C$999,B185, 'Precificação Produto | Custo Co'!$H$10:$H$999)*'Precificação Produto | Custo Co'!$K$25)</f>
        <v/>
      </c>
      <c r="F185" s="368"/>
      <c r="G185" s="360" t="str">
        <f>IF(B185="","",IF($F185="",$E185,$F185) - SUMIFS('Precificação Produto | Custo Co'!$H:$H,'Precificação Produto | Custo Co'!$C:$C,$B185) * (1+SUM('Gastos Variáveis'!$E:$E)))</f>
        <v/>
      </c>
      <c r="H185" s="369" t="str">
        <f t="shared" si="2"/>
        <v/>
      </c>
      <c r="I185" s="370" t="str">
        <f>IFERROR(IF($F185="",$E185,$F185) / (SUMIFS('Precificação Produto | Custo Co'!$H:$H,'Precificação Produto | Custo Co'!$C:$C,$B185)*(1+SUM('Gastos Variáveis'!$E:$E))),)</f>
        <v/>
      </c>
      <c r="J185" s="362" t="str">
        <f t="shared" si="3"/>
        <v/>
      </c>
      <c r="K185" s="364" t="str">
        <f t="shared" ref="K185:M185" si="181">IF($F185="",$E185,$F185)</f>
        <v/>
      </c>
      <c r="L185" s="365" t="str">
        <f t="shared" si="181"/>
        <v/>
      </c>
      <c r="M185" s="365" t="str">
        <f t="shared" si="181"/>
        <v/>
      </c>
      <c r="N185" s="366" t="str">
        <f t="shared" si="5"/>
        <v/>
      </c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>
      <c r="A186" s="51"/>
      <c r="B186" s="370"/>
      <c r="C186" s="359" t="str">
        <f>IFERROR(VLOOKUP(B186, 'Registro de Fichas Técnicas'!$B$40:$C$993, 2, FALSE), "")</f>
        <v/>
      </c>
      <c r="D186" s="360" t="str">
        <f> IF(B186="","",E186*(1-'Precificação Produto | Custo Co'!$K$10))</f>
        <v/>
      </c>
      <c r="E186" s="360" t="str">
        <f>IF(B186="","",SUMIF('Precificação Produto | Custo Co'!$C$10:$C$999,B186, 'Precificação Produto | Custo Co'!$H$10:$H$999)*'Precificação Produto | Custo Co'!$K$25)</f>
        <v/>
      </c>
      <c r="F186" s="368"/>
      <c r="G186" s="360" t="str">
        <f>IF(B186="","",IF($F186="",$E186,$F186) - SUMIFS('Precificação Produto | Custo Co'!$H:$H,'Precificação Produto | Custo Co'!$C:$C,$B186) * (1+SUM('Gastos Variáveis'!$E:$E)))</f>
        <v/>
      </c>
      <c r="H186" s="369" t="str">
        <f t="shared" si="2"/>
        <v/>
      </c>
      <c r="I186" s="370" t="str">
        <f>IFERROR(IF($F186="",$E186,$F186) / (SUMIFS('Precificação Produto | Custo Co'!$H:$H,'Precificação Produto | Custo Co'!$C:$C,$B186)*(1+SUM('Gastos Variáveis'!$E:$E))),)</f>
        <v/>
      </c>
      <c r="J186" s="362" t="str">
        <f t="shared" si="3"/>
        <v/>
      </c>
      <c r="K186" s="364" t="str">
        <f t="shared" ref="K186:M186" si="182">IF($F186="",$E186,$F186)</f>
        <v/>
      </c>
      <c r="L186" s="365" t="str">
        <f t="shared" si="182"/>
        <v/>
      </c>
      <c r="M186" s="365" t="str">
        <f t="shared" si="182"/>
        <v/>
      </c>
      <c r="N186" s="366" t="str">
        <f t="shared" si="5"/>
        <v/>
      </c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>
      <c r="A187" s="51"/>
      <c r="B187" s="370"/>
      <c r="C187" s="359" t="str">
        <f>IFERROR(VLOOKUP(B187, 'Registro de Fichas Técnicas'!$B$40:$C$993, 2, FALSE), "")</f>
        <v/>
      </c>
      <c r="D187" s="360" t="str">
        <f> IF(B187="","",E187*(1-'Precificação Produto | Custo Co'!$K$10))</f>
        <v/>
      </c>
      <c r="E187" s="360" t="str">
        <f>IF(B187="","",SUMIF('Precificação Produto | Custo Co'!$C$10:$C$999,B187, 'Precificação Produto | Custo Co'!$H$10:$H$999)*'Precificação Produto | Custo Co'!$K$25)</f>
        <v/>
      </c>
      <c r="F187" s="368"/>
      <c r="G187" s="360" t="str">
        <f>IF(B187="","",IF($F187="",$E187,$F187) - SUMIFS('Precificação Produto | Custo Co'!$H:$H,'Precificação Produto | Custo Co'!$C:$C,$B187) * (1+SUM('Gastos Variáveis'!$E:$E)))</f>
        <v/>
      </c>
      <c r="H187" s="369" t="str">
        <f t="shared" si="2"/>
        <v/>
      </c>
      <c r="I187" s="370" t="str">
        <f>IFERROR(IF($F187="",$E187,$F187) / (SUMIFS('Precificação Produto | Custo Co'!$H:$H,'Precificação Produto | Custo Co'!$C:$C,$B187)*(1+SUM('Gastos Variáveis'!$E:$E))),)</f>
        <v/>
      </c>
      <c r="J187" s="362" t="str">
        <f t="shared" si="3"/>
        <v/>
      </c>
      <c r="K187" s="364" t="str">
        <f t="shared" ref="K187:M187" si="183">IF($F187="",$E187,$F187)</f>
        <v/>
      </c>
      <c r="L187" s="365" t="str">
        <f t="shared" si="183"/>
        <v/>
      </c>
      <c r="M187" s="365" t="str">
        <f t="shared" si="183"/>
        <v/>
      </c>
      <c r="N187" s="366" t="str">
        <f t="shared" si="5"/>
        <v/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51"/>
      <c r="B188" s="370"/>
      <c r="C188" s="359" t="str">
        <f>IFERROR(VLOOKUP(B188, 'Registro de Fichas Técnicas'!$B$40:$C$993, 2, FALSE), "")</f>
        <v/>
      </c>
      <c r="D188" s="360" t="str">
        <f> IF(B188="","",E188*(1-'Precificação Produto | Custo Co'!$K$10))</f>
        <v/>
      </c>
      <c r="E188" s="360" t="str">
        <f>IF(B188="","",SUMIF('Precificação Produto | Custo Co'!$C$10:$C$999,B188, 'Precificação Produto | Custo Co'!$H$10:$H$999)*'Precificação Produto | Custo Co'!$K$25)</f>
        <v/>
      </c>
      <c r="F188" s="368"/>
      <c r="G188" s="360" t="str">
        <f>IF(B188="","",IF($F188="",$E188,$F188) - SUMIFS('Precificação Produto | Custo Co'!$H:$H,'Precificação Produto | Custo Co'!$C:$C,$B188) * (1+SUM('Gastos Variáveis'!$E:$E)))</f>
        <v/>
      </c>
      <c r="H188" s="369" t="str">
        <f t="shared" si="2"/>
        <v/>
      </c>
      <c r="I188" s="370" t="str">
        <f>IFERROR(IF($F188="",$E188,$F188) / (SUMIFS('Precificação Produto | Custo Co'!$H:$H,'Precificação Produto | Custo Co'!$C:$C,$B188)*(1+SUM('Gastos Variáveis'!$E:$E))),)</f>
        <v/>
      </c>
      <c r="J188" s="362" t="str">
        <f t="shared" si="3"/>
        <v/>
      </c>
      <c r="K188" s="364" t="str">
        <f t="shared" ref="K188:M188" si="184">IF($F188="",$E188,$F188)</f>
        <v/>
      </c>
      <c r="L188" s="365" t="str">
        <f t="shared" si="184"/>
        <v/>
      </c>
      <c r="M188" s="365" t="str">
        <f t="shared" si="184"/>
        <v/>
      </c>
      <c r="N188" s="366" t="str">
        <f t="shared" si="5"/>
        <v/>
      </c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>
      <c r="A189" s="51"/>
      <c r="B189" s="370"/>
      <c r="C189" s="359" t="str">
        <f>IFERROR(VLOOKUP(B189, 'Registro de Fichas Técnicas'!$B$40:$C$993, 2, FALSE), "")</f>
        <v/>
      </c>
      <c r="D189" s="360" t="str">
        <f> IF(B189="","",E189*(1-'Precificação Produto | Custo Co'!$K$10))</f>
        <v/>
      </c>
      <c r="E189" s="360" t="str">
        <f>IF(B189="","",SUMIF('Precificação Produto | Custo Co'!$C$10:$C$999,B189, 'Precificação Produto | Custo Co'!$H$10:$H$999)*'Precificação Produto | Custo Co'!$K$25)</f>
        <v/>
      </c>
      <c r="F189" s="368"/>
      <c r="G189" s="360" t="str">
        <f>IF(B189="","",IF($F189="",$E189,$F189) - SUMIFS('Precificação Produto | Custo Co'!$H:$H,'Precificação Produto | Custo Co'!$C:$C,$B189) * (1+SUM('Gastos Variáveis'!$E:$E)))</f>
        <v/>
      </c>
      <c r="H189" s="369" t="str">
        <f t="shared" si="2"/>
        <v/>
      </c>
      <c r="I189" s="370" t="str">
        <f>IFERROR(IF($F189="",$E189,$F189) / (SUMIFS('Precificação Produto | Custo Co'!$H:$H,'Precificação Produto | Custo Co'!$C:$C,$B189)*(1+SUM('Gastos Variáveis'!$E:$E))),)</f>
        <v/>
      </c>
      <c r="J189" s="362" t="str">
        <f t="shared" si="3"/>
        <v/>
      </c>
      <c r="K189" s="364" t="str">
        <f t="shared" ref="K189:M189" si="185">IF($F189="",$E189,$F189)</f>
        <v/>
      </c>
      <c r="L189" s="365" t="str">
        <f t="shared" si="185"/>
        <v/>
      </c>
      <c r="M189" s="365" t="str">
        <f t="shared" si="185"/>
        <v/>
      </c>
      <c r="N189" s="366" t="str">
        <f t="shared" si="5"/>
        <v/>
      </c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>
      <c r="A190" s="51"/>
      <c r="B190" s="370"/>
      <c r="C190" s="359" t="str">
        <f>IFERROR(VLOOKUP(B190, 'Registro de Fichas Técnicas'!$B$40:$C$993, 2, FALSE), "")</f>
        <v/>
      </c>
      <c r="D190" s="360" t="str">
        <f> IF(B190="","",E190*(1-'Precificação Produto | Custo Co'!$K$10))</f>
        <v/>
      </c>
      <c r="E190" s="360" t="str">
        <f>IF(B190="","",SUMIF('Precificação Produto | Custo Co'!$C$10:$C$999,B190, 'Precificação Produto | Custo Co'!$H$10:$H$999)*'Precificação Produto | Custo Co'!$K$25)</f>
        <v/>
      </c>
      <c r="F190" s="368"/>
      <c r="G190" s="360" t="str">
        <f>IF(B190="","",IF($F190="",$E190,$F190) - SUMIFS('Precificação Produto | Custo Co'!$H:$H,'Precificação Produto | Custo Co'!$C:$C,$B190) * (1+SUM('Gastos Variáveis'!$E:$E)))</f>
        <v/>
      </c>
      <c r="H190" s="369" t="str">
        <f t="shared" si="2"/>
        <v/>
      </c>
      <c r="I190" s="370" t="str">
        <f>IFERROR(IF($F190="",$E190,$F190) / (SUMIFS('Precificação Produto | Custo Co'!$H:$H,'Precificação Produto | Custo Co'!$C:$C,$B190)*(1+SUM('Gastos Variáveis'!$E:$E))),)</f>
        <v/>
      </c>
      <c r="J190" s="362" t="str">
        <f t="shared" si="3"/>
        <v/>
      </c>
      <c r="K190" s="364" t="str">
        <f t="shared" ref="K190:M190" si="186">IF($F190="",$E190,$F190)</f>
        <v/>
      </c>
      <c r="L190" s="365" t="str">
        <f t="shared" si="186"/>
        <v/>
      </c>
      <c r="M190" s="365" t="str">
        <f t="shared" si="186"/>
        <v/>
      </c>
      <c r="N190" s="366" t="str">
        <f t="shared" si="5"/>
        <v/>
      </c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>
      <c r="A191" s="51"/>
      <c r="B191" s="370"/>
      <c r="C191" s="359" t="str">
        <f>IFERROR(VLOOKUP(B191, 'Registro de Fichas Técnicas'!$B$40:$C$993, 2, FALSE), "")</f>
        <v/>
      </c>
      <c r="D191" s="360" t="str">
        <f> IF(B191="","",E191*(1-'Precificação Produto | Custo Co'!$K$10))</f>
        <v/>
      </c>
      <c r="E191" s="360" t="str">
        <f>IF(B191="","",SUMIF('Precificação Produto | Custo Co'!$C$10:$C$999,B191, 'Precificação Produto | Custo Co'!$H$10:$H$999)*'Precificação Produto | Custo Co'!$K$25)</f>
        <v/>
      </c>
      <c r="F191" s="368"/>
      <c r="G191" s="360" t="str">
        <f>IF(B191="","",IF($F191="",$E191,$F191) - SUMIFS('Precificação Produto | Custo Co'!$H:$H,'Precificação Produto | Custo Co'!$C:$C,$B191) * (1+SUM('Gastos Variáveis'!$E:$E)))</f>
        <v/>
      </c>
      <c r="H191" s="369" t="str">
        <f t="shared" si="2"/>
        <v/>
      </c>
      <c r="I191" s="370" t="str">
        <f>IFERROR(IF($F191="",$E191,$F191) / (SUMIFS('Precificação Produto | Custo Co'!$H:$H,'Precificação Produto | Custo Co'!$C:$C,$B191)*(1+SUM('Gastos Variáveis'!$E:$E))),)</f>
        <v/>
      </c>
      <c r="J191" s="362" t="str">
        <f t="shared" si="3"/>
        <v/>
      </c>
      <c r="K191" s="364" t="str">
        <f t="shared" ref="K191:M191" si="187">IF($F191="",$E191,$F191)</f>
        <v/>
      </c>
      <c r="L191" s="365" t="str">
        <f t="shared" si="187"/>
        <v/>
      </c>
      <c r="M191" s="365" t="str">
        <f t="shared" si="187"/>
        <v/>
      </c>
      <c r="N191" s="366" t="str">
        <f t="shared" si="5"/>
        <v/>
      </c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>
      <c r="A192" s="51"/>
      <c r="B192" s="370"/>
      <c r="C192" s="359" t="str">
        <f>IFERROR(VLOOKUP(B192, 'Registro de Fichas Técnicas'!$B$40:$C$993, 2, FALSE), "")</f>
        <v/>
      </c>
      <c r="D192" s="360" t="str">
        <f> IF(B192="","",E192*(1-'Precificação Produto | Custo Co'!$K$10))</f>
        <v/>
      </c>
      <c r="E192" s="360" t="str">
        <f>IF(B192="","",SUMIF('Precificação Produto | Custo Co'!$C$10:$C$999,B192, 'Precificação Produto | Custo Co'!$H$10:$H$999)*'Precificação Produto | Custo Co'!$K$25)</f>
        <v/>
      </c>
      <c r="F192" s="368"/>
      <c r="G192" s="360" t="str">
        <f>IF(B192="","",IF($F192="",$E192,$F192) - SUMIFS('Precificação Produto | Custo Co'!$H:$H,'Precificação Produto | Custo Co'!$C:$C,$B192) * (1+SUM('Gastos Variáveis'!$E:$E)))</f>
        <v/>
      </c>
      <c r="H192" s="369" t="str">
        <f t="shared" si="2"/>
        <v/>
      </c>
      <c r="I192" s="370" t="str">
        <f>IFERROR(IF($F192="",$E192,$F192) / (SUMIFS('Precificação Produto | Custo Co'!$H:$H,'Precificação Produto | Custo Co'!$C:$C,$B192)*(1+SUM('Gastos Variáveis'!$E:$E))),)</f>
        <v/>
      </c>
      <c r="J192" s="362" t="str">
        <f t="shared" si="3"/>
        <v/>
      </c>
      <c r="K192" s="364" t="str">
        <f t="shared" ref="K192:M192" si="188">IF($F192="",$E192,$F192)</f>
        <v/>
      </c>
      <c r="L192" s="365" t="str">
        <f t="shared" si="188"/>
        <v/>
      </c>
      <c r="M192" s="365" t="str">
        <f t="shared" si="188"/>
        <v/>
      </c>
      <c r="N192" s="366" t="str">
        <f t="shared" si="5"/>
        <v/>
      </c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>
      <c r="A193" s="51"/>
      <c r="B193" s="370"/>
      <c r="C193" s="359" t="str">
        <f>IFERROR(VLOOKUP(B193, 'Registro de Fichas Técnicas'!$B$40:$C$993, 2, FALSE), "")</f>
        <v/>
      </c>
      <c r="D193" s="360" t="str">
        <f> IF(B193="","",E193*(1-'Precificação Produto | Custo Co'!$K$10))</f>
        <v/>
      </c>
      <c r="E193" s="360" t="str">
        <f>IF(B193="","",SUMIF('Precificação Produto | Custo Co'!$C$10:$C$999,B193, 'Precificação Produto | Custo Co'!$H$10:$H$999)*'Precificação Produto | Custo Co'!$K$25)</f>
        <v/>
      </c>
      <c r="F193" s="368"/>
      <c r="G193" s="360" t="str">
        <f>IF(B193="","",IF($F193="",$E193,$F193) - SUMIFS('Precificação Produto | Custo Co'!$H:$H,'Precificação Produto | Custo Co'!$C:$C,$B193) * (1+SUM('Gastos Variáveis'!$E:$E)))</f>
        <v/>
      </c>
      <c r="H193" s="369" t="str">
        <f t="shared" si="2"/>
        <v/>
      </c>
      <c r="I193" s="370" t="str">
        <f>IFERROR(IF($F193="",$E193,$F193) / (SUMIFS('Precificação Produto | Custo Co'!$H:$H,'Precificação Produto | Custo Co'!$C:$C,$B193)*(1+SUM('Gastos Variáveis'!$E:$E))),)</f>
        <v/>
      </c>
      <c r="J193" s="362" t="str">
        <f t="shared" si="3"/>
        <v/>
      </c>
      <c r="K193" s="364" t="str">
        <f t="shared" ref="K193:M193" si="189">IF($F193="",$E193,$F193)</f>
        <v/>
      </c>
      <c r="L193" s="365" t="str">
        <f t="shared" si="189"/>
        <v/>
      </c>
      <c r="M193" s="365" t="str">
        <f t="shared" si="189"/>
        <v/>
      </c>
      <c r="N193" s="366" t="str">
        <f t="shared" si="5"/>
        <v/>
      </c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>
      <c r="A194" s="51"/>
      <c r="B194" s="370"/>
      <c r="C194" s="359" t="str">
        <f>IFERROR(VLOOKUP(B194, 'Registro de Fichas Técnicas'!$B$40:$C$993, 2, FALSE), "")</f>
        <v/>
      </c>
      <c r="D194" s="360" t="str">
        <f> IF(B194="","",E194*(1-'Precificação Produto | Custo Co'!$K$10))</f>
        <v/>
      </c>
      <c r="E194" s="360" t="str">
        <f>IF(B194="","",SUMIF('Precificação Produto | Custo Co'!$C$10:$C$999,B194, 'Precificação Produto | Custo Co'!$H$10:$H$999)*'Precificação Produto | Custo Co'!$K$25)</f>
        <v/>
      </c>
      <c r="F194" s="368"/>
      <c r="G194" s="360" t="str">
        <f>IF(B194="","",IF($F194="",$E194,$F194) - SUMIFS('Precificação Produto | Custo Co'!$H:$H,'Precificação Produto | Custo Co'!$C:$C,$B194) * (1+SUM('Gastos Variáveis'!$E:$E)))</f>
        <v/>
      </c>
      <c r="H194" s="369" t="str">
        <f t="shared" si="2"/>
        <v/>
      </c>
      <c r="I194" s="370" t="str">
        <f>IFERROR(IF($F194="",$E194,$F194) / (SUMIFS('Precificação Produto | Custo Co'!$H:$H,'Precificação Produto | Custo Co'!$C:$C,$B194)*(1+SUM('Gastos Variáveis'!$E:$E))),)</f>
        <v/>
      </c>
      <c r="J194" s="362" t="str">
        <f t="shared" si="3"/>
        <v/>
      </c>
      <c r="K194" s="364" t="str">
        <f t="shared" ref="K194:M194" si="190">IF($F194="",$E194,$F194)</f>
        <v/>
      </c>
      <c r="L194" s="365" t="str">
        <f t="shared" si="190"/>
        <v/>
      </c>
      <c r="M194" s="365" t="str">
        <f t="shared" si="190"/>
        <v/>
      </c>
      <c r="N194" s="366" t="str">
        <f t="shared" si="5"/>
        <v/>
      </c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>
      <c r="A195" s="51"/>
      <c r="B195" s="370"/>
      <c r="C195" s="359" t="str">
        <f>IFERROR(VLOOKUP(B195, 'Registro de Fichas Técnicas'!$B$40:$C$993, 2, FALSE), "")</f>
        <v/>
      </c>
      <c r="D195" s="360" t="str">
        <f> IF(B195="","",E195*(1-'Precificação Produto | Custo Co'!$K$10))</f>
        <v/>
      </c>
      <c r="E195" s="360" t="str">
        <f>IF(B195="","",SUMIF('Precificação Produto | Custo Co'!$C$10:$C$999,B195, 'Precificação Produto | Custo Co'!$H$10:$H$999)*'Precificação Produto | Custo Co'!$K$25)</f>
        <v/>
      </c>
      <c r="F195" s="368"/>
      <c r="G195" s="360" t="str">
        <f>IF(B195="","",IF($F195="",$E195,$F195) - SUMIFS('Precificação Produto | Custo Co'!$H:$H,'Precificação Produto | Custo Co'!$C:$C,$B195) * (1+SUM('Gastos Variáveis'!$E:$E)))</f>
        <v/>
      </c>
      <c r="H195" s="369" t="str">
        <f t="shared" si="2"/>
        <v/>
      </c>
      <c r="I195" s="370" t="str">
        <f>IFERROR(IF($F195="",$E195,$F195) / (SUMIFS('Precificação Produto | Custo Co'!$H:$H,'Precificação Produto | Custo Co'!$C:$C,$B195)*(1+SUM('Gastos Variáveis'!$E:$E))),)</f>
        <v/>
      </c>
      <c r="J195" s="362" t="str">
        <f t="shared" si="3"/>
        <v/>
      </c>
      <c r="K195" s="364" t="str">
        <f t="shared" ref="K195:M195" si="191">IF($F195="",$E195,$F195)</f>
        <v/>
      </c>
      <c r="L195" s="365" t="str">
        <f t="shared" si="191"/>
        <v/>
      </c>
      <c r="M195" s="365" t="str">
        <f t="shared" si="191"/>
        <v/>
      </c>
      <c r="N195" s="366" t="str">
        <f t="shared" si="5"/>
        <v/>
      </c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>
      <c r="A196" s="51"/>
      <c r="B196" s="370"/>
      <c r="C196" s="359" t="str">
        <f>IFERROR(VLOOKUP(B196, 'Registro de Fichas Técnicas'!$B$40:$C$993, 2, FALSE), "")</f>
        <v/>
      </c>
      <c r="D196" s="360" t="str">
        <f> IF(B196="","",E196*(1-'Precificação Produto | Custo Co'!$K$10))</f>
        <v/>
      </c>
      <c r="E196" s="360" t="str">
        <f>IF(B196="","",SUMIF('Precificação Produto | Custo Co'!$C$10:$C$999,B196, 'Precificação Produto | Custo Co'!$H$10:$H$999)*'Precificação Produto | Custo Co'!$K$25)</f>
        <v/>
      </c>
      <c r="F196" s="368"/>
      <c r="G196" s="360" t="str">
        <f>IF(B196="","",IF($F196="",$E196,$F196) - SUMIFS('Precificação Produto | Custo Co'!$H:$H,'Precificação Produto | Custo Co'!$C:$C,$B196) * (1+SUM('Gastos Variáveis'!$E:$E)))</f>
        <v/>
      </c>
      <c r="H196" s="369" t="str">
        <f t="shared" si="2"/>
        <v/>
      </c>
      <c r="I196" s="370" t="str">
        <f>IFERROR(IF($F196="",$E196,$F196) / (SUMIFS('Precificação Produto | Custo Co'!$H:$H,'Precificação Produto | Custo Co'!$C:$C,$B196)*(1+SUM('Gastos Variáveis'!$E:$E))),)</f>
        <v/>
      </c>
      <c r="J196" s="362" t="str">
        <f t="shared" si="3"/>
        <v/>
      </c>
      <c r="K196" s="364" t="str">
        <f t="shared" ref="K196:M196" si="192">IF($F196="",$E196,$F196)</f>
        <v/>
      </c>
      <c r="L196" s="365" t="str">
        <f t="shared" si="192"/>
        <v/>
      </c>
      <c r="M196" s="365" t="str">
        <f t="shared" si="192"/>
        <v/>
      </c>
      <c r="N196" s="366" t="str">
        <f t="shared" si="5"/>
        <v/>
      </c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>
      <c r="A197" s="51"/>
      <c r="B197" s="370"/>
      <c r="C197" s="359" t="str">
        <f>IFERROR(VLOOKUP(B197, 'Registro de Fichas Técnicas'!$B$40:$C$993, 2, FALSE), "")</f>
        <v/>
      </c>
      <c r="D197" s="360" t="str">
        <f> IF(B197="","",E197*(1-'Precificação Produto | Custo Co'!$K$10))</f>
        <v/>
      </c>
      <c r="E197" s="360" t="str">
        <f>IF(B197="","",SUMIF('Precificação Produto | Custo Co'!$C$10:$C$999,B197, 'Precificação Produto | Custo Co'!$H$10:$H$999)*'Precificação Produto | Custo Co'!$K$25)</f>
        <v/>
      </c>
      <c r="F197" s="368"/>
      <c r="G197" s="360" t="str">
        <f>IF(B197="","",IF($F197="",$E197,$F197) - SUMIFS('Precificação Produto | Custo Co'!$H:$H,'Precificação Produto | Custo Co'!$C:$C,$B197) * (1+SUM('Gastos Variáveis'!$E:$E)))</f>
        <v/>
      </c>
      <c r="H197" s="369" t="str">
        <f t="shared" si="2"/>
        <v/>
      </c>
      <c r="I197" s="370" t="str">
        <f>IFERROR(IF($F197="",$E197,$F197) / (SUMIFS('Precificação Produto | Custo Co'!$H:$H,'Precificação Produto | Custo Co'!$C:$C,$B197)*(1+SUM('Gastos Variáveis'!$E:$E))),)</f>
        <v/>
      </c>
      <c r="J197" s="362" t="str">
        <f t="shared" si="3"/>
        <v/>
      </c>
      <c r="K197" s="364" t="str">
        <f t="shared" ref="K197:M197" si="193">IF($F197="",$E197,$F197)</f>
        <v/>
      </c>
      <c r="L197" s="365" t="str">
        <f t="shared" si="193"/>
        <v/>
      </c>
      <c r="M197" s="365" t="str">
        <f t="shared" si="193"/>
        <v/>
      </c>
      <c r="N197" s="366" t="str">
        <f t="shared" si="5"/>
        <v/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>
      <c r="A198" s="51"/>
      <c r="B198" s="370"/>
      <c r="C198" s="359" t="str">
        <f>IFERROR(VLOOKUP(B198, 'Registro de Fichas Técnicas'!$B$40:$C$993, 2, FALSE), "")</f>
        <v/>
      </c>
      <c r="D198" s="360" t="str">
        <f> IF(B198="","",E198*(1-'Precificação Produto | Custo Co'!$K$10))</f>
        <v/>
      </c>
      <c r="E198" s="360" t="str">
        <f>IF(B198="","",SUMIF('Precificação Produto | Custo Co'!$C$10:$C$999,B198, 'Precificação Produto | Custo Co'!$H$10:$H$999)*'Precificação Produto | Custo Co'!$K$25)</f>
        <v/>
      </c>
      <c r="F198" s="368"/>
      <c r="G198" s="360" t="str">
        <f>IF(B198="","",IF($F198="",$E198,$F198) - SUMIFS('Precificação Produto | Custo Co'!$H:$H,'Precificação Produto | Custo Co'!$C:$C,$B198) * (1+SUM('Gastos Variáveis'!$E:$E)))</f>
        <v/>
      </c>
      <c r="H198" s="369" t="str">
        <f t="shared" si="2"/>
        <v/>
      </c>
      <c r="I198" s="370" t="str">
        <f>IFERROR(IF($F198="",$E198,$F198) / (SUMIFS('Precificação Produto | Custo Co'!$H:$H,'Precificação Produto | Custo Co'!$C:$C,$B198)*(1+SUM('Gastos Variáveis'!$E:$E))),)</f>
        <v/>
      </c>
      <c r="J198" s="362" t="str">
        <f t="shared" si="3"/>
        <v/>
      </c>
      <c r="K198" s="364" t="str">
        <f t="shared" ref="K198:M198" si="194">IF($F198="",$E198,$F198)</f>
        <v/>
      </c>
      <c r="L198" s="365" t="str">
        <f t="shared" si="194"/>
        <v/>
      </c>
      <c r="M198" s="365" t="str">
        <f t="shared" si="194"/>
        <v/>
      </c>
      <c r="N198" s="366" t="str">
        <f t="shared" si="5"/>
        <v/>
      </c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>
      <c r="A199" s="51"/>
      <c r="B199" s="370"/>
      <c r="C199" s="359" t="str">
        <f>IFERROR(VLOOKUP(B199, 'Registro de Fichas Técnicas'!$B$40:$C$993, 2, FALSE), "")</f>
        <v/>
      </c>
      <c r="D199" s="360" t="str">
        <f> IF(B199="","",E199*(1-'Precificação Produto | Custo Co'!$K$10))</f>
        <v/>
      </c>
      <c r="E199" s="360" t="str">
        <f>IF(B199="","",SUMIF('Precificação Produto | Custo Co'!$C$10:$C$999,B199, 'Precificação Produto | Custo Co'!$H$10:$H$999)*'Precificação Produto | Custo Co'!$K$25)</f>
        <v/>
      </c>
      <c r="F199" s="368"/>
      <c r="G199" s="360" t="str">
        <f>IF(B199="","",IF($F199="",$E199,$F199) - SUMIFS('Precificação Produto | Custo Co'!$H:$H,'Precificação Produto | Custo Co'!$C:$C,$B199) * (1+SUM('Gastos Variáveis'!$E:$E)))</f>
        <v/>
      </c>
      <c r="H199" s="369" t="str">
        <f t="shared" si="2"/>
        <v/>
      </c>
      <c r="I199" s="370" t="str">
        <f>IFERROR(IF($F199="",$E199,$F199) / (SUMIFS('Precificação Produto | Custo Co'!$H:$H,'Precificação Produto | Custo Co'!$C:$C,$B199)*(1+SUM('Gastos Variáveis'!$E:$E))),)</f>
        <v/>
      </c>
      <c r="J199" s="362" t="str">
        <f t="shared" si="3"/>
        <v/>
      </c>
      <c r="K199" s="364" t="str">
        <f t="shared" ref="K199:M199" si="195">IF($F199="",$E199,$F199)</f>
        <v/>
      </c>
      <c r="L199" s="365" t="str">
        <f t="shared" si="195"/>
        <v/>
      </c>
      <c r="M199" s="365" t="str">
        <f t="shared" si="195"/>
        <v/>
      </c>
      <c r="N199" s="366" t="str">
        <f t="shared" si="5"/>
        <v/>
      </c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>
      <c r="A200" s="51"/>
      <c r="B200" s="370"/>
      <c r="C200" s="359" t="str">
        <f>IFERROR(VLOOKUP(B200, 'Registro de Fichas Técnicas'!$B$40:$C$993, 2, FALSE), "")</f>
        <v/>
      </c>
      <c r="D200" s="360" t="str">
        <f> IF(B200="","",E200*(1-'Precificação Produto | Custo Co'!$K$10))</f>
        <v/>
      </c>
      <c r="E200" s="360" t="str">
        <f>IF(B200="","",SUMIF('Precificação Produto | Custo Co'!$C$10:$C$999,B200, 'Precificação Produto | Custo Co'!$H$10:$H$999)*'Precificação Produto | Custo Co'!$K$25)</f>
        <v/>
      </c>
      <c r="F200" s="368"/>
      <c r="G200" s="360" t="str">
        <f>IF(B200="","",IF($F200="",$E200,$F200) - SUMIFS('Precificação Produto | Custo Co'!$H:$H,'Precificação Produto | Custo Co'!$C:$C,$B200) * (1+SUM('Gastos Variáveis'!$E:$E)))</f>
        <v/>
      </c>
      <c r="H200" s="369" t="str">
        <f t="shared" si="2"/>
        <v/>
      </c>
      <c r="I200" s="370" t="str">
        <f>IFERROR(IF($F200="",$E200,$F200) / (SUMIFS('Precificação Produto | Custo Co'!$H:$H,'Precificação Produto | Custo Co'!$C:$C,$B200)*(1+SUM('Gastos Variáveis'!$E:$E))),)</f>
        <v/>
      </c>
      <c r="J200" s="362" t="str">
        <f t="shared" si="3"/>
        <v/>
      </c>
      <c r="K200" s="364" t="str">
        <f t="shared" ref="K200:M200" si="196">IF($F200="",$E200,$F200)</f>
        <v/>
      </c>
      <c r="L200" s="365" t="str">
        <f t="shared" si="196"/>
        <v/>
      </c>
      <c r="M200" s="365" t="str">
        <f t="shared" si="196"/>
        <v/>
      </c>
      <c r="N200" s="366" t="str">
        <f t="shared" si="5"/>
        <v/>
      </c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>
      <c r="A201" s="51"/>
      <c r="B201" s="370"/>
      <c r="C201" s="359" t="str">
        <f>IFERROR(VLOOKUP(B201, 'Registro de Fichas Técnicas'!$B$40:$C$993, 2, FALSE), "")</f>
        <v/>
      </c>
      <c r="D201" s="360" t="str">
        <f> IF(B201="","",E201*(1-'Precificação Produto | Custo Co'!$K$10))</f>
        <v/>
      </c>
      <c r="E201" s="360" t="str">
        <f>IF(B201="","",SUMIF('Precificação Produto | Custo Co'!$C$10:$C$999,B201, 'Precificação Produto | Custo Co'!$H$10:$H$999)*'Precificação Produto | Custo Co'!$K$25)</f>
        <v/>
      </c>
      <c r="F201" s="368"/>
      <c r="G201" s="360" t="str">
        <f>IF(B201="","",IF($F201="",$E201,$F201) - SUMIFS('Precificação Produto | Custo Co'!$H:$H,'Precificação Produto | Custo Co'!$C:$C,$B201) * (1+SUM('Gastos Variáveis'!$E:$E)))</f>
        <v/>
      </c>
      <c r="H201" s="369" t="str">
        <f t="shared" si="2"/>
        <v/>
      </c>
      <c r="I201" s="370" t="str">
        <f>IFERROR(IF($F201="",$E201,$F201) / (SUMIFS('Precificação Produto | Custo Co'!$H:$H,'Precificação Produto | Custo Co'!$C:$C,$B201)*(1+SUM('Gastos Variáveis'!$E:$E))),)</f>
        <v/>
      </c>
      <c r="J201" s="362" t="str">
        <f t="shared" si="3"/>
        <v/>
      </c>
      <c r="K201" s="364" t="str">
        <f t="shared" ref="K201:M201" si="197">IF($F201="",$E201,$F201)</f>
        <v/>
      </c>
      <c r="L201" s="365" t="str">
        <f t="shared" si="197"/>
        <v/>
      </c>
      <c r="M201" s="365" t="str">
        <f t="shared" si="197"/>
        <v/>
      </c>
      <c r="N201" s="366" t="str">
        <f t="shared" si="5"/>
        <v/>
      </c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>
      <c r="A202" s="51"/>
      <c r="B202" s="370"/>
      <c r="C202" s="359" t="str">
        <f>IFERROR(VLOOKUP(B202, 'Registro de Fichas Técnicas'!$B$40:$C$993, 2, FALSE), "")</f>
        <v/>
      </c>
      <c r="D202" s="360" t="str">
        <f> IF(B202="","",E202*(1-'Precificação Produto | Custo Co'!$K$10))</f>
        <v/>
      </c>
      <c r="E202" s="360" t="str">
        <f>IF(B202="","",SUMIF('Precificação Produto | Custo Co'!$C$10:$C$999,B202, 'Precificação Produto | Custo Co'!$H$10:$H$999)*'Precificação Produto | Custo Co'!$K$25)</f>
        <v/>
      </c>
      <c r="F202" s="368"/>
      <c r="G202" s="360" t="str">
        <f>IF(B202="","",IF($F202="",$E202,$F202) - SUMIFS('Precificação Produto | Custo Co'!$H:$H,'Precificação Produto | Custo Co'!$C:$C,$B202) * (1+SUM('Gastos Variáveis'!$E:$E)))</f>
        <v/>
      </c>
      <c r="H202" s="369" t="str">
        <f t="shared" si="2"/>
        <v/>
      </c>
      <c r="I202" s="370" t="str">
        <f>IFERROR(IF($F202="",$E202,$F202) / (SUMIFS('Precificação Produto | Custo Co'!$H:$H,'Precificação Produto | Custo Co'!$C:$C,$B202)*(1+SUM('Gastos Variáveis'!$E:$E))),)</f>
        <v/>
      </c>
      <c r="J202" s="362" t="str">
        <f t="shared" si="3"/>
        <v/>
      </c>
      <c r="K202" s="364" t="str">
        <f t="shared" ref="K202:M202" si="198">IF($F202="",$E202,$F202)</f>
        <v/>
      </c>
      <c r="L202" s="365" t="str">
        <f t="shared" si="198"/>
        <v/>
      </c>
      <c r="M202" s="365" t="str">
        <f t="shared" si="198"/>
        <v/>
      </c>
      <c r="N202" s="366" t="str">
        <f t="shared" si="5"/>
        <v/>
      </c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>
      <c r="A203" s="51"/>
      <c r="B203" s="370"/>
      <c r="C203" s="359" t="str">
        <f>IFERROR(VLOOKUP(B203, 'Registro de Fichas Técnicas'!$B$40:$C$993, 2, FALSE), "")</f>
        <v/>
      </c>
      <c r="D203" s="360" t="str">
        <f> IF(B203="","",E203*(1-'Precificação Produto | Custo Co'!$K$10))</f>
        <v/>
      </c>
      <c r="E203" s="360" t="str">
        <f>IF(B203="","",SUMIF('Precificação Produto | Custo Co'!$C$10:$C$999,B203, 'Precificação Produto | Custo Co'!$H$10:$H$999)*'Precificação Produto | Custo Co'!$K$25)</f>
        <v/>
      </c>
      <c r="F203" s="368"/>
      <c r="G203" s="360" t="str">
        <f>IF(B203="","",IF($F203="",$E203,$F203) - SUMIFS('Precificação Produto | Custo Co'!$H:$H,'Precificação Produto | Custo Co'!$C:$C,$B203) * (1+SUM('Gastos Variáveis'!$E:$E)))</f>
        <v/>
      </c>
      <c r="H203" s="369" t="str">
        <f t="shared" si="2"/>
        <v/>
      </c>
      <c r="I203" s="370" t="str">
        <f>IFERROR(IF($F203="",$E203,$F203) / (SUMIFS('Precificação Produto | Custo Co'!$H:$H,'Precificação Produto | Custo Co'!$C:$C,$B203)*(1+SUM('Gastos Variáveis'!$E:$E))),)</f>
        <v/>
      </c>
      <c r="J203" s="362" t="str">
        <f t="shared" si="3"/>
        <v/>
      </c>
      <c r="K203" s="364" t="str">
        <f t="shared" ref="K203:M203" si="199">IF($F203="",$E203,$F203)</f>
        <v/>
      </c>
      <c r="L203" s="365" t="str">
        <f t="shared" si="199"/>
        <v/>
      </c>
      <c r="M203" s="365" t="str">
        <f t="shared" si="199"/>
        <v/>
      </c>
      <c r="N203" s="366" t="str">
        <f t="shared" si="5"/>
        <v/>
      </c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>
      <c r="A204" s="51"/>
      <c r="B204" s="370"/>
      <c r="C204" s="359" t="str">
        <f>IFERROR(VLOOKUP(B204, 'Registro de Fichas Técnicas'!$B$40:$C$993, 2, FALSE), "")</f>
        <v/>
      </c>
      <c r="D204" s="360" t="str">
        <f> IF(B204="","",E204*(1-'Precificação Produto | Custo Co'!$K$10))</f>
        <v/>
      </c>
      <c r="E204" s="360" t="str">
        <f>IF(B204="","",SUMIF('Precificação Produto | Custo Co'!$C$10:$C$999,B204, 'Precificação Produto | Custo Co'!$H$10:$H$999)*'Precificação Produto | Custo Co'!$K$25)</f>
        <v/>
      </c>
      <c r="F204" s="368"/>
      <c r="G204" s="360" t="str">
        <f>IF(B204="","",IF($F204="",$E204,$F204) - SUMIFS('Precificação Produto | Custo Co'!$H:$H,'Precificação Produto | Custo Co'!$C:$C,$B204) * (1+SUM('Gastos Variáveis'!$E:$E)))</f>
        <v/>
      </c>
      <c r="H204" s="369" t="str">
        <f t="shared" si="2"/>
        <v/>
      </c>
      <c r="I204" s="370" t="str">
        <f>IFERROR(IF($F204="",$E204,$F204) / (SUMIFS('Precificação Produto | Custo Co'!$H:$H,'Precificação Produto | Custo Co'!$C:$C,$B204)*(1+SUM('Gastos Variáveis'!$E:$E))),)</f>
        <v/>
      </c>
      <c r="J204" s="362" t="str">
        <f t="shared" si="3"/>
        <v/>
      </c>
      <c r="K204" s="364" t="str">
        <f t="shared" ref="K204:M204" si="200">IF($F204="",$E204,$F204)</f>
        <v/>
      </c>
      <c r="L204" s="365" t="str">
        <f t="shared" si="200"/>
        <v/>
      </c>
      <c r="M204" s="365" t="str">
        <f t="shared" si="200"/>
        <v/>
      </c>
      <c r="N204" s="366" t="str">
        <f t="shared" si="5"/>
        <v/>
      </c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>
      <c r="A205" s="51"/>
      <c r="B205" s="370"/>
      <c r="C205" s="359" t="str">
        <f>IFERROR(VLOOKUP(B205, 'Registro de Fichas Técnicas'!$B$40:$C$993, 2, FALSE), "")</f>
        <v/>
      </c>
      <c r="D205" s="360" t="str">
        <f> IF(B205="","",E205*(1-'Precificação Produto | Custo Co'!$K$10))</f>
        <v/>
      </c>
      <c r="E205" s="360" t="str">
        <f>IF(B205="","",SUMIF('Precificação Produto | Custo Co'!$C$10:$C$999,B205, 'Precificação Produto | Custo Co'!$H$10:$H$999)*'Precificação Produto | Custo Co'!$K$25)</f>
        <v/>
      </c>
      <c r="F205" s="368"/>
      <c r="G205" s="360" t="str">
        <f>IF(B205="","",IF($F205="",$E205,$F205) - SUMIFS('Precificação Produto | Custo Co'!$H:$H,'Precificação Produto | Custo Co'!$C:$C,$B205) * (1+SUM('Gastos Variáveis'!$E:$E)))</f>
        <v/>
      </c>
      <c r="H205" s="369" t="str">
        <f t="shared" si="2"/>
        <v/>
      </c>
      <c r="I205" s="370" t="str">
        <f>IFERROR(IF($F205="",$E205,$F205) / (SUMIFS('Precificação Produto | Custo Co'!$H:$H,'Precificação Produto | Custo Co'!$C:$C,$B205)*(1+SUM('Gastos Variáveis'!$E:$E))),)</f>
        <v/>
      </c>
      <c r="J205" s="362" t="str">
        <f t="shared" si="3"/>
        <v/>
      </c>
      <c r="K205" s="364" t="str">
        <f t="shared" ref="K205:M205" si="201">IF($F205="",$E205,$F205)</f>
        <v/>
      </c>
      <c r="L205" s="365" t="str">
        <f t="shared" si="201"/>
        <v/>
      </c>
      <c r="M205" s="365" t="str">
        <f t="shared" si="201"/>
        <v/>
      </c>
      <c r="N205" s="366" t="str">
        <f t="shared" si="5"/>
        <v/>
      </c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>
      <c r="A206" s="51"/>
      <c r="B206" s="370"/>
      <c r="C206" s="359" t="str">
        <f>IFERROR(VLOOKUP(B206, 'Registro de Fichas Técnicas'!$B$40:$C$993, 2, FALSE), "")</f>
        <v/>
      </c>
      <c r="D206" s="360" t="str">
        <f> IF(B206="","",E206*(1-'Precificação Produto | Custo Co'!$K$10))</f>
        <v/>
      </c>
      <c r="E206" s="360" t="str">
        <f>IF(B206="","",SUMIF('Precificação Produto | Custo Co'!$C$10:$C$999,B206, 'Precificação Produto | Custo Co'!$H$10:$H$999)*'Precificação Produto | Custo Co'!$K$25)</f>
        <v/>
      </c>
      <c r="F206" s="368"/>
      <c r="G206" s="360" t="str">
        <f>IF(B206="","",IF($F206="",$E206,$F206) - SUMIFS('Precificação Produto | Custo Co'!$H:$H,'Precificação Produto | Custo Co'!$C:$C,$B206) * (1+SUM('Gastos Variáveis'!$E:$E)))</f>
        <v/>
      </c>
      <c r="H206" s="369" t="str">
        <f t="shared" si="2"/>
        <v/>
      </c>
      <c r="I206" s="370" t="str">
        <f>IFERROR(IF($F206="",$E206,$F206) / (SUMIFS('Precificação Produto | Custo Co'!$H:$H,'Precificação Produto | Custo Co'!$C:$C,$B206)*(1+SUM('Gastos Variáveis'!$E:$E))),)</f>
        <v/>
      </c>
      <c r="J206" s="362" t="str">
        <f t="shared" si="3"/>
        <v/>
      </c>
      <c r="K206" s="364" t="str">
        <f t="shared" ref="K206:M206" si="202">IF($F206="",$E206,$F206)</f>
        <v/>
      </c>
      <c r="L206" s="365" t="str">
        <f t="shared" si="202"/>
        <v/>
      </c>
      <c r="M206" s="365" t="str">
        <f t="shared" si="202"/>
        <v/>
      </c>
      <c r="N206" s="366" t="str">
        <f t="shared" si="5"/>
        <v/>
      </c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>
      <c r="A207" s="51"/>
      <c r="B207" s="370"/>
      <c r="C207" s="359" t="str">
        <f>IFERROR(VLOOKUP(B207, 'Registro de Fichas Técnicas'!$B$40:$C$993, 2, FALSE), "")</f>
        <v/>
      </c>
      <c r="D207" s="360" t="str">
        <f> IF(B207="","",E207*(1-'Precificação Produto | Custo Co'!$K$10))</f>
        <v/>
      </c>
      <c r="E207" s="360" t="str">
        <f>IF(B207="","",SUMIF('Precificação Produto | Custo Co'!$C$10:$C$999,B207, 'Precificação Produto | Custo Co'!$H$10:$H$999)*'Precificação Produto | Custo Co'!$K$25)</f>
        <v/>
      </c>
      <c r="F207" s="368"/>
      <c r="G207" s="360" t="str">
        <f>IF(B207="","",IF($F207="",$E207,$F207) - SUMIFS('Precificação Produto | Custo Co'!$H:$H,'Precificação Produto | Custo Co'!$C:$C,$B207) * (1+SUM('Gastos Variáveis'!$E:$E)))</f>
        <v/>
      </c>
      <c r="H207" s="369" t="str">
        <f t="shared" si="2"/>
        <v/>
      </c>
      <c r="I207" s="370" t="str">
        <f>IFERROR(IF($F207="",$E207,$F207) / (SUMIFS('Precificação Produto | Custo Co'!$H:$H,'Precificação Produto | Custo Co'!$C:$C,$B207)*(1+SUM('Gastos Variáveis'!$E:$E))),)</f>
        <v/>
      </c>
      <c r="J207" s="362" t="str">
        <f t="shared" si="3"/>
        <v/>
      </c>
      <c r="K207" s="364" t="str">
        <f t="shared" ref="K207:M207" si="203">IF($F207="",$E207,$F207)</f>
        <v/>
      </c>
      <c r="L207" s="365" t="str">
        <f t="shared" si="203"/>
        <v/>
      </c>
      <c r="M207" s="365" t="str">
        <f t="shared" si="203"/>
        <v/>
      </c>
      <c r="N207" s="366" t="str">
        <f t="shared" si="5"/>
        <v/>
      </c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>
      <c r="A208" s="51"/>
      <c r="B208" s="370"/>
      <c r="C208" s="359" t="str">
        <f>IFERROR(VLOOKUP(B208, 'Registro de Fichas Técnicas'!$B$40:$C$993, 2, FALSE), "")</f>
        <v/>
      </c>
      <c r="D208" s="360" t="str">
        <f> IF(B208="","",E208*(1-'Precificação Produto | Custo Co'!$K$10))</f>
        <v/>
      </c>
      <c r="E208" s="360" t="str">
        <f>IF(B208="","",SUMIF('Precificação Produto | Custo Co'!$C$10:$C$999,B208, 'Precificação Produto | Custo Co'!$H$10:$H$999)*'Precificação Produto | Custo Co'!$K$25)</f>
        <v/>
      </c>
      <c r="F208" s="368"/>
      <c r="G208" s="360" t="str">
        <f>IF(B208="","",IF($F208="",$E208,$F208) - SUMIFS('Precificação Produto | Custo Co'!$H:$H,'Precificação Produto | Custo Co'!$C:$C,$B208) * (1+SUM('Gastos Variáveis'!$E:$E)))</f>
        <v/>
      </c>
      <c r="H208" s="369" t="str">
        <f t="shared" si="2"/>
        <v/>
      </c>
      <c r="I208" s="370" t="str">
        <f>IFERROR(IF($F208="",$E208,$F208) / (SUMIFS('Precificação Produto | Custo Co'!$H:$H,'Precificação Produto | Custo Co'!$C:$C,$B208)*(1+SUM('Gastos Variáveis'!$E:$E))),)</f>
        <v/>
      </c>
      <c r="J208" s="362" t="str">
        <f t="shared" si="3"/>
        <v/>
      </c>
      <c r="K208" s="364" t="str">
        <f t="shared" ref="K208:M208" si="204">IF($F208="",$E208,$F208)</f>
        <v/>
      </c>
      <c r="L208" s="365" t="str">
        <f t="shared" si="204"/>
        <v/>
      </c>
      <c r="M208" s="365" t="str">
        <f t="shared" si="204"/>
        <v/>
      </c>
      <c r="N208" s="366" t="str">
        <f t="shared" si="5"/>
        <v/>
      </c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>
      <c r="A209" s="51"/>
      <c r="B209" s="370"/>
      <c r="C209" s="359" t="str">
        <f>IFERROR(VLOOKUP(B209, 'Registro de Fichas Técnicas'!$B$40:$C$993, 2, FALSE), "")</f>
        <v/>
      </c>
      <c r="D209" s="360" t="str">
        <f> IF(B209="","",E209*(1-'Precificação Produto | Custo Co'!$K$10))</f>
        <v/>
      </c>
      <c r="E209" s="360" t="str">
        <f>IF(B209="","",SUMIF('Precificação Produto | Custo Co'!$C$10:$C$999,B209, 'Precificação Produto | Custo Co'!$H$10:$H$999)*'Precificação Produto | Custo Co'!$K$25)</f>
        <v/>
      </c>
      <c r="F209" s="368"/>
      <c r="G209" s="360" t="str">
        <f>IF(B209="","",IF($F209="",$E209,$F209) - SUMIFS('Precificação Produto | Custo Co'!$H:$H,'Precificação Produto | Custo Co'!$C:$C,$B209) * (1+SUM('Gastos Variáveis'!$E:$E)))</f>
        <v/>
      </c>
      <c r="H209" s="369" t="str">
        <f t="shared" si="2"/>
        <v/>
      </c>
      <c r="I209" s="370" t="str">
        <f>IFERROR(IF($F209="",$E209,$F209) / (SUMIFS('Precificação Produto | Custo Co'!$H:$H,'Precificação Produto | Custo Co'!$C:$C,$B209)*(1+SUM('Gastos Variáveis'!$E:$E))),)</f>
        <v/>
      </c>
      <c r="J209" s="362" t="str">
        <f t="shared" si="3"/>
        <v/>
      </c>
      <c r="K209" s="364" t="str">
        <f t="shared" ref="K209:M209" si="205">IF($F209="",$E209,$F209)</f>
        <v/>
      </c>
      <c r="L209" s="365" t="str">
        <f t="shared" si="205"/>
        <v/>
      </c>
      <c r="M209" s="365" t="str">
        <f t="shared" si="205"/>
        <v/>
      </c>
      <c r="N209" s="366" t="str">
        <f t="shared" si="5"/>
        <v/>
      </c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>
      <c r="A210" s="51"/>
      <c r="B210" s="370"/>
      <c r="C210" s="359" t="str">
        <f>IFERROR(VLOOKUP(B210, 'Registro de Fichas Técnicas'!$B$40:$C$993, 2, FALSE), "")</f>
        <v/>
      </c>
      <c r="D210" s="360" t="str">
        <f> IF(B210="","",E210*(1-'Precificação Produto | Custo Co'!$K$10))</f>
        <v/>
      </c>
      <c r="E210" s="360" t="str">
        <f>IF(B210="","",SUMIF('Precificação Produto | Custo Co'!$C$10:$C$999,B210, 'Precificação Produto | Custo Co'!$H$10:$H$999)*'Precificação Produto | Custo Co'!$K$25)</f>
        <v/>
      </c>
      <c r="F210" s="368"/>
      <c r="G210" s="360" t="str">
        <f>IF(B210="","",IF($F210="",$E210,$F210) - SUMIFS('Precificação Produto | Custo Co'!$H:$H,'Precificação Produto | Custo Co'!$C:$C,$B210) * (1+SUM('Gastos Variáveis'!$E:$E)))</f>
        <v/>
      </c>
      <c r="H210" s="369" t="str">
        <f t="shared" si="2"/>
        <v/>
      </c>
      <c r="I210" s="370" t="str">
        <f>IFERROR(IF($F210="",$E210,$F210) / (SUMIFS('Precificação Produto | Custo Co'!$H:$H,'Precificação Produto | Custo Co'!$C:$C,$B210)*(1+SUM('Gastos Variáveis'!$E:$E))),)</f>
        <v/>
      </c>
      <c r="J210" s="362" t="str">
        <f t="shared" si="3"/>
        <v/>
      </c>
      <c r="K210" s="364" t="str">
        <f t="shared" ref="K210:M210" si="206">IF($F210="",$E210,$F210)</f>
        <v/>
      </c>
      <c r="L210" s="365" t="str">
        <f t="shared" si="206"/>
        <v/>
      </c>
      <c r="M210" s="365" t="str">
        <f t="shared" si="206"/>
        <v/>
      </c>
      <c r="N210" s="366" t="str">
        <f t="shared" si="5"/>
        <v/>
      </c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>
      <c r="A211" s="51"/>
      <c r="B211" s="370"/>
      <c r="C211" s="359" t="str">
        <f>IFERROR(VLOOKUP(B211, 'Registro de Fichas Técnicas'!$B$40:$C$993, 2, FALSE), "")</f>
        <v/>
      </c>
      <c r="D211" s="360" t="str">
        <f> IF(B211="","",E211*(1-'Precificação Produto | Custo Co'!$K$10))</f>
        <v/>
      </c>
      <c r="E211" s="360" t="str">
        <f>IF(B211="","",SUMIF('Precificação Produto | Custo Co'!$C$10:$C$999,B211, 'Precificação Produto | Custo Co'!$H$10:$H$999)*'Precificação Produto | Custo Co'!$K$25)</f>
        <v/>
      </c>
      <c r="F211" s="368"/>
      <c r="G211" s="360" t="str">
        <f>IF(B211="","",IF($F211="",$E211,$F211) - SUMIFS('Precificação Produto | Custo Co'!$H:$H,'Precificação Produto | Custo Co'!$C:$C,$B211) * (1+SUM('Gastos Variáveis'!$E:$E)))</f>
        <v/>
      </c>
      <c r="H211" s="369" t="str">
        <f t="shared" si="2"/>
        <v/>
      </c>
      <c r="I211" s="370" t="str">
        <f>IFERROR(IF($F211="",$E211,$F211) / (SUMIFS('Precificação Produto | Custo Co'!$H:$H,'Precificação Produto | Custo Co'!$C:$C,$B211)*(1+SUM('Gastos Variáveis'!$E:$E))),)</f>
        <v/>
      </c>
      <c r="J211" s="362" t="str">
        <f t="shared" si="3"/>
        <v/>
      </c>
      <c r="K211" s="364" t="str">
        <f t="shared" ref="K211:M211" si="207">IF($F211="",$E211,$F211)</f>
        <v/>
      </c>
      <c r="L211" s="365" t="str">
        <f t="shared" si="207"/>
        <v/>
      </c>
      <c r="M211" s="365" t="str">
        <f t="shared" si="207"/>
        <v/>
      </c>
      <c r="N211" s="366" t="str">
        <f t="shared" si="5"/>
        <v/>
      </c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>
      <c r="A212" s="51"/>
      <c r="B212" s="370"/>
      <c r="C212" s="359" t="str">
        <f>IFERROR(VLOOKUP(B212, 'Registro de Fichas Técnicas'!$B$40:$C$993, 2, FALSE), "")</f>
        <v/>
      </c>
      <c r="D212" s="360" t="str">
        <f> IF(B212="","",E212*(1-'Precificação Produto | Custo Co'!$K$10))</f>
        <v/>
      </c>
      <c r="E212" s="360" t="str">
        <f>IF(B212="","",SUMIF('Precificação Produto | Custo Co'!$C$10:$C$999,B212, 'Precificação Produto | Custo Co'!$H$10:$H$999)*'Precificação Produto | Custo Co'!$K$25)</f>
        <v/>
      </c>
      <c r="F212" s="368"/>
      <c r="G212" s="360" t="str">
        <f>IF(B212="","",IF($F212="",$E212,$F212) - SUMIFS('Precificação Produto | Custo Co'!$H:$H,'Precificação Produto | Custo Co'!$C:$C,$B212) * (1+SUM('Gastos Variáveis'!$E:$E)))</f>
        <v/>
      </c>
      <c r="H212" s="369" t="str">
        <f t="shared" si="2"/>
        <v/>
      </c>
      <c r="I212" s="370" t="str">
        <f>IFERROR(IF($F212="",$E212,$F212) / (SUMIFS('Precificação Produto | Custo Co'!$H:$H,'Precificação Produto | Custo Co'!$C:$C,$B212)*(1+SUM('Gastos Variáveis'!$E:$E))),)</f>
        <v/>
      </c>
      <c r="J212" s="362" t="str">
        <f t="shared" si="3"/>
        <v/>
      </c>
      <c r="K212" s="364" t="str">
        <f t="shared" ref="K212:M212" si="208">IF($F212="",$E212,$F212)</f>
        <v/>
      </c>
      <c r="L212" s="365" t="str">
        <f t="shared" si="208"/>
        <v/>
      </c>
      <c r="M212" s="365" t="str">
        <f t="shared" si="208"/>
        <v/>
      </c>
      <c r="N212" s="366" t="str">
        <f t="shared" si="5"/>
        <v/>
      </c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>
      <c r="A213" s="51"/>
      <c r="B213" s="370"/>
      <c r="C213" s="359" t="str">
        <f>IFERROR(VLOOKUP(B213, 'Registro de Fichas Técnicas'!$B$40:$C$993, 2, FALSE), "")</f>
        <v/>
      </c>
      <c r="D213" s="360" t="str">
        <f> IF(B213="","",E213*(1-'Precificação Produto | Custo Co'!$K$10))</f>
        <v/>
      </c>
      <c r="E213" s="360" t="str">
        <f>IF(B213="","",SUMIF('Precificação Produto | Custo Co'!$C$10:$C$999,B213, 'Precificação Produto | Custo Co'!$H$10:$H$999)*'Precificação Produto | Custo Co'!$K$25)</f>
        <v/>
      </c>
      <c r="F213" s="368"/>
      <c r="G213" s="360" t="str">
        <f>IF(B213="","",IF($F213="",$E213,$F213) - SUMIFS('Precificação Produto | Custo Co'!$H:$H,'Precificação Produto | Custo Co'!$C:$C,$B213) * (1+SUM('Gastos Variáveis'!$E:$E)))</f>
        <v/>
      </c>
      <c r="H213" s="369" t="str">
        <f t="shared" si="2"/>
        <v/>
      </c>
      <c r="I213" s="370" t="str">
        <f>IFERROR(IF($F213="",$E213,$F213) / (SUMIFS('Precificação Produto | Custo Co'!$H:$H,'Precificação Produto | Custo Co'!$C:$C,$B213)*(1+SUM('Gastos Variáveis'!$E:$E))),)</f>
        <v/>
      </c>
      <c r="J213" s="362" t="str">
        <f t="shared" si="3"/>
        <v/>
      </c>
      <c r="K213" s="364" t="str">
        <f t="shared" ref="K213:M213" si="209">IF($F213="",$E213,$F213)</f>
        <v/>
      </c>
      <c r="L213" s="365" t="str">
        <f t="shared" si="209"/>
        <v/>
      </c>
      <c r="M213" s="365" t="str">
        <f t="shared" si="209"/>
        <v/>
      </c>
      <c r="N213" s="366" t="str">
        <f t="shared" si="5"/>
        <v/>
      </c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>
      <c r="A214" s="51"/>
      <c r="B214" s="370"/>
      <c r="C214" s="359" t="str">
        <f>IFERROR(VLOOKUP(B214, 'Registro de Fichas Técnicas'!$B$40:$C$993, 2, FALSE), "")</f>
        <v/>
      </c>
      <c r="D214" s="360" t="str">
        <f> IF(B214="","",E214*(1-'Precificação Produto | Custo Co'!$K$10))</f>
        <v/>
      </c>
      <c r="E214" s="360" t="str">
        <f>IF(B214="","",SUMIF('Precificação Produto | Custo Co'!$C$10:$C$999,B214, 'Precificação Produto | Custo Co'!$H$10:$H$999)*'Precificação Produto | Custo Co'!$K$25)</f>
        <v/>
      </c>
      <c r="F214" s="368"/>
      <c r="G214" s="360" t="str">
        <f>IF(B214="","",IF($F214="",$E214,$F214) - SUMIFS('Precificação Produto | Custo Co'!$H:$H,'Precificação Produto | Custo Co'!$C:$C,$B214) * (1+SUM('Gastos Variáveis'!$E:$E)))</f>
        <v/>
      </c>
      <c r="H214" s="369" t="str">
        <f t="shared" si="2"/>
        <v/>
      </c>
      <c r="I214" s="370" t="str">
        <f>IFERROR(IF($F214="",$E214,$F214) / (SUMIFS('Precificação Produto | Custo Co'!$H:$H,'Precificação Produto | Custo Co'!$C:$C,$B214)*(1+SUM('Gastos Variáveis'!$E:$E))),)</f>
        <v/>
      </c>
      <c r="J214" s="362" t="str">
        <f t="shared" si="3"/>
        <v/>
      </c>
      <c r="K214" s="364" t="str">
        <f t="shared" ref="K214:M214" si="210">IF($F214="",$E214,$F214)</f>
        <v/>
      </c>
      <c r="L214" s="365" t="str">
        <f t="shared" si="210"/>
        <v/>
      </c>
      <c r="M214" s="365" t="str">
        <f t="shared" si="210"/>
        <v/>
      </c>
      <c r="N214" s="366" t="str">
        <f t="shared" si="5"/>
        <v/>
      </c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>
      <c r="A215" s="51"/>
      <c r="B215" s="370"/>
      <c r="C215" s="359" t="str">
        <f>IFERROR(VLOOKUP(B215, 'Registro de Fichas Técnicas'!$B$40:$C$993, 2, FALSE), "")</f>
        <v/>
      </c>
      <c r="D215" s="360" t="str">
        <f> IF(B215="","",E215*(1-'Precificação Produto | Custo Co'!$K$10))</f>
        <v/>
      </c>
      <c r="E215" s="360" t="str">
        <f>IF(B215="","",SUMIF('Precificação Produto | Custo Co'!$C$10:$C$999,B215, 'Precificação Produto | Custo Co'!$H$10:$H$999)*'Precificação Produto | Custo Co'!$K$25)</f>
        <v/>
      </c>
      <c r="F215" s="368"/>
      <c r="G215" s="360" t="str">
        <f>IF(B215="","",IF($F215="",$E215,$F215) - SUMIFS('Precificação Produto | Custo Co'!$H:$H,'Precificação Produto | Custo Co'!$C:$C,$B215) * (1+SUM('Gastos Variáveis'!$E:$E)))</f>
        <v/>
      </c>
      <c r="H215" s="369" t="str">
        <f t="shared" si="2"/>
        <v/>
      </c>
      <c r="I215" s="370" t="str">
        <f>IFERROR(IF($F215="",$E215,$F215) / (SUMIFS('Precificação Produto | Custo Co'!$H:$H,'Precificação Produto | Custo Co'!$C:$C,$B215)*(1+SUM('Gastos Variáveis'!$E:$E))),)</f>
        <v/>
      </c>
      <c r="J215" s="362" t="str">
        <f t="shared" si="3"/>
        <v/>
      </c>
      <c r="K215" s="364" t="str">
        <f t="shared" ref="K215:M215" si="211">IF($F215="",$E215,$F215)</f>
        <v/>
      </c>
      <c r="L215" s="365" t="str">
        <f t="shared" si="211"/>
        <v/>
      </c>
      <c r="M215" s="365" t="str">
        <f t="shared" si="211"/>
        <v/>
      </c>
      <c r="N215" s="366" t="str">
        <f t="shared" si="5"/>
        <v/>
      </c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>
      <c r="A216" s="51"/>
      <c r="B216" s="370"/>
      <c r="C216" s="359" t="str">
        <f>IFERROR(VLOOKUP(B216, 'Registro de Fichas Técnicas'!$B$40:$C$993, 2, FALSE), "")</f>
        <v/>
      </c>
      <c r="D216" s="360" t="str">
        <f> IF(B216="","",E216*(1-'Precificação Produto | Custo Co'!$K$10))</f>
        <v/>
      </c>
      <c r="E216" s="360" t="str">
        <f>IF(B216="","",SUMIF('Precificação Produto | Custo Co'!$C$10:$C$999,B216, 'Precificação Produto | Custo Co'!$H$10:$H$999)*'Precificação Produto | Custo Co'!$K$25)</f>
        <v/>
      </c>
      <c r="F216" s="368"/>
      <c r="G216" s="360" t="str">
        <f>IF(B216="","",IF($F216="",$E216,$F216) - SUMIFS('Precificação Produto | Custo Co'!$H:$H,'Precificação Produto | Custo Co'!$C:$C,$B216) * (1+SUM('Gastos Variáveis'!$E:$E)))</f>
        <v/>
      </c>
      <c r="H216" s="369" t="str">
        <f t="shared" si="2"/>
        <v/>
      </c>
      <c r="I216" s="370" t="str">
        <f>IFERROR(IF($F216="",$E216,$F216) / (SUMIFS('Precificação Produto | Custo Co'!$H:$H,'Precificação Produto | Custo Co'!$C:$C,$B216)*(1+SUM('Gastos Variáveis'!$E:$E))),)</f>
        <v/>
      </c>
      <c r="J216" s="362" t="str">
        <f t="shared" si="3"/>
        <v/>
      </c>
      <c r="K216" s="364" t="str">
        <f t="shared" ref="K216:M216" si="212">IF($F216="",$E216,$F216)</f>
        <v/>
      </c>
      <c r="L216" s="365" t="str">
        <f t="shared" si="212"/>
        <v/>
      </c>
      <c r="M216" s="365" t="str">
        <f t="shared" si="212"/>
        <v/>
      </c>
      <c r="N216" s="366" t="str">
        <f t="shared" si="5"/>
        <v/>
      </c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>
      <c r="A217" s="51"/>
      <c r="B217" s="370"/>
      <c r="C217" s="359" t="str">
        <f>IFERROR(VLOOKUP(B217, 'Registro de Fichas Técnicas'!$B$40:$C$993, 2, FALSE), "")</f>
        <v/>
      </c>
      <c r="D217" s="360" t="str">
        <f> IF(B217="","",E217*(1-'Precificação Produto | Custo Co'!$K$10))</f>
        <v/>
      </c>
      <c r="E217" s="360" t="str">
        <f>IF(B217="","",SUMIF('Precificação Produto | Custo Co'!$C$10:$C$999,B217, 'Precificação Produto | Custo Co'!$H$10:$H$999)*'Precificação Produto | Custo Co'!$K$25)</f>
        <v/>
      </c>
      <c r="F217" s="368"/>
      <c r="G217" s="360" t="str">
        <f>IF(B217="","",IF($F217="",$E217,$F217) - SUMIFS('Precificação Produto | Custo Co'!$H:$H,'Precificação Produto | Custo Co'!$C:$C,$B217) * (1+SUM('Gastos Variáveis'!$E:$E)))</f>
        <v/>
      </c>
      <c r="H217" s="369" t="str">
        <f t="shared" si="2"/>
        <v/>
      </c>
      <c r="I217" s="370" t="str">
        <f>IFERROR(IF($F217="",$E217,$F217) / (SUMIFS('Precificação Produto | Custo Co'!$H:$H,'Precificação Produto | Custo Co'!$C:$C,$B217)*(1+SUM('Gastos Variáveis'!$E:$E))),)</f>
        <v/>
      </c>
      <c r="J217" s="362" t="str">
        <f t="shared" si="3"/>
        <v/>
      </c>
      <c r="K217" s="364" t="str">
        <f t="shared" ref="K217:M217" si="213">IF($F217="",$E217,$F217)</f>
        <v/>
      </c>
      <c r="L217" s="365" t="str">
        <f t="shared" si="213"/>
        <v/>
      </c>
      <c r="M217" s="365" t="str">
        <f t="shared" si="213"/>
        <v/>
      </c>
      <c r="N217" s="366" t="str">
        <f t="shared" si="5"/>
        <v/>
      </c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>
      <c r="A218" s="51"/>
      <c r="B218" s="370"/>
      <c r="C218" s="359" t="str">
        <f>IFERROR(VLOOKUP(B218, 'Registro de Fichas Técnicas'!$B$40:$C$993, 2, FALSE), "")</f>
        <v/>
      </c>
      <c r="D218" s="360" t="str">
        <f> IF(B218="","",E218*(1-'Precificação Produto | Custo Co'!$K$10))</f>
        <v/>
      </c>
      <c r="E218" s="360" t="str">
        <f>IF(B218="","",SUMIF('Precificação Produto | Custo Co'!$C$10:$C$999,B218, 'Precificação Produto | Custo Co'!$H$10:$H$999)*'Precificação Produto | Custo Co'!$K$25)</f>
        <v/>
      </c>
      <c r="F218" s="368"/>
      <c r="G218" s="360" t="str">
        <f>IF(B218="","",IF($F218="",$E218,$F218) - SUMIFS('Precificação Produto | Custo Co'!$H:$H,'Precificação Produto | Custo Co'!$C:$C,$B218) * (1+SUM('Gastos Variáveis'!$E:$E)))</f>
        <v/>
      </c>
      <c r="H218" s="369" t="str">
        <f t="shared" si="2"/>
        <v/>
      </c>
      <c r="I218" s="370" t="str">
        <f>IFERROR(IF($F218="",$E218,$F218) / (SUMIFS('Precificação Produto | Custo Co'!$H:$H,'Precificação Produto | Custo Co'!$C:$C,$B218)*(1+SUM('Gastos Variáveis'!$E:$E))),)</f>
        <v/>
      </c>
      <c r="J218" s="362" t="str">
        <f t="shared" si="3"/>
        <v/>
      </c>
      <c r="K218" s="364" t="str">
        <f t="shared" ref="K218:M218" si="214">IF($F218="",$E218,$F218)</f>
        <v/>
      </c>
      <c r="L218" s="365" t="str">
        <f t="shared" si="214"/>
        <v/>
      </c>
      <c r="M218" s="365" t="str">
        <f t="shared" si="214"/>
        <v/>
      </c>
      <c r="N218" s="366" t="str">
        <f t="shared" si="5"/>
        <v/>
      </c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>
      <c r="A219" s="51"/>
      <c r="B219" s="370"/>
      <c r="C219" s="359" t="str">
        <f>IFERROR(VLOOKUP(B219, 'Registro de Fichas Técnicas'!$B$40:$C$993, 2, FALSE), "")</f>
        <v/>
      </c>
      <c r="D219" s="360" t="str">
        <f> IF(B219="","",E219*(1-'Precificação Produto | Custo Co'!$K$10))</f>
        <v/>
      </c>
      <c r="E219" s="360" t="str">
        <f>IF(B219="","",SUMIF('Precificação Produto | Custo Co'!$C$10:$C$999,B219, 'Precificação Produto | Custo Co'!$H$10:$H$999)*'Precificação Produto | Custo Co'!$K$25)</f>
        <v/>
      </c>
      <c r="F219" s="368"/>
      <c r="G219" s="360" t="str">
        <f>IF(B219="","",IF($F219="",$E219,$F219) - SUMIFS('Precificação Produto | Custo Co'!$H:$H,'Precificação Produto | Custo Co'!$C:$C,$B219) * (1+SUM('Gastos Variáveis'!$E:$E)))</f>
        <v/>
      </c>
      <c r="H219" s="369" t="str">
        <f t="shared" si="2"/>
        <v/>
      </c>
      <c r="I219" s="370" t="str">
        <f>IFERROR(IF($F219="",$E219,$F219) / (SUMIFS('Precificação Produto | Custo Co'!$H:$H,'Precificação Produto | Custo Co'!$C:$C,$B219)*(1+SUM('Gastos Variáveis'!$E:$E))),)</f>
        <v/>
      </c>
      <c r="J219" s="362" t="str">
        <f t="shared" si="3"/>
        <v/>
      </c>
      <c r="K219" s="364" t="str">
        <f t="shared" ref="K219:M219" si="215">IF($F219="",$E219,$F219)</f>
        <v/>
      </c>
      <c r="L219" s="365" t="str">
        <f t="shared" si="215"/>
        <v/>
      </c>
      <c r="M219" s="365" t="str">
        <f t="shared" si="215"/>
        <v/>
      </c>
      <c r="N219" s="366" t="str">
        <f t="shared" si="5"/>
        <v/>
      </c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>
      <c r="A220" s="51"/>
      <c r="B220" s="370"/>
      <c r="C220" s="359" t="str">
        <f>IFERROR(VLOOKUP(B220, 'Registro de Fichas Técnicas'!$B$40:$C$993, 2, FALSE), "")</f>
        <v/>
      </c>
      <c r="D220" s="360" t="str">
        <f> IF(B220="","",E220*(1-'Precificação Produto | Custo Co'!$K$10))</f>
        <v/>
      </c>
      <c r="E220" s="360" t="str">
        <f>IF(B220="","",SUMIF('Precificação Produto | Custo Co'!$C$10:$C$999,B220, 'Precificação Produto | Custo Co'!$H$10:$H$999)*'Precificação Produto | Custo Co'!$K$25)</f>
        <v/>
      </c>
      <c r="F220" s="368"/>
      <c r="G220" s="360" t="str">
        <f>IF(B220="","",IF($F220="",$E220,$F220) - SUMIFS('Precificação Produto | Custo Co'!$H:$H,'Precificação Produto | Custo Co'!$C:$C,$B220) * (1+SUM('Gastos Variáveis'!$E:$E)))</f>
        <v/>
      </c>
      <c r="H220" s="369" t="str">
        <f t="shared" si="2"/>
        <v/>
      </c>
      <c r="I220" s="370" t="str">
        <f>IFERROR(IF($F220="",$E220,$F220) / (SUMIFS('Precificação Produto | Custo Co'!$H:$H,'Precificação Produto | Custo Co'!$C:$C,$B220)*(1+SUM('Gastos Variáveis'!$E:$E))),)</f>
        <v/>
      </c>
      <c r="J220" s="362" t="str">
        <f t="shared" si="3"/>
        <v/>
      </c>
      <c r="K220" s="364" t="str">
        <f t="shared" ref="K220:M220" si="216">IF($F220="",$E220,$F220)</f>
        <v/>
      </c>
      <c r="L220" s="365" t="str">
        <f t="shared" si="216"/>
        <v/>
      </c>
      <c r="M220" s="365" t="str">
        <f t="shared" si="216"/>
        <v/>
      </c>
      <c r="N220" s="366" t="str">
        <f t="shared" si="5"/>
        <v/>
      </c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>
      <c r="A221" s="51"/>
      <c r="B221" s="370"/>
      <c r="C221" s="359" t="str">
        <f>IFERROR(VLOOKUP(B221, 'Registro de Fichas Técnicas'!$B$40:$C$993, 2, FALSE), "")</f>
        <v/>
      </c>
      <c r="D221" s="360" t="str">
        <f> IF(B221="","",E221*(1-'Precificação Produto | Custo Co'!$K$10))</f>
        <v/>
      </c>
      <c r="E221" s="360" t="str">
        <f>IF(B221="","",SUMIF('Precificação Produto | Custo Co'!$C$10:$C$999,B221, 'Precificação Produto | Custo Co'!$H$10:$H$999)*'Precificação Produto | Custo Co'!$K$25)</f>
        <v/>
      </c>
      <c r="F221" s="368"/>
      <c r="G221" s="360" t="str">
        <f>IF(B221="","",IF($F221="",$E221,$F221) - SUMIFS('Precificação Produto | Custo Co'!$H:$H,'Precificação Produto | Custo Co'!$C:$C,$B221) * (1+SUM('Gastos Variáveis'!$E:$E)))</f>
        <v/>
      </c>
      <c r="H221" s="369" t="str">
        <f t="shared" si="2"/>
        <v/>
      </c>
      <c r="I221" s="370" t="str">
        <f>IFERROR(IF($F221="",$E221,$F221) / (SUMIFS('Precificação Produto | Custo Co'!$H:$H,'Precificação Produto | Custo Co'!$C:$C,$B221)*(1+SUM('Gastos Variáveis'!$E:$E))),)</f>
        <v/>
      </c>
      <c r="J221" s="362" t="str">
        <f t="shared" si="3"/>
        <v/>
      </c>
      <c r="K221" s="364" t="str">
        <f t="shared" ref="K221:M221" si="217">IF($F221="",$E221,$F221)</f>
        <v/>
      </c>
      <c r="L221" s="365" t="str">
        <f t="shared" si="217"/>
        <v/>
      </c>
      <c r="M221" s="365" t="str">
        <f t="shared" si="217"/>
        <v/>
      </c>
      <c r="N221" s="366" t="str">
        <f t="shared" si="5"/>
        <v/>
      </c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>
      <c r="A222" s="51"/>
      <c r="B222" s="370"/>
      <c r="C222" s="359" t="str">
        <f>IFERROR(VLOOKUP(B222, 'Registro de Fichas Técnicas'!$B$40:$C$993, 2, FALSE), "")</f>
        <v/>
      </c>
      <c r="D222" s="360" t="str">
        <f> IF(B222="","",E222*(1-'Precificação Produto | Custo Co'!$K$10))</f>
        <v/>
      </c>
      <c r="E222" s="360" t="str">
        <f>IF(B222="","",SUMIF('Precificação Produto | Custo Co'!$C$10:$C$999,B222, 'Precificação Produto | Custo Co'!$H$10:$H$999)*'Precificação Produto | Custo Co'!$K$25)</f>
        <v/>
      </c>
      <c r="F222" s="368"/>
      <c r="G222" s="360" t="str">
        <f>IF(B222="","",IF($F222="",$E222,$F222) - SUMIFS('Precificação Produto | Custo Co'!$H:$H,'Precificação Produto | Custo Co'!$C:$C,$B222) * (1+SUM('Gastos Variáveis'!$E:$E)))</f>
        <v/>
      </c>
      <c r="H222" s="369" t="str">
        <f t="shared" si="2"/>
        <v/>
      </c>
      <c r="I222" s="370" t="str">
        <f>IFERROR(IF($F222="",$E222,$F222) / (SUMIFS('Precificação Produto | Custo Co'!$H:$H,'Precificação Produto | Custo Co'!$C:$C,$B222)*(1+SUM('Gastos Variáveis'!$E:$E))),)</f>
        <v/>
      </c>
      <c r="J222" s="362" t="str">
        <f t="shared" si="3"/>
        <v/>
      </c>
      <c r="K222" s="364" t="str">
        <f t="shared" ref="K222:M222" si="218">IF($F222="",$E222,$F222)</f>
        <v/>
      </c>
      <c r="L222" s="365" t="str">
        <f t="shared" si="218"/>
        <v/>
      </c>
      <c r="M222" s="365" t="str">
        <f t="shared" si="218"/>
        <v/>
      </c>
      <c r="N222" s="366" t="str">
        <f t="shared" si="5"/>
        <v/>
      </c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>
      <c r="A223" s="51"/>
      <c r="B223" s="370"/>
      <c r="C223" s="359" t="str">
        <f>IFERROR(VLOOKUP(B223, 'Registro de Fichas Técnicas'!$B$40:$C$993, 2, FALSE), "")</f>
        <v/>
      </c>
      <c r="D223" s="360" t="str">
        <f> IF(B223="","",E223*(1-'Precificação Produto | Custo Co'!$K$10))</f>
        <v/>
      </c>
      <c r="E223" s="360" t="str">
        <f>IF(B223="","",SUMIF('Precificação Produto | Custo Co'!$C$10:$C$999,B223, 'Precificação Produto | Custo Co'!$H$10:$H$999)*'Precificação Produto | Custo Co'!$K$25)</f>
        <v/>
      </c>
      <c r="F223" s="368"/>
      <c r="G223" s="360" t="str">
        <f>IF(B223="","",IF($F223="",$E223,$F223) - SUMIFS('Precificação Produto | Custo Co'!$H:$H,'Precificação Produto | Custo Co'!$C:$C,$B223) * (1+SUM('Gastos Variáveis'!$E:$E)))</f>
        <v/>
      </c>
      <c r="H223" s="369" t="str">
        <f t="shared" si="2"/>
        <v/>
      </c>
      <c r="I223" s="370" t="str">
        <f>IFERROR(IF($F223="",$E223,$F223) / (SUMIFS('Precificação Produto | Custo Co'!$H:$H,'Precificação Produto | Custo Co'!$C:$C,$B223)*(1+SUM('Gastos Variáveis'!$E:$E))),)</f>
        <v/>
      </c>
      <c r="J223" s="362" t="str">
        <f t="shared" si="3"/>
        <v/>
      </c>
      <c r="K223" s="364" t="str">
        <f t="shared" ref="K223:M223" si="219">IF($F223="",$E223,$F223)</f>
        <v/>
      </c>
      <c r="L223" s="365" t="str">
        <f t="shared" si="219"/>
        <v/>
      </c>
      <c r="M223" s="365" t="str">
        <f t="shared" si="219"/>
        <v/>
      </c>
      <c r="N223" s="366" t="str">
        <f t="shared" si="5"/>
        <v/>
      </c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>
      <c r="A224" s="51"/>
      <c r="B224" s="370"/>
      <c r="C224" s="359" t="str">
        <f>IFERROR(VLOOKUP(B224, 'Registro de Fichas Técnicas'!$B$40:$C$993, 2, FALSE), "")</f>
        <v/>
      </c>
      <c r="D224" s="360" t="str">
        <f> IF(B224="","",E224*(1-'Precificação Produto | Custo Co'!$K$10))</f>
        <v/>
      </c>
      <c r="E224" s="360" t="str">
        <f>IF(B224="","",SUMIF('Precificação Produto | Custo Co'!$C$10:$C$999,B224, 'Precificação Produto | Custo Co'!$H$10:$H$999)*'Precificação Produto | Custo Co'!$K$25)</f>
        <v/>
      </c>
      <c r="F224" s="368"/>
      <c r="G224" s="360" t="str">
        <f>IF(B224="","",IF($F224="",$E224,$F224) - SUMIFS('Precificação Produto | Custo Co'!$H:$H,'Precificação Produto | Custo Co'!$C:$C,$B224) * (1+SUM('Gastos Variáveis'!$E:$E)))</f>
        <v/>
      </c>
      <c r="H224" s="369" t="str">
        <f t="shared" si="2"/>
        <v/>
      </c>
      <c r="I224" s="370" t="str">
        <f>IFERROR(IF($F224="",$E224,$F224) / (SUMIFS('Precificação Produto | Custo Co'!$H:$H,'Precificação Produto | Custo Co'!$C:$C,$B224)*(1+SUM('Gastos Variáveis'!$E:$E))),)</f>
        <v/>
      </c>
      <c r="J224" s="362" t="str">
        <f t="shared" si="3"/>
        <v/>
      </c>
      <c r="K224" s="364" t="str">
        <f t="shared" ref="K224:M224" si="220">IF($F224="",$E224,$F224)</f>
        <v/>
      </c>
      <c r="L224" s="365" t="str">
        <f t="shared" si="220"/>
        <v/>
      </c>
      <c r="M224" s="365" t="str">
        <f t="shared" si="220"/>
        <v/>
      </c>
      <c r="N224" s="366" t="str">
        <f t="shared" si="5"/>
        <v/>
      </c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>
      <c r="A225" s="51"/>
      <c r="B225" s="370"/>
      <c r="C225" s="359" t="str">
        <f>IFERROR(VLOOKUP(B225, 'Registro de Fichas Técnicas'!$B$40:$C$993, 2, FALSE), "")</f>
        <v/>
      </c>
      <c r="D225" s="360" t="str">
        <f> IF(B225="","",E225*(1-'Precificação Produto | Custo Co'!$K$10))</f>
        <v/>
      </c>
      <c r="E225" s="360" t="str">
        <f>IF(B225="","",SUMIF('Precificação Produto | Custo Co'!$C$10:$C$999,B225, 'Precificação Produto | Custo Co'!$H$10:$H$999)*'Precificação Produto | Custo Co'!$K$25)</f>
        <v/>
      </c>
      <c r="F225" s="368"/>
      <c r="G225" s="360" t="str">
        <f>IF(B225="","",IF($F225="",$E225,$F225) - SUMIFS('Precificação Produto | Custo Co'!$H:$H,'Precificação Produto | Custo Co'!$C:$C,$B225) * (1+SUM('Gastos Variáveis'!$E:$E)))</f>
        <v/>
      </c>
      <c r="H225" s="369" t="str">
        <f t="shared" si="2"/>
        <v/>
      </c>
      <c r="I225" s="370" t="str">
        <f>IFERROR(IF($F225="",$E225,$F225) / (SUMIFS('Precificação Produto | Custo Co'!$H:$H,'Precificação Produto | Custo Co'!$C:$C,$B225)*(1+SUM('Gastos Variáveis'!$E:$E))),)</f>
        <v/>
      </c>
      <c r="J225" s="362" t="str">
        <f t="shared" si="3"/>
        <v/>
      </c>
      <c r="K225" s="364" t="str">
        <f t="shared" ref="K225:M225" si="221">IF($F225="",$E225,$F225)</f>
        <v/>
      </c>
      <c r="L225" s="365" t="str">
        <f t="shared" si="221"/>
        <v/>
      </c>
      <c r="M225" s="365" t="str">
        <f t="shared" si="221"/>
        <v/>
      </c>
      <c r="N225" s="366" t="str">
        <f t="shared" si="5"/>
        <v/>
      </c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>
      <c r="A226" s="51"/>
      <c r="B226" s="370"/>
      <c r="C226" s="359" t="str">
        <f>IFERROR(VLOOKUP(B226, 'Registro de Fichas Técnicas'!$B$40:$C$993, 2, FALSE), "")</f>
        <v/>
      </c>
      <c r="D226" s="360" t="str">
        <f> IF(B226="","",E226*(1-'Precificação Produto | Custo Co'!$K$10))</f>
        <v/>
      </c>
      <c r="E226" s="360" t="str">
        <f>IF(B226="","",SUMIF('Precificação Produto | Custo Co'!$C$10:$C$999,B226, 'Precificação Produto | Custo Co'!$H$10:$H$999)*'Precificação Produto | Custo Co'!$K$25)</f>
        <v/>
      </c>
      <c r="F226" s="368"/>
      <c r="G226" s="360" t="str">
        <f>IF(B226="","",IF($F226="",$E226,$F226) - SUMIFS('Precificação Produto | Custo Co'!$H:$H,'Precificação Produto | Custo Co'!$C:$C,$B226) * (1+SUM('Gastos Variáveis'!$E:$E)))</f>
        <v/>
      </c>
      <c r="H226" s="369" t="str">
        <f t="shared" si="2"/>
        <v/>
      </c>
      <c r="I226" s="370" t="str">
        <f>IFERROR(IF($F226="",$E226,$F226) / (SUMIFS('Precificação Produto | Custo Co'!$H:$H,'Precificação Produto | Custo Co'!$C:$C,$B226)*(1+SUM('Gastos Variáveis'!$E:$E))),)</f>
        <v/>
      </c>
      <c r="J226" s="362" t="str">
        <f t="shared" si="3"/>
        <v/>
      </c>
      <c r="K226" s="364" t="str">
        <f t="shared" ref="K226:M226" si="222">IF($F226="",$E226,$F226)</f>
        <v/>
      </c>
      <c r="L226" s="365" t="str">
        <f t="shared" si="222"/>
        <v/>
      </c>
      <c r="M226" s="365" t="str">
        <f t="shared" si="222"/>
        <v/>
      </c>
      <c r="N226" s="366" t="str">
        <f t="shared" si="5"/>
        <v/>
      </c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>
      <c r="A227" s="51"/>
      <c r="B227" s="370"/>
      <c r="C227" s="359" t="str">
        <f>IFERROR(VLOOKUP(B227, 'Registro de Fichas Técnicas'!$B$40:$C$993, 2, FALSE), "")</f>
        <v/>
      </c>
      <c r="D227" s="360" t="str">
        <f> IF(B227="","",E227*(1-'Precificação Produto | Custo Co'!$K$10))</f>
        <v/>
      </c>
      <c r="E227" s="360" t="str">
        <f>IF(B227="","",SUMIF('Precificação Produto | Custo Co'!$C$10:$C$999,B227, 'Precificação Produto | Custo Co'!$H$10:$H$999)*'Precificação Produto | Custo Co'!$K$25)</f>
        <v/>
      </c>
      <c r="F227" s="368"/>
      <c r="G227" s="360" t="str">
        <f>IF(B227="","",IF($F227="",$E227,$F227) - SUMIFS('Precificação Produto | Custo Co'!$H:$H,'Precificação Produto | Custo Co'!$C:$C,$B227) * (1+SUM('Gastos Variáveis'!$E:$E)))</f>
        <v/>
      </c>
      <c r="H227" s="369" t="str">
        <f t="shared" si="2"/>
        <v/>
      </c>
      <c r="I227" s="370" t="str">
        <f>IFERROR(IF($F227="",$E227,$F227) / (SUMIFS('Precificação Produto | Custo Co'!$H:$H,'Precificação Produto | Custo Co'!$C:$C,$B227)*(1+SUM('Gastos Variáveis'!$E:$E))),)</f>
        <v/>
      </c>
      <c r="J227" s="362" t="str">
        <f t="shared" si="3"/>
        <v/>
      </c>
      <c r="K227" s="364" t="str">
        <f t="shared" ref="K227:M227" si="223">IF($F227="",$E227,$F227)</f>
        <v/>
      </c>
      <c r="L227" s="365" t="str">
        <f t="shared" si="223"/>
        <v/>
      </c>
      <c r="M227" s="365" t="str">
        <f t="shared" si="223"/>
        <v/>
      </c>
      <c r="N227" s="366" t="str">
        <f t="shared" si="5"/>
        <v/>
      </c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>
      <c r="A228" s="51"/>
      <c r="B228" s="370"/>
      <c r="C228" s="359" t="str">
        <f>IFERROR(VLOOKUP(B228, 'Registro de Fichas Técnicas'!$B$40:$C$993, 2, FALSE), "")</f>
        <v/>
      </c>
      <c r="D228" s="360" t="str">
        <f> IF(B228="","",E228*(1-'Precificação Produto | Custo Co'!$K$10))</f>
        <v/>
      </c>
      <c r="E228" s="360" t="str">
        <f>IF(B228="","",SUMIF('Precificação Produto | Custo Co'!$C$10:$C$999,B228, 'Precificação Produto | Custo Co'!$H$10:$H$999)*'Precificação Produto | Custo Co'!$K$25)</f>
        <v/>
      </c>
      <c r="F228" s="368"/>
      <c r="G228" s="360" t="str">
        <f>IF(B228="","",IF($F228="",$E228,$F228) - SUMIFS('Precificação Produto | Custo Co'!$H:$H,'Precificação Produto | Custo Co'!$C:$C,$B228) * (1+SUM('Gastos Variáveis'!$E:$E)))</f>
        <v/>
      </c>
      <c r="H228" s="369" t="str">
        <f t="shared" si="2"/>
        <v/>
      </c>
      <c r="I228" s="370" t="str">
        <f>IFERROR(IF($F228="",$E228,$F228) / (SUMIFS('Precificação Produto | Custo Co'!$H:$H,'Precificação Produto | Custo Co'!$C:$C,$B228)*(1+SUM('Gastos Variáveis'!$E:$E))),)</f>
        <v/>
      </c>
      <c r="J228" s="362" t="str">
        <f t="shared" si="3"/>
        <v/>
      </c>
      <c r="K228" s="364" t="str">
        <f t="shared" ref="K228:M228" si="224">IF($F228="",$E228,$F228)</f>
        <v/>
      </c>
      <c r="L228" s="365" t="str">
        <f t="shared" si="224"/>
        <v/>
      </c>
      <c r="M228" s="365" t="str">
        <f t="shared" si="224"/>
        <v/>
      </c>
      <c r="N228" s="366" t="str">
        <f t="shared" si="5"/>
        <v/>
      </c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>
      <c r="A229" s="51"/>
      <c r="B229" s="370"/>
      <c r="C229" s="359" t="str">
        <f>IFERROR(VLOOKUP(B229, 'Registro de Fichas Técnicas'!$B$40:$C$993, 2, FALSE), "")</f>
        <v/>
      </c>
      <c r="D229" s="360" t="str">
        <f> IF(B229="","",E229*(1-'Precificação Produto | Custo Co'!$K$10))</f>
        <v/>
      </c>
      <c r="E229" s="360" t="str">
        <f>IF(B229="","",SUMIF('Precificação Produto | Custo Co'!$C$10:$C$999,B229, 'Precificação Produto | Custo Co'!$H$10:$H$999)*'Precificação Produto | Custo Co'!$K$25)</f>
        <v/>
      </c>
      <c r="F229" s="368"/>
      <c r="G229" s="360" t="str">
        <f>IF(B229="","",IF($F229="",$E229,$F229) - SUMIFS('Precificação Produto | Custo Co'!$H:$H,'Precificação Produto | Custo Co'!$C:$C,$B229) * (1+SUM('Gastos Variáveis'!$E:$E)))</f>
        <v/>
      </c>
      <c r="H229" s="369" t="str">
        <f t="shared" si="2"/>
        <v/>
      </c>
      <c r="I229" s="370" t="str">
        <f>IFERROR(IF($F229="",$E229,$F229) / (SUMIFS('Precificação Produto | Custo Co'!$H:$H,'Precificação Produto | Custo Co'!$C:$C,$B229)*(1+SUM('Gastos Variáveis'!$E:$E))),)</f>
        <v/>
      </c>
      <c r="J229" s="362" t="str">
        <f t="shared" si="3"/>
        <v/>
      </c>
      <c r="K229" s="364" t="str">
        <f t="shared" ref="K229:M229" si="225">IF($F229="",$E229,$F229)</f>
        <v/>
      </c>
      <c r="L229" s="365" t="str">
        <f t="shared" si="225"/>
        <v/>
      </c>
      <c r="M229" s="365" t="str">
        <f t="shared" si="225"/>
        <v/>
      </c>
      <c r="N229" s="366" t="str">
        <f t="shared" si="5"/>
        <v/>
      </c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>
      <c r="A230" s="51"/>
      <c r="B230" s="370"/>
      <c r="C230" s="359" t="str">
        <f>IFERROR(VLOOKUP(B230, 'Registro de Fichas Técnicas'!$B$40:$C$993, 2, FALSE), "")</f>
        <v/>
      </c>
      <c r="D230" s="360" t="str">
        <f> IF(B230="","",E230*(1-'Precificação Produto | Custo Co'!$K$10))</f>
        <v/>
      </c>
      <c r="E230" s="360" t="str">
        <f>IF(B230="","",SUMIF('Precificação Produto | Custo Co'!$C$10:$C$999,B230, 'Precificação Produto | Custo Co'!$H$10:$H$999)*'Precificação Produto | Custo Co'!$K$25)</f>
        <v/>
      </c>
      <c r="F230" s="368"/>
      <c r="G230" s="360" t="str">
        <f>IF(B230="","",IF($F230="",$E230,$F230) - SUMIFS('Precificação Produto | Custo Co'!$H:$H,'Precificação Produto | Custo Co'!$C:$C,$B230) * (1+SUM('Gastos Variáveis'!$E:$E)))</f>
        <v/>
      </c>
      <c r="H230" s="369" t="str">
        <f t="shared" si="2"/>
        <v/>
      </c>
      <c r="I230" s="370" t="str">
        <f>IFERROR(IF($F230="",$E230,$F230) / (SUMIFS('Precificação Produto | Custo Co'!$H:$H,'Precificação Produto | Custo Co'!$C:$C,$B230)*(1+SUM('Gastos Variáveis'!$E:$E))),)</f>
        <v/>
      </c>
      <c r="J230" s="362" t="str">
        <f t="shared" si="3"/>
        <v/>
      </c>
      <c r="K230" s="364" t="str">
        <f t="shared" ref="K230:M230" si="226">IF($F230="",$E230,$F230)</f>
        <v/>
      </c>
      <c r="L230" s="365" t="str">
        <f t="shared" si="226"/>
        <v/>
      </c>
      <c r="M230" s="365" t="str">
        <f t="shared" si="226"/>
        <v/>
      </c>
      <c r="N230" s="366" t="str">
        <f t="shared" si="5"/>
        <v/>
      </c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>
      <c r="A231" s="51"/>
      <c r="B231" s="370"/>
      <c r="C231" s="359" t="str">
        <f>IFERROR(VLOOKUP(B231, 'Registro de Fichas Técnicas'!$B$40:$C$993, 2, FALSE), "")</f>
        <v/>
      </c>
      <c r="D231" s="360" t="str">
        <f> IF(B231="","",E231*(1-'Precificação Produto | Custo Co'!$K$10))</f>
        <v/>
      </c>
      <c r="E231" s="360" t="str">
        <f>IF(B231="","",SUMIF('Precificação Produto | Custo Co'!$C$10:$C$999,B231, 'Precificação Produto | Custo Co'!$H$10:$H$999)*'Precificação Produto | Custo Co'!$K$25)</f>
        <v/>
      </c>
      <c r="F231" s="368"/>
      <c r="G231" s="360" t="str">
        <f>IF(B231="","",IF($F231="",$E231,$F231) - SUMIFS('Precificação Produto | Custo Co'!$H:$H,'Precificação Produto | Custo Co'!$C:$C,$B231) * (1+SUM('Gastos Variáveis'!$E:$E)))</f>
        <v/>
      </c>
      <c r="H231" s="369" t="str">
        <f t="shared" si="2"/>
        <v/>
      </c>
      <c r="I231" s="370" t="str">
        <f>IFERROR(IF($F231="",$E231,$F231) / (SUMIFS('Precificação Produto | Custo Co'!$H:$H,'Precificação Produto | Custo Co'!$C:$C,$B231)*(1+SUM('Gastos Variáveis'!$E:$E))),)</f>
        <v/>
      </c>
      <c r="J231" s="362" t="str">
        <f t="shared" si="3"/>
        <v/>
      </c>
      <c r="K231" s="364" t="str">
        <f t="shared" ref="K231:M231" si="227">IF($F231="",$E231,$F231)</f>
        <v/>
      </c>
      <c r="L231" s="365" t="str">
        <f t="shared" si="227"/>
        <v/>
      </c>
      <c r="M231" s="365" t="str">
        <f t="shared" si="227"/>
        <v/>
      </c>
      <c r="N231" s="366" t="str">
        <f t="shared" si="5"/>
        <v/>
      </c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>
      <c r="A232" s="51"/>
      <c r="B232" s="370"/>
      <c r="C232" s="359" t="str">
        <f>IFERROR(VLOOKUP(B232, 'Registro de Fichas Técnicas'!$B$40:$C$993, 2, FALSE), "")</f>
        <v/>
      </c>
      <c r="D232" s="360" t="str">
        <f> IF(B232="","",E232*(1-'Precificação Produto | Custo Co'!$K$10))</f>
        <v/>
      </c>
      <c r="E232" s="360" t="str">
        <f>IF(B232="","",SUMIF('Precificação Produto | Custo Co'!$C$10:$C$999,B232, 'Precificação Produto | Custo Co'!$H$10:$H$999)*'Precificação Produto | Custo Co'!$K$25)</f>
        <v/>
      </c>
      <c r="F232" s="368"/>
      <c r="G232" s="360" t="str">
        <f>IF(B232="","",IF($F232="",$E232,$F232) - SUMIFS('Precificação Produto | Custo Co'!$H:$H,'Precificação Produto | Custo Co'!$C:$C,$B232) * (1+SUM('Gastos Variáveis'!$E:$E)))</f>
        <v/>
      </c>
      <c r="H232" s="369" t="str">
        <f t="shared" si="2"/>
        <v/>
      </c>
      <c r="I232" s="370" t="str">
        <f>IFERROR(IF($F232="",$E232,$F232) / (SUMIFS('Precificação Produto | Custo Co'!$H:$H,'Precificação Produto | Custo Co'!$C:$C,$B232)*(1+SUM('Gastos Variáveis'!$E:$E))),)</f>
        <v/>
      </c>
      <c r="J232" s="362" t="str">
        <f t="shared" si="3"/>
        <v/>
      </c>
      <c r="K232" s="364" t="str">
        <f t="shared" ref="K232:M232" si="228">IF($F232="",$E232,$F232)</f>
        <v/>
      </c>
      <c r="L232" s="365" t="str">
        <f t="shared" si="228"/>
        <v/>
      </c>
      <c r="M232" s="365" t="str">
        <f t="shared" si="228"/>
        <v/>
      </c>
      <c r="N232" s="366" t="str">
        <f t="shared" si="5"/>
        <v/>
      </c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>
      <c r="A233" s="51"/>
      <c r="B233" s="370"/>
      <c r="C233" s="359" t="str">
        <f>IFERROR(VLOOKUP(B233, 'Registro de Fichas Técnicas'!$B$40:$C$993, 2, FALSE), "")</f>
        <v/>
      </c>
      <c r="D233" s="360" t="str">
        <f> IF(B233="","",E233*(1-'Precificação Produto | Custo Co'!$K$10))</f>
        <v/>
      </c>
      <c r="E233" s="360" t="str">
        <f>IF(B233="","",SUMIF('Precificação Produto | Custo Co'!$C$10:$C$999,B233, 'Precificação Produto | Custo Co'!$H$10:$H$999)*'Precificação Produto | Custo Co'!$K$25)</f>
        <v/>
      </c>
      <c r="F233" s="368"/>
      <c r="G233" s="360" t="str">
        <f>IF(B233="","",IF($F233="",$E233,$F233) - SUMIFS('Precificação Produto | Custo Co'!$H:$H,'Precificação Produto | Custo Co'!$C:$C,$B233) * (1+SUM('Gastos Variáveis'!$E:$E)))</f>
        <v/>
      </c>
      <c r="H233" s="369" t="str">
        <f t="shared" si="2"/>
        <v/>
      </c>
      <c r="I233" s="370" t="str">
        <f>IFERROR(IF($F233="",$E233,$F233) / (SUMIFS('Precificação Produto | Custo Co'!$H:$H,'Precificação Produto | Custo Co'!$C:$C,$B233)*(1+SUM('Gastos Variáveis'!$E:$E))),)</f>
        <v/>
      </c>
      <c r="J233" s="362" t="str">
        <f t="shared" si="3"/>
        <v/>
      </c>
      <c r="K233" s="364" t="str">
        <f t="shared" ref="K233:M233" si="229">IF($F233="",$E233,$F233)</f>
        <v/>
      </c>
      <c r="L233" s="365" t="str">
        <f t="shared" si="229"/>
        <v/>
      </c>
      <c r="M233" s="365" t="str">
        <f t="shared" si="229"/>
        <v/>
      </c>
      <c r="N233" s="366" t="str">
        <f t="shared" si="5"/>
        <v/>
      </c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>
      <c r="A234" s="51"/>
      <c r="B234" s="370"/>
      <c r="C234" s="359" t="str">
        <f>IFERROR(VLOOKUP(B234, 'Registro de Fichas Técnicas'!$B$40:$C$993, 2, FALSE), "")</f>
        <v/>
      </c>
      <c r="D234" s="360" t="str">
        <f> IF(B234="","",E234*(1-'Precificação Produto | Custo Co'!$K$10))</f>
        <v/>
      </c>
      <c r="E234" s="360" t="str">
        <f>IF(B234="","",SUMIF('Precificação Produto | Custo Co'!$C$10:$C$999,B234, 'Precificação Produto | Custo Co'!$H$10:$H$999)*'Precificação Produto | Custo Co'!$K$25)</f>
        <v/>
      </c>
      <c r="F234" s="368"/>
      <c r="G234" s="360" t="str">
        <f>IF(B234="","",IF($F234="",$E234,$F234) - SUMIFS('Precificação Produto | Custo Co'!$H:$H,'Precificação Produto | Custo Co'!$C:$C,$B234) * (1+SUM('Gastos Variáveis'!$E:$E)))</f>
        <v/>
      </c>
      <c r="H234" s="369" t="str">
        <f t="shared" si="2"/>
        <v/>
      </c>
      <c r="I234" s="370" t="str">
        <f>IFERROR(IF($F234="",$E234,$F234) / (SUMIFS('Precificação Produto | Custo Co'!$H:$H,'Precificação Produto | Custo Co'!$C:$C,$B234)*(1+SUM('Gastos Variáveis'!$E:$E))),)</f>
        <v/>
      </c>
      <c r="J234" s="362" t="str">
        <f t="shared" si="3"/>
        <v/>
      </c>
      <c r="K234" s="364" t="str">
        <f t="shared" ref="K234:M234" si="230">IF($F234="",$E234,$F234)</f>
        <v/>
      </c>
      <c r="L234" s="365" t="str">
        <f t="shared" si="230"/>
        <v/>
      </c>
      <c r="M234" s="365" t="str">
        <f t="shared" si="230"/>
        <v/>
      </c>
      <c r="N234" s="366" t="str">
        <f t="shared" si="5"/>
        <v/>
      </c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>
      <c r="A235" s="51"/>
      <c r="B235" s="370"/>
      <c r="C235" s="359" t="str">
        <f>IFERROR(VLOOKUP(B235, 'Registro de Fichas Técnicas'!$B$40:$C$993, 2, FALSE), "")</f>
        <v/>
      </c>
      <c r="D235" s="360" t="str">
        <f> IF(B235="","",E235*(1-'Precificação Produto | Custo Co'!$K$10))</f>
        <v/>
      </c>
      <c r="E235" s="360" t="str">
        <f>IF(B235="","",SUMIF('Precificação Produto | Custo Co'!$C$10:$C$999,B235, 'Precificação Produto | Custo Co'!$H$10:$H$999)*'Precificação Produto | Custo Co'!$K$25)</f>
        <v/>
      </c>
      <c r="F235" s="368"/>
      <c r="G235" s="360" t="str">
        <f>IF(B235="","",IF($F235="",$E235,$F235) - SUMIFS('Precificação Produto | Custo Co'!$H:$H,'Precificação Produto | Custo Co'!$C:$C,$B235) * (1+SUM('Gastos Variáveis'!$E:$E)))</f>
        <v/>
      </c>
      <c r="H235" s="369" t="str">
        <f t="shared" si="2"/>
        <v/>
      </c>
      <c r="I235" s="370" t="str">
        <f>IFERROR(IF($F235="",$E235,$F235) / (SUMIFS('Precificação Produto | Custo Co'!$H:$H,'Precificação Produto | Custo Co'!$C:$C,$B235)*(1+SUM('Gastos Variáveis'!$E:$E))),)</f>
        <v/>
      </c>
      <c r="J235" s="362" t="str">
        <f t="shared" si="3"/>
        <v/>
      </c>
      <c r="K235" s="364" t="str">
        <f t="shared" ref="K235:M235" si="231">IF($F235="",$E235,$F235)</f>
        <v/>
      </c>
      <c r="L235" s="365" t="str">
        <f t="shared" si="231"/>
        <v/>
      </c>
      <c r="M235" s="365" t="str">
        <f t="shared" si="231"/>
        <v/>
      </c>
      <c r="N235" s="366" t="str">
        <f t="shared" si="5"/>
        <v/>
      </c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>
      <c r="A236" s="51"/>
      <c r="B236" s="370"/>
      <c r="C236" s="359" t="str">
        <f>IFERROR(VLOOKUP(B236, 'Registro de Fichas Técnicas'!$B$40:$C$993, 2, FALSE), "")</f>
        <v/>
      </c>
      <c r="D236" s="360" t="str">
        <f> IF(B236="","",E236*(1-'Precificação Produto | Custo Co'!$K$10))</f>
        <v/>
      </c>
      <c r="E236" s="360" t="str">
        <f>IF(B236="","",SUMIF('Precificação Produto | Custo Co'!$C$10:$C$999,B236, 'Precificação Produto | Custo Co'!$H$10:$H$999)*'Precificação Produto | Custo Co'!$K$25)</f>
        <v/>
      </c>
      <c r="F236" s="368"/>
      <c r="G236" s="360" t="str">
        <f>IF(B236="","",IF($F236="",$E236,$F236) - SUMIFS('Precificação Produto | Custo Co'!$H:$H,'Precificação Produto | Custo Co'!$C:$C,$B236) * (1+SUM('Gastos Variáveis'!$E:$E)))</f>
        <v/>
      </c>
      <c r="H236" s="369" t="str">
        <f t="shared" si="2"/>
        <v/>
      </c>
      <c r="I236" s="370" t="str">
        <f>IFERROR(IF($F236="",$E236,$F236) / (SUMIFS('Precificação Produto | Custo Co'!$H:$H,'Precificação Produto | Custo Co'!$C:$C,$B236)*(1+SUM('Gastos Variáveis'!$E:$E))),)</f>
        <v/>
      </c>
      <c r="J236" s="362" t="str">
        <f t="shared" si="3"/>
        <v/>
      </c>
      <c r="K236" s="364" t="str">
        <f t="shared" ref="K236:M236" si="232">IF($F236="",$E236,$F236)</f>
        <v/>
      </c>
      <c r="L236" s="365" t="str">
        <f t="shared" si="232"/>
        <v/>
      </c>
      <c r="M236" s="365" t="str">
        <f t="shared" si="232"/>
        <v/>
      </c>
      <c r="N236" s="366" t="str">
        <f t="shared" si="5"/>
        <v/>
      </c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>
      <c r="A237" s="51"/>
      <c r="B237" s="370"/>
      <c r="C237" s="359" t="str">
        <f>IFERROR(VLOOKUP(B237, 'Registro de Fichas Técnicas'!$B$40:$C$993, 2, FALSE), "")</f>
        <v/>
      </c>
      <c r="D237" s="360" t="str">
        <f> IF(B237="","",E237*(1-'Precificação Produto | Custo Co'!$K$10))</f>
        <v/>
      </c>
      <c r="E237" s="360" t="str">
        <f>IF(B237="","",SUMIF('Precificação Produto | Custo Co'!$C$10:$C$999,B237, 'Precificação Produto | Custo Co'!$H$10:$H$999)*'Precificação Produto | Custo Co'!$K$25)</f>
        <v/>
      </c>
      <c r="F237" s="368"/>
      <c r="G237" s="360" t="str">
        <f>IF(B237="","",IF($F237="",$E237,$F237) - SUMIFS('Precificação Produto | Custo Co'!$H:$H,'Precificação Produto | Custo Co'!$C:$C,$B237) * (1+SUM('Gastos Variáveis'!$E:$E)))</f>
        <v/>
      </c>
      <c r="H237" s="369" t="str">
        <f t="shared" si="2"/>
        <v/>
      </c>
      <c r="I237" s="370" t="str">
        <f>IFERROR(IF($F237="",$E237,$F237) / (SUMIFS('Precificação Produto | Custo Co'!$H:$H,'Precificação Produto | Custo Co'!$C:$C,$B237)*(1+SUM('Gastos Variáveis'!$E:$E))),)</f>
        <v/>
      </c>
      <c r="J237" s="362" t="str">
        <f t="shared" si="3"/>
        <v/>
      </c>
      <c r="K237" s="364" t="str">
        <f t="shared" ref="K237:M237" si="233">IF($F237="",$E237,$F237)</f>
        <v/>
      </c>
      <c r="L237" s="365" t="str">
        <f t="shared" si="233"/>
        <v/>
      </c>
      <c r="M237" s="365" t="str">
        <f t="shared" si="233"/>
        <v/>
      </c>
      <c r="N237" s="366" t="str">
        <f t="shared" si="5"/>
        <v/>
      </c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>
      <c r="A238" s="51"/>
      <c r="B238" s="370"/>
      <c r="C238" s="359" t="str">
        <f>IFERROR(VLOOKUP(B238, 'Registro de Fichas Técnicas'!$B$40:$C$993, 2, FALSE), "")</f>
        <v/>
      </c>
      <c r="D238" s="360" t="str">
        <f> IF(B238="","",E238*(1-'Precificação Produto | Custo Co'!$K$10))</f>
        <v/>
      </c>
      <c r="E238" s="360" t="str">
        <f>IF(B238="","",SUMIF('Precificação Produto | Custo Co'!$C$10:$C$999,B238, 'Precificação Produto | Custo Co'!$H$10:$H$999)*'Precificação Produto | Custo Co'!$K$25)</f>
        <v/>
      </c>
      <c r="F238" s="368"/>
      <c r="G238" s="360" t="str">
        <f>IF(B238="","",IF($F238="",$E238,$F238) - SUMIFS('Precificação Produto | Custo Co'!$H:$H,'Precificação Produto | Custo Co'!$C:$C,$B238) * (1+SUM('Gastos Variáveis'!$E:$E)))</f>
        <v/>
      </c>
      <c r="H238" s="369" t="str">
        <f t="shared" si="2"/>
        <v/>
      </c>
      <c r="I238" s="370" t="str">
        <f>IFERROR(IF($F238="",$E238,$F238) / (SUMIFS('Precificação Produto | Custo Co'!$H:$H,'Precificação Produto | Custo Co'!$C:$C,$B238)*(1+SUM('Gastos Variáveis'!$E:$E))),)</f>
        <v/>
      </c>
      <c r="J238" s="362" t="str">
        <f t="shared" si="3"/>
        <v/>
      </c>
      <c r="K238" s="364" t="str">
        <f t="shared" ref="K238:M238" si="234">IF($F238="",$E238,$F238)</f>
        <v/>
      </c>
      <c r="L238" s="365" t="str">
        <f t="shared" si="234"/>
        <v/>
      </c>
      <c r="M238" s="365" t="str">
        <f t="shared" si="234"/>
        <v/>
      </c>
      <c r="N238" s="366" t="str">
        <f t="shared" si="5"/>
        <v/>
      </c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>
      <c r="A239" s="51"/>
      <c r="B239" s="370"/>
      <c r="C239" s="359" t="str">
        <f>IFERROR(VLOOKUP(B239, 'Registro de Fichas Técnicas'!$B$40:$C$993, 2, FALSE), "")</f>
        <v/>
      </c>
      <c r="D239" s="360" t="str">
        <f> IF(B239="","",E239*(1-'Precificação Produto | Custo Co'!$K$10))</f>
        <v/>
      </c>
      <c r="E239" s="360" t="str">
        <f>IF(B239="","",SUMIF('Precificação Produto | Custo Co'!$C$10:$C$999,B239, 'Precificação Produto | Custo Co'!$H$10:$H$999)*'Precificação Produto | Custo Co'!$K$25)</f>
        <v/>
      </c>
      <c r="F239" s="368"/>
      <c r="G239" s="360" t="str">
        <f>IF(B239="","",IF($F239="",$E239,$F239) - SUMIFS('Precificação Produto | Custo Co'!$H:$H,'Precificação Produto | Custo Co'!$C:$C,$B239) * (1+SUM('Gastos Variáveis'!$E:$E)))</f>
        <v/>
      </c>
      <c r="H239" s="369" t="str">
        <f t="shared" si="2"/>
        <v/>
      </c>
      <c r="I239" s="370" t="str">
        <f>IFERROR(IF($F239="",$E239,$F239) / (SUMIFS('Precificação Produto | Custo Co'!$H:$H,'Precificação Produto | Custo Co'!$C:$C,$B239)*(1+SUM('Gastos Variáveis'!$E:$E))),)</f>
        <v/>
      </c>
      <c r="J239" s="362" t="str">
        <f t="shared" si="3"/>
        <v/>
      </c>
      <c r="K239" s="364" t="str">
        <f t="shared" ref="K239:M239" si="235">IF($F239="",$E239,$F239)</f>
        <v/>
      </c>
      <c r="L239" s="365" t="str">
        <f t="shared" si="235"/>
        <v/>
      </c>
      <c r="M239" s="365" t="str">
        <f t="shared" si="235"/>
        <v/>
      </c>
      <c r="N239" s="366" t="str">
        <f t="shared" si="5"/>
        <v/>
      </c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>
      <c r="A240" s="51"/>
      <c r="B240" s="370"/>
      <c r="C240" s="359" t="str">
        <f>IFERROR(VLOOKUP(B240, 'Registro de Fichas Técnicas'!$B$40:$C$993, 2, FALSE), "")</f>
        <v/>
      </c>
      <c r="D240" s="360" t="str">
        <f> IF(B240="","",E240*(1-'Precificação Produto | Custo Co'!$K$10))</f>
        <v/>
      </c>
      <c r="E240" s="360" t="str">
        <f>IF(B240="","",SUMIF('Precificação Produto | Custo Co'!$C$10:$C$999,B240, 'Precificação Produto | Custo Co'!$H$10:$H$999)*'Precificação Produto | Custo Co'!$K$25)</f>
        <v/>
      </c>
      <c r="F240" s="368"/>
      <c r="G240" s="360" t="str">
        <f>IF(B240="","",IF($F240="",$E240,$F240) - SUMIFS('Precificação Produto | Custo Co'!$H:$H,'Precificação Produto | Custo Co'!$C:$C,$B240) * (1+SUM('Gastos Variáveis'!$E:$E)))</f>
        <v/>
      </c>
      <c r="H240" s="369" t="str">
        <f t="shared" si="2"/>
        <v/>
      </c>
      <c r="I240" s="370" t="str">
        <f>IFERROR(IF($F240="",$E240,$F240) / (SUMIFS('Precificação Produto | Custo Co'!$H:$H,'Precificação Produto | Custo Co'!$C:$C,$B240)*(1+SUM('Gastos Variáveis'!$E:$E))),)</f>
        <v/>
      </c>
      <c r="J240" s="362" t="str">
        <f t="shared" si="3"/>
        <v/>
      </c>
      <c r="K240" s="364" t="str">
        <f t="shared" ref="K240:M240" si="236">IF($F240="",$E240,$F240)</f>
        <v/>
      </c>
      <c r="L240" s="365" t="str">
        <f t="shared" si="236"/>
        <v/>
      </c>
      <c r="M240" s="365" t="str">
        <f t="shared" si="236"/>
        <v/>
      </c>
      <c r="N240" s="366" t="str">
        <f t="shared" si="5"/>
        <v/>
      </c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>
      <c r="A241" s="51"/>
      <c r="B241" s="370"/>
      <c r="C241" s="359" t="str">
        <f>IFERROR(VLOOKUP(B241, 'Registro de Fichas Técnicas'!$B$40:$C$993, 2, FALSE), "")</f>
        <v/>
      </c>
      <c r="D241" s="360" t="str">
        <f> IF(B241="","",E241*(1-'Precificação Produto | Custo Co'!$K$10))</f>
        <v/>
      </c>
      <c r="E241" s="360" t="str">
        <f>IF(B241="","",SUMIF('Precificação Produto | Custo Co'!$C$10:$C$999,B241, 'Precificação Produto | Custo Co'!$H$10:$H$999)*'Precificação Produto | Custo Co'!$K$25)</f>
        <v/>
      </c>
      <c r="F241" s="368"/>
      <c r="G241" s="360" t="str">
        <f>IF(B241="","",IF($F241="",$E241,$F241) - SUMIFS('Precificação Produto | Custo Co'!$H:$H,'Precificação Produto | Custo Co'!$C:$C,$B241) * (1+SUM('Gastos Variáveis'!$E:$E)))</f>
        <v/>
      </c>
      <c r="H241" s="369" t="str">
        <f t="shared" si="2"/>
        <v/>
      </c>
      <c r="I241" s="370" t="str">
        <f>IFERROR(IF($F241="",$E241,$F241) / (SUMIFS('Precificação Produto | Custo Co'!$H:$H,'Precificação Produto | Custo Co'!$C:$C,$B241)*(1+SUM('Gastos Variáveis'!$E:$E))),)</f>
        <v/>
      </c>
      <c r="J241" s="362" t="str">
        <f t="shared" si="3"/>
        <v/>
      </c>
      <c r="K241" s="364" t="str">
        <f t="shared" ref="K241:M241" si="237">IF($F241="",$E241,$F241)</f>
        <v/>
      </c>
      <c r="L241" s="365" t="str">
        <f t="shared" si="237"/>
        <v/>
      </c>
      <c r="M241" s="365" t="str">
        <f t="shared" si="237"/>
        <v/>
      </c>
      <c r="N241" s="366" t="str">
        <f t="shared" si="5"/>
        <v/>
      </c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>
      <c r="A242" s="51"/>
      <c r="B242" s="370"/>
      <c r="C242" s="359" t="str">
        <f>IFERROR(VLOOKUP(B242, 'Registro de Fichas Técnicas'!$B$40:$C$993, 2, FALSE), "")</f>
        <v/>
      </c>
      <c r="D242" s="360" t="str">
        <f> IF(B242="","",E242*(1-'Precificação Produto | Custo Co'!$K$10))</f>
        <v/>
      </c>
      <c r="E242" s="360" t="str">
        <f>IF(B242="","",SUMIF('Precificação Produto | Custo Co'!$C$10:$C$999,B242, 'Precificação Produto | Custo Co'!$H$10:$H$999)*'Precificação Produto | Custo Co'!$K$25)</f>
        <v/>
      </c>
      <c r="F242" s="368"/>
      <c r="G242" s="360" t="str">
        <f>IF(B242="","",IF($F242="",$E242,$F242) - SUMIFS('Precificação Produto | Custo Co'!$H:$H,'Precificação Produto | Custo Co'!$C:$C,$B242) * (1+SUM('Gastos Variáveis'!$E:$E)))</f>
        <v/>
      </c>
      <c r="H242" s="369" t="str">
        <f t="shared" si="2"/>
        <v/>
      </c>
      <c r="I242" s="370" t="str">
        <f>IFERROR(IF($F242="",$E242,$F242) / (SUMIFS('Precificação Produto | Custo Co'!$H:$H,'Precificação Produto | Custo Co'!$C:$C,$B242)*(1+SUM('Gastos Variáveis'!$E:$E))),)</f>
        <v/>
      </c>
      <c r="J242" s="362" t="str">
        <f t="shared" si="3"/>
        <v/>
      </c>
      <c r="K242" s="364" t="str">
        <f t="shared" ref="K242:M242" si="238">IF($F242="",$E242,$F242)</f>
        <v/>
      </c>
      <c r="L242" s="365" t="str">
        <f t="shared" si="238"/>
        <v/>
      </c>
      <c r="M242" s="365" t="str">
        <f t="shared" si="238"/>
        <v/>
      </c>
      <c r="N242" s="366" t="str">
        <f t="shared" si="5"/>
        <v/>
      </c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>
      <c r="A243" s="51"/>
      <c r="B243" s="370"/>
      <c r="C243" s="359" t="str">
        <f>IFERROR(VLOOKUP(B243, 'Registro de Fichas Técnicas'!$B$40:$C$993, 2, FALSE), "")</f>
        <v/>
      </c>
      <c r="D243" s="360" t="str">
        <f> IF(B243="","",E243*(1-'Precificação Produto | Custo Co'!$K$10))</f>
        <v/>
      </c>
      <c r="E243" s="360" t="str">
        <f>IF(B243="","",SUMIF('Precificação Produto | Custo Co'!$C$10:$C$999,B243, 'Precificação Produto | Custo Co'!$H$10:$H$999)*'Precificação Produto | Custo Co'!$K$25)</f>
        <v/>
      </c>
      <c r="F243" s="368"/>
      <c r="G243" s="360" t="str">
        <f>IF(B243="","",IF($F243="",$E243,$F243) - SUMIFS('Precificação Produto | Custo Co'!$H:$H,'Precificação Produto | Custo Co'!$C:$C,$B243) * (1+SUM('Gastos Variáveis'!$E:$E)))</f>
        <v/>
      </c>
      <c r="H243" s="369" t="str">
        <f t="shared" si="2"/>
        <v/>
      </c>
      <c r="I243" s="370" t="str">
        <f>IFERROR(IF($F243="",$E243,$F243) / (SUMIFS('Precificação Produto | Custo Co'!$H:$H,'Precificação Produto | Custo Co'!$C:$C,$B243)*(1+SUM('Gastos Variáveis'!$E:$E))),)</f>
        <v/>
      </c>
      <c r="J243" s="362" t="str">
        <f t="shared" si="3"/>
        <v/>
      </c>
      <c r="K243" s="364" t="str">
        <f t="shared" ref="K243:M243" si="239">IF($F243="",$E243,$F243)</f>
        <v/>
      </c>
      <c r="L243" s="365" t="str">
        <f t="shared" si="239"/>
        <v/>
      </c>
      <c r="M243" s="365" t="str">
        <f t="shared" si="239"/>
        <v/>
      </c>
      <c r="N243" s="366" t="str">
        <f t="shared" si="5"/>
        <v/>
      </c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>
      <c r="A244" s="51"/>
      <c r="B244" s="370"/>
      <c r="C244" s="359" t="str">
        <f>IFERROR(VLOOKUP(B244, 'Registro de Fichas Técnicas'!$B$40:$C$993, 2, FALSE), "")</f>
        <v/>
      </c>
      <c r="D244" s="360" t="str">
        <f> IF(B244="","",E244*(1-'Precificação Produto | Custo Co'!$K$10))</f>
        <v/>
      </c>
      <c r="E244" s="360" t="str">
        <f>IF(B244="","",SUMIF('Precificação Produto | Custo Co'!$C$10:$C$999,B244, 'Precificação Produto | Custo Co'!$H$10:$H$999)*'Precificação Produto | Custo Co'!$K$25)</f>
        <v/>
      </c>
      <c r="F244" s="368"/>
      <c r="G244" s="360" t="str">
        <f>IF(B244="","",IF($F244="",$E244,$F244) - SUMIFS('Precificação Produto | Custo Co'!$H:$H,'Precificação Produto | Custo Co'!$C:$C,$B244) * (1+SUM('Gastos Variáveis'!$E:$E)))</f>
        <v/>
      </c>
      <c r="H244" s="369" t="str">
        <f t="shared" si="2"/>
        <v/>
      </c>
      <c r="I244" s="370" t="str">
        <f>IFERROR(IF($F244="",$E244,$F244) / (SUMIFS('Precificação Produto | Custo Co'!$H:$H,'Precificação Produto | Custo Co'!$C:$C,$B244)*(1+SUM('Gastos Variáveis'!$E:$E))),)</f>
        <v/>
      </c>
      <c r="J244" s="362" t="str">
        <f t="shared" si="3"/>
        <v/>
      </c>
      <c r="K244" s="364" t="str">
        <f t="shared" ref="K244:M244" si="240">IF($F244="",$E244,$F244)</f>
        <v/>
      </c>
      <c r="L244" s="365" t="str">
        <f t="shared" si="240"/>
        <v/>
      </c>
      <c r="M244" s="365" t="str">
        <f t="shared" si="240"/>
        <v/>
      </c>
      <c r="N244" s="366" t="str">
        <f t="shared" si="5"/>
        <v/>
      </c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>
      <c r="A245" s="51"/>
      <c r="B245" s="370"/>
      <c r="C245" s="359" t="str">
        <f>IFERROR(VLOOKUP(B245, 'Registro de Fichas Técnicas'!$B$40:$C$993, 2, FALSE), "")</f>
        <v/>
      </c>
      <c r="D245" s="360" t="str">
        <f> IF(B245="","",E245*(1-'Precificação Produto | Custo Co'!$K$10))</f>
        <v/>
      </c>
      <c r="E245" s="360" t="str">
        <f>IF(B245="","",SUMIF('Precificação Produto | Custo Co'!$C$10:$C$999,B245, 'Precificação Produto | Custo Co'!$H$10:$H$999)*'Precificação Produto | Custo Co'!$K$25)</f>
        <v/>
      </c>
      <c r="F245" s="368"/>
      <c r="G245" s="360" t="str">
        <f>IF(B245="","",IF($F245="",$E245,$F245) - SUMIFS('Precificação Produto | Custo Co'!$H:$H,'Precificação Produto | Custo Co'!$C:$C,$B245) * (1+SUM('Gastos Variáveis'!$E:$E)))</f>
        <v/>
      </c>
      <c r="H245" s="369" t="str">
        <f t="shared" si="2"/>
        <v/>
      </c>
      <c r="I245" s="370" t="str">
        <f>IFERROR(IF($F245="",$E245,$F245) / (SUMIFS('Precificação Produto | Custo Co'!$H:$H,'Precificação Produto | Custo Co'!$C:$C,$B245)*(1+SUM('Gastos Variáveis'!$E:$E))),)</f>
        <v/>
      </c>
      <c r="J245" s="362" t="str">
        <f t="shared" si="3"/>
        <v/>
      </c>
      <c r="K245" s="364" t="str">
        <f t="shared" ref="K245:M245" si="241">IF($F245="",$E245,$F245)</f>
        <v/>
      </c>
      <c r="L245" s="365" t="str">
        <f t="shared" si="241"/>
        <v/>
      </c>
      <c r="M245" s="365" t="str">
        <f t="shared" si="241"/>
        <v/>
      </c>
      <c r="N245" s="366" t="str">
        <f t="shared" si="5"/>
        <v/>
      </c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>
      <c r="A246" s="51"/>
      <c r="B246" s="370"/>
      <c r="C246" s="359" t="str">
        <f>IFERROR(VLOOKUP(B246, 'Registro de Fichas Técnicas'!$B$40:$C$993, 2, FALSE), "")</f>
        <v/>
      </c>
      <c r="D246" s="360" t="str">
        <f> IF(B246="","",E246*(1-'Precificação Produto | Custo Co'!$K$10))</f>
        <v/>
      </c>
      <c r="E246" s="360" t="str">
        <f>IF(B246="","",SUMIF('Precificação Produto | Custo Co'!$C$10:$C$999,B246, 'Precificação Produto | Custo Co'!$H$10:$H$999)*'Precificação Produto | Custo Co'!$K$25)</f>
        <v/>
      </c>
      <c r="F246" s="368"/>
      <c r="G246" s="360" t="str">
        <f>IF(B246="","",IF($F246="",$E246,$F246) - SUMIFS('Precificação Produto | Custo Co'!$H:$H,'Precificação Produto | Custo Co'!$C:$C,$B246) * (1+SUM('Gastos Variáveis'!$E:$E)))</f>
        <v/>
      </c>
      <c r="H246" s="369" t="str">
        <f t="shared" si="2"/>
        <v/>
      </c>
      <c r="I246" s="370" t="str">
        <f>IFERROR(IF($F246="",$E246,$F246) / (SUMIFS('Precificação Produto | Custo Co'!$H:$H,'Precificação Produto | Custo Co'!$C:$C,$B246)*(1+SUM('Gastos Variáveis'!$E:$E))),)</f>
        <v/>
      </c>
      <c r="J246" s="362" t="str">
        <f t="shared" si="3"/>
        <v/>
      </c>
      <c r="K246" s="364" t="str">
        <f t="shared" ref="K246:M246" si="242">IF($F246="",$E246,$F246)</f>
        <v/>
      </c>
      <c r="L246" s="365" t="str">
        <f t="shared" si="242"/>
        <v/>
      </c>
      <c r="M246" s="365" t="str">
        <f t="shared" si="242"/>
        <v/>
      </c>
      <c r="N246" s="366" t="str">
        <f t="shared" si="5"/>
        <v/>
      </c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>
      <c r="A247" s="51"/>
      <c r="B247" s="370"/>
      <c r="C247" s="359" t="str">
        <f>IFERROR(VLOOKUP(B247, 'Registro de Fichas Técnicas'!$B$40:$C$993, 2, FALSE), "")</f>
        <v/>
      </c>
      <c r="D247" s="360" t="str">
        <f> IF(B247="","",E247*(1-'Precificação Produto | Custo Co'!$K$10))</f>
        <v/>
      </c>
      <c r="E247" s="360" t="str">
        <f>IF(B247="","",SUMIF('Precificação Produto | Custo Co'!$C$10:$C$999,B247, 'Precificação Produto | Custo Co'!$H$10:$H$999)*'Precificação Produto | Custo Co'!$K$25)</f>
        <v/>
      </c>
      <c r="F247" s="368"/>
      <c r="G247" s="360" t="str">
        <f>IF(B247="","",IF($F247="",$E247,$F247) - SUMIFS('Precificação Produto | Custo Co'!$H:$H,'Precificação Produto | Custo Co'!$C:$C,$B247) * (1+SUM('Gastos Variáveis'!$E:$E)))</f>
        <v/>
      </c>
      <c r="H247" s="369" t="str">
        <f t="shared" si="2"/>
        <v/>
      </c>
      <c r="I247" s="370" t="str">
        <f>IFERROR(IF($F247="",$E247,$F247) / (SUMIFS('Precificação Produto | Custo Co'!$H:$H,'Precificação Produto | Custo Co'!$C:$C,$B247)*(1+SUM('Gastos Variáveis'!$E:$E))),)</f>
        <v/>
      </c>
      <c r="J247" s="362" t="str">
        <f t="shared" si="3"/>
        <v/>
      </c>
      <c r="K247" s="364" t="str">
        <f t="shared" ref="K247:M247" si="243">IF($F247="",$E247,$F247)</f>
        <v/>
      </c>
      <c r="L247" s="365" t="str">
        <f t="shared" si="243"/>
        <v/>
      </c>
      <c r="M247" s="365" t="str">
        <f t="shared" si="243"/>
        <v/>
      </c>
      <c r="N247" s="366" t="str">
        <f t="shared" si="5"/>
        <v/>
      </c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>
      <c r="A248" s="51"/>
      <c r="B248" s="370"/>
      <c r="C248" s="359" t="str">
        <f>IFERROR(VLOOKUP(B248, 'Registro de Fichas Técnicas'!$B$40:$C$993, 2, FALSE), "")</f>
        <v/>
      </c>
      <c r="D248" s="360" t="str">
        <f> IF(B248="","",E248*(1-'Precificação Produto | Custo Co'!$K$10))</f>
        <v/>
      </c>
      <c r="E248" s="360" t="str">
        <f>IF(B248="","",SUMIF('Precificação Produto | Custo Co'!$C$10:$C$999,B248, 'Precificação Produto | Custo Co'!$H$10:$H$999)*'Precificação Produto | Custo Co'!$K$25)</f>
        <v/>
      </c>
      <c r="F248" s="368"/>
      <c r="G248" s="360" t="str">
        <f>IF(B248="","",IF($F248="",$E248,$F248) - SUMIFS('Precificação Produto | Custo Co'!$H:$H,'Precificação Produto | Custo Co'!$C:$C,$B248) * (1+SUM('Gastos Variáveis'!$E:$E)))</f>
        <v/>
      </c>
      <c r="H248" s="369" t="str">
        <f t="shared" si="2"/>
        <v/>
      </c>
      <c r="I248" s="370" t="str">
        <f>IFERROR(IF($F248="",$E248,$F248) / (SUMIFS('Precificação Produto | Custo Co'!$H:$H,'Precificação Produto | Custo Co'!$C:$C,$B248)*(1+SUM('Gastos Variáveis'!$E:$E))),)</f>
        <v/>
      </c>
      <c r="J248" s="362" t="str">
        <f t="shared" si="3"/>
        <v/>
      </c>
      <c r="K248" s="364" t="str">
        <f t="shared" ref="K248:M248" si="244">IF($F248="",$E248,$F248)</f>
        <v/>
      </c>
      <c r="L248" s="365" t="str">
        <f t="shared" si="244"/>
        <v/>
      </c>
      <c r="M248" s="365" t="str">
        <f t="shared" si="244"/>
        <v/>
      </c>
      <c r="N248" s="366" t="str">
        <f t="shared" si="5"/>
        <v/>
      </c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>
      <c r="A249" s="51"/>
      <c r="B249" s="370"/>
      <c r="C249" s="359" t="str">
        <f>IFERROR(VLOOKUP(B249, 'Registro de Fichas Técnicas'!$B$40:$C$993, 2, FALSE), "")</f>
        <v/>
      </c>
      <c r="D249" s="360" t="str">
        <f> IF(B249="","",E249*(1-'Precificação Produto | Custo Co'!$K$10))</f>
        <v/>
      </c>
      <c r="E249" s="360" t="str">
        <f>IF(B249="","",SUMIF('Precificação Produto | Custo Co'!$C$10:$C$999,B249, 'Precificação Produto | Custo Co'!$H$10:$H$999)*'Precificação Produto | Custo Co'!$K$25)</f>
        <v/>
      </c>
      <c r="F249" s="368"/>
      <c r="G249" s="360" t="str">
        <f>IF(B249="","",IF($F249="",$E249,$F249) - SUMIFS('Precificação Produto | Custo Co'!$H:$H,'Precificação Produto | Custo Co'!$C:$C,$B249) * (1+SUM('Gastos Variáveis'!$E:$E)))</f>
        <v/>
      </c>
      <c r="H249" s="369" t="str">
        <f t="shared" si="2"/>
        <v/>
      </c>
      <c r="I249" s="370" t="str">
        <f>IFERROR(IF($F249="",$E249,$F249) / (SUMIFS('Precificação Produto | Custo Co'!$H:$H,'Precificação Produto | Custo Co'!$C:$C,$B249)*(1+SUM('Gastos Variáveis'!$E:$E))),)</f>
        <v/>
      </c>
      <c r="J249" s="362" t="str">
        <f t="shared" si="3"/>
        <v/>
      </c>
      <c r="K249" s="364" t="str">
        <f t="shared" ref="K249:M249" si="245">IF($F249="",$E249,$F249)</f>
        <v/>
      </c>
      <c r="L249" s="365" t="str">
        <f t="shared" si="245"/>
        <v/>
      </c>
      <c r="M249" s="365" t="str">
        <f t="shared" si="245"/>
        <v/>
      </c>
      <c r="N249" s="366" t="str">
        <f t="shared" si="5"/>
        <v/>
      </c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>
      <c r="A250" s="51"/>
      <c r="B250" s="370"/>
      <c r="C250" s="359" t="str">
        <f>IFERROR(VLOOKUP(B250, 'Registro de Fichas Técnicas'!$B$40:$C$993, 2, FALSE), "")</f>
        <v/>
      </c>
      <c r="D250" s="360" t="str">
        <f> IF(B250="","",E250*(1-'Precificação Produto | Custo Co'!$K$10))</f>
        <v/>
      </c>
      <c r="E250" s="360" t="str">
        <f>IF(B250="","",SUMIF('Precificação Produto | Custo Co'!$C$10:$C$999,B250, 'Precificação Produto | Custo Co'!$H$10:$H$999)*'Precificação Produto | Custo Co'!$K$25)</f>
        <v/>
      </c>
      <c r="F250" s="368"/>
      <c r="G250" s="360" t="str">
        <f>IF(B250="","",IF($F250="",$E250,$F250) - SUMIFS('Precificação Produto | Custo Co'!$H:$H,'Precificação Produto | Custo Co'!$C:$C,$B250) * (1+SUM('Gastos Variáveis'!$E:$E)))</f>
        <v/>
      </c>
      <c r="H250" s="369" t="str">
        <f t="shared" si="2"/>
        <v/>
      </c>
      <c r="I250" s="370" t="str">
        <f>IFERROR(IF($F250="",$E250,$F250) / (SUMIFS('Precificação Produto | Custo Co'!$H:$H,'Precificação Produto | Custo Co'!$C:$C,$B250)*(1+SUM('Gastos Variáveis'!$E:$E))),)</f>
        <v/>
      </c>
      <c r="J250" s="362" t="str">
        <f t="shared" si="3"/>
        <v/>
      </c>
      <c r="K250" s="364" t="str">
        <f t="shared" ref="K250:M250" si="246">IF($F250="",$E250,$F250)</f>
        <v/>
      </c>
      <c r="L250" s="365" t="str">
        <f t="shared" si="246"/>
        <v/>
      </c>
      <c r="M250" s="365" t="str">
        <f t="shared" si="246"/>
        <v/>
      </c>
      <c r="N250" s="366" t="str">
        <f t="shared" si="5"/>
        <v/>
      </c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>
      <c r="A251" s="51"/>
      <c r="B251" s="370"/>
      <c r="C251" s="359" t="str">
        <f>IFERROR(VLOOKUP(B251, 'Registro de Fichas Técnicas'!$B$40:$C$993, 2, FALSE), "")</f>
        <v/>
      </c>
      <c r="D251" s="360" t="str">
        <f> IF(B251="","",E251*(1-'Precificação Produto | Custo Co'!$K$10))</f>
        <v/>
      </c>
      <c r="E251" s="360" t="str">
        <f>IF(B251="","",SUMIF('Precificação Produto | Custo Co'!$C$10:$C$999,B251, 'Precificação Produto | Custo Co'!$H$10:$H$999)*'Precificação Produto | Custo Co'!$K$25)</f>
        <v/>
      </c>
      <c r="F251" s="368"/>
      <c r="G251" s="360" t="str">
        <f>IF(B251="","",IF($F251="",$E251,$F251) - SUMIFS('Precificação Produto | Custo Co'!$H:$H,'Precificação Produto | Custo Co'!$C:$C,$B251) * (1+SUM('Gastos Variáveis'!$E:$E)))</f>
        <v/>
      </c>
      <c r="H251" s="369" t="str">
        <f t="shared" si="2"/>
        <v/>
      </c>
      <c r="I251" s="370" t="str">
        <f>IFERROR(IF($F251="",$E251,$F251) / (SUMIFS('Precificação Produto | Custo Co'!$H:$H,'Precificação Produto | Custo Co'!$C:$C,$B251)*(1+SUM('Gastos Variáveis'!$E:$E))),)</f>
        <v/>
      </c>
      <c r="J251" s="362" t="str">
        <f t="shared" si="3"/>
        <v/>
      </c>
      <c r="K251" s="364" t="str">
        <f t="shared" ref="K251:M251" si="247">IF($F251="",$E251,$F251)</f>
        <v/>
      </c>
      <c r="L251" s="365" t="str">
        <f t="shared" si="247"/>
        <v/>
      </c>
      <c r="M251" s="365" t="str">
        <f t="shared" si="247"/>
        <v/>
      </c>
      <c r="N251" s="366" t="str">
        <f t="shared" si="5"/>
        <v/>
      </c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>
      <c r="A252" s="51"/>
      <c r="B252" s="370"/>
      <c r="C252" s="359" t="str">
        <f>IFERROR(VLOOKUP(B252, 'Registro de Fichas Técnicas'!$B$40:$C$993, 2, FALSE), "")</f>
        <v/>
      </c>
      <c r="D252" s="360" t="str">
        <f> IF(B252="","",E252*(1-'Precificação Produto | Custo Co'!$K$10))</f>
        <v/>
      </c>
      <c r="E252" s="360" t="str">
        <f>IF(B252="","",SUMIF('Precificação Produto | Custo Co'!$C$10:$C$999,B252, 'Precificação Produto | Custo Co'!$H$10:$H$999)*'Precificação Produto | Custo Co'!$K$25)</f>
        <v/>
      </c>
      <c r="F252" s="368"/>
      <c r="G252" s="360" t="str">
        <f>IF(B252="","",IF($F252="",$E252,$F252) - SUMIFS('Precificação Produto | Custo Co'!$H:$H,'Precificação Produto | Custo Co'!$C:$C,$B252) * (1+SUM('Gastos Variáveis'!$E:$E)))</f>
        <v/>
      </c>
      <c r="H252" s="369" t="str">
        <f t="shared" si="2"/>
        <v/>
      </c>
      <c r="I252" s="370" t="str">
        <f>IFERROR(IF($F252="",$E252,$F252) / (SUMIFS('Precificação Produto | Custo Co'!$H:$H,'Precificação Produto | Custo Co'!$C:$C,$B252)*(1+SUM('Gastos Variáveis'!$E:$E))),)</f>
        <v/>
      </c>
      <c r="J252" s="362" t="str">
        <f t="shared" si="3"/>
        <v/>
      </c>
      <c r="K252" s="364" t="str">
        <f t="shared" ref="K252:M252" si="248">IF($F252="",$E252,$F252)</f>
        <v/>
      </c>
      <c r="L252" s="365" t="str">
        <f t="shared" si="248"/>
        <v/>
      </c>
      <c r="M252" s="365" t="str">
        <f t="shared" si="248"/>
        <v/>
      </c>
      <c r="N252" s="366" t="str">
        <f t="shared" si="5"/>
        <v/>
      </c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>
      <c r="A253" s="51"/>
      <c r="B253" s="370"/>
      <c r="C253" s="359" t="str">
        <f>IFERROR(VLOOKUP(B253, 'Registro de Fichas Técnicas'!$B$40:$C$993, 2, FALSE), "")</f>
        <v/>
      </c>
      <c r="D253" s="360" t="str">
        <f> IF(B253="","",E253*(1-'Precificação Produto | Custo Co'!$K$10))</f>
        <v/>
      </c>
      <c r="E253" s="360" t="str">
        <f>IF(B253="","",SUMIF('Precificação Produto | Custo Co'!$C$10:$C$999,B253, 'Precificação Produto | Custo Co'!$H$10:$H$999)*'Precificação Produto | Custo Co'!$K$25)</f>
        <v/>
      </c>
      <c r="F253" s="368"/>
      <c r="G253" s="360" t="str">
        <f>IF(B253="","",IF($F253="",$E253,$F253) - SUMIFS('Precificação Produto | Custo Co'!$H:$H,'Precificação Produto | Custo Co'!$C:$C,$B253) * (1+SUM('Gastos Variáveis'!$E:$E)))</f>
        <v/>
      </c>
      <c r="H253" s="369" t="str">
        <f t="shared" si="2"/>
        <v/>
      </c>
      <c r="I253" s="370" t="str">
        <f>IFERROR(IF($F253="",$E253,$F253) / (SUMIFS('Precificação Produto | Custo Co'!$H:$H,'Precificação Produto | Custo Co'!$C:$C,$B253)*(1+SUM('Gastos Variáveis'!$E:$E))),)</f>
        <v/>
      </c>
      <c r="J253" s="362" t="str">
        <f t="shared" si="3"/>
        <v/>
      </c>
      <c r="K253" s="364" t="str">
        <f t="shared" ref="K253:M253" si="249">IF($F253="",$E253,$F253)</f>
        <v/>
      </c>
      <c r="L253" s="365" t="str">
        <f t="shared" si="249"/>
        <v/>
      </c>
      <c r="M253" s="365" t="str">
        <f t="shared" si="249"/>
        <v/>
      </c>
      <c r="N253" s="366" t="str">
        <f t="shared" si="5"/>
        <v/>
      </c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>
      <c r="A254" s="51"/>
      <c r="B254" s="370"/>
      <c r="C254" s="359" t="str">
        <f>IFERROR(VLOOKUP(B254, 'Registro de Fichas Técnicas'!$B$40:$C$993, 2, FALSE), "")</f>
        <v/>
      </c>
      <c r="D254" s="360" t="str">
        <f> IF(B254="","",E254*(1-'Precificação Produto | Custo Co'!$K$10))</f>
        <v/>
      </c>
      <c r="E254" s="360" t="str">
        <f>IF(B254="","",SUMIF('Precificação Produto | Custo Co'!$C$10:$C$999,B254, 'Precificação Produto | Custo Co'!$H$10:$H$999)*'Precificação Produto | Custo Co'!$K$25)</f>
        <v/>
      </c>
      <c r="F254" s="368"/>
      <c r="G254" s="360" t="str">
        <f>IF(B254="","",IF($F254="",$E254,$F254) - SUMIFS('Precificação Produto | Custo Co'!$H:$H,'Precificação Produto | Custo Co'!$C:$C,$B254) * (1+SUM('Gastos Variáveis'!$E:$E)))</f>
        <v/>
      </c>
      <c r="H254" s="369" t="str">
        <f t="shared" si="2"/>
        <v/>
      </c>
      <c r="I254" s="370" t="str">
        <f>IFERROR(IF($F254="",$E254,$F254) / (SUMIFS('Precificação Produto | Custo Co'!$H:$H,'Precificação Produto | Custo Co'!$C:$C,$B254)*(1+SUM('Gastos Variáveis'!$E:$E))),)</f>
        <v/>
      </c>
      <c r="J254" s="362" t="str">
        <f t="shared" si="3"/>
        <v/>
      </c>
      <c r="K254" s="364" t="str">
        <f t="shared" ref="K254:M254" si="250">IF($F254="",$E254,$F254)</f>
        <v/>
      </c>
      <c r="L254" s="365" t="str">
        <f t="shared" si="250"/>
        <v/>
      </c>
      <c r="M254" s="365" t="str">
        <f t="shared" si="250"/>
        <v/>
      </c>
      <c r="N254" s="366" t="str">
        <f t="shared" si="5"/>
        <v/>
      </c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>
      <c r="A255" s="51"/>
      <c r="B255" s="370"/>
      <c r="C255" s="359" t="str">
        <f>IFERROR(VLOOKUP(B255, 'Registro de Fichas Técnicas'!$B$40:$C$993, 2, FALSE), "")</f>
        <v/>
      </c>
      <c r="D255" s="360" t="str">
        <f> IF(B255="","",E255*(1-'Precificação Produto | Custo Co'!$K$10))</f>
        <v/>
      </c>
      <c r="E255" s="360" t="str">
        <f>IF(B255="","",SUMIF('Precificação Produto | Custo Co'!$C$10:$C$999,B255, 'Precificação Produto | Custo Co'!$H$10:$H$999)*'Precificação Produto | Custo Co'!$K$25)</f>
        <v/>
      </c>
      <c r="F255" s="368"/>
      <c r="G255" s="360" t="str">
        <f>IF(B255="","",IF($F255="",$E255,$F255) - SUMIFS('Precificação Produto | Custo Co'!$H:$H,'Precificação Produto | Custo Co'!$C:$C,$B255) * (1+SUM('Gastos Variáveis'!$E:$E)))</f>
        <v/>
      </c>
      <c r="H255" s="369" t="str">
        <f t="shared" si="2"/>
        <v/>
      </c>
      <c r="I255" s="370" t="str">
        <f>IFERROR(IF($F255="",$E255,$F255) / (SUMIFS('Precificação Produto | Custo Co'!$H:$H,'Precificação Produto | Custo Co'!$C:$C,$B255)*(1+SUM('Gastos Variáveis'!$E:$E))),)</f>
        <v/>
      </c>
      <c r="J255" s="362" t="str">
        <f t="shared" si="3"/>
        <v/>
      </c>
      <c r="K255" s="364" t="str">
        <f t="shared" ref="K255:M255" si="251">IF($F255="",$E255,$F255)</f>
        <v/>
      </c>
      <c r="L255" s="365" t="str">
        <f t="shared" si="251"/>
        <v/>
      </c>
      <c r="M255" s="365" t="str">
        <f t="shared" si="251"/>
        <v/>
      </c>
      <c r="N255" s="366" t="str">
        <f t="shared" si="5"/>
        <v/>
      </c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>
      <c r="A256" s="51"/>
      <c r="B256" s="370"/>
      <c r="C256" s="359" t="str">
        <f>IFERROR(VLOOKUP(B256, 'Registro de Fichas Técnicas'!$B$40:$C$993, 2, FALSE), "")</f>
        <v/>
      </c>
      <c r="D256" s="360" t="str">
        <f> IF(B256="","",E256*(1-'Precificação Produto | Custo Co'!$K$10))</f>
        <v/>
      </c>
      <c r="E256" s="360" t="str">
        <f>IF(B256="","",SUMIF('Precificação Produto | Custo Co'!$C$10:$C$999,B256, 'Precificação Produto | Custo Co'!$H$10:$H$999)*'Precificação Produto | Custo Co'!$K$25)</f>
        <v/>
      </c>
      <c r="F256" s="368"/>
      <c r="G256" s="360" t="str">
        <f>IF(B256="","",IF($F256="",$E256,$F256) - SUMIFS('Precificação Produto | Custo Co'!$H:$H,'Precificação Produto | Custo Co'!$C:$C,$B256) * (1+SUM('Gastos Variáveis'!$E:$E)))</f>
        <v/>
      </c>
      <c r="H256" s="369" t="str">
        <f t="shared" si="2"/>
        <v/>
      </c>
      <c r="I256" s="370" t="str">
        <f>IFERROR(IF($F256="",$E256,$F256) / (SUMIFS('Precificação Produto | Custo Co'!$H:$H,'Precificação Produto | Custo Co'!$C:$C,$B256)*(1+SUM('Gastos Variáveis'!$E:$E))),)</f>
        <v/>
      </c>
      <c r="J256" s="362" t="str">
        <f t="shared" si="3"/>
        <v/>
      </c>
      <c r="K256" s="364" t="str">
        <f t="shared" ref="K256:M256" si="252">IF($F256="",$E256,$F256)</f>
        <v/>
      </c>
      <c r="L256" s="365" t="str">
        <f t="shared" si="252"/>
        <v/>
      </c>
      <c r="M256" s="365" t="str">
        <f t="shared" si="252"/>
        <v/>
      </c>
      <c r="N256" s="366" t="str">
        <f t="shared" si="5"/>
        <v/>
      </c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>
      <c r="A257" s="51"/>
      <c r="B257" s="370"/>
      <c r="C257" s="359" t="str">
        <f>IFERROR(VLOOKUP(B257, 'Registro de Fichas Técnicas'!$B$40:$C$993, 2, FALSE), "")</f>
        <v/>
      </c>
      <c r="D257" s="360" t="str">
        <f> IF(B257="","",E257*(1-'Precificação Produto | Custo Co'!$K$10))</f>
        <v/>
      </c>
      <c r="E257" s="360" t="str">
        <f>IF(B257="","",SUMIF('Precificação Produto | Custo Co'!$C$10:$C$999,B257, 'Precificação Produto | Custo Co'!$H$10:$H$999)*'Precificação Produto | Custo Co'!$K$25)</f>
        <v/>
      </c>
      <c r="F257" s="368"/>
      <c r="G257" s="360" t="str">
        <f>IF(B257="","",IF($F257="",$E257,$F257) - SUMIFS('Precificação Produto | Custo Co'!$H:$H,'Precificação Produto | Custo Co'!$C:$C,$B257) * (1+SUM('Gastos Variáveis'!$E:$E)))</f>
        <v/>
      </c>
      <c r="H257" s="369" t="str">
        <f t="shared" si="2"/>
        <v/>
      </c>
      <c r="I257" s="370" t="str">
        <f>IFERROR(IF($F257="",$E257,$F257) / (SUMIFS('Precificação Produto | Custo Co'!$H:$H,'Precificação Produto | Custo Co'!$C:$C,$B257)*(1+SUM('Gastos Variáveis'!$E:$E))),)</f>
        <v/>
      </c>
      <c r="J257" s="362" t="str">
        <f t="shared" si="3"/>
        <v/>
      </c>
      <c r="K257" s="364" t="str">
        <f t="shared" ref="K257:M257" si="253">IF($F257="",$E257,$F257)</f>
        <v/>
      </c>
      <c r="L257" s="365" t="str">
        <f t="shared" si="253"/>
        <v/>
      </c>
      <c r="M257" s="365" t="str">
        <f t="shared" si="253"/>
        <v/>
      </c>
      <c r="N257" s="366" t="str">
        <f t="shared" si="5"/>
        <v/>
      </c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>
      <c r="A258" s="51"/>
      <c r="B258" s="370"/>
      <c r="C258" s="359" t="str">
        <f>IFERROR(VLOOKUP(B258, 'Registro de Fichas Técnicas'!$B$40:$C$993, 2, FALSE), "")</f>
        <v/>
      </c>
      <c r="D258" s="360" t="str">
        <f> IF(B258="","",E258*(1-'Precificação Produto | Custo Co'!$K$10))</f>
        <v/>
      </c>
      <c r="E258" s="360" t="str">
        <f>IF(B258="","",SUMIF('Precificação Produto | Custo Co'!$C$10:$C$999,B258, 'Precificação Produto | Custo Co'!$H$10:$H$999)*'Precificação Produto | Custo Co'!$K$25)</f>
        <v/>
      </c>
      <c r="F258" s="368"/>
      <c r="G258" s="360" t="str">
        <f>IF(B258="","",IF($F258="",$E258,$F258) - SUMIFS('Precificação Produto | Custo Co'!$H:$H,'Precificação Produto | Custo Co'!$C:$C,$B258) * (1+SUM('Gastos Variáveis'!$E:$E)))</f>
        <v/>
      </c>
      <c r="H258" s="369" t="str">
        <f t="shared" si="2"/>
        <v/>
      </c>
      <c r="I258" s="370" t="str">
        <f>IFERROR(IF($F258="",$E258,$F258) / (SUMIFS('Precificação Produto | Custo Co'!$H:$H,'Precificação Produto | Custo Co'!$C:$C,$B258)*(1+SUM('Gastos Variáveis'!$E:$E))),)</f>
        <v/>
      </c>
      <c r="J258" s="362" t="str">
        <f t="shared" si="3"/>
        <v/>
      </c>
      <c r="K258" s="364" t="str">
        <f t="shared" ref="K258:M258" si="254">IF($F258="",$E258,$F258)</f>
        <v/>
      </c>
      <c r="L258" s="365" t="str">
        <f t="shared" si="254"/>
        <v/>
      </c>
      <c r="M258" s="365" t="str">
        <f t="shared" si="254"/>
        <v/>
      </c>
      <c r="N258" s="366" t="str">
        <f t="shared" si="5"/>
        <v/>
      </c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>
      <c r="A259" s="51"/>
      <c r="B259" s="370"/>
      <c r="C259" s="359" t="str">
        <f>IFERROR(VLOOKUP(B259, 'Registro de Fichas Técnicas'!$B$40:$C$993, 2, FALSE), "")</f>
        <v/>
      </c>
      <c r="D259" s="360" t="str">
        <f> IF(B259="","",E259*(1-'Precificação Produto | Custo Co'!$K$10))</f>
        <v/>
      </c>
      <c r="E259" s="360" t="str">
        <f>IF(B259="","",SUMIF('Precificação Produto | Custo Co'!$C$10:$C$999,B259, 'Precificação Produto | Custo Co'!$H$10:$H$999)*'Precificação Produto | Custo Co'!$K$25)</f>
        <v/>
      </c>
      <c r="F259" s="368"/>
      <c r="G259" s="360" t="str">
        <f>IF(B259="","",IF($F259="",$E259,$F259) - SUMIFS('Precificação Produto | Custo Co'!$H:$H,'Precificação Produto | Custo Co'!$C:$C,$B259) * (1+SUM('Gastos Variáveis'!$E:$E)))</f>
        <v/>
      </c>
      <c r="H259" s="369" t="str">
        <f t="shared" si="2"/>
        <v/>
      </c>
      <c r="I259" s="370" t="str">
        <f>IFERROR(IF($F259="",$E259,$F259) / (SUMIFS('Precificação Produto | Custo Co'!$H:$H,'Precificação Produto | Custo Co'!$C:$C,$B259)*(1+SUM('Gastos Variáveis'!$E:$E))),)</f>
        <v/>
      </c>
      <c r="J259" s="362" t="str">
        <f t="shared" si="3"/>
        <v/>
      </c>
      <c r="K259" s="364" t="str">
        <f t="shared" ref="K259:M259" si="255">IF($F259="",$E259,$F259)</f>
        <v/>
      </c>
      <c r="L259" s="365" t="str">
        <f t="shared" si="255"/>
        <v/>
      </c>
      <c r="M259" s="365" t="str">
        <f t="shared" si="255"/>
        <v/>
      </c>
      <c r="N259" s="366" t="str">
        <f t="shared" si="5"/>
        <v/>
      </c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>
      <c r="A260" s="51"/>
      <c r="B260" s="370"/>
      <c r="C260" s="359" t="str">
        <f>IFERROR(VLOOKUP(B260, 'Registro de Fichas Técnicas'!$B$40:$C$993, 2, FALSE), "")</f>
        <v/>
      </c>
      <c r="D260" s="360" t="str">
        <f> IF(B260="","",E260*(1-'Precificação Produto | Custo Co'!$K$10))</f>
        <v/>
      </c>
      <c r="E260" s="360" t="str">
        <f>IF(B260="","",SUMIF('Precificação Produto | Custo Co'!$C$10:$C$999,B260, 'Precificação Produto | Custo Co'!$H$10:$H$999)*'Precificação Produto | Custo Co'!$K$25)</f>
        <v/>
      </c>
      <c r="F260" s="368"/>
      <c r="G260" s="360" t="str">
        <f>IF(B260="","",IF($F260="",$E260,$F260) - SUMIFS('Precificação Produto | Custo Co'!$H:$H,'Precificação Produto | Custo Co'!$C:$C,$B260) * (1+SUM('Gastos Variáveis'!$E:$E)))</f>
        <v/>
      </c>
      <c r="H260" s="369" t="str">
        <f t="shared" si="2"/>
        <v/>
      </c>
      <c r="I260" s="370" t="str">
        <f>IFERROR(IF($F260="",$E260,$F260) / (SUMIFS('Precificação Produto | Custo Co'!$H:$H,'Precificação Produto | Custo Co'!$C:$C,$B260)*(1+SUM('Gastos Variáveis'!$E:$E))),)</f>
        <v/>
      </c>
      <c r="J260" s="362" t="str">
        <f t="shared" si="3"/>
        <v/>
      </c>
      <c r="K260" s="364" t="str">
        <f t="shared" ref="K260:M260" si="256">IF($F260="",$E260,$F260)</f>
        <v/>
      </c>
      <c r="L260" s="365" t="str">
        <f t="shared" si="256"/>
        <v/>
      </c>
      <c r="M260" s="365" t="str">
        <f t="shared" si="256"/>
        <v/>
      </c>
      <c r="N260" s="366" t="str">
        <f t="shared" si="5"/>
        <v/>
      </c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>
      <c r="A261" s="51"/>
      <c r="B261" s="370"/>
      <c r="C261" s="359" t="str">
        <f>IFERROR(VLOOKUP(B261, 'Registro de Fichas Técnicas'!$B$40:$C$993, 2, FALSE), "")</f>
        <v/>
      </c>
      <c r="D261" s="360" t="str">
        <f> IF(B261="","",E261*(1-'Precificação Produto | Custo Co'!$K$10))</f>
        <v/>
      </c>
      <c r="E261" s="360" t="str">
        <f>IF(B261="","",SUMIF('Precificação Produto | Custo Co'!$C$10:$C$999,B261, 'Precificação Produto | Custo Co'!$H$10:$H$999)*'Precificação Produto | Custo Co'!$K$25)</f>
        <v/>
      </c>
      <c r="F261" s="368"/>
      <c r="G261" s="360" t="str">
        <f>IF(B261="","",IF($F261="",$E261,$F261) - SUMIFS('Precificação Produto | Custo Co'!$H:$H,'Precificação Produto | Custo Co'!$C:$C,$B261) * (1+SUM('Gastos Variáveis'!$E:$E)))</f>
        <v/>
      </c>
      <c r="H261" s="369" t="str">
        <f t="shared" si="2"/>
        <v/>
      </c>
      <c r="I261" s="370" t="str">
        <f>IFERROR(IF($F261="",$E261,$F261) / (SUMIFS('Precificação Produto | Custo Co'!$H:$H,'Precificação Produto | Custo Co'!$C:$C,$B261)*(1+SUM('Gastos Variáveis'!$E:$E))),)</f>
        <v/>
      </c>
      <c r="J261" s="362" t="str">
        <f t="shared" si="3"/>
        <v/>
      </c>
      <c r="K261" s="364" t="str">
        <f t="shared" ref="K261:M261" si="257">IF($F261="",$E261,$F261)</f>
        <v/>
      </c>
      <c r="L261" s="365" t="str">
        <f t="shared" si="257"/>
        <v/>
      </c>
      <c r="M261" s="365" t="str">
        <f t="shared" si="257"/>
        <v/>
      </c>
      <c r="N261" s="366" t="str">
        <f t="shared" si="5"/>
        <v/>
      </c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>
      <c r="A262" s="51"/>
      <c r="B262" s="370"/>
      <c r="C262" s="359" t="str">
        <f>IFERROR(VLOOKUP(B262, 'Registro de Fichas Técnicas'!$B$40:$C$993, 2, FALSE), "")</f>
        <v/>
      </c>
      <c r="D262" s="360" t="str">
        <f> IF(B262="","",E262*(1-'Precificação Produto | Custo Co'!$K$10))</f>
        <v/>
      </c>
      <c r="E262" s="360" t="str">
        <f>IF(B262="","",SUMIF('Precificação Produto | Custo Co'!$C$10:$C$999,B262, 'Precificação Produto | Custo Co'!$H$10:$H$999)*'Precificação Produto | Custo Co'!$K$25)</f>
        <v/>
      </c>
      <c r="F262" s="368"/>
      <c r="G262" s="360" t="str">
        <f>IF(B262="","",IF($F262="",$E262,$F262) - SUMIFS('Precificação Produto | Custo Co'!$H:$H,'Precificação Produto | Custo Co'!$C:$C,$B262) * (1+SUM('Gastos Variáveis'!$E:$E)))</f>
        <v/>
      </c>
      <c r="H262" s="369" t="str">
        <f t="shared" si="2"/>
        <v/>
      </c>
      <c r="I262" s="370" t="str">
        <f>IFERROR(IF($F262="",$E262,$F262) / (SUMIFS('Precificação Produto | Custo Co'!$H:$H,'Precificação Produto | Custo Co'!$C:$C,$B262)*(1+SUM('Gastos Variáveis'!$E:$E))),)</f>
        <v/>
      </c>
      <c r="J262" s="362" t="str">
        <f t="shared" si="3"/>
        <v/>
      </c>
      <c r="K262" s="364" t="str">
        <f t="shared" ref="K262:M262" si="258">IF($F262="",$E262,$F262)</f>
        <v/>
      </c>
      <c r="L262" s="365" t="str">
        <f t="shared" si="258"/>
        <v/>
      </c>
      <c r="M262" s="365" t="str">
        <f t="shared" si="258"/>
        <v/>
      </c>
      <c r="N262" s="366" t="str">
        <f t="shared" si="5"/>
        <v/>
      </c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>
      <c r="A263" s="51"/>
      <c r="B263" s="370"/>
      <c r="C263" s="359" t="str">
        <f>IFERROR(VLOOKUP(B263, 'Registro de Fichas Técnicas'!$B$40:$C$993, 2, FALSE), "")</f>
        <v/>
      </c>
      <c r="D263" s="360" t="str">
        <f> IF(B263="","",E263*(1-'Precificação Produto | Custo Co'!$K$10))</f>
        <v/>
      </c>
      <c r="E263" s="360" t="str">
        <f>IF(B263="","",SUMIF('Precificação Produto | Custo Co'!$C$10:$C$999,B263, 'Precificação Produto | Custo Co'!$H$10:$H$999)*'Precificação Produto | Custo Co'!$K$25)</f>
        <v/>
      </c>
      <c r="F263" s="368"/>
      <c r="G263" s="360" t="str">
        <f>IF(B263="","",IF($F263="",$E263,$F263) - SUMIFS('Precificação Produto | Custo Co'!$H:$H,'Precificação Produto | Custo Co'!$C:$C,$B263) * (1+SUM('Gastos Variáveis'!$E:$E)))</f>
        <v/>
      </c>
      <c r="H263" s="369" t="str">
        <f t="shared" si="2"/>
        <v/>
      </c>
      <c r="I263" s="370" t="str">
        <f>IFERROR(IF($F263="",$E263,$F263) / (SUMIFS('Precificação Produto | Custo Co'!$H:$H,'Precificação Produto | Custo Co'!$C:$C,$B263)*(1+SUM('Gastos Variáveis'!$E:$E))),)</f>
        <v/>
      </c>
      <c r="J263" s="362" t="str">
        <f t="shared" si="3"/>
        <v/>
      </c>
      <c r="K263" s="364" t="str">
        <f t="shared" ref="K263:M263" si="259">IF($F263="",$E263,$F263)</f>
        <v/>
      </c>
      <c r="L263" s="365" t="str">
        <f t="shared" si="259"/>
        <v/>
      </c>
      <c r="M263" s="365" t="str">
        <f t="shared" si="259"/>
        <v/>
      </c>
      <c r="N263" s="366" t="str">
        <f t="shared" si="5"/>
        <v/>
      </c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>
      <c r="A264" s="51"/>
      <c r="B264" s="370"/>
      <c r="C264" s="359" t="str">
        <f>IFERROR(VLOOKUP(B264, 'Registro de Fichas Técnicas'!$B$40:$C$993, 2, FALSE), "")</f>
        <v/>
      </c>
      <c r="D264" s="360" t="str">
        <f> IF(B264="","",E264*(1-'Precificação Produto | Custo Co'!$K$10))</f>
        <v/>
      </c>
      <c r="E264" s="360" t="str">
        <f>IF(B264="","",SUMIF('Precificação Produto | Custo Co'!$C$10:$C$999,B264, 'Precificação Produto | Custo Co'!$H$10:$H$999)*'Precificação Produto | Custo Co'!$K$25)</f>
        <v/>
      </c>
      <c r="F264" s="368"/>
      <c r="G264" s="360" t="str">
        <f>IF(B264="","",IF($F264="",$E264,$F264) - SUMIFS('Precificação Produto | Custo Co'!$H:$H,'Precificação Produto | Custo Co'!$C:$C,$B264) * (1+SUM('Gastos Variáveis'!$E:$E)))</f>
        <v/>
      </c>
      <c r="H264" s="369" t="str">
        <f t="shared" si="2"/>
        <v/>
      </c>
      <c r="I264" s="370" t="str">
        <f>IFERROR(IF($F264="",$E264,$F264) / (SUMIFS('Precificação Produto | Custo Co'!$H:$H,'Precificação Produto | Custo Co'!$C:$C,$B264)*(1+SUM('Gastos Variáveis'!$E:$E))),)</f>
        <v/>
      </c>
      <c r="J264" s="362" t="str">
        <f t="shared" si="3"/>
        <v/>
      </c>
      <c r="K264" s="364" t="str">
        <f t="shared" ref="K264:M264" si="260">IF($F264="",$E264,$F264)</f>
        <v/>
      </c>
      <c r="L264" s="365" t="str">
        <f t="shared" si="260"/>
        <v/>
      </c>
      <c r="M264" s="365" t="str">
        <f t="shared" si="260"/>
        <v/>
      </c>
      <c r="N264" s="366" t="str">
        <f t="shared" si="5"/>
        <v/>
      </c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>
      <c r="A265" s="51"/>
      <c r="B265" s="370"/>
      <c r="C265" s="359" t="str">
        <f>IFERROR(VLOOKUP(B265, 'Registro de Fichas Técnicas'!$B$40:$C$993, 2, FALSE), "")</f>
        <v/>
      </c>
      <c r="D265" s="360" t="str">
        <f> IF(B265="","",E265*(1-'Precificação Produto | Custo Co'!$K$10))</f>
        <v/>
      </c>
      <c r="E265" s="360" t="str">
        <f>IF(B265="","",SUMIF('Precificação Produto | Custo Co'!$C$10:$C$999,B265, 'Precificação Produto | Custo Co'!$H$10:$H$999)*'Precificação Produto | Custo Co'!$K$25)</f>
        <v/>
      </c>
      <c r="F265" s="368"/>
      <c r="G265" s="360" t="str">
        <f>IF(B265="","",IF($F265="",$E265,$F265) - SUMIFS('Precificação Produto | Custo Co'!$H:$H,'Precificação Produto | Custo Co'!$C:$C,$B265) * (1+SUM('Gastos Variáveis'!$E:$E)))</f>
        <v/>
      </c>
      <c r="H265" s="369" t="str">
        <f t="shared" si="2"/>
        <v/>
      </c>
      <c r="I265" s="370" t="str">
        <f>IFERROR(IF($F265="",$E265,$F265) / (SUMIFS('Precificação Produto | Custo Co'!$H:$H,'Precificação Produto | Custo Co'!$C:$C,$B265)*(1+SUM('Gastos Variáveis'!$E:$E))),)</f>
        <v/>
      </c>
      <c r="J265" s="362" t="str">
        <f t="shared" si="3"/>
        <v/>
      </c>
      <c r="K265" s="364" t="str">
        <f t="shared" ref="K265:M265" si="261">IF($F265="",$E265,$F265)</f>
        <v/>
      </c>
      <c r="L265" s="365" t="str">
        <f t="shared" si="261"/>
        <v/>
      </c>
      <c r="M265" s="365" t="str">
        <f t="shared" si="261"/>
        <v/>
      </c>
      <c r="N265" s="366" t="str">
        <f t="shared" si="5"/>
        <v/>
      </c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51"/>
      <c r="B266" s="370"/>
      <c r="C266" s="359" t="str">
        <f>IFERROR(VLOOKUP(B266, 'Registro de Fichas Técnicas'!$B$40:$C$993, 2, FALSE), "")</f>
        <v/>
      </c>
      <c r="D266" s="360" t="str">
        <f> IF(B266="","",E266*(1-'Precificação Produto | Custo Co'!$K$10))</f>
        <v/>
      </c>
      <c r="E266" s="360" t="str">
        <f>IF(B266="","",SUMIF('Precificação Produto | Custo Co'!$C$10:$C$999,B266, 'Precificação Produto | Custo Co'!$H$10:$H$999)*'Precificação Produto | Custo Co'!$K$25)</f>
        <v/>
      </c>
      <c r="F266" s="368"/>
      <c r="G266" s="360" t="str">
        <f>IF(B266="","",IF($F266="",$E266,$F266) - SUMIFS('Precificação Produto | Custo Co'!$H:$H,'Precificação Produto | Custo Co'!$C:$C,$B266) * (1+SUM('Gastos Variáveis'!$E:$E)))</f>
        <v/>
      </c>
      <c r="H266" s="369" t="str">
        <f t="shared" si="2"/>
        <v/>
      </c>
      <c r="I266" s="370" t="str">
        <f>IFERROR(IF($F266="",$E266,$F266) / (SUMIFS('Precificação Produto | Custo Co'!$H:$H,'Precificação Produto | Custo Co'!$C:$C,$B266)*(1+SUM('Gastos Variáveis'!$E:$E))),)</f>
        <v/>
      </c>
      <c r="J266" s="362" t="str">
        <f t="shared" si="3"/>
        <v/>
      </c>
      <c r="K266" s="364" t="str">
        <f t="shared" ref="K266:M266" si="262">IF($F266="",$E266,$F266)</f>
        <v/>
      </c>
      <c r="L266" s="365" t="str">
        <f t="shared" si="262"/>
        <v/>
      </c>
      <c r="M266" s="365" t="str">
        <f t="shared" si="262"/>
        <v/>
      </c>
      <c r="N266" s="366" t="str">
        <f t="shared" si="5"/>
        <v/>
      </c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51"/>
      <c r="B267" s="370"/>
      <c r="C267" s="359" t="str">
        <f>IFERROR(VLOOKUP(B267, 'Registro de Fichas Técnicas'!$B$40:$C$993, 2, FALSE), "")</f>
        <v/>
      </c>
      <c r="D267" s="360" t="str">
        <f> IF(B267="","",E267*(1-'Precificação Produto | Custo Co'!$K$10))</f>
        <v/>
      </c>
      <c r="E267" s="360" t="str">
        <f>IF(B267="","",SUMIF('Precificação Produto | Custo Co'!$C$10:$C$999,B267, 'Precificação Produto | Custo Co'!$H$10:$H$999)*'Precificação Produto | Custo Co'!$K$25)</f>
        <v/>
      </c>
      <c r="F267" s="368"/>
      <c r="G267" s="360" t="str">
        <f>IF(B267="","",IF($F267="",$E267,$F267) - SUMIFS('Precificação Produto | Custo Co'!$H:$H,'Precificação Produto | Custo Co'!$C:$C,$B267) * (1+SUM('Gastos Variáveis'!$E:$E)))</f>
        <v/>
      </c>
      <c r="H267" s="369" t="str">
        <f t="shared" si="2"/>
        <v/>
      </c>
      <c r="I267" s="370" t="str">
        <f>IFERROR(IF($F267="",$E267,$F267) / (SUMIFS('Precificação Produto | Custo Co'!$H:$H,'Precificação Produto | Custo Co'!$C:$C,$B267)*(1+SUM('Gastos Variáveis'!$E:$E))),)</f>
        <v/>
      </c>
      <c r="J267" s="362" t="str">
        <f t="shared" si="3"/>
        <v/>
      </c>
      <c r="K267" s="364" t="str">
        <f t="shared" ref="K267:M267" si="263">IF($F267="",$E267,$F267)</f>
        <v/>
      </c>
      <c r="L267" s="365" t="str">
        <f t="shared" si="263"/>
        <v/>
      </c>
      <c r="M267" s="365" t="str">
        <f t="shared" si="263"/>
        <v/>
      </c>
      <c r="N267" s="366" t="str">
        <f t="shared" si="5"/>
        <v/>
      </c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51"/>
      <c r="B268" s="370"/>
      <c r="C268" s="359" t="str">
        <f>IFERROR(VLOOKUP(B268, 'Registro de Fichas Técnicas'!$B$40:$C$993, 2, FALSE), "")</f>
        <v/>
      </c>
      <c r="D268" s="360" t="str">
        <f> IF(B268="","",E268*(1-'Precificação Produto | Custo Co'!$K$10))</f>
        <v/>
      </c>
      <c r="E268" s="360" t="str">
        <f>IF(B268="","",SUMIF('Precificação Produto | Custo Co'!$C$10:$C$999,B268, 'Precificação Produto | Custo Co'!$H$10:$H$999)*'Precificação Produto | Custo Co'!$K$25)</f>
        <v/>
      </c>
      <c r="F268" s="368"/>
      <c r="G268" s="360" t="str">
        <f>IF(B268="","",IF($F268="",$E268,$F268) - SUMIFS('Precificação Produto | Custo Co'!$H:$H,'Precificação Produto | Custo Co'!$C:$C,$B268) * (1+SUM('Gastos Variáveis'!$E:$E)))</f>
        <v/>
      </c>
      <c r="H268" s="369" t="str">
        <f t="shared" si="2"/>
        <v/>
      </c>
      <c r="I268" s="370" t="str">
        <f>IFERROR(IF($F268="",$E268,$F268) / (SUMIFS('Precificação Produto | Custo Co'!$H:$H,'Precificação Produto | Custo Co'!$C:$C,$B268)*(1+SUM('Gastos Variáveis'!$E:$E))),)</f>
        <v/>
      </c>
      <c r="J268" s="362" t="str">
        <f t="shared" si="3"/>
        <v/>
      </c>
      <c r="K268" s="364" t="str">
        <f t="shared" ref="K268:M268" si="264">IF($F268="",$E268,$F268)</f>
        <v/>
      </c>
      <c r="L268" s="365" t="str">
        <f t="shared" si="264"/>
        <v/>
      </c>
      <c r="M268" s="365" t="str">
        <f t="shared" si="264"/>
        <v/>
      </c>
      <c r="N268" s="366" t="str">
        <f t="shared" si="5"/>
        <v/>
      </c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51"/>
      <c r="B269" s="370"/>
      <c r="C269" s="359" t="str">
        <f>IFERROR(VLOOKUP(B269, 'Registro de Fichas Técnicas'!$B$40:$C$993, 2, FALSE), "")</f>
        <v/>
      </c>
      <c r="D269" s="360" t="str">
        <f> IF(B269="","",E269*(1-'Precificação Produto | Custo Co'!$K$10))</f>
        <v/>
      </c>
      <c r="E269" s="360" t="str">
        <f>IF(B269="","",SUMIF('Precificação Produto | Custo Co'!$C$10:$C$999,B269, 'Precificação Produto | Custo Co'!$H$10:$H$999)*'Precificação Produto | Custo Co'!$K$25)</f>
        <v/>
      </c>
      <c r="F269" s="368"/>
      <c r="G269" s="360" t="str">
        <f>IF(B269="","",IF($F269="",$E269,$F269) - SUMIFS('Precificação Produto | Custo Co'!$H:$H,'Precificação Produto | Custo Co'!$C:$C,$B269) * (1+SUM('Gastos Variáveis'!$E:$E)))</f>
        <v/>
      </c>
      <c r="H269" s="369" t="str">
        <f t="shared" si="2"/>
        <v/>
      </c>
      <c r="I269" s="370" t="str">
        <f>IFERROR(IF($F269="",$E269,$F269) / (SUMIFS('Precificação Produto | Custo Co'!$H:$H,'Precificação Produto | Custo Co'!$C:$C,$B269)*(1+SUM('Gastos Variáveis'!$E:$E))),)</f>
        <v/>
      </c>
      <c r="J269" s="362" t="str">
        <f t="shared" si="3"/>
        <v/>
      </c>
      <c r="K269" s="364" t="str">
        <f t="shared" ref="K269:M269" si="265">IF($F269="",$E269,$F269)</f>
        <v/>
      </c>
      <c r="L269" s="365" t="str">
        <f t="shared" si="265"/>
        <v/>
      </c>
      <c r="M269" s="365" t="str">
        <f t="shared" si="265"/>
        <v/>
      </c>
      <c r="N269" s="366" t="str">
        <f t="shared" si="5"/>
        <v/>
      </c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51"/>
      <c r="B270" s="370"/>
      <c r="C270" s="359" t="str">
        <f>IFERROR(VLOOKUP(B270, 'Registro de Fichas Técnicas'!$B$40:$C$993, 2, FALSE), "")</f>
        <v/>
      </c>
      <c r="D270" s="360" t="str">
        <f> IF(B270="","",E270*(1-'Precificação Produto | Custo Co'!$K$10))</f>
        <v/>
      </c>
      <c r="E270" s="360" t="str">
        <f>IF(B270="","",SUMIF('Precificação Produto | Custo Co'!$C$10:$C$999,B270, 'Precificação Produto | Custo Co'!$H$10:$H$999)*'Precificação Produto | Custo Co'!$K$25)</f>
        <v/>
      </c>
      <c r="F270" s="368"/>
      <c r="G270" s="360" t="str">
        <f>IF(B270="","",IF($F270="",$E270,$F270) - SUMIFS('Precificação Produto | Custo Co'!$H:$H,'Precificação Produto | Custo Co'!$C:$C,$B270) * (1+SUM('Gastos Variáveis'!$E:$E)))</f>
        <v/>
      </c>
      <c r="H270" s="369" t="str">
        <f t="shared" si="2"/>
        <v/>
      </c>
      <c r="I270" s="370" t="str">
        <f>IFERROR(IF($F270="",$E270,$F270) / (SUMIFS('Precificação Produto | Custo Co'!$H:$H,'Precificação Produto | Custo Co'!$C:$C,$B270)*(1+SUM('Gastos Variáveis'!$E:$E))),)</f>
        <v/>
      </c>
      <c r="J270" s="362" t="str">
        <f t="shared" si="3"/>
        <v/>
      </c>
      <c r="K270" s="364" t="str">
        <f t="shared" ref="K270:M270" si="266">IF($F270="",$E270,$F270)</f>
        <v/>
      </c>
      <c r="L270" s="365" t="str">
        <f t="shared" si="266"/>
        <v/>
      </c>
      <c r="M270" s="365" t="str">
        <f t="shared" si="266"/>
        <v/>
      </c>
      <c r="N270" s="366" t="str">
        <f t="shared" si="5"/>
        <v/>
      </c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>
      <c r="A271" s="51"/>
      <c r="B271" s="370"/>
      <c r="C271" s="359" t="str">
        <f>IFERROR(VLOOKUP(B271, 'Registro de Fichas Técnicas'!$B$40:$C$993, 2, FALSE), "")</f>
        <v/>
      </c>
      <c r="D271" s="360" t="str">
        <f> IF(B271="","",E271*(1-'Precificação Produto | Custo Co'!$K$10))</f>
        <v/>
      </c>
      <c r="E271" s="360" t="str">
        <f>IF(B271="","",SUMIF('Precificação Produto | Custo Co'!$C$10:$C$999,B271, 'Precificação Produto | Custo Co'!$H$10:$H$999)*'Precificação Produto | Custo Co'!$K$25)</f>
        <v/>
      </c>
      <c r="F271" s="368"/>
      <c r="G271" s="360" t="str">
        <f>IF(B271="","",IF($F271="",$E271,$F271) - SUMIFS('Precificação Produto | Custo Co'!$H:$H,'Precificação Produto | Custo Co'!$C:$C,$B271) * (1+SUM('Gastos Variáveis'!$E:$E)))</f>
        <v/>
      </c>
      <c r="H271" s="369" t="str">
        <f t="shared" si="2"/>
        <v/>
      </c>
      <c r="I271" s="370" t="str">
        <f>IFERROR(IF($F271="",$E271,$F271) / (SUMIFS('Precificação Produto | Custo Co'!$H:$H,'Precificação Produto | Custo Co'!$C:$C,$B271)*(1+SUM('Gastos Variáveis'!$E:$E))),)</f>
        <v/>
      </c>
      <c r="J271" s="362" t="str">
        <f t="shared" si="3"/>
        <v/>
      </c>
      <c r="K271" s="364" t="str">
        <f t="shared" ref="K271:M271" si="267">IF($F271="",$E271,$F271)</f>
        <v/>
      </c>
      <c r="L271" s="365" t="str">
        <f t="shared" si="267"/>
        <v/>
      </c>
      <c r="M271" s="365" t="str">
        <f t="shared" si="267"/>
        <v/>
      </c>
      <c r="N271" s="366" t="str">
        <f t="shared" si="5"/>
        <v/>
      </c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51"/>
      <c r="B272" s="370"/>
      <c r="C272" s="359" t="str">
        <f>IFERROR(VLOOKUP(B272, 'Registro de Fichas Técnicas'!$B$40:$C$993, 2, FALSE), "")</f>
        <v/>
      </c>
      <c r="D272" s="360" t="str">
        <f> IF(B272="","",E272*(1-'Precificação Produto | Custo Co'!$K$10))</f>
        <v/>
      </c>
      <c r="E272" s="360" t="str">
        <f>IF(B272="","",SUMIF('Precificação Produto | Custo Co'!$C$10:$C$999,B272, 'Precificação Produto | Custo Co'!$H$10:$H$999)*'Precificação Produto | Custo Co'!$K$25)</f>
        <v/>
      </c>
      <c r="F272" s="368"/>
      <c r="G272" s="360" t="str">
        <f>IF(B272="","",IF($F272="",$E272,$F272) - SUMIFS('Precificação Produto | Custo Co'!$H:$H,'Precificação Produto | Custo Co'!$C:$C,$B272) * (1+SUM('Gastos Variáveis'!$E:$E)))</f>
        <v/>
      </c>
      <c r="H272" s="369" t="str">
        <f t="shared" si="2"/>
        <v/>
      </c>
      <c r="I272" s="370" t="str">
        <f>IFERROR(IF($F272="",$E272,$F272) / (SUMIFS('Precificação Produto | Custo Co'!$H:$H,'Precificação Produto | Custo Co'!$C:$C,$B272)*(1+SUM('Gastos Variáveis'!$E:$E))),)</f>
        <v/>
      </c>
      <c r="J272" s="362" t="str">
        <f t="shared" si="3"/>
        <v/>
      </c>
      <c r="K272" s="364" t="str">
        <f t="shared" ref="K272:M272" si="268">IF($F272="",$E272,$F272)</f>
        <v/>
      </c>
      <c r="L272" s="365" t="str">
        <f t="shared" si="268"/>
        <v/>
      </c>
      <c r="M272" s="365" t="str">
        <f t="shared" si="268"/>
        <v/>
      </c>
      <c r="N272" s="366" t="str">
        <f t="shared" si="5"/>
        <v/>
      </c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51"/>
      <c r="B273" s="370"/>
      <c r="C273" s="359" t="str">
        <f>IFERROR(VLOOKUP(B273, 'Registro de Fichas Técnicas'!$B$40:$C$993, 2, FALSE), "")</f>
        <v/>
      </c>
      <c r="D273" s="360" t="str">
        <f> IF(B273="","",E273*(1-'Precificação Produto | Custo Co'!$K$10))</f>
        <v/>
      </c>
      <c r="E273" s="360" t="str">
        <f>IF(B273="","",SUMIF('Precificação Produto | Custo Co'!$C$10:$C$999,B273, 'Precificação Produto | Custo Co'!$H$10:$H$999)*'Precificação Produto | Custo Co'!$K$25)</f>
        <v/>
      </c>
      <c r="F273" s="368"/>
      <c r="G273" s="360" t="str">
        <f>IF(B273="","",IF($F273="",$E273,$F273) - SUMIFS('Precificação Produto | Custo Co'!$H:$H,'Precificação Produto | Custo Co'!$C:$C,$B273) * (1+SUM('Gastos Variáveis'!$E:$E)))</f>
        <v/>
      </c>
      <c r="H273" s="369" t="str">
        <f t="shared" si="2"/>
        <v/>
      </c>
      <c r="I273" s="370" t="str">
        <f>IFERROR(IF($F273="",$E273,$F273) / (SUMIFS('Precificação Produto | Custo Co'!$H:$H,'Precificação Produto | Custo Co'!$C:$C,$B273)*(1+SUM('Gastos Variáveis'!$E:$E))),)</f>
        <v/>
      </c>
      <c r="J273" s="362" t="str">
        <f t="shared" si="3"/>
        <v/>
      </c>
      <c r="K273" s="364" t="str">
        <f t="shared" ref="K273:M273" si="269">IF($F273="",$E273,$F273)</f>
        <v/>
      </c>
      <c r="L273" s="365" t="str">
        <f t="shared" si="269"/>
        <v/>
      </c>
      <c r="M273" s="365" t="str">
        <f t="shared" si="269"/>
        <v/>
      </c>
      <c r="N273" s="366" t="str">
        <f t="shared" si="5"/>
        <v/>
      </c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51"/>
      <c r="B274" s="370"/>
      <c r="C274" s="359" t="str">
        <f>IFERROR(VLOOKUP(B274, 'Registro de Fichas Técnicas'!$B$40:$C$993, 2, FALSE), "")</f>
        <v/>
      </c>
      <c r="D274" s="360" t="str">
        <f> IF(B274="","",E274*(1-'Precificação Produto | Custo Co'!$K$10))</f>
        <v/>
      </c>
      <c r="E274" s="360" t="str">
        <f>IF(B274="","",SUMIF('Precificação Produto | Custo Co'!$C$10:$C$999,B274, 'Precificação Produto | Custo Co'!$H$10:$H$999)*'Precificação Produto | Custo Co'!$K$25)</f>
        <v/>
      </c>
      <c r="F274" s="368"/>
      <c r="G274" s="360" t="str">
        <f>IF(B274="","",IF($F274="",$E274,$F274) - SUMIFS('Precificação Produto | Custo Co'!$H:$H,'Precificação Produto | Custo Co'!$C:$C,$B274) * (1+SUM('Gastos Variáveis'!$E:$E)))</f>
        <v/>
      </c>
      <c r="H274" s="369" t="str">
        <f t="shared" si="2"/>
        <v/>
      </c>
      <c r="I274" s="370" t="str">
        <f>IFERROR(IF($F274="",$E274,$F274) / (SUMIFS('Precificação Produto | Custo Co'!$H:$H,'Precificação Produto | Custo Co'!$C:$C,$B274)*(1+SUM('Gastos Variáveis'!$E:$E))),)</f>
        <v/>
      </c>
      <c r="J274" s="362" t="str">
        <f t="shared" si="3"/>
        <v/>
      </c>
      <c r="K274" s="364" t="str">
        <f t="shared" ref="K274:M274" si="270">IF($F274="",$E274,$F274)</f>
        <v/>
      </c>
      <c r="L274" s="365" t="str">
        <f t="shared" si="270"/>
        <v/>
      </c>
      <c r="M274" s="365" t="str">
        <f t="shared" si="270"/>
        <v/>
      </c>
      <c r="N274" s="366" t="str">
        <f t="shared" si="5"/>
        <v/>
      </c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51"/>
      <c r="B275" s="370"/>
      <c r="C275" s="359" t="str">
        <f>IFERROR(VLOOKUP(B275, 'Registro de Fichas Técnicas'!$B$40:$C$993, 2, FALSE), "")</f>
        <v/>
      </c>
      <c r="D275" s="360" t="str">
        <f> IF(B275="","",E275*(1-'Precificação Produto | Custo Co'!$K$10))</f>
        <v/>
      </c>
      <c r="E275" s="360" t="str">
        <f>IF(B275="","",SUMIF('Precificação Produto | Custo Co'!$C$10:$C$999,B275, 'Precificação Produto | Custo Co'!$H$10:$H$999)*'Precificação Produto | Custo Co'!$K$25)</f>
        <v/>
      </c>
      <c r="F275" s="368"/>
      <c r="G275" s="360" t="str">
        <f>IF(B275="","",IF($F275="",$E275,$F275) - SUMIFS('Precificação Produto | Custo Co'!$H:$H,'Precificação Produto | Custo Co'!$C:$C,$B275) * (1+SUM('Gastos Variáveis'!$E:$E)))</f>
        <v/>
      </c>
      <c r="H275" s="369" t="str">
        <f t="shared" si="2"/>
        <v/>
      </c>
      <c r="I275" s="370" t="str">
        <f>IFERROR(IF($F275="",$E275,$F275) / (SUMIFS('Precificação Produto | Custo Co'!$H:$H,'Precificação Produto | Custo Co'!$C:$C,$B275)*(1+SUM('Gastos Variáveis'!$E:$E))),)</f>
        <v/>
      </c>
      <c r="J275" s="362" t="str">
        <f t="shared" si="3"/>
        <v/>
      </c>
      <c r="K275" s="364" t="str">
        <f t="shared" ref="K275:M275" si="271">IF($F275="",$E275,$F275)</f>
        <v/>
      </c>
      <c r="L275" s="365" t="str">
        <f t="shared" si="271"/>
        <v/>
      </c>
      <c r="M275" s="365" t="str">
        <f t="shared" si="271"/>
        <v/>
      </c>
      <c r="N275" s="366" t="str">
        <f t="shared" si="5"/>
        <v/>
      </c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51"/>
      <c r="B276" s="370"/>
      <c r="C276" s="359" t="str">
        <f>IFERROR(VLOOKUP(B276, 'Registro de Fichas Técnicas'!$B$40:$C$993, 2, FALSE), "")</f>
        <v/>
      </c>
      <c r="D276" s="360" t="str">
        <f> IF(B276="","",E276*(1-'Precificação Produto | Custo Co'!$K$10))</f>
        <v/>
      </c>
      <c r="E276" s="360" t="str">
        <f>IF(B276="","",SUMIF('Precificação Produto | Custo Co'!$C$10:$C$999,B276, 'Precificação Produto | Custo Co'!$H$10:$H$999)*'Precificação Produto | Custo Co'!$K$25)</f>
        <v/>
      </c>
      <c r="F276" s="368"/>
      <c r="G276" s="360" t="str">
        <f>IF(B276="","",IF($F276="",$E276,$F276) - SUMIFS('Precificação Produto | Custo Co'!$H:$H,'Precificação Produto | Custo Co'!$C:$C,$B276) * (1+SUM('Gastos Variáveis'!$E:$E)))</f>
        <v/>
      </c>
      <c r="H276" s="369" t="str">
        <f t="shared" si="2"/>
        <v/>
      </c>
      <c r="I276" s="370" t="str">
        <f>IFERROR(IF($F276="",$E276,$F276) / (SUMIFS('Precificação Produto | Custo Co'!$H:$H,'Precificação Produto | Custo Co'!$C:$C,$B276)*(1+SUM('Gastos Variáveis'!$E:$E))),)</f>
        <v/>
      </c>
      <c r="J276" s="362" t="str">
        <f t="shared" si="3"/>
        <v/>
      </c>
      <c r="K276" s="364" t="str">
        <f t="shared" ref="K276:M276" si="272">IF($F276="",$E276,$F276)</f>
        <v/>
      </c>
      <c r="L276" s="365" t="str">
        <f t="shared" si="272"/>
        <v/>
      </c>
      <c r="M276" s="365" t="str">
        <f t="shared" si="272"/>
        <v/>
      </c>
      <c r="N276" s="366" t="str">
        <f t="shared" si="5"/>
        <v/>
      </c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51"/>
      <c r="B277" s="370"/>
      <c r="C277" s="359" t="str">
        <f>IFERROR(VLOOKUP(B277, 'Registro de Fichas Técnicas'!$B$40:$C$993, 2, FALSE), "")</f>
        <v/>
      </c>
      <c r="D277" s="360" t="str">
        <f> IF(B277="","",E277*(1-'Precificação Produto | Custo Co'!$K$10))</f>
        <v/>
      </c>
      <c r="E277" s="360" t="str">
        <f>IF(B277="","",SUMIF('Precificação Produto | Custo Co'!$C$10:$C$999,B277, 'Precificação Produto | Custo Co'!$H$10:$H$999)*'Precificação Produto | Custo Co'!$K$25)</f>
        <v/>
      </c>
      <c r="F277" s="368"/>
      <c r="G277" s="360" t="str">
        <f>IF(B277="","",IF($F277="",$E277,$F277) - SUMIFS('Precificação Produto | Custo Co'!$H:$H,'Precificação Produto | Custo Co'!$C:$C,$B277) * (1+SUM('Gastos Variáveis'!$E:$E)))</f>
        <v/>
      </c>
      <c r="H277" s="369" t="str">
        <f t="shared" si="2"/>
        <v/>
      </c>
      <c r="I277" s="370" t="str">
        <f>IFERROR(IF($F277="",$E277,$F277) / (SUMIFS('Precificação Produto | Custo Co'!$H:$H,'Precificação Produto | Custo Co'!$C:$C,$B277)*(1+SUM('Gastos Variáveis'!$E:$E))),)</f>
        <v/>
      </c>
      <c r="J277" s="362" t="str">
        <f t="shared" si="3"/>
        <v/>
      </c>
      <c r="K277" s="364" t="str">
        <f t="shared" ref="K277:M277" si="273">IF($F277="",$E277,$F277)</f>
        <v/>
      </c>
      <c r="L277" s="365" t="str">
        <f t="shared" si="273"/>
        <v/>
      </c>
      <c r="M277" s="365" t="str">
        <f t="shared" si="273"/>
        <v/>
      </c>
      <c r="N277" s="366" t="str">
        <f t="shared" si="5"/>
        <v/>
      </c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51"/>
      <c r="B278" s="370"/>
      <c r="C278" s="359" t="str">
        <f>IFERROR(VLOOKUP(B278, 'Registro de Fichas Técnicas'!$B$40:$C$993, 2, FALSE), "")</f>
        <v/>
      </c>
      <c r="D278" s="360" t="str">
        <f> IF(B278="","",E278*(1-'Precificação Produto | Custo Co'!$K$10))</f>
        <v/>
      </c>
      <c r="E278" s="360" t="str">
        <f>IF(B278="","",SUMIF('Precificação Produto | Custo Co'!$C$10:$C$999,B278, 'Precificação Produto | Custo Co'!$H$10:$H$999)*'Precificação Produto | Custo Co'!$K$25)</f>
        <v/>
      </c>
      <c r="F278" s="368"/>
      <c r="G278" s="360" t="str">
        <f>IF(B278="","",IF($F278="",$E278,$F278) - SUMIFS('Precificação Produto | Custo Co'!$H:$H,'Precificação Produto | Custo Co'!$C:$C,$B278) * (1+SUM('Gastos Variáveis'!$E:$E)))</f>
        <v/>
      </c>
      <c r="H278" s="369" t="str">
        <f t="shared" si="2"/>
        <v/>
      </c>
      <c r="I278" s="370" t="str">
        <f>IFERROR(IF($F278="",$E278,$F278) / (SUMIFS('Precificação Produto | Custo Co'!$H:$H,'Precificação Produto | Custo Co'!$C:$C,$B278)*(1+SUM('Gastos Variáveis'!$E:$E))),)</f>
        <v/>
      </c>
      <c r="J278" s="362" t="str">
        <f t="shared" si="3"/>
        <v/>
      </c>
      <c r="K278" s="364" t="str">
        <f t="shared" ref="K278:M278" si="274">IF($F278="",$E278,$F278)</f>
        <v/>
      </c>
      <c r="L278" s="365" t="str">
        <f t="shared" si="274"/>
        <v/>
      </c>
      <c r="M278" s="365" t="str">
        <f t="shared" si="274"/>
        <v/>
      </c>
      <c r="N278" s="366" t="str">
        <f t="shared" si="5"/>
        <v/>
      </c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>
      <c r="A279" s="51"/>
      <c r="B279" s="370"/>
      <c r="C279" s="359" t="str">
        <f>IFERROR(VLOOKUP(B279, 'Registro de Fichas Técnicas'!$B$40:$C$993, 2, FALSE), "")</f>
        <v/>
      </c>
      <c r="D279" s="360" t="str">
        <f> IF(B279="","",E279*(1-'Precificação Produto | Custo Co'!$K$10))</f>
        <v/>
      </c>
      <c r="E279" s="360" t="str">
        <f>IF(B279="","",SUMIF('Precificação Produto | Custo Co'!$C$10:$C$999,B279, 'Precificação Produto | Custo Co'!$H$10:$H$999)*'Precificação Produto | Custo Co'!$K$25)</f>
        <v/>
      </c>
      <c r="F279" s="368"/>
      <c r="G279" s="360" t="str">
        <f>IF(B279="","",IF($F279="",$E279,$F279) - SUMIFS('Precificação Produto | Custo Co'!$H:$H,'Precificação Produto | Custo Co'!$C:$C,$B279) * (1+SUM('Gastos Variáveis'!$E:$E)))</f>
        <v/>
      </c>
      <c r="H279" s="369" t="str">
        <f t="shared" si="2"/>
        <v/>
      </c>
      <c r="I279" s="370" t="str">
        <f>IFERROR(IF($F279="",$E279,$F279) / (SUMIFS('Precificação Produto | Custo Co'!$H:$H,'Precificação Produto | Custo Co'!$C:$C,$B279)*(1+SUM('Gastos Variáveis'!$E:$E))),)</f>
        <v/>
      </c>
      <c r="J279" s="362" t="str">
        <f t="shared" si="3"/>
        <v/>
      </c>
      <c r="K279" s="364" t="str">
        <f t="shared" ref="K279:M279" si="275">IF($F279="",$E279,$F279)</f>
        <v/>
      </c>
      <c r="L279" s="365" t="str">
        <f t="shared" si="275"/>
        <v/>
      </c>
      <c r="M279" s="365" t="str">
        <f t="shared" si="275"/>
        <v/>
      </c>
      <c r="N279" s="366" t="str">
        <f t="shared" si="5"/>
        <v/>
      </c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>
      <c r="A280" s="51"/>
      <c r="B280" s="370"/>
      <c r="C280" s="359" t="str">
        <f>IFERROR(VLOOKUP(B280, 'Registro de Fichas Técnicas'!$B$40:$C$993, 2, FALSE), "")</f>
        <v/>
      </c>
      <c r="D280" s="360" t="str">
        <f> IF(B280="","",E280*(1-'Precificação Produto | Custo Co'!$K$10))</f>
        <v/>
      </c>
      <c r="E280" s="360" t="str">
        <f>IF(B280="","",SUMIF('Precificação Produto | Custo Co'!$C$10:$C$999,B280, 'Precificação Produto | Custo Co'!$H$10:$H$999)*'Precificação Produto | Custo Co'!$K$25)</f>
        <v/>
      </c>
      <c r="F280" s="368"/>
      <c r="G280" s="360" t="str">
        <f>IF(B280="","",IF($F280="",$E280,$F280) - SUMIFS('Precificação Produto | Custo Co'!$H:$H,'Precificação Produto | Custo Co'!$C:$C,$B280) * (1+SUM('Gastos Variáveis'!$E:$E)))</f>
        <v/>
      </c>
      <c r="H280" s="369" t="str">
        <f t="shared" si="2"/>
        <v/>
      </c>
      <c r="I280" s="370" t="str">
        <f>IFERROR(IF($F280="",$E280,$F280) / (SUMIFS('Precificação Produto | Custo Co'!$H:$H,'Precificação Produto | Custo Co'!$C:$C,$B280)*(1+SUM('Gastos Variáveis'!$E:$E))),)</f>
        <v/>
      </c>
      <c r="J280" s="362" t="str">
        <f t="shared" si="3"/>
        <v/>
      </c>
      <c r="K280" s="364" t="str">
        <f t="shared" ref="K280:M280" si="276">IF($F280="",$E280,$F280)</f>
        <v/>
      </c>
      <c r="L280" s="365" t="str">
        <f t="shared" si="276"/>
        <v/>
      </c>
      <c r="M280" s="365" t="str">
        <f t="shared" si="276"/>
        <v/>
      </c>
      <c r="N280" s="366" t="str">
        <f t="shared" si="5"/>
        <v/>
      </c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51"/>
      <c r="B281" s="370"/>
      <c r="C281" s="359" t="str">
        <f>IFERROR(VLOOKUP(B281, 'Registro de Fichas Técnicas'!$B$40:$C$993, 2, FALSE), "")</f>
        <v/>
      </c>
      <c r="D281" s="360" t="str">
        <f> IF(B281="","",E281*(1-'Precificação Produto | Custo Co'!$K$10))</f>
        <v/>
      </c>
      <c r="E281" s="360" t="str">
        <f>IF(B281="","",SUMIF('Precificação Produto | Custo Co'!$C$10:$C$999,B281, 'Precificação Produto | Custo Co'!$H$10:$H$999)*'Precificação Produto | Custo Co'!$K$25)</f>
        <v/>
      </c>
      <c r="F281" s="368"/>
      <c r="G281" s="360" t="str">
        <f>IF(B281="","",IF($F281="",$E281,$F281) - SUMIFS('Precificação Produto | Custo Co'!$H:$H,'Precificação Produto | Custo Co'!$C:$C,$B281) * (1+SUM('Gastos Variáveis'!$E:$E)))</f>
        <v/>
      </c>
      <c r="H281" s="369" t="str">
        <f t="shared" si="2"/>
        <v/>
      </c>
      <c r="I281" s="370" t="str">
        <f>IFERROR(IF($F281="",$E281,$F281) / (SUMIFS('Precificação Produto | Custo Co'!$H:$H,'Precificação Produto | Custo Co'!$C:$C,$B281)*(1+SUM('Gastos Variáveis'!$E:$E))),)</f>
        <v/>
      </c>
      <c r="J281" s="362" t="str">
        <f t="shared" si="3"/>
        <v/>
      </c>
      <c r="K281" s="364" t="str">
        <f t="shared" ref="K281:M281" si="277">IF($F281="",$E281,$F281)</f>
        <v/>
      </c>
      <c r="L281" s="365" t="str">
        <f t="shared" si="277"/>
        <v/>
      </c>
      <c r="M281" s="365" t="str">
        <f t="shared" si="277"/>
        <v/>
      </c>
      <c r="N281" s="366" t="str">
        <f t="shared" si="5"/>
        <v/>
      </c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51"/>
      <c r="B282" s="370"/>
      <c r="C282" s="359" t="str">
        <f>IFERROR(VLOOKUP(B282, 'Registro de Fichas Técnicas'!$B$40:$C$993, 2, FALSE), "")</f>
        <v/>
      </c>
      <c r="D282" s="360" t="str">
        <f> IF(B282="","",E282*(1-'Precificação Produto | Custo Co'!$K$10))</f>
        <v/>
      </c>
      <c r="E282" s="360" t="str">
        <f>IF(B282="","",SUMIF('Precificação Produto | Custo Co'!$C$10:$C$999,B282, 'Precificação Produto | Custo Co'!$H$10:$H$999)*'Precificação Produto | Custo Co'!$K$25)</f>
        <v/>
      </c>
      <c r="F282" s="368"/>
      <c r="G282" s="360" t="str">
        <f>IF(B282="","",IF($F282="",$E282,$F282) - SUMIFS('Precificação Produto | Custo Co'!$H:$H,'Precificação Produto | Custo Co'!$C:$C,$B282) * (1+SUM('Gastos Variáveis'!$E:$E)))</f>
        <v/>
      </c>
      <c r="H282" s="369" t="str">
        <f t="shared" si="2"/>
        <v/>
      </c>
      <c r="I282" s="370" t="str">
        <f>IFERROR(IF($F282="",$E282,$F282) / (SUMIFS('Precificação Produto | Custo Co'!$H:$H,'Precificação Produto | Custo Co'!$C:$C,$B282)*(1+SUM('Gastos Variáveis'!$E:$E))),)</f>
        <v/>
      </c>
      <c r="J282" s="362" t="str">
        <f t="shared" si="3"/>
        <v/>
      </c>
      <c r="K282" s="364" t="str">
        <f t="shared" ref="K282:M282" si="278">IF($F282="",$E282,$F282)</f>
        <v/>
      </c>
      <c r="L282" s="365" t="str">
        <f t="shared" si="278"/>
        <v/>
      </c>
      <c r="M282" s="365" t="str">
        <f t="shared" si="278"/>
        <v/>
      </c>
      <c r="N282" s="366" t="str">
        <f t="shared" si="5"/>
        <v/>
      </c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>
      <c r="A283" s="51"/>
      <c r="B283" s="370"/>
      <c r="C283" s="359" t="str">
        <f>IFERROR(VLOOKUP(B283, 'Registro de Fichas Técnicas'!$B$40:$C$993, 2, FALSE), "")</f>
        <v/>
      </c>
      <c r="D283" s="360" t="str">
        <f> IF(B283="","",E283*(1-'Precificação Produto | Custo Co'!$K$10))</f>
        <v/>
      </c>
      <c r="E283" s="360" t="str">
        <f>IF(B283="","",SUMIF('Precificação Produto | Custo Co'!$C$10:$C$999,B283, 'Precificação Produto | Custo Co'!$H$10:$H$999)*'Precificação Produto | Custo Co'!$K$25)</f>
        <v/>
      </c>
      <c r="F283" s="368"/>
      <c r="G283" s="360" t="str">
        <f>IF(B283="","",IF($F283="",$E283,$F283) - SUMIFS('Precificação Produto | Custo Co'!$H:$H,'Precificação Produto | Custo Co'!$C:$C,$B283) * (1+SUM('Gastos Variáveis'!$E:$E)))</f>
        <v/>
      </c>
      <c r="H283" s="369" t="str">
        <f t="shared" si="2"/>
        <v/>
      </c>
      <c r="I283" s="370" t="str">
        <f>IFERROR(IF($F283="",$E283,$F283) / (SUMIFS('Precificação Produto | Custo Co'!$H:$H,'Precificação Produto | Custo Co'!$C:$C,$B283)*(1+SUM('Gastos Variáveis'!$E:$E))),)</f>
        <v/>
      </c>
      <c r="J283" s="362" t="str">
        <f t="shared" si="3"/>
        <v/>
      </c>
      <c r="K283" s="364" t="str">
        <f t="shared" ref="K283:M283" si="279">IF($F283="",$E283,$F283)</f>
        <v/>
      </c>
      <c r="L283" s="365" t="str">
        <f t="shared" si="279"/>
        <v/>
      </c>
      <c r="M283" s="365" t="str">
        <f t="shared" si="279"/>
        <v/>
      </c>
      <c r="N283" s="366" t="str">
        <f t="shared" si="5"/>
        <v/>
      </c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51"/>
      <c r="B284" s="370"/>
      <c r="C284" s="359" t="str">
        <f>IFERROR(VLOOKUP(B284, 'Registro de Fichas Técnicas'!$B$40:$C$993, 2, FALSE), "")</f>
        <v/>
      </c>
      <c r="D284" s="360" t="str">
        <f> IF(B284="","",E284*(1-'Precificação Produto | Custo Co'!$K$10))</f>
        <v/>
      </c>
      <c r="E284" s="360" t="str">
        <f>IF(B284="","",SUMIF('Precificação Produto | Custo Co'!$C$10:$C$999,B284, 'Precificação Produto | Custo Co'!$H$10:$H$999)*'Precificação Produto | Custo Co'!$K$25)</f>
        <v/>
      </c>
      <c r="F284" s="368"/>
      <c r="G284" s="360" t="str">
        <f>IF(B284="","",IF($F284="",$E284,$F284) - SUMIFS('Precificação Produto | Custo Co'!$H:$H,'Precificação Produto | Custo Co'!$C:$C,$B284) * (1+SUM('Gastos Variáveis'!$E:$E)))</f>
        <v/>
      </c>
      <c r="H284" s="369" t="str">
        <f t="shared" si="2"/>
        <v/>
      </c>
      <c r="I284" s="370" t="str">
        <f>IFERROR(IF($F284="",$E284,$F284) / (SUMIFS('Precificação Produto | Custo Co'!$H:$H,'Precificação Produto | Custo Co'!$C:$C,$B284)*(1+SUM('Gastos Variáveis'!$E:$E))),)</f>
        <v/>
      </c>
      <c r="J284" s="362" t="str">
        <f t="shared" si="3"/>
        <v/>
      </c>
      <c r="K284" s="364" t="str">
        <f t="shared" ref="K284:M284" si="280">IF($F284="",$E284,$F284)</f>
        <v/>
      </c>
      <c r="L284" s="365" t="str">
        <f t="shared" si="280"/>
        <v/>
      </c>
      <c r="M284" s="365" t="str">
        <f t="shared" si="280"/>
        <v/>
      </c>
      <c r="N284" s="366" t="str">
        <f t="shared" si="5"/>
        <v/>
      </c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51"/>
      <c r="B285" s="370"/>
      <c r="C285" s="359" t="str">
        <f>IFERROR(VLOOKUP(B285, 'Registro de Fichas Técnicas'!$B$40:$C$993, 2, FALSE), "")</f>
        <v/>
      </c>
      <c r="D285" s="360" t="str">
        <f> IF(B285="","",E285*(1-'Precificação Produto | Custo Co'!$K$10))</f>
        <v/>
      </c>
      <c r="E285" s="360" t="str">
        <f>IF(B285="","",SUMIF('Precificação Produto | Custo Co'!$C$10:$C$999,B285, 'Precificação Produto | Custo Co'!$H$10:$H$999)*'Precificação Produto | Custo Co'!$K$25)</f>
        <v/>
      </c>
      <c r="F285" s="368"/>
      <c r="G285" s="360" t="str">
        <f>IF(B285="","",IF($F285="",$E285,$F285) - SUMIFS('Precificação Produto | Custo Co'!$H:$H,'Precificação Produto | Custo Co'!$C:$C,$B285) * (1+SUM('Gastos Variáveis'!$E:$E)))</f>
        <v/>
      </c>
      <c r="H285" s="369" t="str">
        <f t="shared" si="2"/>
        <v/>
      </c>
      <c r="I285" s="370" t="str">
        <f>IFERROR(IF($F285="",$E285,$F285) / (SUMIFS('Precificação Produto | Custo Co'!$H:$H,'Precificação Produto | Custo Co'!$C:$C,$B285)*(1+SUM('Gastos Variáveis'!$E:$E))),)</f>
        <v/>
      </c>
      <c r="J285" s="362" t="str">
        <f t="shared" si="3"/>
        <v/>
      </c>
      <c r="K285" s="364" t="str">
        <f t="shared" ref="K285:M285" si="281">IF($F285="",$E285,$F285)</f>
        <v/>
      </c>
      <c r="L285" s="365" t="str">
        <f t="shared" si="281"/>
        <v/>
      </c>
      <c r="M285" s="365" t="str">
        <f t="shared" si="281"/>
        <v/>
      </c>
      <c r="N285" s="366" t="str">
        <f t="shared" si="5"/>
        <v/>
      </c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>
      <c r="A286" s="51"/>
      <c r="B286" s="370"/>
      <c r="C286" s="359" t="str">
        <f>IFERROR(VLOOKUP(B286, 'Registro de Fichas Técnicas'!$B$40:$C$993, 2, FALSE), "")</f>
        <v/>
      </c>
      <c r="D286" s="360" t="str">
        <f> IF(B286="","",E286*(1-'Precificação Produto | Custo Co'!$K$10))</f>
        <v/>
      </c>
      <c r="E286" s="360" t="str">
        <f>IF(B286="","",SUMIF('Precificação Produto | Custo Co'!$C$10:$C$999,B286, 'Precificação Produto | Custo Co'!$H$10:$H$999)*'Precificação Produto | Custo Co'!$K$25)</f>
        <v/>
      </c>
      <c r="F286" s="368"/>
      <c r="G286" s="360" t="str">
        <f>IF(B286="","",IF($F286="",$E286,$F286) - SUMIFS('Precificação Produto | Custo Co'!$H:$H,'Precificação Produto | Custo Co'!$C:$C,$B286) * (1+SUM('Gastos Variáveis'!$E:$E)))</f>
        <v/>
      </c>
      <c r="H286" s="369" t="str">
        <f t="shared" si="2"/>
        <v/>
      </c>
      <c r="I286" s="370" t="str">
        <f>IFERROR(IF($F286="",$E286,$F286) / (SUMIFS('Precificação Produto | Custo Co'!$H:$H,'Precificação Produto | Custo Co'!$C:$C,$B286)*(1+SUM('Gastos Variáveis'!$E:$E))),)</f>
        <v/>
      </c>
      <c r="J286" s="362" t="str">
        <f t="shared" si="3"/>
        <v/>
      </c>
      <c r="K286" s="364" t="str">
        <f t="shared" ref="K286:M286" si="282">IF($F286="",$E286,$F286)</f>
        <v/>
      </c>
      <c r="L286" s="365" t="str">
        <f t="shared" si="282"/>
        <v/>
      </c>
      <c r="M286" s="365" t="str">
        <f t="shared" si="282"/>
        <v/>
      </c>
      <c r="N286" s="366" t="str">
        <f t="shared" si="5"/>
        <v/>
      </c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>
      <c r="A287" s="51"/>
      <c r="B287" s="370"/>
      <c r="C287" s="359" t="str">
        <f>IFERROR(VLOOKUP(B287, 'Registro de Fichas Técnicas'!$B$40:$C$993, 2, FALSE), "")</f>
        <v/>
      </c>
      <c r="D287" s="360" t="str">
        <f> IF(B287="","",E287*(1-'Precificação Produto | Custo Co'!$K$10))</f>
        <v/>
      </c>
      <c r="E287" s="360" t="str">
        <f>IF(B287="","",SUMIF('Precificação Produto | Custo Co'!$C$10:$C$999,B287, 'Precificação Produto | Custo Co'!$H$10:$H$999)*'Precificação Produto | Custo Co'!$K$25)</f>
        <v/>
      </c>
      <c r="F287" s="368"/>
      <c r="G287" s="360" t="str">
        <f>IF(B287="","",IF($F287="",$E287,$F287) - SUMIFS('Precificação Produto | Custo Co'!$H:$H,'Precificação Produto | Custo Co'!$C:$C,$B287) * (1+SUM('Gastos Variáveis'!$E:$E)))</f>
        <v/>
      </c>
      <c r="H287" s="369" t="str">
        <f t="shared" si="2"/>
        <v/>
      </c>
      <c r="I287" s="370" t="str">
        <f>IFERROR(IF($F287="",$E287,$F287) / (SUMIFS('Precificação Produto | Custo Co'!$H:$H,'Precificação Produto | Custo Co'!$C:$C,$B287)*(1+SUM('Gastos Variáveis'!$E:$E))),)</f>
        <v/>
      </c>
      <c r="J287" s="362" t="str">
        <f t="shared" si="3"/>
        <v/>
      </c>
      <c r="K287" s="364" t="str">
        <f t="shared" ref="K287:M287" si="283">IF($F287="",$E287,$F287)</f>
        <v/>
      </c>
      <c r="L287" s="365" t="str">
        <f t="shared" si="283"/>
        <v/>
      </c>
      <c r="M287" s="365" t="str">
        <f t="shared" si="283"/>
        <v/>
      </c>
      <c r="N287" s="366" t="str">
        <f t="shared" si="5"/>
        <v/>
      </c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>
      <c r="A288" s="51"/>
      <c r="B288" s="370"/>
      <c r="C288" s="359" t="str">
        <f>IFERROR(VLOOKUP(B288, 'Registro de Fichas Técnicas'!$B$40:$C$993, 2, FALSE), "")</f>
        <v/>
      </c>
      <c r="D288" s="360" t="str">
        <f> IF(B288="","",E288*(1-'Precificação Produto | Custo Co'!$K$10))</f>
        <v/>
      </c>
      <c r="E288" s="360" t="str">
        <f>IF(B288="","",SUMIF('Precificação Produto | Custo Co'!$C$10:$C$999,B288, 'Precificação Produto | Custo Co'!$H$10:$H$999)*'Precificação Produto | Custo Co'!$K$25)</f>
        <v/>
      </c>
      <c r="F288" s="368"/>
      <c r="G288" s="360" t="str">
        <f>IF(B288="","",IF($F288="",$E288,$F288) - SUMIFS('Precificação Produto | Custo Co'!$H:$H,'Precificação Produto | Custo Co'!$C:$C,$B288) * (1+SUM('Gastos Variáveis'!$E:$E)))</f>
        <v/>
      </c>
      <c r="H288" s="369" t="str">
        <f t="shared" si="2"/>
        <v/>
      </c>
      <c r="I288" s="370" t="str">
        <f>IFERROR(IF($F288="",$E288,$F288) / (SUMIFS('Precificação Produto | Custo Co'!$H:$H,'Precificação Produto | Custo Co'!$C:$C,$B288)*(1+SUM('Gastos Variáveis'!$E:$E))),)</f>
        <v/>
      </c>
      <c r="J288" s="362" t="str">
        <f t="shared" si="3"/>
        <v/>
      </c>
      <c r="K288" s="364" t="str">
        <f t="shared" ref="K288:M288" si="284">IF($F288="",$E288,$F288)</f>
        <v/>
      </c>
      <c r="L288" s="365" t="str">
        <f t="shared" si="284"/>
        <v/>
      </c>
      <c r="M288" s="365" t="str">
        <f t="shared" si="284"/>
        <v/>
      </c>
      <c r="N288" s="366" t="str">
        <f t="shared" si="5"/>
        <v/>
      </c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>
      <c r="A289" s="51"/>
      <c r="B289" s="370"/>
      <c r="C289" s="359" t="str">
        <f>IFERROR(VLOOKUP(B289, 'Registro de Fichas Técnicas'!$B$40:$C$993, 2, FALSE), "")</f>
        <v/>
      </c>
      <c r="D289" s="360" t="str">
        <f> IF(B289="","",E289*(1-'Precificação Produto | Custo Co'!$K$10))</f>
        <v/>
      </c>
      <c r="E289" s="360" t="str">
        <f>IF(B289="","",SUMIF('Precificação Produto | Custo Co'!$C$10:$C$999,B289, 'Precificação Produto | Custo Co'!$H$10:$H$999)*'Precificação Produto | Custo Co'!$K$25)</f>
        <v/>
      </c>
      <c r="F289" s="368"/>
      <c r="G289" s="360" t="str">
        <f>IF(B289="","",IF($F289="",$E289,$F289) - SUMIFS('Precificação Produto | Custo Co'!$H:$H,'Precificação Produto | Custo Co'!$C:$C,$B289) * (1+SUM('Gastos Variáveis'!$E:$E)))</f>
        <v/>
      </c>
      <c r="H289" s="369" t="str">
        <f t="shared" si="2"/>
        <v/>
      </c>
      <c r="I289" s="370" t="str">
        <f>IFERROR(IF($F289="",$E289,$F289) / (SUMIFS('Precificação Produto | Custo Co'!$H:$H,'Precificação Produto | Custo Co'!$C:$C,$B289)*(1+SUM('Gastos Variáveis'!$E:$E))),)</f>
        <v/>
      </c>
      <c r="J289" s="362" t="str">
        <f t="shared" si="3"/>
        <v/>
      </c>
      <c r="K289" s="364" t="str">
        <f t="shared" ref="K289:M289" si="285">IF($F289="",$E289,$F289)</f>
        <v/>
      </c>
      <c r="L289" s="365" t="str">
        <f t="shared" si="285"/>
        <v/>
      </c>
      <c r="M289" s="365" t="str">
        <f t="shared" si="285"/>
        <v/>
      </c>
      <c r="N289" s="366" t="str">
        <f t="shared" si="5"/>
        <v/>
      </c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>
      <c r="A290" s="51"/>
      <c r="B290" s="370"/>
      <c r="C290" s="359" t="str">
        <f>IFERROR(VLOOKUP(B290, 'Registro de Fichas Técnicas'!$B$40:$C$993, 2, FALSE), "")</f>
        <v/>
      </c>
      <c r="D290" s="360" t="str">
        <f> IF(B290="","",E290*(1-'Precificação Produto | Custo Co'!$K$10))</f>
        <v/>
      </c>
      <c r="E290" s="360" t="str">
        <f>IF(B290="","",SUMIF('Precificação Produto | Custo Co'!$C$10:$C$999,B290, 'Precificação Produto | Custo Co'!$H$10:$H$999)*'Precificação Produto | Custo Co'!$K$25)</f>
        <v/>
      </c>
      <c r="F290" s="368"/>
      <c r="G290" s="360" t="str">
        <f>IF(B290="","",IF($F290="",$E290,$F290) - SUMIFS('Precificação Produto | Custo Co'!$H:$H,'Precificação Produto | Custo Co'!$C:$C,$B290) * (1+SUM('Gastos Variáveis'!$E:$E)))</f>
        <v/>
      </c>
      <c r="H290" s="369" t="str">
        <f t="shared" si="2"/>
        <v/>
      </c>
      <c r="I290" s="370" t="str">
        <f>IFERROR(IF($F290="",$E290,$F290) / (SUMIFS('Precificação Produto | Custo Co'!$H:$H,'Precificação Produto | Custo Co'!$C:$C,$B290)*(1+SUM('Gastos Variáveis'!$E:$E))),)</f>
        <v/>
      </c>
      <c r="J290" s="362" t="str">
        <f t="shared" si="3"/>
        <v/>
      </c>
      <c r="K290" s="364" t="str">
        <f t="shared" ref="K290:M290" si="286">IF($F290="",$E290,$F290)</f>
        <v/>
      </c>
      <c r="L290" s="365" t="str">
        <f t="shared" si="286"/>
        <v/>
      </c>
      <c r="M290" s="365" t="str">
        <f t="shared" si="286"/>
        <v/>
      </c>
      <c r="N290" s="366" t="str">
        <f t="shared" si="5"/>
        <v/>
      </c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>
      <c r="A291" s="51"/>
      <c r="B291" s="370"/>
      <c r="C291" s="359" t="str">
        <f>IFERROR(VLOOKUP(B291, 'Registro de Fichas Técnicas'!$B$40:$C$993, 2, FALSE), "")</f>
        <v/>
      </c>
      <c r="D291" s="360" t="str">
        <f> IF(B291="","",E291*(1-'Precificação Produto | Custo Co'!$K$10))</f>
        <v/>
      </c>
      <c r="E291" s="360" t="str">
        <f>IF(B291="","",SUMIF('Precificação Produto | Custo Co'!$C$10:$C$999,B291, 'Precificação Produto | Custo Co'!$H$10:$H$999)*'Precificação Produto | Custo Co'!$K$25)</f>
        <v/>
      </c>
      <c r="F291" s="368"/>
      <c r="G291" s="360" t="str">
        <f>IF(B291="","",IF($F291="",$E291,$F291) - SUMIFS('Precificação Produto | Custo Co'!$H:$H,'Precificação Produto | Custo Co'!$C:$C,$B291) * (1+SUM('Gastos Variáveis'!$E:$E)))</f>
        <v/>
      </c>
      <c r="H291" s="369" t="str">
        <f t="shared" si="2"/>
        <v/>
      </c>
      <c r="I291" s="370" t="str">
        <f>IFERROR(IF($F291="",$E291,$F291) / (SUMIFS('Precificação Produto | Custo Co'!$H:$H,'Precificação Produto | Custo Co'!$C:$C,$B291)*(1+SUM('Gastos Variáveis'!$E:$E))),)</f>
        <v/>
      </c>
      <c r="J291" s="362" t="str">
        <f t="shared" si="3"/>
        <v/>
      </c>
      <c r="K291" s="364" t="str">
        <f t="shared" ref="K291:M291" si="287">IF($F291="",$E291,$F291)</f>
        <v/>
      </c>
      <c r="L291" s="365" t="str">
        <f t="shared" si="287"/>
        <v/>
      </c>
      <c r="M291" s="365" t="str">
        <f t="shared" si="287"/>
        <v/>
      </c>
      <c r="N291" s="366" t="str">
        <f t="shared" si="5"/>
        <v/>
      </c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>
      <c r="A292" s="51"/>
      <c r="B292" s="370"/>
      <c r="C292" s="359" t="str">
        <f>IFERROR(VLOOKUP(B292, 'Registro de Fichas Técnicas'!$B$40:$C$993, 2, FALSE), "")</f>
        <v/>
      </c>
      <c r="D292" s="360" t="str">
        <f> IF(B292="","",E292*(1-'Precificação Produto | Custo Co'!$K$10))</f>
        <v/>
      </c>
      <c r="E292" s="360" t="str">
        <f>IF(B292="","",SUMIF('Precificação Produto | Custo Co'!$C$10:$C$999,B292, 'Precificação Produto | Custo Co'!$H$10:$H$999)*'Precificação Produto | Custo Co'!$K$25)</f>
        <v/>
      </c>
      <c r="F292" s="368"/>
      <c r="G292" s="360" t="str">
        <f>IF(B292="","",IF($F292="",$E292,$F292) - SUMIFS('Precificação Produto | Custo Co'!$H:$H,'Precificação Produto | Custo Co'!$C:$C,$B292) * (1+SUM('Gastos Variáveis'!$E:$E)))</f>
        <v/>
      </c>
      <c r="H292" s="369" t="str">
        <f t="shared" si="2"/>
        <v/>
      </c>
      <c r="I292" s="370" t="str">
        <f>IFERROR(IF($F292="",$E292,$F292) / (SUMIFS('Precificação Produto | Custo Co'!$H:$H,'Precificação Produto | Custo Co'!$C:$C,$B292)*(1+SUM('Gastos Variáveis'!$E:$E))),)</f>
        <v/>
      </c>
      <c r="J292" s="362" t="str">
        <f t="shared" si="3"/>
        <v/>
      </c>
      <c r="K292" s="364" t="str">
        <f t="shared" ref="K292:M292" si="288">IF($F292="",$E292,$F292)</f>
        <v/>
      </c>
      <c r="L292" s="365" t="str">
        <f t="shared" si="288"/>
        <v/>
      </c>
      <c r="M292" s="365" t="str">
        <f t="shared" si="288"/>
        <v/>
      </c>
      <c r="N292" s="366" t="str">
        <f t="shared" si="5"/>
        <v/>
      </c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>
      <c r="A293" s="51"/>
      <c r="B293" s="370"/>
      <c r="C293" s="359" t="str">
        <f>IFERROR(VLOOKUP(B293, 'Registro de Fichas Técnicas'!$B$40:$C$993, 2, FALSE), "")</f>
        <v/>
      </c>
      <c r="D293" s="360" t="str">
        <f> IF(B293="","",E293*(1-'Precificação Produto | Custo Co'!$K$10))</f>
        <v/>
      </c>
      <c r="E293" s="360" t="str">
        <f>IF(B293="","",SUMIF('Precificação Produto | Custo Co'!$C$10:$C$999,B293, 'Precificação Produto | Custo Co'!$H$10:$H$999)*'Precificação Produto | Custo Co'!$K$25)</f>
        <v/>
      </c>
      <c r="F293" s="368"/>
      <c r="G293" s="360" t="str">
        <f>IF(B293="","",IF($F293="",$E293,$F293) - SUMIFS('Precificação Produto | Custo Co'!$H:$H,'Precificação Produto | Custo Co'!$C:$C,$B293) * (1+SUM('Gastos Variáveis'!$E:$E)))</f>
        <v/>
      </c>
      <c r="H293" s="369" t="str">
        <f t="shared" si="2"/>
        <v/>
      </c>
      <c r="I293" s="370" t="str">
        <f>IFERROR(IF($F293="",$E293,$F293) / (SUMIFS('Precificação Produto | Custo Co'!$H:$H,'Precificação Produto | Custo Co'!$C:$C,$B293)*(1+SUM('Gastos Variáveis'!$E:$E))),)</f>
        <v/>
      </c>
      <c r="J293" s="362" t="str">
        <f t="shared" si="3"/>
        <v/>
      </c>
      <c r="K293" s="364" t="str">
        <f t="shared" ref="K293:M293" si="289">IF($F293="",$E293,$F293)</f>
        <v/>
      </c>
      <c r="L293" s="365" t="str">
        <f t="shared" si="289"/>
        <v/>
      </c>
      <c r="M293" s="365" t="str">
        <f t="shared" si="289"/>
        <v/>
      </c>
      <c r="N293" s="366" t="str">
        <f t="shared" si="5"/>
        <v/>
      </c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>
      <c r="A294" s="51"/>
      <c r="B294" s="370"/>
      <c r="C294" s="359" t="str">
        <f>IFERROR(VLOOKUP(B294, 'Registro de Fichas Técnicas'!$B$40:$C$993, 2, FALSE), "")</f>
        <v/>
      </c>
      <c r="D294" s="360" t="str">
        <f> IF(B294="","",E294*(1-'Precificação Produto | Custo Co'!$K$10))</f>
        <v/>
      </c>
      <c r="E294" s="360" t="str">
        <f>IF(B294="","",SUMIF('Precificação Produto | Custo Co'!$C$10:$C$999,B294, 'Precificação Produto | Custo Co'!$H$10:$H$999)*'Precificação Produto | Custo Co'!$K$25)</f>
        <v/>
      </c>
      <c r="F294" s="368"/>
      <c r="G294" s="360" t="str">
        <f>IF(B294="","",IF($F294="",$E294,$F294) - SUMIFS('Precificação Produto | Custo Co'!$H:$H,'Precificação Produto | Custo Co'!$C:$C,$B294) * (1+SUM('Gastos Variáveis'!$E:$E)))</f>
        <v/>
      </c>
      <c r="H294" s="369" t="str">
        <f t="shared" si="2"/>
        <v/>
      </c>
      <c r="I294" s="370" t="str">
        <f>IFERROR(IF($F294="",$E294,$F294) / (SUMIFS('Precificação Produto | Custo Co'!$H:$H,'Precificação Produto | Custo Co'!$C:$C,$B294)*(1+SUM('Gastos Variáveis'!$E:$E))),)</f>
        <v/>
      </c>
      <c r="J294" s="362" t="str">
        <f t="shared" si="3"/>
        <v/>
      </c>
      <c r="K294" s="364" t="str">
        <f t="shared" ref="K294:M294" si="290">IF($F294="",$E294,$F294)</f>
        <v/>
      </c>
      <c r="L294" s="365" t="str">
        <f t="shared" si="290"/>
        <v/>
      </c>
      <c r="M294" s="365" t="str">
        <f t="shared" si="290"/>
        <v/>
      </c>
      <c r="N294" s="366" t="str">
        <f t="shared" si="5"/>
        <v/>
      </c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>
      <c r="A295" s="51"/>
      <c r="B295" s="370"/>
      <c r="C295" s="359" t="str">
        <f>IFERROR(VLOOKUP(B295, 'Registro de Fichas Técnicas'!$B$40:$C$993, 2, FALSE), "")</f>
        <v/>
      </c>
      <c r="D295" s="360" t="str">
        <f> IF(B295="","",E295*(1-'Precificação Produto | Custo Co'!$K$10))</f>
        <v/>
      </c>
      <c r="E295" s="360" t="str">
        <f>IF(B295="","",SUMIF('Precificação Produto | Custo Co'!$C$10:$C$999,B295, 'Precificação Produto | Custo Co'!$H$10:$H$999)*'Precificação Produto | Custo Co'!$K$25)</f>
        <v/>
      </c>
      <c r="F295" s="368"/>
      <c r="G295" s="360" t="str">
        <f>IF(B295="","",IF($F295="",$E295,$F295) - SUMIFS('Precificação Produto | Custo Co'!$H:$H,'Precificação Produto | Custo Co'!$C:$C,$B295) * (1+SUM('Gastos Variáveis'!$E:$E)))</f>
        <v/>
      </c>
      <c r="H295" s="369" t="str">
        <f t="shared" si="2"/>
        <v/>
      </c>
      <c r="I295" s="370" t="str">
        <f>IFERROR(IF($F295="",$E295,$F295) / (SUMIFS('Precificação Produto | Custo Co'!$H:$H,'Precificação Produto | Custo Co'!$C:$C,$B295)*(1+SUM('Gastos Variáveis'!$E:$E))),)</f>
        <v/>
      </c>
      <c r="J295" s="362" t="str">
        <f t="shared" si="3"/>
        <v/>
      </c>
      <c r="K295" s="364" t="str">
        <f t="shared" ref="K295:M295" si="291">IF($F295="",$E295,$F295)</f>
        <v/>
      </c>
      <c r="L295" s="365" t="str">
        <f t="shared" si="291"/>
        <v/>
      </c>
      <c r="M295" s="365" t="str">
        <f t="shared" si="291"/>
        <v/>
      </c>
      <c r="N295" s="366" t="str">
        <f t="shared" si="5"/>
        <v/>
      </c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>
      <c r="A296" s="51"/>
      <c r="B296" s="370"/>
      <c r="C296" s="359" t="str">
        <f>IFERROR(VLOOKUP(B296, 'Registro de Fichas Técnicas'!$B$40:$C$993, 2, FALSE), "")</f>
        <v/>
      </c>
      <c r="D296" s="360" t="str">
        <f> IF(B296="","",E296*(1-'Precificação Produto | Custo Co'!$K$10))</f>
        <v/>
      </c>
      <c r="E296" s="360" t="str">
        <f>IF(B296="","",SUMIF('Precificação Produto | Custo Co'!$C$10:$C$999,B296, 'Precificação Produto | Custo Co'!$H$10:$H$999)*'Precificação Produto | Custo Co'!$K$25)</f>
        <v/>
      </c>
      <c r="F296" s="368"/>
      <c r="G296" s="360" t="str">
        <f>IF(B296="","",IF($F296="",$E296,$F296) - SUMIFS('Precificação Produto | Custo Co'!$H:$H,'Precificação Produto | Custo Co'!$C:$C,$B296) * (1+SUM('Gastos Variáveis'!$E:$E)))</f>
        <v/>
      </c>
      <c r="H296" s="369" t="str">
        <f t="shared" si="2"/>
        <v/>
      </c>
      <c r="I296" s="370" t="str">
        <f>IFERROR(IF($F296="",$E296,$F296) / (SUMIFS('Precificação Produto | Custo Co'!$H:$H,'Precificação Produto | Custo Co'!$C:$C,$B296)*(1+SUM('Gastos Variáveis'!$E:$E))),)</f>
        <v/>
      </c>
      <c r="J296" s="362" t="str">
        <f t="shared" si="3"/>
        <v/>
      </c>
      <c r="K296" s="364" t="str">
        <f t="shared" ref="K296:M296" si="292">IF($F296="",$E296,$F296)</f>
        <v/>
      </c>
      <c r="L296" s="365" t="str">
        <f t="shared" si="292"/>
        <v/>
      </c>
      <c r="M296" s="365" t="str">
        <f t="shared" si="292"/>
        <v/>
      </c>
      <c r="N296" s="366" t="str">
        <f t="shared" si="5"/>
        <v/>
      </c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>
      <c r="A297" s="51"/>
      <c r="B297" s="370"/>
      <c r="C297" s="359" t="str">
        <f>IFERROR(VLOOKUP(B297, 'Registro de Fichas Técnicas'!$B$40:$C$993, 2, FALSE), "")</f>
        <v/>
      </c>
      <c r="D297" s="360" t="str">
        <f> IF(B297="","",E297*(1-'Precificação Produto | Custo Co'!$K$10))</f>
        <v/>
      </c>
      <c r="E297" s="360" t="str">
        <f>IF(B297="","",SUMIF('Precificação Produto | Custo Co'!$C$10:$C$999,B297, 'Precificação Produto | Custo Co'!$H$10:$H$999)*'Precificação Produto | Custo Co'!$K$25)</f>
        <v/>
      </c>
      <c r="F297" s="368"/>
      <c r="G297" s="360" t="str">
        <f>IF(B297="","",IF($F297="",$E297,$F297) - SUMIFS('Precificação Produto | Custo Co'!$H:$H,'Precificação Produto | Custo Co'!$C:$C,$B297) * (1+SUM('Gastos Variáveis'!$E:$E)))</f>
        <v/>
      </c>
      <c r="H297" s="369" t="str">
        <f t="shared" si="2"/>
        <v/>
      </c>
      <c r="I297" s="370" t="str">
        <f>IFERROR(IF($F297="",$E297,$F297) / (SUMIFS('Precificação Produto | Custo Co'!$H:$H,'Precificação Produto | Custo Co'!$C:$C,$B297)*(1+SUM('Gastos Variáveis'!$E:$E))),)</f>
        <v/>
      </c>
      <c r="J297" s="362" t="str">
        <f t="shared" si="3"/>
        <v/>
      </c>
      <c r="K297" s="364" t="str">
        <f t="shared" ref="K297:M297" si="293">IF($F297="",$E297,$F297)</f>
        <v/>
      </c>
      <c r="L297" s="365" t="str">
        <f t="shared" si="293"/>
        <v/>
      </c>
      <c r="M297" s="365" t="str">
        <f t="shared" si="293"/>
        <v/>
      </c>
      <c r="N297" s="366" t="str">
        <f t="shared" si="5"/>
        <v/>
      </c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>
      <c r="A298" s="51"/>
      <c r="B298" s="370"/>
      <c r="C298" s="359" t="str">
        <f>IFERROR(VLOOKUP(B298, 'Registro de Fichas Técnicas'!$B$40:$C$993, 2, FALSE), "")</f>
        <v/>
      </c>
      <c r="D298" s="360" t="str">
        <f> IF(B298="","",E298*(1-'Precificação Produto | Custo Co'!$K$10))</f>
        <v/>
      </c>
      <c r="E298" s="360" t="str">
        <f>IF(B298="","",SUMIF('Precificação Produto | Custo Co'!$C$10:$C$999,B298, 'Precificação Produto | Custo Co'!$H$10:$H$999)*'Precificação Produto | Custo Co'!$K$25)</f>
        <v/>
      </c>
      <c r="F298" s="368"/>
      <c r="G298" s="360" t="str">
        <f>IF(B298="","",IF($F298="",$E298,$F298) - SUMIFS('Precificação Produto | Custo Co'!$H:$H,'Precificação Produto | Custo Co'!$C:$C,$B298) * (1+SUM('Gastos Variáveis'!$E:$E)))</f>
        <v/>
      </c>
      <c r="H298" s="369" t="str">
        <f t="shared" si="2"/>
        <v/>
      </c>
      <c r="I298" s="370" t="str">
        <f>IFERROR(IF($F298="",$E298,$F298) / (SUMIFS('Precificação Produto | Custo Co'!$H:$H,'Precificação Produto | Custo Co'!$C:$C,$B298)*(1+SUM('Gastos Variáveis'!$E:$E))),)</f>
        <v/>
      </c>
      <c r="J298" s="362" t="str">
        <f t="shared" si="3"/>
        <v/>
      </c>
      <c r="K298" s="364" t="str">
        <f t="shared" ref="K298:M298" si="294">IF($F298="",$E298,$F298)</f>
        <v/>
      </c>
      <c r="L298" s="365" t="str">
        <f t="shared" si="294"/>
        <v/>
      </c>
      <c r="M298" s="365" t="str">
        <f t="shared" si="294"/>
        <v/>
      </c>
      <c r="N298" s="366" t="str">
        <f t="shared" si="5"/>
        <v/>
      </c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>
      <c r="A299" s="51"/>
      <c r="B299" s="370"/>
      <c r="C299" s="359" t="str">
        <f>IFERROR(VLOOKUP(B299, 'Registro de Fichas Técnicas'!$B$40:$C$993, 2, FALSE), "")</f>
        <v/>
      </c>
      <c r="D299" s="360" t="str">
        <f> IF(B299="","",E299*(1-'Precificação Produto | Custo Co'!$K$10))</f>
        <v/>
      </c>
      <c r="E299" s="360" t="str">
        <f>IF(B299="","",SUMIF('Precificação Produto | Custo Co'!$C$10:$C$999,B299, 'Precificação Produto | Custo Co'!$H$10:$H$999)*'Precificação Produto | Custo Co'!$K$25)</f>
        <v/>
      </c>
      <c r="F299" s="368"/>
      <c r="G299" s="360" t="str">
        <f>IF(B299="","",IF($F299="",$E299,$F299) - SUMIFS('Precificação Produto | Custo Co'!$H:$H,'Precificação Produto | Custo Co'!$C:$C,$B299) * (1+SUM('Gastos Variáveis'!$E:$E)))</f>
        <v/>
      </c>
      <c r="H299" s="369" t="str">
        <f t="shared" si="2"/>
        <v/>
      </c>
      <c r="I299" s="370" t="str">
        <f>IFERROR(IF($F299="",$E299,$F299) / (SUMIFS('Precificação Produto | Custo Co'!$H:$H,'Precificação Produto | Custo Co'!$C:$C,$B299)*(1+SUM('Gastos Variáveis'!$E:$E))),)</f>
        <v/>
      </c>
      <c r="J299" s="362" t="str">
        <f t="shared" si="3"/>
        <v/>
      </c>
      <c r="K299" s="364" t="str">
        <f t="shared" ref="K299:M299" si="295">IF($F299="",$E299,$F299)</f>
        <v/>
      </c>
      <c r="L299" s="365" t="str">
        <f t="shared" si="295"/>
        <v/>
      </c>
      <c r="M299" s="365" t="str">
        <f t="shared" si="295"/>
        <v/>
      </c>
      <c r="N299" s="366" t="str">
        <f t="shared" si="5"/>
        <v/>
      </c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>
      <c r="A300" s="51"/>
      <c r="B300" s="370"/>
      <c r="C300" s="359" t="str">
        <f>IFERROR(VLOOKUP(B300, 'Registro de Fichas Técnicas'!$B$40:$C$993, 2, FALSE), "")</f>
        <v/>
      </c>
      <c r="D300" s="360" t="str">
        <f> IF(B300="","",E300*(1-'Precificação Produto | Custo Co'!$K$10))</f>
        <v/>
      </c>
      <c r="E300" s="360" t="str">
        <f>IF(B300="","",SUMIF('Precificação Produto | Custo Co'!$C$10:$C$999,B300, 'Precificação Produto | Custo Co'!$H$10:$H$999)*'Precificação Produto | Custo Co'!$K$25)</f>
        <v/>
      </c>
      <c r="F300" s="368"/>
      <c r="G300" s="360" t="str">
        <f>IF(B300="","",IF($F300="",$E300,$F300) - SUMIFS('Precificação Produto | Custo Co'!$H:$H,'Precificação Produto | Custo Co'!$C:$C,$B300) * (1+SUM('Gastos Variáveis'!$E:$E)))</f>
        <v/>
      </c>
      <c r="H300" s="369" t="str">
        <f t="shared" si="2"/>
        <v/>
      </c>
      <c r="I300" s="370" t="str">
        <f>IFERROR(IF($F300="",$E300,$F300) / (SUMIFS('Precificação Produto | Custo Co'!$H:$H,'Precificação Produto | Custo Co'!$C:$C,$B300)*(1+SUM('Gastos Variáveis'!$E:$E))),)</f>
        <v/>
      </c>
      <c r="J300" s="362" t="str">
        <f t="shared" si="3"/>
        <v/>
      </c>
      <c r="K300" s="364" t="str">
        <f t="shared" ref="K300:M300" si="296">IF($F300="",$E300,$F300)</f>
        <v/>
      </c>
      <c r="L300" s="365" t="str">
        <f t="shared" si="296"/>
        <v/>
      </c>
      <c r="M300" s="365" t="str">
        <f t="shared" si="296"/>
        <v/>
      </c>
      <c r="N300" s="366" t="str">
        <f t="shared" si="5"/>
        <v/>
      </c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>
      <c r="A301" s="51"/>
      <c r="B301" s="370"/>
      <c r="C301" s="359" t="str">
        <f>IFERROR(VLOOKUP(B301, 'Registro de Fichas Técnicas'!$B$40:$C$993, 2, FALSE), "")</f>
        <v/>
      </c>
      <c r="D301" s="360" t="str">
        <f> IF(B301="","",E301*(1-'Precificação Produto | Custo Co'!$K$10))</f>
        <v/>
      </c>
      <c r="E301" s="360" t="str">
        <f>IF(B301="","",SUMIF('Precificação Produto | Custo Co'!$C$10:$C$999,B301, 'Precificação Produto | Custo Co'!$H$10:$H$999)*'Precificação Produto | Custo Co'!$K$25)</f>
        <v/>
      </c>
      <c r="F301" s="368"/>
      <c r="G301" s="360" t="str">
        <f>IF(B301="","",IF($F301="",$E301,$F301) - SUMIFS('Precificação Produto | Custo Co'!$H:$H,'Precificação Produto | Custo Co'!$C:$C,$B301) * (1+SUM('Gastos Variáveis'!$E:$E)))</f>
        <v/>
      </c>
      <c r="H301" s="369" t="str">
        <f t="shared" si="2"/>
        <v/>
      </c>
      <c r="I301" s="370" t="str">
        <f>IFERROR(IF($F301="",$E301,$F301) / (SUMIFS('Precificação Produto | Custo Co'!$H:$H,'Precificação Produto | Custo Co'!$C:$C,$B301)*(1+SUM('Gastos Variáveis'!$E:$E))),)</f>
        <v/>
      </c>
      <c r="J301" s="362" t="str">
        <f t="shared" si="3"/>
        <v/>
      </c>
      <c r="K301" s="364" t="str">
        <f t="shared" ref="K301:M301" si="297">IF($F301="",$E301,$F301)</f>
        <v/>
      </c>
      <c r="L301" s="365" t="str">
        <f t="shared" si="297"/>
        <v/>
      </c>
      <c r="M301" s="365" t="str">
        <f t="shared" si="297"/>
        <v/>
      </c>
      <c r="N301" s="366" t="str">
        <f t="shared" si="5"/>
        <v/>
      </c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51"/>
      <c r="B302" s="370"/>
      <c r="C302" s="359" t="str">
        <f>IFERROR(VLOOKUP(B302, 'Registro de Fichas Técnicas'!$B$40:$C$993, 2, FALSE), "")</f>
        <v/>
      </c>
      <c r="D302" s="360" t="str">
        <f> IF(B302="","",E302*(1-'Precificação Produto | Custo Co'!$K$10))</f>
        <v/>
      </c>
      <c r="E302" s="360" t="str">
        <f>IF(B302="","",SUMIF('Precificação Produto | Custo Co'!$C$10:$C$999,B302, 'Precificação Produto | Custo Co'!$H$10:$H$999)*'Precificação Produto | Custo Co'!$K$25)</f>
        <v/>
      </c>
      <c r="F302" s="368"/>
      <c r="G302" s="360" t="str">
        <f>IF(B302="","",IF($F302="",$E302,$F302) - SUMIFS('Precificação Produto | Custo Co'!$H:$H,'Precificação Produto | Custo Co'!$C:$C,$B302) * (1+SUM('Gastos Variáveis'!$E:$E)))</f>
        <v/>
      </c>
      <c r="H302" s="369" t="str">
        <f t="shared" si="2"/>
        <v/>
      </c>
      <c r="I302" s="370" t="str">
        <f>IFERROR(IF($F302="",$E302,$F302) / (SUMIFS('Precificação Produto | Custo Co'!$H:$H,'Precificação Produto | Custo Co'!$C:$C,$B302)*(1+SUM('Gastos Variáveis'!$E:$E))),)</f>
        <v/>
      </c>
      <c r="J302" s="362" t="str">
        <f t="shared" si="3"/>
        <v/>
      </c>
      <c r="K302" s="364" t="str">
        <f t="shared" ref="K302:M302" si="298">IF($F302="",$E302,$F302)</f>
        <v/>
      </c>
      <c r="L302" s="365" t="str">
        <f t="shared" si="298"/>
        <v/>
      </c>
      <c r="M302" s="365" t="str">
        <f t="shared" si="298"/>
        <v/>
      </c>
      <c r="N302" s="366" t="str">
        <f t="shared" si="5"/>
        <v/>
      </c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>
      <c r="A303" s="51"/>
      <c r="B303" s="370"/>
      <c r="C303" s="359" t="str">
        <f>IFERROR(VLOOKUP(B303, 'Registro de Fichas Técnicas'!$B$40:$C$993, 2, FALSE), "")</f>
        <v/>
      </c>
      <c r="D303" s="360" t="str">
        <f> IF(B303="","",E303*(1-'Precificação Produto | Custo Co'!$K$10))</f>
        <v/>
      </c>
      <c r="E303" s="360" t="str">
        <f>IF(B303="","",SUMIF('Precificação Produto | Custo Co'!$C$10:$C$999,B303, 'Precificação Produto | Custo Co'!$H$10:$H$999)*'Precificação Produto | Custo Co'!$K$25)</f>
        <v/>
      </c>
      <c r="F303" s="368"/>
      <c r="G303" s="360" t="str">
        <f>IF(B303="","",IF($F303="",$E303,$F303) - SUMIFS('Precificação Produto | Custo Co'!$H:$H,'Precificação Produto | Custo Co'!$C:$C,$B303) * (1+SUM('Gastos Variáveis'!$E:$E)))</f>
        <v/>
      </c>
      <c r="H303" s="369" t="str">
        <f t="shared" si="2"/>
        <v/>
      </c>
      <c r="I303" s="370" t="str">
        <f>IFERROR(IF($F303="",$E303,$F303) / (SUMIFS('Precificação Produto | Custo Co'!$H:$H,'Precificação Produto | Custo Co'!$C:$C,$B303)*(1+SUM('Gastos Variáveis'!$E:$E))),)</f>
        <v/>
      </c>
      <c r="J303" s="362" t="str">
        <f t="shared" si="3"/>
        <v/>
      </c>
      <c r="K303" s="364" t="str">
        <f t="shared" ref="K303:M303" si="299">IF($F303="",$E303,$F303)</f>
        <v/>
      </c>
      <c r="L303" s="365" t="str">
        <f t="shared" si="299"/>
        <v/>
      </c>
      <c r="M303" s="365" t="str">
        <f t="shared" si="299"/>
        <v/>
      </c>
      <c r="N303" s="366" t="str">
        <f t="shared" si="5"/>
        <v/>
      </c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>
      <c r="A304" s="51"/>
      <c r="B304" s="370"/>
      <c r="C304" s="359" t="str">
        <f>IFERROR(VLOOKUP(B304, 'Registro de Fichas Técnicas'!$B$40:$C$993, 2, FALSE), "")</f>
        <v/>
      </c>
      <c r="D304" s="360" t="str">
        <f> IF(B304="","",E304*(1-'Precificação Produto | Custo Co'!$K$10))</f>
        <v/>
      </c>
      <c r="E304" s="360" t="str">
        <f>IF(B304="","",SUMIF('Precificação Produto | Custo Co'!$C$10:$C$999,B304, 'Precificação Produto | Custo Co'!$H$10:$H$999)*'Precificação Produto | Custo Co'!$K$25)</f>
        <v/>
      </c>
      <c r="F304" s="368"/>
      <c r="G304" s="360" t="str">
        <f>IF(B304="","",IF($F304="",$E304,$F304) - SUMIFS('Precificação Produto | Custo Co'!$H:$H,'Precificação Produto | Custo Co'!$C:$C,$B304) * (1+SUM('Gastos Variáveis'!$E:$E)))</f>
        <v/>
      </c>
      <c r="H304" s="369" t="str">
        <f t="shared" si="2"/>
        <v/>
      </c>
      <c r="I304" s="370" t="str">
        <f>IFERROR(IF($F304="",$E304,$F304) / (SUMIFS('Precificação Produto | Custo Co'!$H:$H,'Precificação Produto | Custo Co'!$C:$C,$B304)*(1+SUM('Gastos Variáveis'!$E:$E))),)</f>
        <v/>
      </c>
      <c r="J304" s="362" t="str">
        <f t="shared" si="3"/>
        <v/>
      </c>
      <c r="K304" s="364" t="str">
        <f t="shared" ref="K304:M304" si="300">IF($F304="",$E304,$F304)</f>
        <v/>
      </c>
      <c r="L304" s="365" t="str">
        <f t="shared" si="300"/>
        <v/>
      </c>
      <c r="M304" s="365" t="str">
        <f t="shared" si="300"/>
        <v/>
      </c>
      <c r="N304" s="366" t="str">
        <f t="shared" si="5"/>
        <v/>
      </c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>
      <c r="A305" s="51"/>
      <c r="B305" s="370"/>
      <c r="C305" s="359" t="str">
        <f>IFERROR(VLOOKUP(B305, 'Registro de Fichas Técnicas'!$B$40:$C$993, 2, FALSE), "")</f>
        <v/>
      </c>
      <c r="D305" s="360" t="str">
        <f> IF(B305="","",E305*(1-'Precificação Produto | Custo Co'!$K$10))</f>
        <v/>
      </c>
      <c r="E305" s="360" t="str">
        <f>IF(B305="","",SUMIF('Precificação Produto | Custo Co'!$C$10:$C$999,B305, 'Precificação Produto | Custo Co'!$H$10:$H$999)*'Precificação Produto | Custo Co'!$K$25)</f>
        <v/>
      </c>
      <c r="F305" s="368"/>
      <c r="G305" s="360" t="str">
        <f>IF(B305="","",IF($F305="",$E305,$F305) - SUMIFS('Precificação Produto | Custo Co'!$H:$H,'Precificação Produto | Custo Co'!$C:$C,$B305) * (1+SUM('Gastos Variáveis'!$E:$E)))</f>
        <v/>
      </c>
      <c r="H305" s="369" t="str">
        <f t="shared" si="2"/>
        <v/>
      </c>
      <c r="I305" s="370" t="str">
        <f>IFERROR(IF($F305="",$E305,$F305) / (SUMIFS('Precificação Produto | Custo Co'!$H:$H,'Precificação Produto | Custo Co'!$C:$C,$B305)*(1+SUM('Gastos Variáveis'!$E:$E))),)</f>
        <v/>
      </c>
      <c r="J305" s="362" t="str">
        <f t="shared" si="3"/>
        <v/>
      </c>
      <c r="K305" s="364" t="str">
        <f t="shared" ref="K305:M305" si="301">IF($F305="",$E305,$F305)</f>
        <v/>
      </c>
      <c r="L305" s="365" t="str">
        <f t="shared" si="301"/>
        <v/>
      </c>
      <c r="M305" s="365" t="str">
        <f t="shared" si="301"/>
        <v/>
      </c>
      <c r="N305" s="366" t="str">
        <f t="shared" si="5"/>
        <v/>
      </c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>
      <c r="A306" s="51"/>
      <c r="B306" s="370"/>
      <c r="C306" s="359" t="str">
        <f>IFERROR(VLOOKUP(B306, 'Registro de Fichas Técnicas'!$B$40:$C$993, 2, FALSE), "")</f>
        <v/>
      </c>
      <c r="D306" s="360" t="str">
        <f> IF(B306="","",E306*(1-'Precificação Produto | Custo Co'!$K$10))</f>
        <v/>
      </c>
      <c r="E306" s="360" t="str">
        <f>IF(B306="","",SUMIF('Precificação Produto | Custo Co'!$C$10:$C$999,B306, 'Precificação Produto | Custo Co'!$H$10:$H$999)*'Precificação Produto | Custo Co'!$K$25)</f>
        <v/>
      </c>
      <c r="F306" s="368"/>
      <c r="G306" s="360" t="str">
        <f>IF(B306="","",IF($F306="",$E306,$F306) - SUMIFS('Precificação Produto | Custo Co'!$H:$H,'Precificação Produto | Custo Co'!$C:$C,$B306) * (1+SUM('Gastos Variáveis'!$E:$E)))</f>
        <v/>
      </c>
      <c r="H306" s="369" t="str">
        <f t="shared" si="2"/>
        <v/>
      </c>
      <c r="I306" s="370" t="str">
        <f>IFERROR(IF($F306="",$E306,$F306) / (SUMIFS('Precificação Produto | Custo Co'!$H:$H,'Precificação Produto | Custo Co'!$C:$C,$B306)*(1+SUM('Gastos Variáveis'!$E:$E))),)</f>
        <v/>
      </c>
      <c r="J306" s="362" t="str">
        <f t="shared" si="3"/>
        <v/>
      </c>
      <c r="K306" s="364" t="str">
        <f t="shared" ref="K306:M306" si="302">IF($F306="",$E306,$F306)</f>
        <v/>
      </c>
      <c r="L306" s="365" t="str">
        <f t="shared" si="302"/>
        <v/>
      </c>
      <c r="M306" s="365" t="str">
        <f t="shared" si="302"/>
        <v/>
      </c>
      <c r="N306" s="366" t="str">
        <f t="shared" si="5"/>
        <v/>
      </c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>
      <c r="A307" s="51"/>
      <c r="B307" s="370"/>
      <c r="C307" s="359" t="str">
        <f>IFERROR(VLOOKUP(B307, 'Registro de Fichas Técnicas'!$B$40:$C$993, 2, FALSE), "")</f>
        <v/>
      </c>
      <c r="D307" s="360" t="str">
        <f> IF(B307="","",E307*(1-'Precificação Produto | Custo Co'!$K$10))</f>
        <v/>
      </c>
      <c r="E307" s="360" t="str">
        <f>IF(B307="","",SUMIF('Precificação Produto | Custo Co'!$C$10:$C$999,B307, 'Precificação Produto | Custo Co'!$H$10:$H$999)*'Precificação Produto | Custo Co'!$K$25)</f>
        <v/>
      </c>
      <c r="F307" s="368"/>
      <c r="G307" s="360" t="str">
        <f>IF(B307="","",IF($F307="",$E307,$F307) - SUMIFS('Precificação Produto | Custo Co'!$H:$H,'Precificação Produto | Custo Co'!$C:$C,$B307) * (1+SUM('Gastos Variáveis'!$E:$E)))</f>
        <v/>
      </c>
      <c r="H307" s="369" t="str">
        <f t="shared" si="2"/>
        <v/>
      </c>
      <c r="I307" s="370" t="str">
        <f>IFERROR(IF($F307="",$E307,$F307) / (SUMIFS('Precificação Produto | Custo Co'!$H:$H,'Precificação Produto | Custo Co'!$C:$C,$B307)*(1+SUM('Gastos Variáveis'!$E:$E))),)</f>
        <v/>
      </c>
      <c r="J307" s="362" t="str">
        <f t="shared" si="3"/>
        <v/>
      </c>
      <c r="K307" s="364" t="str">
        <f t="shared" ref="K307:M307" si="303">IF($F307="",$E307,$F307)</f>
        <v/>
      </c>
      <c r="L307" s="365" t="str">
        <f t="shared" si="303"/>
        <v/>
      </c>
      <c r="M307" s="365" t="str">
        <f t="shared" si="303"/>
        <v/>
      </c>
      <c r="N307" s="366" t="str">
        <f t="shared" si="5"/>
        <v/>
      </c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>
      <c r="A308" s="51"/>
      <c r="B308" s="370"/>
      <c r="C308" s="359" t="str">
        <f>IFERROR(VLOOKUP(B308, 'Registro de Fichas Técnicas'!$B$40:$C$993, 2, FALSE), "")</f>
        <v/>
      </c>
      <c r="D308" s="360" t="str">
        <f> IF(B308="","",E308*(1-'Precificação Produto | Custo Co'!$K$10))</f>
        <v/>
      </c>
      <c r="E308" s="360" t="str">
        <f>IF(B308="","",SUMIF('Precificação Produto | Custo Co'!$C$10:$C$999,B308, 'Precificação Produto | Custo Co'!$H$10:$H$999)*'Precificação Produto | Custo Co'!$K$25)</f>
        <v/>
      </c>
      <c r="F308" s="368"/>
      <c r="G308" s="360" t="str">
        <f>IF(B308="","",IF($F308="",$E308,$F308) - SUMIFS('Precificação Produto | Custo Co'!$H:$H,'Precificação Produto | Custo Co'!$C:$C,$B308) * (1+SUM('Gastos Variáveis'!$E:$E)))</f>
        <v/>
      </c>
      <c r="H308" s="369" t="str">
        <f t="shared" si="2"/>
        <v/>
      </c>
      <c r="I308" s="370" t="str">
        <f>IFERROR(IF($F308="",$E308,$F308) / (SUMIFS('Precificação Produto | Custo Co'!$H:$H,'Precificação Produto | Custo Co'!$C:$C,$B308)*(1+SUM('Gastos Variáveis'!$E:$E))),)</f>
        <v/>
      </c>
      <c r="J308" s="362" t="str">
        <f t="shared" si="3"/>
        <v/>
      </c>
      <c r="K308" s="364" t="str">
        <f t="shared" ref="K308:M308" si="304">IF($F308="",$E308,$F308)</f>
        <v/>
      </c>
      <c r="L308" s="365" t="str">
        <f t="shared" si="304"/>
        <v/>
      </c>
      <c r="M308" s="365" t="str">
        <f t="shared" si="304"/>
        <v/>
      </c>
      <c r="N308" s="366" t="str">
        <f t="shared" si="5"/>
        <v/>
      </c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>
      <c r="A309" s="51"/>
      <c r="B309" s="370"/>
      <c r="C309" s="359" t="str">
        <f>IFERROR(VLOOKUP(B309, 'Registro de Fichas Técnicas'!$B$40:$C$993, 2, FALSE), "")</f>
        <v/>
      </c>
      <c r="D309" s="360" t="str">
        <f> IF(B309="","",E309*(1-'Precificação Produto | Custo Co'!$K$10))</f>
        <v/>
      </c>
      <c r="E309" s="360" t="str">
        <f>IF(B309="","",SUMIF('Precificação Produto | Custo Co'!$C$10:$C$999,B309, 'Precificação Produto | Custo Co'!$H$10:$H$999)*'Precificação Produto | Custo Co'!$K$25)</f>
        <v/>
      </c>
      <c r="F309" s="368"/>
      <c r="G309" s="360" t="str">
        <f>IF(B309="","",IF($F309="",$E309,$F309) - SUMIFS('Precificação Produto | Custo Co'!$H:$H,'Precificação Produto | Custo Co'!$C:$C,$B309) * (1+SUM('Gastos Variáveis'!$E:$E)))</f>
        <v/>
      </c>
      <c r="H309" s="369" t="str">
        <f t="shared" si="2"/>
        <v/>
      </c>
      <c r="I309" s="370" t="str">
        <f>IFERROR(IF($F309="",$E309,$F309) / (SUMIFS('Precificação Produto | Custo Co'!$H:$H,'Precificação Produto | Custo Co'!$C:$C,$B309)*(1+SUM('Gastos Variáveis'!$E:$E))),)</f>
        <v/>
      </c>
      <c r="J309" s="362" t="str">
        <f t="shared" si="3"/>
        <v/>
      </c>
      <c r="K309" s="364" t="str">
        <f t="shared" ref="K309:M309" si="305">IF($F309="",$E309,$F309)</f>
        <v/>
      </c>
      <c r="L309" s="365" t="str">
        <f t="shared" si="305"/>
        <v/>
      </c>
      <c r="M309" s="365" t="str">
        <f t="shared" si="305"/>
        <v/>
      </c>
      <c r="N309" s="366" t="str">
        <f t="shared" si="5"/>
        <v/>
      </c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>
      <c r="A310" s="51"/>
      <c r="B310" s="370"/>
      <c r="C310" s="359" t="str">
        <f>IFERROR(VLOOKUP(B310, 'Registro de Fichas Técnicas'!$B$40:$C$993, 2, FALSE), "")</f>
        <v/>
      </c>
      <c r="D310" s="360" t="str">
        <f> IF(B310="","",E310*(1-'Precificação Produto | Custo Co'!$K$10))</f>
        <v/>
      </c>
      <c r="E310" s="360" t="str">
        <f>IF(B310="","",SUMIF('Precificação Produto | Custo Co'!$C$10:$C$999,B310, 'Precificação Produto | Custo Co'!$H$10:$H$999)*'Precificação Produto | Custo Co'!$K$25)</f>
        <v/>
      </c>
      <c r="F310" s="368"/>
      <c r="G310" s="360" t="str">
        <f>IF(B310="","",IF($F310="",$E310,$F310) - SUMIFS('Precificação Produto | Custo Co'!$H:$H,'Precificação Produto | Custo Co'!$C:$C,$B310) * (1+SUM('Gastos Variáveis'!$E:$E)))</f>
        <v/>
      </c>
      <c r="H310" s="369" t="str">
        <f t="shared" si="2"/>
        <v/>
      </c>
      <c r="I310" s="370" t="str">
        <f>IFERROR(IF($F310="",$E310,$F310) / (SUMIFS('Precificação Produto | Custo Co'!$H:$H,'Precificação Produto | Custo Co'!$C:$C,$B310)*(1+SUM('Gastos Variáveis'!$E:$E))),)</f>
        <v/>
      </c>
      <c r="J310" s="362" t="str">
        <f t="shared" si="3"/>
        <v/>
      </c>
      <c r="K310" s="364" t="str">
        <f t="shared" ref="K310:M310" si="306">IF($F310="",$E310,$F310)</f>
        <v/>
      </c>
      <c r="L310" s="365" t="str">
        <f t="shared" si="306"/>
        <v/>
      </c>
      <c r="M310" s="365" t="str">
        <f t="shared" si="306"/>
        <v/>
      </c>
      <c r="N310" s="366" t="str">
        <f t="shared" si="5"/>
        <v/>
      </c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>
      <c r="A311" s="51"/>
      <c r="B311" s="370"/>
      <c r="C311" s="359" t="str">
        <f>IFERROR(VLOOKUP(B311, 'Registro de Fichas Técnicas'!$B$40:$C$993, 2, FALSE), "")</f>
        <v/>
      </c>
      <c r="D311" s="360" t="str">
        <f> IF(B311="","",E311*(1-'Precificação Produto | Custo Co'!$K$10))</f>
        <v/>
      </c>
      <c r="E311" s="360" t="str">
        <f>IF(B311="","",SUMIF('Precificação Produto | Custo Co'!$C$10:$C$999,B311, 'Precificação Produto | Custo Co'!$H$10:$H$999)*'Precificação Produto | Custo Co'!$K$25)</f>
        <v/>
      </c>
      <c r="F311" s="368"/>
      <c r="G311" s="360" t="str">
        <f>IF(B311="","",IF($F311="",$E311,$F311) - SUMIFS('Precificação Produto | Custo Co'!$H:$H,'Precificação Produto | Custo Co'!$C:$C,$B311) * (1+SUM('Gastos Variáveis'!$E:$E)))</f>
        <v/>
      </c>
      <c r="H311" s="369" t="str">
        <f t="shared" si="2"/>
        <v/>
      </c>
      <c r="I311" s="370" t="str">
        <f>IFERROR(IF($F311="",$E311,$F311) / (SUMIFS('Precificação Produto | Custo Co'!$H:$H,'Precificação Produto | Custo Co'!$C:$C,$B311)*(1+SUM('Gastos Variáveis'!$E:$E))),)</f>
        <v/>
      </c>
      <c r="J311" s="362" t="str">
        <f t="shared" si="3"/>
        <v/>
      </c>
      <c r="K311" s="364" t="str">
        <f t="shared" ref="K311:M311" si="307">IF($F311="",$E311,$F311)</f>
        <v/>
      </c>
      <c r="L311" s="365" t="str">
        <f t="shared" si="307"/>
        <v/>
      </c>
      <c r="M311" s="365" t="str">
        <f t="shared" si="307"/>
        <v/>
      </c>
      <c r="N311" s="366" t="str">
        <f t="shared" si="5"/>
        <v/>
      </c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51"/>
      <c r="B312" s="370"/>
      <c r="C312" s="359" t="str">
        <f>IFERROR(VLOOKUP(B312, 'Registro de Fichas Técnicas'!$B$40:$C$993, 2, FALSE), "")</f>
        <v/>
      </c>
      <c r="D312" s="360" t="str">
        <f> IF(B312="","",E312*(1-'Precificação Produto | Custo Co'!$K$10))</f>
        <v/>
      </c>
      <c r="E312" s="360" t="str">
        <f>IF(B312="","",SUMIF('Precificação Produto | Custo Co'!$C$10:$C$999,B312, 'Precificação Produto | Custo Co'!$H$10:$H$999)*'Precificação Produto | Custo Co'!$K$25)</f>
        <v/>
      </c>
      <c r="F312" s="368"/>
      <c r="G312" s="360" t="str">
        <f>IF(B312="","",IF($F312="",$E312,$F312) - SUMIFS('Precificação Produto | Custo Co'!$H:$H,'Precificação Produto | Custo Co'!$C:$C,$B312) * (1+SUM('Gastos Variáveis'!$E:$E)))</f>
        <v/>
      </c>
      <c r="H312" s="369" t="str">
        <f t="shared" si="2"/>
        <v/>
      </c>
      <c r="I312" s="370" t="str">
        <f>IFERROR(IF($F312="",$E312,$F312) / (SUMIFS('Precificação Produto | Custo Co'!$H:$H,'Precificação Produto | Custo Co'!$C:$C,$B312)*(1+SUM('Gastos Variáveis'!$E:$E))),)</f>
        <v/>
      </c>
      <c r="J312" s="362" t="str">
        <f t="shared" si="3"/>
        <v/>
      </c>
      <c r="K312" s="364" t="str">
        <f t="shared" ref="K312:M312" si="308">IF($F312="",$E312,$F312)</f>
        <v/>
      </c>
      <c r="L312" s="365" t="str">
        <f t="shared" si="308"/>
        <v/>
      </c>
      <c r="M312" s="365" t="str">
        <f t="shared" si="308"/>
        <v/>
      </c>
      <c r="N312" s="366" t="str">
        <f t="shared" si="5"/>
        <v/>
      </c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>
      <c r="A313" s="51"/>
      <c r="B313" s="370"/>
      <c r="C313" s="359" t="str">
        <f>IFERROR(VLOOKUP(B313, 'Registro de Fichas Técnicas'!$B$40:$C$993, 2, FALSE), "")</f>
        <v/>
      </c>
      <c r="D313" s="360" t="str">
        <f> IF(B313="","",E313*(1-'Precificação Produto | Custo Co'!$K$10))</f>
        <v/>
      </c>
      <c r="E313" s="360" t="str">
        <f>IF(B313="","",SUMIF('Precificação Produto | Custo Co'!$C$10:$C$999,B313, 'Precificação Produto | Custo Co'!$H$10:$H$999)*'Precificação Produto | Custo Co'!$K$25)</f>
        <v/>
      </c>
      <c r="F313" s="368"/>
      <c r="G313" s="360" t="str">
        <f>IF(B313="","",IF($F313="",$E313,$F313) - SUMIFS('Precificação Produto | Custo Co'!$H:$H,'Precificação Produto | Custo Co'!$C:$C,$B313) * (1+SUM('Gastos Variáveis'!$E:$E)))</f>
        <v/>
      </c>
      <c r="H313" s="369" t="str">
        <f t="shared" si="2"/>
        <v/>
      </c>
      <c r="I313" s="370" t="str">
        <f>IFERROR(IF($F313="",$E313,$F313) / (SUMIFS('Precificação Produto | Custo Co'!$H:$H,'Precificação Produto | Custo Co'!$C:$C,$B313)*(1+SUM('Gastos Variáveis'!$E:$E))),)</f>
        <v/>
      </c>
      <c r="J313" s="362" t="str">
        <f t="shared" si="3"/>
        <v/>
      </c>
      <c r="K313" s="364" t="str">
        <f t="shared" ref="K313:M313" si="309">IF($F313="",$E313,$F313)</f>
        <v/>
      </c>
      <c r="L313" s="365" t="str">
        <f t="shared" si="309"/>
        <v/>
      </c>
      <c r="M313" s="365" t="str">
        <f t="shared" si="309"/>
        <v/>
      </c>
      <c r="N313" s="366" t="str">
        <f t="shared" si="5"/>
        <v/>
      </c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51"/>
      <c r="B314" s="370"/>
      <c r="C314" s="359" t="str">
        <f>IFERROR(VLOOKUP(B314, 'Registro de Fichas Técnicas'!$B$40:$C$993, 2, FALSE), "")</f>
        <v/>
      </c>
      <c r="D314" s="360" t="str">
        <f> IF(B314="","",E314*(1-'Precificação Produto | Custo Co'!$K$10))</f>
        <v/>
      </c>
      <c r="E314" s="360" t="str">
        <f>IF(B314="","",SUMIF('Precificação Produto | Custo Co'!$C$10:$C$999,B314, 'Precificação Produto | Custo Co'!$H$10:$H$999)*'Precificação Produto | Custo Co'!$K$25)</f>
        <v/>
      </c>
      <c r="F314" s="368"/>
      <c r="G314" s="360" t="str">
        <f>IF(B314="","",IF($F314="",$E314,$F314) - SUMIFS('Precificação Produto | Custo Co'!$H:$H,'Precificação Produto | Custo Co'!$C:$C,$B314) * (1+SUM('Gastos Variáveis'!$E:$E)))</f>
        <v/>
      </c>
      <c r="H314" s="369" t="str">
        <f t="shared" si="2"/>
        <v/>
      </c>
      <c r="I314" s="370" t="str">
        <f>IFERROR(IF($F314="",$E314,$F314) / (SUMIFS('Precificação Produto | Custo Co'!$H:$H,'Precificação Produto | Custo Co'!$C:$C,$B314)*(1+SUM('Gastos Variáveis'!$E:$E))),)</f>
        <v/>
      </c>
      <c r="J314" s="362" t="str">
        <f t="shared" si="3"/>
        <v/>
      </c>
      <c r="K314" s="364" t="str">
        <f t="shared" ref="K314:M314" si="310">IF($F314="",$E314,$F314)</f>
        <v/>
      </c>
      <c r="L314" s="365" t="str">
        <f t="shared" si="310"/>
        <v/>
      </c>
      <c r="M314" s="365" t="str">
        <f t="shared" si="310"/>
        <v/>
      </c>
      <c r="N314" s="366" t="str">
        <f t="shared" si="5"/>
        <v/>
      </c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51"/>
      <c r="B315" s="370"/>
      <c r="C315" s="359" t="str">
        <f>IFERROR(VLOOKUP(B315, 'Registro de Fichas Técnicas'!$B$40:$C$993, 2, FALSE), "")</f>
        <v/>
      </c>
      <c r="D315" s="360" t="str">
        <f> IF(B315="","",E315*(1-'Precificação Produto | Custo Co'!$K$10))</f>
        <v/>
      </c>
      <c r="E315" s="360" t="str">
        <f>IF(B315="","",SUMIF('Precificação Produto | Custo Co'!$C$10:$C$999,B315, 'Precificação Produto | Custo Co'!$H$10:$H$999)*'Precificação Produto | Custo Co'!$K$25)</f>
        <v/>
      </c>
      <c r="F315" s="368"/>
      <c r="G315" s="360" t="str">
        <f>IF(B315="","",IF($F315="",$E315,$F315) - SUMIFS('Precificação Produto | Custo Co'!$H:$H,'Precificação Produto | Custo Co'!$C:$C,$B315) * (1+SUM('Gastos Variáveis'!$E:$E)))</f>
        <v/>
      </c>
      <c r="H315" s="369" t="str">
        <f t="shared" si="2"/>
        <v/>
      </c>
      <c r="I315" s="370" t="str">
        <f>IFERROR(IF($F315="",$E315,$F315) / (SUMIFS('Precificação Produto | Custo Co'!$H:$H,'Precificação Produto | Custo Co'!$C:$C,$B315)*(1+SUM('Gastos Variáveis'!$E:$E))),)</f>
        <v/>
      </c>
      <c r="J315" s="362" t="str">
        <f t="shared" si="3"/>
        <v/>
      </c>
      <c r="K315" s="364" t="str">
        <f t="shared" ref="K315:M315" si="311">IF($F315="",$E315,$F315)</f>
        <v/>
      </c>
      <c r="L315" s="365" t="str">
        <f t="shared" si="311"/>
        <v/>
      </c>
      <c r="M315" s="365" t="str">
        <f t="shared" si="311"/>
        <v/>
      </c>
      <c r="N315" s="366" t="str">
        <f t="shared" si="5"/>
        <v/>
      </c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51"/>
      <c r="B316" s="370"/>
      <c r="C316" s="359" t="str">
        <f>IFERROR(VLOOKUP(B316, 'Registro de Fichas Técnicas'!$B$40:$C$993, 2, FALSE), "")</f>
        <v/>
      </c>
      <c r="D316" s="360" t="str">
        <f> IF(B316="","",E316*(1-'Precificação Produto | Custo Co'!$K$10))</f>
        <v/>
      </c>
      <c r="E316" s="360" t="str">
        <f>IF(B316="","",SUMIF('Precificação Produto | Custo Co'!$C$10:$C$999,B316, 'Precificação Produto | Custo Co'!$H$10:$H$999)*'Precificação Produto | Custo Co'!$K$25)</f>
        <v/>
      </c>
      <c r="F316" s="368"/>
      <c r="G316" s="360" t="str">
        <f>IF(B316="","",IF($F316="",$E316,$F316) - SUMIFS('Precificação Produto | Custo Co'!$H:$H,'Precificação Produto | Custo Co'!$C:$C,$B316) * (1+SUM('Gastos Variáveis'!$E:$E)))</f>
        <v/>
      </c>
      <c r="H316" s="369" t="str">
        <f t="shared" si="2"/>
        <v/>
      </c>
      <c r="I316" s="370" t="str">
        <f>IFERROR(IF($F316="",$E316,$F316) / (SUMIFS('Precificação Produto | Custo Co'!$H:$H,'Precificação Produto | Custo Co'!$C:$C,$B316)*(1+SUM('Gastos Variáveis'!$E:$E))),)</f>
        <v/>
      </c>
      <c r="J316" s="362" t="str">
        <f t="shared" si="3"/>
        <v/>
      </c>
      <c r="K316" s="364" t="str">
        <f t="shared" ref="K316:M316" si="312">IF($F316="",$E316,$F316)</f>
        <v/>
      </c>
      <c r="L316" s="365" t="str">
        <f t="shared" si="312"/>
        <v/>
      </c>
      <c r="M316" s="365" t="str">
        <f t="shared" si="312"/>
        <v/>
      </c>
      <c r="N316" s="366" t="str">
        <f t="shared" si="5"/>
        <v/>
      </c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51"/>
      <c r="B317" s="370"/>
      <c r="C317" s="359" t="str">
        <f>IFERROR(VLOOKUP(B317, 'Registro de Fichas Técnicas'!$B$40:$C$993, 2, FALSE), "")</f>
        <v/>
      </c>
      <c r="D317" s="360" t="str">
        <f> IF(B317="","",E317*(1-'Precificação Produto | Custo Co'!$K$10))</f>
        <v/>
      </c>
      <c r="E317" s="360" t="str">
        <f>IF(B317="","",SUMIF('Precificação Produto | Custo Co'!$C$10:$C$999,B317, 'Precificação Produto | Custo Co'!$H$10:$H$999)*'Precificação Produto | Custo Co'!$K$25)</f>
        <v/>
      </c>
      <c r="F317" s="368"/>
      <c r="G317" s="360" t="str">
        <f>IF(B317="","",IF($F317="",$E317,$F317) - SUMIFS('Precificação Produto | Custo Co'!$H:$H,'Precificação Produto | Custo Co'!$C:$C,$B317) * (1+SUM('Gastos Variáveis'!$E:$E)))</f>
        <v/>
      </c>
      <c r="H317" s="369" t="str">
        <f t="shared" si="2"/>
        <v/>
      </c>
      <c r="I317" s="370" t="str">
        <f>IFERROR(IF($F317="",$E317,$F317) / (SUMIFS('Precificação Produto | Custo Co'!$H:$H,'Precificação Produto | Custo Co'!$C:$C,$B317)*(1+SUM('Gastos Variáveis'!$E:$E))),)</f>
        <v/>
      </c>
      <c r="J317" s="362" t="str">
        <f t="shared" si="3"/>
        <v/>
      </c>
      <c r="K317" s="364" t="str">
        <f t="shared" ref="K317:M317" si="313">IF($F317="",$E317,$F317)</f>
        <v/>
      </c>
      <c r="L317" s="365" t="str">
        <f t="shared" si="313"/>
        <v/>
      </c>
      <c r="M317" s="365" t="str">
        <f t="shared" si="313"/>
        <v/>
      </c>
      <c r="N317" s="366" t="str">
        <f t="shared" si="5"/>
        <v/>
      </c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51"/>
      <c r="B318" s="370"/>
      <c r="C318" s="359" t="str">
        <f>IFERROR(VLOOKUP(B318, 'Registro de Fichas Técnicas'!$B$40:$C$993, 2, FALSE), "")</f>
        <v/>
      </c>
      <c r="D318" s="360" t="str">
        <f> IF(B318="","",E318*(1-'Precificação Produto | Custo Co'!$K$10))</f>
        <v/>
      </c>
      <c r="E318" s="360" t="str">
        <f>IF(B318="","",SUMIF('Precificação Produto | Custo Co'!$C$10:$C$999,B318, 'Precificação Produto | Custo Co'!$H$10:$H$999)*'Precificação Produto | Custo Co'!$K$25)</f>
        <v/>
      </c>
      <c r="F318" s="368"/>
      <c r="G318" s="360" t="str">
        <f>IF(B318="","",IF($F318="",$E318,$F318) - SUMIFS('Precificação Produto | Custo Co'!$H:$H,'Precificação Produto | Custo Co'!$C:$C,$B318) * (1+SUM('Gastos Variáveis'!$E:$E)))</f>
        <v/>
      </c>
      <c r="H318" s="369" t="str">
        <f t="shared" si="2"/>
        <v/>
      </c>
      <c r="I318" s="370" t="str">
        <f>IFERROR(IF($F318="",$E318,$F318) / (SUMIFS('Precificação Produto | Custo Co'!$H:$H,'Precificação Produto | Custo Co'!$C:$C,$B318)*(1+SUM('Gastos Variáveis'!$E:$E))),)</f>
        <v/>
      </c>
      <c r="J318" s="362" t="str">
        <f t="shared" si="3"/>
        <v/>
      </c>
      <c r="K318" s="364" t="str">
        <f t="shared" ref="K318:M318" si="314">IF($F318="",$E318,$F318)</f>
        <v/>
      </c>
      <c r="L318" s="365" t="str">
        <f t="shared" si="314"/>
        <v/>
      </c>
      <c r="M318" s="365" t="str">
        <f t="shared" si="314"/>
        <v/>
      </c>
      <c r="N318" s="366" t="str">
        <f t="shared" si="5"/>
        <v/>
      </c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51"/>
      <c r="B319" s="370"/>
      <c r="C319" s="359" t="str">
        <f>IFERROR(VLOOKUP(B319, 'Registro de Fichas Técnicas'!$B$40:$C$993, 2, FALSE), "")</f>
        <v/>
      </c>
      <c r="D319" s="360" t="str">
        <f> IF(B319="","",E319*(1-'Precificação Produto | Custo Co'!$K$10))</f>
        <v/>
      </c>
      <c r="E319" s="360" t="str">
        <f>IF(B319="","",SUMIF('Precificação Produto | Custo Co'!$C$10:$C$999,B319, 'Precificação Produto | Custo Co'!$H$10:$H$999)*'Precificação Produto | Custo Co'!$K$25)</f>
        <v/>
      </c>
      <c r="F319" s="368"/>
      <c r="G319" s="360" t="str">
        <f>IF(B319="","",IF($F319="",$E319,$F319) - SUMIFS('Precificação Produto | Custo Co'!$H:$H,'Precificação Produto | Custo Co'!$C:$C,$B319) * (1+SUM('Gastos Variáveis'!$E:$E)))</f>
        <v/>
      </c>
      <c r="H319" s="369" t="str">
        <f t="shared" si="2"/>
        <v/>
      </c>
      <c r="I319" s="370" t="str">
        <f>IFERROR(IF($F319="",$E319,$F319) / (SUMIFS('Precificação Produto | Custo Co'!$H:$H,'Precificação Produto | Custo Co'!$C:$C,$B319)*(1+SUM('Gastos Variáveis'!$E:$E))),)</f>
        <v/>
      </c>
      <c r="J319" s="362" t="str">
        <f t="shared" si="3"/>
        <v/>
      </c>
      <c r="K319" s="364" t="str">
        <f t="shared" ref="K319:M319" si="315">IF($F319="",$E319,$F319)</f>
        <v/>
      </c>
      <c r="L319" s="365" t="str">
        <f t="shared" si="315"/>
        <v/>
      </c>
      <c r="M319" s="365" t="str">
        <f t="shared" si="315"/>
        <v/>
      </c>
      <c r="N319" s="366" t="str">
        <f t="shared" si="5"/>
        <v/>
      </c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51"/>
      <c r="B320" s="370"/>
      <c r="C320" s="359" t="str">
        <f>IFERROR(VLOOKUP(B320, 'Registro de Fichas Técnicas'!$B$40:$C$993, 2, FALSE), "")</f>
        <v/>
      </c>
      <c r="D320" s="360" t="str">
        <f> IF(B320="","",E320*(1-'Precificação Produto | Custo Co'!$K$10))</f>
        <v/>
      </c>
      <c r="E320" s="360" t="str">
        <f>IF(B320="","",SUMIF('Precificação Produto | Custo Co'!$C$10:$C$999,B320, 'Precificação Produto | Custo Co'!$H$10:$H$999)*'Precificação Produto | Custo Co'!$K$25)</f>
        <v/>
      </c>
      <c r="F320" s="368"/>
      <c r="G320" s="360" t="str">
        <f>IF(B320="","",IF($F320="",$E320,$F320) - SUMIFS('Precificação Produto | Custo Co'!$H:$H,'Precificação Produto | Custo Co'!$C:$C,$B320) * (1+SUM('Gastos Variáveis'!$E:$E)))</f>
        <v/>
      </c>
      <c r="H320" s="369" t="str">
        <f t="shared" si="2"/>
        <v/>
      </c>
      <c r="I320" s="370" t="str">
        <f>IFERROR(IF($F320="",$E320,$F320) / (SUMIFS('Precificação Produto | Custo Co'!$H:$H,'Precificação Produto | Custo Co'!$C:$C,$B320)*(1+SUM('Gastos Variáveis'!$E:$E))),)</f>
        <v/>
      </c>
      <c r="J320" s="362" t="str">
        <f t="shared" si="3"/>
        <v/>
      </c>
      <c r="K320" s="364" t="str">
        <f t="shared" ref="K320:M320" si="316">IF($F320="",$E320,$F320)</f>
        <v/>
      </c>
      <c r="L320" s="365" t="str">
        <f t="shared" si="316"/>
        <v/>
      </c>
      <c r="M320" s="365" t="str">
        <f t="shared" si="316"/>
        <v/>
      </c>
      <c r="N320" s="366" t="str">
        <f t="shared" si="5"/>
        <v/>
      </c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51"/>
      <c r="B321" s="370"/>
      <c r="C321" s="359" t="str">
        <f>IFERROR(VLOOKUP(B321, 'Registro de Fichas Técnicas'!$B$40:$C$993, 2, FALSE), "")</f>
        <v/>
      </c>
      <c r="D321" s="360" t="str">
        <f> IF(B321="","",E321*(1-'Precificação Produto | Custo Co'!$K$10))</f>
        <v/>
      </c>
      <c r="E321" s="360" t="str">
        <f>IF(B321="","",SUMIF('Precificação Produto | Custo Co'!$C$10:$C$999,B321, 'Precificação Produto | Custo Co'!$H$10:$H$999)*'Precificação Produto | Custo Co'!$K$25)</f>
        <v/>
      </c>
      <c r="F321" s="368"/>
      <c r="G321" s="360" t="str">
        <f>IF(B321="","",IF($F321="",$E321,$F321) - SUMIFS('Precificação Produto | Custo Co'!$H:$H,'Precificação Produto | Custo Co'!$C:$C,$B321) * (1+SUM('Gastos Variáveis'!$E:$E)))</f>
        <v/>
      </c>
      <c r="H321" s="369" t="str">
        <f t="shared" si="2"/>
        <v/>
      </c>
      <c r="I321" s="370" t="str">
        <f>IFERROR(IF($F321="",$E321,$F321) / (SUMIFS('Precificação Produto | Custo Co'!$H:$H,'Precificação Produto | Custo Co'!$C:$C,$B321)*(1+SUM('Gastos Variáveis'!$E:$E))),)</f>
        <v/>
      </c>
      <c r="J321" s="362" t="str">
        <f t="shared" si="3"/>
        <v/>
      </c>
      <c r="K321" s="364" t="str">
        <f t="shared" ref="K321:M321" si="317">IF($F321="",$E321,$F321)</f>
        <v/>
      </c>
      <c r="L321" s="365" t="str">
        <f t="shared" si="317"/>
        <v/>
      </c>
      <c r="M321" s="365" t="str">
        <f t="shared" si="317"/>
        <v/>
      </c>
      <c r="N321" s="366" t="str">
        <f t="shared" si="5"/>
        <v/>
      </c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1"/>
      <c r="B322" s="370"/>
      <c r="C322" s="359" t="str">
        <f>IFERROR(VLOOKUP(B322, 'Registro de Fichas Técnicas'!$B$40:$C$993, 2, FALSE), "")</f>
        <v/>
      </c>
      <c r="D322" s="360" t="str">
        <f> IF(B322="","",E322*(1-'Precificação Produto | Custo Co'!$K$10))</f>
        <v/>
      </c>
      <c r="E322" s="360" t="str">
        <f>IF(B322="","",SUMIF('Precificação Produto | Custo Co'!$C$10:$C$999,B322, 'Precificação Produto | Custo Co'!$H$10:$H$999)*'Precificação Produto | Custo Co'!$K$25)</f>
        <v/>
      </c>
      <c r="F322" s="368"/>
      <c r="G322" s="360" t="str">
        <f>IF(B322="","",IF($F322="",$E322,$F322) - SUMIFS('Precificação Produto | Custo Co'!$H:$H,'Precificação Produto | Custo Co'!$C:$C,$B322) * (1+SUM('Gastos Variáveis'!$E:$E)))</f>
        <v/>
      </c>
      <c r="H322" s="369" t="str">
        <f t="shared" si="2"/>
        <v/>
      </c>
      <c r="I322" s="370" t="str">
        <f>IFERROR(IF($F322="",$E322,$F322) / (SUMIFS('Precificação Produto | Custo Co'!$H:$H,'Precificação Produto | Custo Co'!$C:$C,$B322)*(1+SUM('Gastos Variáveis'!$E:$E))),)</f>
        <v/>
      </c>
      <c r="J322" s="362" t="str">
        <f t="shared" si="3"/>
        <v/>
      </c>
      <c r="K322" s="364" t="str">
        <f t="shared" ref="K322:M322" si="318">IF($F322="",$E322,$F322)</f>
        <v/>
      </c>
      <c r="L322" s="365" t="str">
        <f t="shared" si="318"/>
        <v/>
      </c>
      <c r="M322" s="365" t="str">
        <f t="shared" si="318"/>
        <v/>
      </c>
      <c r="N322" s="366" t="str">
        <f t="shared" si="5"/>
        <v/>
      </c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51"/>
      <c r="B323" s="370"/>
      <c r="C323" s="359" t="str">
        <f>IFERROR(VLOOKUP(B323, 'Registro de Fichas Técnicas'!$B$40:$C$993, 2, FALSE), "")</f>
        <v/>
      </c>
      <c r="D323" s="360" t="str">
        <f> IF(B323="","",E323*(1-'Precificação Produto | Custo Co'!$K$10))</f>
        <v/>
      </c>
      <c r="E323" s="360" t="str">
        <f>IF(B323="","",SUMIF('Precificação Produto | Custo Co'!$C$10:$C$999,B323, 'Precificação Produto | Custo Co'!$H$10:$H$999)*'Precificação Produto | Custo Co'!$K$25)</f>
        <v/>
      </c>
      <c r="F323" s="368"/>
      <c r="G323" s="360" t="str">
        <f>IF(B323="","",IF($F323="",$E323,$F323) - SUMIFS('Precificação Produto | Custo Co'!$H:$H,'Precificação Produto | Custo Co'!$C:$C,$B323) * (1+SUM('Gastos Variáveis'!$E:$E)))</f>
        <v/>
      </c>
      <c r="H323" s="369" t="str">
        <f t="shared" si="2"/>
        <v/>
      </c>
      <c r="I323" s="370" t="str">
        <f>IFERROR(IF($F323="",$E323,$F323) / (SUMIFS('Precificação Produto | Custo Co'!$H:$H,'Precificação Produto | Custo Co'!$C:$C,$B323)*(1+SUM('Gastos Variáveis'!$E:$E))),)</f>
        <v/>
      </c>
      <c r="J323" s="362" t="str">
        <f t="shared" si="3"/>
        <v/>
      </c>
      <c r="K323" s="364" t="str">
        <f t="shared" ref="K323:M323" si="319">IF($F323="",$E323,$F323)</f>
        <v/>
      </c>
      <c r="L323" s="365" t="str">
        <f t="shared" si="319"/>
        <v/>
      </c>
      <c r="M323" s="365" t="str">
        <f t="shared" si="319"/>
        <v/>
      </c>
      <c r="N323" s="366" t="str">
        <f t="shared" si="5"/>
        <v/>
      </c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>
      <c r="A324" s="51"/>
      <c r="B324" s="370"/>
      <c r="C324" s="359" t="str">
        <f>IFERROR(VLOOKUP(B324, 'Registro de Fichas Técnicas'!$B$40:$C$993, 2, FALSE), "")</f>
        <v/>
      </c>
      <c r="D324" s="360" t="str">
        <f> IF(B324="","",E324*(1-'Precificação Produto | Custo Co'!$K$10))</f>
        <v/>
      </c>
      <c r="E324" s="360" t="str">
        <f>IF(B324="","",SUMIF('Precificação Produto | Custo Co'!$C$10:$C$999,B324, 'Precificação Produto | Custo Co'!$H$10:$H$999)*'Precificação Produto | Custo Co'!$K$25)</f>
        <v/>
      </c>
      <c r="F324" s="368"/>
      <c r="G324" s="360" t="str">
        <f>IF(B324="","",IF($F324="",$E324,$F324) - SUMIFS('Precificação Produto | Custo Co'!$H:$H,'Precificação Produto | Custo Co'!$C:$C,$B324) * (1+SUM('Gastos Variáveis'!$E:$E)))</f>
        <v/>
      </c>
      <c r="H324" s="369" t="str">
        <f t="shared" si="2"/>
        <v/>
      </c>
      <c r="I324" s="370" t="str">
        <f>IFERROR(IF($F324="",$E324,$F324) / (SUMIFS('Precificação Produto | Custo Co'!$H:$H,'Precificação Produto | Custo Co'!$C:$C,$B324)*(1+SUM('Gastos Variáveis'!$E:$E))),)</f>
        <v/>
      </c>
      <c r="J324" s="362" t="str">
        <f t="shared" si="3"/>
        <v/>
      </c>
      <c r="K324" s="364" t="str">
        <f t="shared" ref="K324:M324" si="320">IF($F324="",$E324,$F324)</f>
        <v/>
      </c>
      <c r="L324" s="365" t="str">
        <f t="shared" si="320"/>
        <v/>
      </c>
      <c r="M324" s="365" t="str">
        <f t="shared" si="320"/>
        <v/>
      </c>
      <c r="N324" s="366" t="str">
        <f t="shared" si="5"/>
        <v/>
      </c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>
      <c r="A325" s="51"/>
      <c r="B325" s="370"/>
      <c r="C325" s="359" t="str">
        <f>IFERROR(VLOOKUP(B325, 'Registro de Fichas Técnicas'!$B$40:$C$993, 2, FALSE), "")</f>
        <v/>
      </c>
      <c r="D325" s="360" t="str">
        <f> IF(B325="","",E325*(1-'Precificação Produto | Custo Co'!$K$10))</f>
        <v/>
      </c>
      <c r="E325" s="360" t="str">
        <f>IF(B325="","",SUMIF('Precificação Produto | Custo Co'!$C$10:$C$999,B325, 'Precificação Produto | Custo Co'!$H$10:$H$999)*'Precificação Produto | Custo Co'!$K$25)</f>
        <v/>
      </c>
      <c r="F325" s="368"/>
      <c r="G325" s="360" t="str">
        <f>IF(B325="","",IF($F325="",$E325,$F325) - SUMIFS('Precificação Produto | Custo Co'!$H:$H,'Precificação Produto | Custo Co'!$C:$C,$B325) * (1+SUM('Gastos Variáveis'!$E:$E)))</f>
        <v/>
      </c>
      <c r="H325" s="369" t="str">
        <f t="shared" si="2"/>
        <v/>
      </c>
      <c r="I325" s="370" t="str">
        <f>IFERROR(IF($F325="",$E325,$F325) / (SUMIFS('Precificação Produto | Custo Co'!$H:$H,'Precificação Produto | Custo Co'!$C:$C,$B325)*(1+SUM('Gastos Variáveis'!$E:$E))),)</f>
        <v/>
      </c>
      <c r="J325" s="362" t="str">
        <f t="shared" si="3"/>
        <v/>
      </c>
      <c r="K325" s="364" t="str">
        <f t="shared" ref="K325:M325" si="321">IF($F325="",$E325,$F325)</f>
        <v/>
      </c>
      <c r="L325" s="365" t="str">
        <f t="shared" si="321"/>
        <v/>
      </c>
      <c r="M325" s="365" t="str">
        <f t="shared" si="321"/>
        <v/>
      </c>
      <c r="N325" s="366" t="str">
        <f t="shared" si="5"/>
        <v/>
      </c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1"/>
      <c r="B326" s="370"/>
      <c r="C326" s="359" t="str">
        <f>IFERROR(VLOOKUP(B326, 'Registro de Fichas Técnicas'!$B$40:$C$993, 2, FALSE), "")</f>
        <v/>
      </c>
      <c r="D326" s="360" t="str">
        <f> IF(B326="","",E326*(1-'Precificação Produto | Custo Co'!$K$10))</f>
        <v/>
      </c>
      <c r="E326" s="360" t="str">
        <f>IF(B326="","",SUMIF('Precificação Produto | Custo Co'!$C$10:$C$999,B326, 'Precificação Produto | Custo Co'!$H$10:$H$999)*'Precificação Produto | Custo Co'!$K$25)</f>
        <v/>
      </c>
      <c r="F326" s="368"/>
      <c r="G326" s="360" t="str">
        <f>IF(B326="","",IF($F326="",$E326,$F326) - SUMIFS('Precificação Produto | Custo Co'!$H:$H,'Precificação Produto | Custo Co'!$C:$C,$B326) * (1+SUM('Gastos Variáveis'!$E:$E)))</f>
        <v/>
      </c>
      <c r="H326" s="369" t="str">
        <f t="shared" si="2"/>
        <v/>
      </c>
      <c r="I326" s="370" t="str">
        <f>IFERROR(IF($F326="",$E326,$F326) / (SUMIFS('Precificação Produto | Custo Co'!$H:$H,'Precificação Produto | Custo Co'!$C:$C,$B326)*(1+SUM('Gastos Variáveis'!$E:$E))),)</f>
        <v/>
      </c>
      <c r="J326" s="362" t="str">
        <f t="shared" si="3"/>
        <v/>
      </c>
      <c r="K326" s="364" t="str">
        <f t="shared" ref="K326:M326" si="322">IF($F326="",$E326,$F326)</f>
        <v/>
      </c>
      <c r="L326" s="365" t="str">
        <f t="shared" si="322"/>
        <v/>
      </c>
      <c r="M326" s="365" t="str">
        <f t="shared" si="322"/>
        <v/>
      </c>
      <c r="N326" s="366" t="str">
        <f t="shared" si="5"/>
        <v/>
      </c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51"/>
      <c r="B327" s="370"/>
      <c r="C327" s="359" t="str">
        <f>IFERROR(VLOOKUP(B327, 'Registro de Fichas Técnicas'!$B$40:$C$993, 2, FALSE), "")</f>
        <v/>
      </c>
      <c r="D327" s="360" t="str">
        <f> IF(B327="","",E327*(1-'Precificação Produto | Custo Co'!$K$10))</f>
        <v/>
      </c>
      <c r="E327" s="360" t="str">
        <f>IF(B327="","",SUMIF('Precificação Produto | Custo Co'!$C$10:$C$999,B327, 'Precificação Produto | Custo Co'!$H$10:$H$999)*'Precificação Produto | Custo Co'!$K$25)</f>
        <v/>
      </c>
      <c r="F327" s="368"/>
      <c r="G327" s="360" t="str">
        <f>IF(B327="","",IF($F327="",$E327,$F327) - SUMIFS('Precificação Produto | Custo Co'!$H:$H,'Precificação Produto | Custo Co'!$C:$C,$B327) * (1+SUM('Gastos Variáveis'!$E:$E)))</f>
        <v/>
      </c>
      <c r="H327" s="369" t="str">
        <f t="shared" si="2"/>
        <v/>
      </c>
      <c r="I327" s="370" t="str">
        <f>IFERROR(IF($F327="",$E327,$F327) / (SUMIFS('Precificação Produto | Custo Co'!$H:$H,'Precificação Produto | Custo Co'!$C:$C,$B327)*(1+SUM('Gastos Variáveis'!$E:$E))),)</f>
        <v/>
      </c>
      <c r="J327" s="362" t="str">
        <f t="shared" si="3"/>
        <v/>
      </c>
      <c r="K327" s="364" t="str">
        <f t="shared" ref="K327:M327" si="323">IF($F327="",$E327,$F327)</f>
        <v/>
      </c>
      <c r="L327" s="365" t="str">
        <f t="shared" si="323"/>
        <v/>
      </c>
      <c r="M327" s="365" t="str">
        <f t="shared" si="323"/>
        <v/>
      </c>
      <c r="N327" s="366" t="str">
        <f t="shared" si="5"/>
        <v/>
      </c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>
      <c r="A328" s="51"/>
      <c r="B328" s="370"/>
      <c r="C328" s="359" t="str">
        <f>IFERROR(VLOOKUP(B328, 'Registro de Fichas Técnicas'!$B$40:$C$993, 2, FALSE), "")</f>
        <v/>
      </c>
      <c r="D328" s="360" t="str">
        <f> IF(B328="","",E328*(1-'Precificação Produto | Custo Co'!$K$10))</f>
        <v/>
      </c>
      <c r="E328" s="360" t="str">
        <f>IF(B328="","",SUMIF('Precificação Produto | Custo Co'!$C$10:$C$999,B328, 'Precificação Produto | Custo Co'!$H$10:$H$999)*'Precificação Produto | Custo Co'!$K$25)</f>
        <v/>
      </c>
      <c r="F328" s="368"/>
      <c r="G328" s="360" t="str">
        <f>IF(B328="","",IF($F328="",$E328,$F328) - SUMIFS('Precificação Produto | Custo Co'!$H:$H,'Precificação Produto | Custo Co'!$C:$C,$B328) * (1+SUM('Gastos Variáveis'!$E:$E)))</f>
        <v/>
      </c>
      <c r="H328" s="369" t="str">
        <f t="shared" si="2"/>
        <v/>
      </c>
      <c r="I328" s="370" t="str">
        <f>IFERROR(IF($F328="",$E328,$F328) / (SUMIFS('Precificação Produto | Custo Co'!$H:$H,'Precificação Produto | Custo Co'!$C:$C,$B328)*(1+SUM('Gastos Variáveis'!$E:$E))),)</f>
        <v/>
      </c>
      <c r="J328" s="362" t="str">
        <f t="shared" si="3"/>
        <v/>
      </c>
      <c r="K328" s="364" t="str">
        <f t="shared" ref="K328:M328" si="324">IF($F328="",$E328,$F328)</f>
        <v/>
      </c>
      <c r="L328" s="365" t="str">
        <f t="shared" si="324"/>
        <v/>
      </c>
      <c r="M328" s="365" t="str">
        <f t="shared" si="324"/>
        <v/>
      </c>
      <c r="N328" s="366" t="str">
        <f t="shared" si="5"/>
        <v/>
      </c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>
      <c r="A329" s="51"/>
      <c r="B329" s="370"/>
      <c r="C329" s="359" t="str">
        <f>IFERROR(VLOOKUP(B329, 'Registro de Fichas Técnicas'!$B$40:$C$993, 2, FALSE), "")</f>
        <v/>
      </c>
      <c r="D329" s="360" t="str">
        <f> IF(B329="","",E329*(1-'Precificação Produto | Custo Co'!$K$10))</f>
        <v/>
      </c>
      <c r="E329" s="360" t="str">
        <f>IF(B329="","",SUMIF('Precificação Produto | Custo Co'!$C$10:$C$999,B329, 'Precificação Produto | Custo Co'!$H$10:$H$999)*'Precificação Produto | Custo Co'!$K$25)</f>
        <v/>
      </c>
      <c r="F329" s="368"/>
      <c r="G329" s="360" t="str">
        <f>IF(B329="","",IF($F329="",$E329,$F329) - SUMIFS('Precificação Produto | Custo Co'!$H:$H,'Precificação Produto | Custo Co'!$C:$C,$B329) * (1+SUM('Gastos Variáveis'!$E:$E)))</f>
        <v/>
      </c>
      <c r="H329" s="369" t="str">
        <f t="shared" si="2"/>
        <v/>
      </c>
      <c r="I329" s="370" t="str">
        <f>IFERROR(IF($F329="",$E329,$F329) / (SUMIFS('Precificação Produto | Custo Co'!$H:$H,'Precificação Produto | Custo Co'!$C:$C,$B329)*(1+SUM('Gastos Variáveis'!$E:$E))),)</f>
        <v/>
      </c>
      <c r="J329" s="362" t="str">
        <f t="shared" si="3"/>
        <v/>
      </c>
      <c r="K329" s="364" t="str">
        <f t="shared" ref="K329:M329" si="325">IF($F329="",$E329,$F329)</f>
        <v/>
      </c>
      <c r="L329" s="365" t="str">
        <f t="shared" si="325"/>
        <v/>
      </c>
      <c r="M329" s="365" t="str">
        <f t="shared" si="325"/>
        <v/>
      </c>
      <c r="N329" s="366" t="str">
        <f t="shared" si="5"/>
        <v/>
      </c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>
      <c r="A330" s="51"/>
      <c r="B330" s="370"/>
      <c r="C330" s="359" t="str">
        <f>IFERROR(VLOOKUP(B330, 'Registro de Fichas Técnicas'!$B$40:$C$993, 2, FALSE), "")</f>
        <v/>
      </c>
      <c r="D330" s="360" t="str">
        <f> IF(B330="","",E330*(1-'Precificação Produto | Custo Co'!$K$10))</f>
        <v/>
      </c>
      <c r="E330" s="360" t="str">
        <f>IF(B330="","",SUMIF('Precificação Produto | Custo Co'!$C$10:$C$999,B330, 'Precificação Produto | Custo Co'!$H$10:$H$999)*'Precificação Produto | Custo Co'!$K$25)</f>
        <v/>
      </c>
      <c r="F330" s="368"/>
      <c r="G330" s="360" t="str">
        <f>IF(B330="","",IF($F330="",$E330,$F330) - SUMIFS('Precificação Produto | Custo Co'!$H:$H,'Precificação Produto | Custo Co'!$C:$C,$B330) * (1+SUM('Gastos Variáveis'!$E:$E)))</f>
        <v/>
      </c>
      <c r="H330" s="369" t="str">
        <f t="shared" si="2"/>
        <v/>
      </c>
      <c r="I330" s="370" t="str">
        <f>IFERROR(IF($F330="",$E330,$F330) / (SUMIFS('Precificação Produto | Custo Co'!$H:$H,'Precificação Produto | Custo Co'!$C:$C,$B330)*(1+SUM('Gastos Variáveis'!$E:$E))),)</f>
        <v/>
      </c>
      <c r="J330" s="362" t="str">
        <f t="shared" si="3"/>
        <v/>
      </c>
      <c r="K330" s="364" t="str">
        <f t="shared" ref="K330:M330" si="326">IF($F330="",$E330,$F330)</f>
        <v/>
      </c>
      <c r="L330" s="365" t="str">
        <f t="shared" si="326"/>
        <v/>
      </c>
      <c r="M330" s="365" t="str">
        <f t="shared" si="326"/>
        <v/>
      </c>
      <c r="N330" s="366" t="str">
        <f t="shared" si="5"/>
        <v/>
      </c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>
      <c r="A331" s="51"/>
      <c r="B331" s="370"/>
      <c r="C331" s="359" t="str">
        <f>IFERROR(VLOOKUP(B331, 'Registro de Fichas Técnicas'!$B$40:$C$993, 2, FALSE), "")</f>
        <v/>
      </c>
      <c r="D331" s="360" t="str">
        <f> IF(B331="","",E331*(1-'Precificação Produto | Custo Co'!$K$10))</f>
        <v/>
      </c>
      <c r="E331" s="360" t="str">
        <f>IF(B331="","",SUMIF('Precificação Produto | Custo Co'!$C$10:$C$999,B331, 'Precificação Produto | Custo Co'!$H$10:$H$999)*'Precificação Produto | Custo Co'!$K$25)</f>
        <v/>
      </c>
      <c r="F331" s="368"/>
      <c r="G331" s="360" t="str">
        <f>IF(B331="","",IF($F331="",$E331,$F331) - SUMIFS('Precificação Produto | Custo Co'!$H:$H,'Precificação Produto | Custo Co'!$C:$C,$B331) * (1+SUM('Gastos Variáveis'!$E:$E)))</f>
        <v/>
      </c>
      <c r="H331" s="369" t="str">
        <f t="shared" si="2"/>
        <v/>
      </c>
      <c r="I331" s="370" t="str">
        <f>IFERROR(IF($F331="",$E331,$F331) / (SUMIFS('Precificação Produto | Custo Co'!$H:$H,'Precificação Produto | Custo Co'!$C:$C,$B331)*(1+SUM('Gastos Variáveis'!$E:$E))),)</f>
        <v/>
      </c>
      <c r="J331" s="362" t="str">
        <f t="shared" si="3"/>
        <v/>
      </c>
      <c r="K331" s="364" t="str">
        <f t="shared" ref="K331:M331" si="327">IF($F331="",$E331,$F331)</f>
        <v/>
      </c>
      <c r="L331" s="365" t="str">
        <f t="shared" si="327"/>
        <v/>
      </c>
      <c r="M331" s="365" t="str">
        <f t="shared" si="327"/>
        <v/>
      </c>
      <c r="N331" s="366" t="str">
        <f t="shared" si="5"/>
        <v/>
      </c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>
      <c r="A332" s="51"/>
      <c r="B332" s="370"/>
      <c r="C332" s="359" t="str">
        <f>IFERROR(VLOOKUP(B332, 'Registro de Fichas Técnicas'!$B$40:$C$993, 2, FALSE), "")</f>
        <v/>
      </c>
      <c r="D332" s="360" t="str">
        <f> IF(B332="","",E332*(1-'Precificação Produto | Custo Co'!$K$10))</f>
        <v/>
      </c>
      <c r="E332" s="360" t="str">
        <f>IF(B332="","",SUMIF('Precificação Produto | Custo Co'!$C$10:$C$999,B332, 'Precificação Produto | Custo Co'!$H$10:$H$999)*'Precificação Produto | Custo Co'!$K$25)</f>
        <v/>
      </c>
      <c r="F332" s="368"/>
      <c r="G332" s="360" t="str">
        <f>IF(B332="","",IF($F332="",$E332,$F332) - SUMIFS('Precificação Produto | Custo Co'!$H:$H,'Precificação Produto | Custo Co'!$C:$C,$B332) * (1+SUM('Gastos Variáveis'!$E:$E)))</f>
        <v/>
      </c>
      <c r="H332" s="369" t="str">
        <f t="shared" si="2"/>
        <v/>
      </c>
      <c r="I332" s="370" t="str">
        <f>IFERROR(IF($F332="",$E332,$F332) / (SUMIFS('Precificação Produto | Custo Co'!$H:$H,'Precificação Produto | Custo Co'!$C:$C,$B332)*(1+SUM('Gastos Variáveis'!$E:$E))),)</f>
        <v/>
      </c>
      <c r="J332" s="362" t="str">
        <f t="shared" si="3"/>
        <v/>
      </c>
      <c r="K332" s="364" t="str">
        <f t="shared" ref="K332:M332" si="328">IF($F332="",$E332,$F332)</f>
        <v/>
      </c>
      <c r="L332" s="365" t="str">
        <f t="shared" si="328"/>
        <v/>
      </c>
      <c r="M332" s="365" t="str">
        <f t="shared" si="328"/>
        <v/>
      </c>
      <c r="N332" s="366" t="str">
        <f t="shared" si="5"/>
        <v/>
      </c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>
      <c r="A333" s="51"/>
      <c r="B333" s="370"/>
      <c r="C333" s="359" t="str">
        <f>IFERROR(VLOOKUP(B333, 'Registro de Fichas Técnicas'!$B$40:$C$993, 2, FALSE), "")</f>
        <v/>
      </c>
      <c r="D333" s="360" t="str">
        <f> IF(B333="","",E333*(1-'Precificação Produto | Custo Co'!$K$10))</f>
        <v/>
      </c>
      <c r="E333" s="360" t="str">
        <f>IF(B333="","",SUMIF('Precificação Produto | Custo Co'!$C$10:$C$999,B333, 'Precificação Produto | Custo Co'!$H$10:$H$999)*'Precificação Produto | Custo Co'!$K$25)</f>
        <v/>
      </c>
      <c r="F333" s="368"/>
      <c r="G333" s="360" t="str">
        <f>IF(B333="","",IF($F333="",$E333,$F333) - SUMIFS('Precificação Produto | Custo Co'!$H:$H,'Precificação Produto | Custo Co'!$C:$C,$B333) * (1+SUM('Gastos Variáveis'!$E:$E)))</f>
        <v/>
      </c>
      <c r="H333" s="369" t="str">
        <f t="shared" si="2"/>
        <v/>
      </c>
      <c r="I333" s="370" t="str">
        <f>IFERROR(IF($F333="",$E333,$F333) / (SUMIFS('Precificação Produto | Custo Co'!$H:$H,'Precificação Produto | Custo Co'!$C:$C,$B333)*(1+SUM('Gastos Variáveis'!$E:$E))),)</f>
        <v/>
      </c>
      <c r="J333" s="362" t="str">
        <f t="shared" si="3"/>
        <v/>
      </c>
      <c r="K333" s="364" t="str">
        <f t="shared" ref="K333:M333" si="329">IF($F333="",$E333,$F333)</f>
        <v/>
      </c>
      <c r="L333" s="365" t="str">
        <f t="shared" si="329"/>
        <v/>
      </c>
      <c r="M333" s="365" t="str">
        <f t="shared" si="329"/>
        <v/>
      </c>
      <c r="N333" s="366" t="str">
        <f t="shared" si="5"/>
        <v/>
      </c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>
      <c r="A334" s="51"/>
      <c r="B334" s="51"/>
      <c r="C334" s="51"/>
      <c r="D334" s="51"/>
      <c r="E334" s="51"/>
      <c r="F334" s="371"/>
      <c r="G334" s="51"/>
      <c r="H334" s="51"/>
      <c r="I334" s="51"/>
      <c r="J334" s="51"/>
      <c r="K334" s="124"/>
      <c r="L334" s="124"/>
      <c r="M334" s="124"/>
      <c r="N334" s="124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>
      <c r="A335" s="51"/>
      <c r="B335" s="51"/>
      <c r="C335" s="51"/>
      <c r="D335" s="51"/>
      <c r="E335" s="51"/>
      <c r="F335" s="371"/>
      <c r="G335" s="51"/>
      <c r="H335" s="51"/>
      <c r="I335" s="51"/>
      <c r="J335" s="51"/>
      <c r="K335" s="124"/>
      <c r="L335" s="124"/>
      <c r="M335" s="124"/>
      <c r="N335" s="124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>
      <c r="A336" s="51"/>
      <c r="B336" s="51"/>
      <c r="C336" s="51"/>
      <c r="D336" s="51"/>
      <c r="E336" s="51"/>
      <c r="F336" s="371"/>
      <c r="G336" s="51"/>
      <c r="H336" s="51"/>
      <c r="I336" s="51"/>
      <c r="J336" s="51"/>
      <c r="K336" s="124"/>
      <c r="L336" s="124"/>
      <c r="M336" s="124"/>
      <c r="N336" s="124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51"/>
      <c r="B337" s="51"/>
      <c r="C337" s="51"/>
      <c r="D337" s="51"/>
      <c r="E337" s="51"/>
      <c r="F337" s="371"/>
      <c r="G337" s="51"/>
      <c r="H337" s="51"/>
      <c r="I337" s="51"/>
      <c r="J337" s="51"/>
      <c r="K337" s="124"/>
      <c r="L337" s="124"/>
      <c r="M337" s="124"/>
      <c r="N337" s="124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>
      <c r="A338" s="51"/>
      <c r="B338" s="51"/>
      <c r="C338" s="51"/>
      <c r="D338" s="51"/>
      <c r="E338" s="51"/>
      <c r="F338" s="371"/>
      <c r="G338" s="51"/>
      <c r="H338" s="51"/>
      <c r="I338" s="51"/>
      <c r="J338" s="51"/>
      <c r="K338" s="124"/>
      <c r="L338" s="124"/>
      <c r="M338" s="124"/>
      <c r="N338" s="124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>
      <c r="A339" s="51"/>
      <c r="B339" s="51"/>
      <c r="C339" s="51"/>
      <c r="D339" s="51"/>
      <c r="E339" s="51"/>
      <c r="F339" s="371"/>
      <c r="G339" s="51"/>
      <c r="H339" s="51"/>
      <c r="I339" s="51"/>
      <c r="J339" s="51"/>
      <c r="K339" s="124"/>
      <c r="L339" s="124"/>
      <c r="M339" s="124"/>
      <c r="N339" s="124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>
      <c r="A340" s="51"/>
      <c r="B340" s="51"/>
      <c r="C340" s="51"/>
      <c r="D340" s="51"/>
      <c r="E340" s="51"/>
      <c r="F340" s="371"/>
      <c r="G340" s="51"/>
      <c r="H340" s="51"/>
      <c r="I340" s="51"/>
      <c r="J340" s="51"/>
      <c r="K340" s="124"/>
      <c r="L340" s="124"/>
      <c r="M340" s="124"/>
      <c r="N340" s="124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>
      <c r="A341" s="51"/>
      <c r="B341" s="51"/>
      <c r="C341" s="51"/>
      <c r="D341" s="51"/>
      <c r="E341" s="51"/>
      <c r="F341" s="371"/>
      <c r="G341" s="51"/>
      <c r="H341" s="51"/>
      <c r="I341" s="51"/>
      <c r="J341" s="51"/>
      <c r="K341" s="124"/>
      <c r="L341" s="124"/>
      <c r="M341" s="124"/>
      <c r="N341" s="124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>
      <c r="A342" s="51"/>
      <c r="B342" s="51"/>
      <c r="C342" s="51"/>
      <c r="D342" s="51"/>
      <c r="E342" s="51"/>
      <c r="F342" s="371"/>
      <c r="G342" s="51"/>
      <c r="H342" s="51"/>
      <c r="I342" s="51"/>
      <c r="J342" s="51"/>
      <c r="K342" s="124"/>
      <c r="L342" s="124"/>
      <c r="M342" s="124"/>
      <c r="N342" s="124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>
      <c r="A343" s="51"/>
      <c r="B343" s="51"/>
      <c r="C343" s="51"/>
      <c r="D343" s="51"/>
      <c r="E343" s="51"/>
      <c r="F343" s="371"/>
      <c r="G343" s="51"/>
      <c r="H343" s="51"/>
      <c r="I343" s="51"/>
      <c r="J343" s="51"/>
      <c r="K343" s="124"/>
      <c r="L343" s="124"/>
      <c r="M343" s="124"/>
      <c r="N343" s="124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>
      <c r="A344" s="51"/>
      <c r="B344" s="51"/>
      <c r="C344" s="51"/>
      <c r="D344" s="51"/>
      <c r="E344" s="51"/>
      <c r="F344" s="371"/>
      <c r="G344" s="51"/>
      <c r="H344" s="51"/>
      <c r="I344" s="51"/>
      <c r="J344" s="51"/>
      <c r="K344" s="124"/>
      <c r="L344" s="124"/>
      <c r="M344" s="124"/>
      <c r="N344" s="124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>
      <c r="A345" s="51"/>
      <c r="B345" s="51"/>
      <c r="C345" s="51"/>
      <c r="D345" s="51"/>
      <c r="E345" s="51"/>
      <c r="F345" s="371"/>
      <c r="G345" s="51"/>
      <c r="H345" s="51"/>
      <c r="I345" s="51"/>
      <c r="J345" s="51"/>
      <c r="K345" s="124"/>
      <c r="L345" s="124"/>
      <c r="M345" s="124"/>
      <c r="N345" s="124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>
      <c r="A346" s="51"/>
      <c r="B346" s="51"/>
      <c r="C346" s="51"/>
      <c r="D346" s="51"/>
      <c r="E346" s="51"/>
      <c r="F346" s="371"/>
      <c r="G346" s="51"/>
      <c r="H346" s="51"/>
      <c r="I346" s="51"/>
      <c r="J346" s="51"/>
      <c r="K346" s="124"/>
      <c r="L346" s="124"/>
      <c r="M346" s="124"/>
      <c r="N346" s="124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>
      <c r="A347" s="51"/>
      <c r="B347" s="51"/>
      <c r="C347" s="51"/>
      <c r="D347" s="51"/>
      <c r="E347" s="51"/>
      <c r="F347" s="371"/>
      <c r="G347" s="51"/>
      <c r="H347" s="51"/>
      <c r="I347" s="51"/>
      <c r="J347" s="51"/>
      <c r="K347" s="124"/>
      <c r="L347" s="124"/>
      <c r="M347" s="124"/>
      <c r="N347" s="124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>
      <c r="A348" s="51"/>
      <c r="B348" s="51"/>
      <c r="C348" s="51"/>
      <c r="D348" s="51"/>
      <c r="E348" s="51"/>
      <c r="F348" s="371"/>
      <c r="G348" s="51"/>
      <c r="H348" s="51"/>
      <c r="I348" s="51"/>
      <c r="J348" s="51"/>
      <c r="K348" s="124"/>
      <c r="L348" s="124"/>
      <c r="M348" s="124"/>
      <c r="N348" s="124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>
      <c r="A349" s="51"/>
      <c r="B349" s="51"/>
      <c r="C349" s="51"/>
      <c r="D349" s="51"/>
      <c r="E349" s="51"/>
      <c r="F349" s="371"/>
      <c r="G349" s="51"/>
      <c r="H349" s="51"/>
      <c r="I349" s="51"/>
      <c r="J349" s="51"/>
      <c r="K349" s="124"/>
      <c r="L349" s="124"/>
      <c r="M349" s="124"/>
      <c r="N349" s="124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>
      <c r="A350" s="51"/>
      <c r="B350" s="51"/>
      <c r="C350" s="51"/>
      <c r="D350" s="51"/>
      <c r="E350" s="51"/>
      <c r="F350" s="371"/>
      <c r="G350" s="51"/>
      <c r="H350" s="51"/>
      <c r="I350" s="51"/>
      <c r="J350" s="51"/>
      <c r="K350" s="124"/>
      <c r="L350" s="124"/>
      <c r="M350" s="124"/>
      <c r="N350" s="124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>
      <c r="A351" s="51"/>
      <c r="B351" s="51"/>
      <c r="C351" s="51"/>
      <c r="D351" s="51"/>
      <c r="E351" s="51"/>
      <c r="F351" s="371"/>
      <c r="G351" s="51"/>
      <c r="H351" s="51"/>
      <c r="I351" s="51"/>
      <c r="J351" s="51"/>
      <c r="K351" s="124"/>
      <c r="L351" s="124"/>
      <c r="M351" s="124"/>
      <c r="N351" s="124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>
      <c r="A352" s="51"/>
      <c r="B352" s="51"/>
      <c r="C352" s="51"/>
      <c r="D352" s="51"/>
      <c r="E352" s="51"/>
      <c r="F352" s="371"/>
      <c r="G352" s="51"/>
      <c r="H352" s="51"/>
      <c r="I352" s="51"/>
      <c r="J352" s="51"/>
      <c r="K352" s="124"/>
      <c r="L352" s="124"/>
      <c r="M352" s="124"/>
      <c r="N352" s="124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>
      <c r="A353" s="51"/>
      <c r="B353" s="51"/>
      <c r="C353" s="51"/>
      <c r="D353" s="51"/>
      <c r="E353" s="51"/>
      <c r="F353" s="371"/>
      <c r="G353" s="51"/>
      <c r="H353" s="51"/>
      <c r="I353" s="51"/>
      <c r="J353" s="51"/>
      <c r="K353" s="124"/>
      <c r="L353" s="124"/>
      <c r="M353" s="124"/>
      <c r="N353" s="124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51"/>
      <c r="B354" s="51"/>
      <c r="C354" s="51"/>
      <c r="D354" s="51"/>
      <c r="E354" s="51"/>
      <c r="F354" s="371"/>
      <c r="G354" s="51"/>
      <c r="H354" s="51"/>
      <c r="I354" s="51"/>
      <c r="J354" s="51"/>
      <c r="K354" s="124"/>
      <c r="L354" s="124"/>
      <c r="M354" s="124"/>
      <c r="N354" s="124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>
      <c r="A355" s="51"/>
      <c r="B355" s="51"/>
      <c r="C355" s="51"/>
      <c r="D355" s="51"/>
      <c r="E355" s="51"/>
      <c r="F355" s="371"/>
      <c r="G355" s="51"/>
      <c r="H355" s="51"/>
      <c r="I355" s="51"/>
      <c r="J355" s="51"/>
      <c r="K355" s="124"/>
      <c r="L355" s="124"/>
      <c r="M355" s="124"/>
      <c r="N355" s="124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>
      <c r="A356" s="51"/>
      <c r="B356" s="51"/>
      <c r="C356" s="51"/>
      <c r="D356" s="51"/>
      <c r="E356" s="51"/>
      <c r="F356" s="371"/>
      <c r="G356" s="51"/>
      <c r="H356" s="51"/>
      <c r="I356" s="51"/>
      <c r="J356" s="51"/>
      <c r="K356" s="124"/>
      <c r="L356" s="124"/>
      <c r="M356" s="124"/>
      <c r="N356" s="124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>
      <c r="A357" s="51"/>
      <c r="B357" s="51"/>
      <c r="C357" s="51"/>
      <c r="D357" s="51"/>
      <c r="E357" s="51"/>
      <c r="F357" s="371"/>
      <c r="G357" s="51"/>
      <c r="H357" s="51"/>
      <c r="I357" s="51"/>
      <c r="J357" s="51"/>
      <c r="K357" s="124"/>
      <c r="L357" s="124"/>
      <c r="M357" s="124"/>
      <c r="N357" s="124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>
      <c r="A358" s="51"/>
      <c r="B358" s="51"/>
      <c r="C358" s="51"/>
      <c r="D358" s="51"/>
      <c r="E358" s="51"/>
      <c r="F358" s="371"/>
      <c r="G358" s="51"/>
      <c r="H358" s="51"/>
      <c r="I358" s="51"/>
      <c r="J358" s="51"/>
      <c r="K358" s="124"/>
      <c r="L358" s="124"/>
      <c r="M358" s="124"/>
      <c r="N358" s="124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>
      <c r="A359" s="51"/>
      <c r="B359" s="51"/>
      <c r="C359" s="51"/>
      <c r="D359" s="51"/>
      <c r="E359" s="51"/>
      <c r="F359" s="371"/>
      <c r="G359" s="51"/>
      <c r="H359" s="51"/>
      <c r="I359" s="51"/>
      <c r="J359" s="51"/>
      <c r="K359" s="124"/>
      <c r="L359" s="124"/>
      <c r="M359" s="124"/>
      <c r="N359" s="124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>
      <c r="A360" s="51"/>
      <c r="B360" s="51"/>
      <c r="C360" s="51"/>
      <c r="D360" s="51"/>
      <c r="E360" s="51"/>
      <c r="F360" s="371"/>
      <c r="G360" s="51"/>
      <c r="H360" s="51"/>
      <c r="I360" s="51"/>
      <c r="J360" s="51"/>
      <c r="K360" s="124"/>
      <c r="L360" s="124"/>
      <c r="M360" s="124"/>
      <c r="N360" s="124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>
      <c r="A361" s="51"/>
      <c r="B361" s="51"/>
      <c r="C361" s="51"/>
      <c r="D361" s="51"/>
      <c r="E361" s="51"/>
      <c r="F361" s="371"/>
      <c r="G361" s="51"/>
      <c r="H361" s="51"/>
      <c r="I361" s="51"/>
      <c r="J361" s="51"/>
      <c r="K361" s="124"/>
      <c r="L361" s="124"/>
      <c r="M361" s="124"/>
      <c r="N361" s="124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>
      <c r="A362" s="51"/>
      <c r="B362" s="51"/>
      <c r="C362" s="51"/>
      <c r="D362" s="51"/>
      <c r="E362" s="51"/>
      <c r="F362" s="371"/>
      <c r="G362" s="51"/>
      <c r="H362" s="51"/>
      <c r="I362" s="51"/>
      <c r="J362" s="51"/>
      <c r="K362" s="124"/>
      <c r="L362" s="124"/>
      <c r="M362" s="124"/>
      <c r="N362" s="124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>
      <c r="A363" s="51"/>
      <c r="B363" s="51"/>
      <c r="C363" s="51"/>
      <c r="D363" s="51"/>
      <c r="E363" s="51"/>
      <c r="F363" s="371"/>
      <c r="G363" s="51"/>
      <c r="H363" s="51"/>
      <c r="I363" s="51"/>
      <c r="J363" s="51"/>
      <c r="K363" s="124"/>
      <c r="L363" s="124"/>
      <c r="M363" s="124"/>
      <c r="N363" s="124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>
      <c r="A364" s="51"/>
      <c r="B364" s="51"/>
      <c r="C364" s="51"/>
      <c r="D364" s="51"/>
      <c r="E364" s="51"/>
      <c r="F364" s="371"/>
      <c r="G364" s="51"/>
      <c r="H364" s="51"/>
      <c r="I364" s="51"/>
      <c r="J364" s="51"/>
      <c r="K364" s="124"/>
      <c r="L364" s="124"/>
      <c r="M364" s="124"/>
      <c r="N364" s="124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>
      <c r="A365" s="51"/>
      <c r="B365" s="51"/>
      <c r="C365" s="51"/>
      <c r="D365" s="51"/>
      <c r="E365" s="51"/>
      <c r="F365" s="371"/>
      <c r="G365" s="51"/>
      <c r="H365" s="51"/>
      <c r="I365" s="51"/>
      <c r="J365" s="51"/>
      <c r="K365" s="124"/>
      <c r="L365" s="124"/>
      <c r="M365" s="124"/>
      <c r="N365" s="124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>
      <c r="A366" s="51"/>
      <c r="B366" s="51"/>
      <c r="C366" s="51"/>
      <c r="D366" s="51"/>
      <c r="E366" s="51"/>
      <c r="F366" s="371"/>
      <c r="G366" s="51"/>
      <c r="H366" s="51"/>
      <c r="I366" s="51"/>
      <c r="J366" s="51"/>
      <c r="K366" s="124"/>
      <c r="L366" s="124"/>
      <c r="M366" s="124"/>
      <c r="N366" s="124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>
      <c r="A367" s="51"/>
      <c r="B367" s="51"/>
      <c r="C367" s="51"/>
      <c r="D367" s="51"/>
      <c r="E367" s="51"/>
      <c r="F367" s="371"/>
      <c r="G367" s="51"/>
      <c r="H367" s="51"/>
      <c r="I367" s="51"/>
      <c r="J367" s="51"/>
      <c r="K367" s="124"/>
      <c r="L367" s="124"/>
      <c r="M367" s="124"/>
      <c r="N367" s="124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>
      <c r="A368" s="51"/>
      <c r="B368" s="51"/>
      <c r="C368" s="51"/>
      <c r="D368" s="51"/>
      <c r="E368" s="51"/>
      <c r="F368" s="371"/>
      <c r="G368" s="51"/>
      <c r="H368" s="51"/>
      <c r="I368" s="51"/>
      <c r="J368" s="51"/>
      <c r="K368" s="124"/>
      <c r="L368" s="124"/>
      <c r="M368" s="124"/>
      <c r="N368" s="124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>
      <c r="A369" s="51"/>
      <c r="B369" s="51"/>
      <c r="C369" s="51"/>
      <c r="D369" s="51"/>
      <c r="E369" s="51"/>
      <c r="F369" s="371"/>
      <c r="G369" s="51"/>
      <c r="H369" s="51"/>
      <c r="I369" s="51"/>
      <c r="J369" s="51"/>
      <c r="K369" s="124"/>
      <c r="L369" s="124"/>
      <c r="M369" s="124"/>
      <c r="N369" s="124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>
      <c r="A370" s="51"/>
      <c r="B370" s="51"/>
      <c r="C370" s="51"/>
      <c r="D370" s="51"/>
      <c r="E370" s="51"/>
      <c r="F370" s="371"/>
      <c r="G370" s="51"/>
      <c r="H370" s="51"/>
      <c r="I370" s="51"/>
      <c r="J370" s="51"/>
      <c r="K370" s="124"/>
      <c r="L370" s="124"/>
      <c r="M370" s="124"/>
      <c r="N370" s="124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>
      <c r="A371" s="51"/>
      <c r="B371" s="51"/>
      <c r="C371" s="51"/>
      <c r="D371" s="51"/>
      <c r="E371" s="51"/>
      <c r="F371" s="371"/>
      <c r="G371" s="51"/>
      <c r="H371" s="51"/>
      <c r="I371" s="51"/>
      <c r="J371" s="51"/>
      <c r="K371" s="124"/>
      <c r="L371" s="124"/>
      <c r="M371" s="124"/>
      <c r="N371" s="124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>
      <c r="A372" s="51"/>
      <c r="B372" s="51"/>
      <c r="C372" s="51"/>
      <c r="D372" s="51"/>
      <c r="E372" s="51"/>
      <c r="F372" s="371"/>
      <c r="G372" s="51"/>
      <c r="H372" s="51"/>
      <c r="I372" s="51"/>
      <c r="J372" s="51"/>
      <c r="K372" s="124"/>
      <c r="L372" s="124"/>
      <c r="M372" s="124"/>
      <c r="N372" s="124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>
      <c r="A373" s="51"/>
      <c r="B373" s="51"/>
      <c r="C373" s="51"/>
      <c r="D373" s="51"/>
      <c r="E373" s="51"/>
      <c r="F373" s="371"/>
      <c r="G373" s="51"/>
      <c r="H373" s="51"/>
      <c r="I373" s="51"/>
      <c r="J373" s="51"/>
      <c r="K373" s="124"/>
      <c r="L373" s="124"/>
      <c r="M373" s="124"/>
      <c r="N373" s="124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>
      <c r="A374" s="51"/>
      <c r="B374" s="51"/>
      <c r="C374" s="51"/>
      <c r="D374" s="51"/>
      <c r="E374" s="51"/>
      <c r="F374" s="371"/>
      <c r="G374" s="51"/>
      <c r="H374" s="51"/>
      <c r="I374" s="51"/>
      <c r="J374" s="51"/>
      <c r="K374" s="124"/>
      <c r="L374" s="124"/>
      <c r="M374" s="124"/>
      <c r="N374" s="124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>
      <c r="A375" s="51"/>
      <c r="B375" s="51"/>
      <c r="C375" s="51"/>
      <c r="D375" s="51"/>
      <c r="E375" s="51"/>
      <c r="F375" s="371"/>
      <c r="G375" s="51"/>
      <c r="H375" s="51"/>
      <c r="I375" s="51"/>
      <c r="J375" s="51"/>
      <c r="K375" s="124"/>
      <c r="L375" s="124"/>
      <c r="M375" s="124"/>
      <c r="N375" s="124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>
      <c r="A376" s="51"/>
      <c r="B376" s="51"/>
      <c r="C376" s="51"/>
      <c r="D376" s="51"/>
      <c r="E376" s="51"/>
      <c r="F376" s="371"/>
      <c r="G376" s="51"/>
      <c r="H376" s="51"/>
      <c r="I376" s="51"/>
      <c r="J376" s="51"/>
      <c r="K376" s="124"/>
      <c r="L376" s="124"/>
      <c r="M376" s="124"/>
      <c r="N376" s="124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>
      <c r="A377" s="51"/>
      <c r="B377" s="51"/>
      <c r="C377" s="51"/>
      <c r="D377" s="51"/>
      <c r="E377" s="51"/>
      <c r="F377" s="371"/>
      <c r="G377" s="51"/>
      <c r="H377" s="51"/>
      <c r="I377" s="51"/>
      <c r="J377" s="51"/>
      <c r="K377" s="124"/>
      <c r="L377" s="124"/>
      <c r="M377" s="124"/>
      <c r="N377" s="124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>
      <c r="A378" s="51"/>
      <c r="B378" s="51"/>
      <c r="C378" s="51"/>
      <c r="D378" s="51"/>
      <c r="E378" s="51"/>
      <c r="F378" s="371"/>
      <c r="G378" s="51"/>
      <c r="H378" s="51"/>
      <c r="I378" s="51"/>
      <c r="J378" s="51"/>
      <c r="K378" s="124"/>
      <c r="L378" s="124"/>
      <c r="M378" s="124"/>
      <c r="N378" s="124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>
      <c r="A379" s="51"/>
      <c r="B379" s="51"/>
      <c r="C379" s="51"/>
      <c r="D379" s="51"/>
      <c r="E379" s="51"/>
      <c r="F379" s="371"/>
      <c r="G379" s="51"/>
      <c r="H379" s="51"/>
      <c r="I379" s="51"/>
      <c r="J379" s="51"/>
      <c r="K379" s="124"/>
      <c r="L379" s="124"/>
      <c r="M379" s="124"/>
      <c r="N379" s="124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>
      <c r="A380" s="51"/>
      <c r="B380" s="51"/>
      <c r="C380" s="51"/>
      <c r="D380" s="51"/>
      <c r="E380" s="51"/>
      <c r="F380" s="371"/>
      <c r="G380" s="51"/>
      <c r="H380" s="51"/>
      <c r="I380" s="51"/>
      <c r="J380" s="51"/>
      <c r="K380" s="124"/>
      <c r="L380" s="124"/>
      <c r="M380" s="124"/>
      <c r="N380" s="124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>
      <c r="A381" s="51"/>
      <c r="B381" s="51"/>
      <c r="C381" s="51"/>
      <c r="D381" s="51"/>
      <c r="E381" s="51"/>
      <c r="F381" s="371"/>
      <c r="G381" s="51"/>
      <c r="H381" s="51"/>
      <c r="I381" s="51"/>
      <c r="J381" s="51"/>
      <c r="K381" s="124"/>
      <c r="L381" s="124"/>
      <c r="M381" s="124"/>
      <c r="N381" s="124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>
      <c r="A382" s="51"/>
      <c r="B382" s="51"/>
      <c r="C382" s="51"/>
      <c r="D382" s="51"/>
      <c r="E382" s="51"/>
      <c r="F382" s="371"/>
      <c r="G382" s="51"/>
      <c r="H382" s="51"/>
      <c r="I382" s="51"/>
      <c r="J382" s="51"/>
      <c r="K382" s="124"/>
      <c r="L382" s="124"/>
      <c r="M382" s="124"/>
      <c r="N382" s="124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>
      <c r="A383" s="51"/>
      <c r="B383" s="51"/>
      <c r="C383" s="51"/>
      <c r="D383" s="51"/>
      <c r="E383" s="51"/>
      <c r="F383" s="371"/>
      <c r="G383" s="51"/>
      <c r="H383" s="51"/>
      <c r="I383" s="51"/>
      <c r="J383" s="51"/>
      <c r="K383" s="124"/>
      <c r="L383" s="124"/>
      <c r="M383" s="124"/>
      <c r="N383" s="124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>
      <c r="A384" s="51"/>
      <c r="B384" s="51"/>
      <c r="C384" s="51"/>
      <c r="D384" s="51"/>
      <c r="E384" s="51"/>
      <c r="F384" s="371"/>
      <c r="G384" s="51"/>
      <c r="H384" s="51"/>
      <c r="I384" s="51"/>
      <c r="J384" s="51"/>
      <c r="K384" s="124"/>
      <c r="L384" s="124"/>
      <c r="M384" s="124"/>
      <c r="N384" s="124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>
      <c r="A385" s="51"/>
      <c r="B385" s="51"/>
      <c r="C385" s="51"/>
      <c r="D385" s="51"/>
      <c r="E385" s="51"/>
      <c r="F385" s="371"/>
      <c r="G385" s="51"/>
      <c r="H385" s="51"/>
      <c r="I385" s="51"/>
      <c r="J385" s="51"/>
      <c r="K385" s="124"/>
      <c r="L385" s="124"/>
      <c r="M385" s="124"/>
      <c r="N385" s="124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>
      <c r="A386" s="51"/>
      <c r="B386" s="51"/>
      <c r="C386" s="51"/>
      <c r="D386" s="51"/>
      <c r="E386" s="51"/>
      <c r="F386" s="371"/>
      <c r="G386" s="51"/>
      <c r="H386" s="51"/>
      <c r="I386" s="51"/>
      <c r="J386" s="51"/>
      <c r="K386" s="124"/>
      <c r="L386" s="124"/>
      <c r="M386" s="124"/>
      <c r="N386" s="124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>
      <c r="A387" s="51"/>
      <c r="B387" s="51"/>
      <c r="C387" s="51"/>
      <c r="D387" s="51"/>
      <c r="E387" s="51"/>
      <c r="F387" s="371"/>
      <c r="G387" s="51"/>
      <c r="H387" s="51"/>
      <c r="I387" s="51"/>
      <c r="J387" s="51"/>
      <c r="K387" s="124"/>
      <c r="L387" s="124"/>
      <c r="M387" s="124"/>
      <c r="N387" s="124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>
      <c r="A388" s="51"/>
      <c r="B388" s="51"/>
      <c r="C388" s="51"/>
      <c r="D388" s="51"/>
      <c r="E388" s="51"/>
      <c r="F388" s="371"/>
      <c r="G388" s="51"/>
      <c r="H388" s="51"/>
      <c r="I388" s="51"/>
      <c r="J388" s="51"/>
      <c r="K388" s="124"/>
      <c r="L388" s="124"/>
      <c r="M388" s="124"/>
      <c r="N388" s="124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>
      <c r="A389" s="51"/>
      <c r="B389" s="51"/>
      <c r="C389" s="51"/>
      <c r="D389" s="51"/>
      <c r="E389" s="51"/>
      <c r="F389" s="371"/>
      <c r="G389" s="51"/>
      <c r="H389" s="51"/>
      <c r="I389" s="51"/>
      <c r="J389" s="51"/>
      <c r="K389" s="124"/>
      <c r="L389" s="124"/>
      <c r="M389" s="124"/>
      <c r="N389" s="124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>
      <c r="A390" s="51"/>
      <c r="B390" s="51"/>
      <c r="C390" s="51"/>
      <c r="D390" s="51"/>
      <c r="E390" s="51"/>
      <c r="F390" s="371"/>
      <c r="G390" s="51"/>
      <c r="H390" s="51"/>
      <c r="I390" s="51"/>
      <c r="J390" s="51"/>
      <c r="K390" s="124"/>
      <c r="L390" s="124"/>
      <c r="M390" s="124"/>
      <c r="N390" s="124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>
      <c r="A391" s="51"/>
      <c r="B391" s="51"/>
      <c r="C391" s="51"/>
      <c r="D391" s="51"/>
      <c r="E391" s="51"/>
      <c r="F391" s="371"/>
      <c r="G391" s="51"/>
      <c r="H391" s="51"/>
      <c r="I391" s="51"/>
      <c r="J391" s="51"/>
      <c r="K391" s="124"/>
      <c r="L391" s="124"/>
      <c r="M391" s="124"/>
      <c r="N391" s="124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>
      <c r="A392" s="51"/>
      <c r="B392" s="51"/>
      <c r="C392" s="51"/>
      <c r="D392" s="51"/>
      <c r="E392" s="51"/>
      <c r="F392" s="371"/>
      <c r="G392" s="51"/>
      <c r="H392" s="51"/>
      <c r="I392" s="51"/>
      <c r="J392" s="51"/>
      <c r="K392" s="124"/>
      <c r="L392" s="124"/>
      <c r="M392" s="124"/>
      <c r="N392" s="124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>
      <c r="A393" s="51"/>
      <c r="B393" s="51"/>
      <c r="C393" s="51"/>
      <c r="D393" s="51"/>
      <c r="E393" s="51"/>
      <c r="F393" s="371"/>
      <c r="G393" s="51"/>
      <c r="H393" s="51"/>
      <c r="I393" s="51"/>
      <c r="J393" s="51"/>
      <c r="K393" s="124"/>
      <c r="L393" s="124"/>
      <c r="M393" s="124"/>
      <c r="N393" s="124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>
      <c r="A394" s="51"/>
      <c r="B394" s="51"/>
      <c r="C394" s="51"/>
      <c r="D394" s="51"/>
      <c r="E394" s="51"/>
      <c r="F394" s="371"/>
      <c r="G394" s="51"/>
      <c r="H394" s="51"/>
      <c r="I394" s="51"/>
      <c r="J394" s="51"/>
      <c r="K394" s="124"/>
      <c r="L394" s="124"/>
      <c r="M394" s="124"/>
      <c r="N394" s="124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>
      <c r="A395" s="51"/>
      <c r="B395" s="51"/>
      <c r="C395" s="51"/>
      <c r="D395" s="51"/>
      <c r="E395" s="51"/>
      <c r="F395" s="371"/>
      <c r="G395" s="51"/>
      <c r="H395" s="51"/>
      <c r="I395" s="51"/>
      <c r="J395" s="51"/>
      <c r="K395" s="124"/>
      <c r="L395" s="124"/>
      <c r="M395" s="124"/>
      <c r="N395" s="124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>
      <c r="A396" s="51"/>
      <c r="B396" s="51"/>
      <c r="C396" s="51"/>
      <c r="D396" s="51"/>
      <c r="E396" s="51"/>
      <c r="F396" s="371"/>
      <c r="G396" s="51"/>
      <c r="H396" s="51"/>
      <c r="I396" s="51"/>
      <c r="J396" s="51"/>
      <c r="K396" s="124"/>
      <c r="L396" s="124"/>
      <c r="M396" s="124"/>
      <c r="N396" s="124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>
      <c r="A397" s="51"/>
      <c r="B397" s="51"/>
      <c r="C397" s="51"/>
      <c r="D397" s="51"/>
      <c r="E397" s="51"/>
      <c r="F397" s="371"/>
      <c r="G397" s="51"/>
      <c r="H397" s="51"/>
      <c r="I397" s="51"/>
      <c r="J397" s="51"/>
      <c r="K397" s="124"/>
      <c r="L397" s="124"/>
      <c r="M397" s="124"/>
      <c r="N397" s="124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>
      <c r="A398" s="51"/>
      <c r="B398" s="51"/>
      <c r="C398" s="51"/>
      <c r="D398" s="51"/>
      <c r="E398" s="51"/>
      <c r="F398" s="371"/>
      <c r="G398" s="51"/>
      <c r="H398" s="51"/>
      <c r="I398" s="51"/>
      <c r="J398" s="51"/>
      <c r="K398" s="124"/>
      <c r="L398" s="124"/>
      <c r="M398" s="124"/>
      <c r="N398" s="124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>
      <c r="A399" s="51"/>
      <c r="B399" s="51"/>
      <c r="C399" s="51"/>
      <c r="D399" s="51"/>
      <c r="E399" s="51"/>
      <c r="F399" s="371"/>
      <c r="G399" s="51"/>
      <c r="H399" s="51"/>
      <c r="I399" s="51"/>
      <c r="J399" s="51"/>
      <c r="K399" s="124"/>
      <c r="L399" s="124"/>
      <c r="M399" s="124"/>
      <c r="N399" s="124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>
      <c r="A400" s="51"/>
      <c r="B400" s="51"/>
      <c r="C400" s="51"/>
      <c r="D400" s="51"/>
      <c r="E400" s="51"/>
      <c r="F400" s="371"/>
      <c r="G400" s="51"/>
      <c r="H400" s="51"/>
      <c r="I400" s="51"/>
      <c r="J400" s="51"/>
      <c r="K400" s="124"/>
      <c r="L400" s="124"/>
      <c r="M400" s="124"/>
      <c r="N400" s="124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>
      <c r="A401" s="51"/>
      <c r="B401" s="51"/>
      <c r="C401" s="51"/>
      <c r="D401" s="51"/>
      <c r="E401" s="51"/>
      <c r="F401" s="371"/>
      <c r="G401" s="51"/>
      <c r="H401" s="51"/>
      <c r="I401" s="51"/>
      <c r="J401" s="51"/>
      <c r="K401" s="124"/>
      <c r="L401" s="124"/>
      <c r="M401" s="124"/>
      <c r="N401" s="124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>
      <c r="A402" s="51"/>
      <c r="B402" s="51"/>
      <c r="C402" s="51"/>
      <c r="D402" s="51"/>
      <c r="E402" s="51"/>
      <c r="F402" s="371"/>
      <c r="G402" s="51"/>
      <c r="H402" s="51"/>
      <c r="I402" s="51"/>
      <c r="J402" s="51"/>
      <c r="K402" s="124"/>
      <c r="L402" s="124"/>
      <c r="M402" s="124"/>
      <c r="N402" s="124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>
      <c r="A403" s="51"/>
      <c r="B403" s="51"/>
      <c r="C403" s="51"/>
      <c r="D403" s="51"/>
      <c r="E403" s="51"/>
      <c r="F403" s="371"/>
      <c r="G403" s="51"/>
      <c r="H403" s="51"/>
      <c r="I403" s="51"/>
      <c r="J403" s="51"/>
      <c r="K403" s="124"/>
      <c r="L403" s="124"/>
      <c r="M403" s="124"/>
      <c r="N403" s="124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>
      <c r="A404" s="51"/>
      <c r="B404" s="51"/>
      <c r="C404" s="51"/>
      <c r="D404" s="51"/>
      <c r="E404" s="51"/>
      <c r="F404" s="371"/>
      <c r="G404" s="51"/>
      <c r="H404" s="51"/>
      <c r="I404" s="51"/>
      <c r="J404" s="51"/>
      <c r="K404" s="124"/>
      <c r="L404" s="124"/>
      <c r="M404" s="124"/>
      <c r="N404" s="124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>
      <c r="A405" s="51"/>
      <c r="B405" s="51"/>
      <c r="C405" s="51"/>
      <c r="D405" s="51"/>
      <c r="E405" s="51"/>
      <c r="F405" s="371"/>
      <c r="G405" s="51"/>
      <c r="H405" s="51"/>
      <c r="I405" s="51"/>
      <c r="J405" s="51"/>
      <c r="K405" s="124"/>
      <c r="L405" s="124"/>
      <c r="M405" s="124"/>
      <c r="N405" s="124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>
      <c r="A406" s="51"/>
      <c r="B406" s="51"/>
      <c r="C406" s="51"/>
      <c r="D406" s="51"/>
      <c r="E406" s="51"/>
      <c r="F406" s="371"/>
      <c r="G406" s="51"/>
      <c r="H406" s="51"/>
      <c r="I406" s="51"/>
      <c r="J406" s="51"/>
      <c r="K406" s="124"/>
      <c r="L406" s="124"/>
      <c r="M406" s="124"/>
      <c r="N406" s="124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>
      <c r="A407" s="51"/>
      <c r="B407" s="51"/>
      <c r="C407" s="51"/>
      <c r="D407" s="51"/>
      <c r="E407" s="51"/>
      <c r="F407" s="371"/>
      <c r="G407" s="51"/>
      <c r="H407" s="51"/>
      <c r="I407" s="51"/>
      <c r="J407" s="51"/>
      <c r="K407" s="124"/>
      <c r="L407" s="124"/>
      <c r="M407" s="124"/>
      <c r="N407" s="124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>
      <c r="A408" s="51"/>
      <c r="B408" s="51"/>
      <c r="C408" s="51"/>
      <c r="D408" s="51"/>
      <c r="E408" s="51"/>
      <c r="F408" s="371"/>
      <c r="G408" s="51"/>
      <c r="H408" s="51"/>
      <c r="I408" s="51"/>
      <c r="J408" s="51"/>
      <c r="K408" s="124"/>
      <c r="L408" s="124"/>
      <c r="M408" s="124"/>
      <c r="N408" s="124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>
      <c r="A409" s="51"/>
      <c r="B409" s="51"/>
      <c r="C409" s="51"/>
      <c r="D409" s="51"/>
      <c r="E409" s="51"/>
      <c r="F409" s="371"/>
      <c r="G409" s="51"/>
      <c r="H409" s="51"/>
      <c r="I409" s="51"/>
      <c r="J409" s="51"/>
      <c r="K409" s="124"/>
      <c r="L409" s="124"/>
      <c r="M409" s="124"/>
      <c r="N409" s="124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>
      <c r="A410" s="51"/>
      <c r="B410" s="51"/>
      <c r="C410" s="51"/>
      <c r="D410" s="51"/>
      <c r="E410" s="51"/>
      <c r="F410" s="371"/>
      <c r="G410" s="51"/>
      <c r="H410" s="51"/>
      <c r="I410" s="51"/>
      <c r="J410" s="51"/>
      <c r="K410" s="124"/>
      <c r="L410" s="124"/>
      <c r="M410" s="124"/>
      <c r="N410" s="124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>
      <c r="A411" s="51"/>
      <c r="B411" s="51"/>
      <c r="C411" s="51"/>
      <c r="D411" s="51"/>
      <c r="E411" s="51"/>
      <c r="F411" s="371"/>
      <c r="G411" s="51"/>
      <c r="H411" s="51"/>
      <c r="I411" s="51"/>
      <c r="J411" s="51"/>
      <c r="K411" s="124"/>
      <c r="L411" s="124"/>
      <c r="M411" s="124"/>
      <c r="N411" s="124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>
      <c r="A412" s="51"/>
      <c r="B412" s="51"/>
      <c r="C412" s="51"/>
      <c r="D412" s="51"/>
      <c r="E412" s="51"/>
      <c r="F412" s="371"/>
      <c r="G412" s="51"/>
      <c r="H412" s="51"/>
      <c r="I412" s="51"/>
      <c r="J412" s="51"/>
      <c r="K412" s="124"/>
      <c r="L412" s="124"/>
      <c r="M412" s="124"/>
      <c r="N412" s="124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>
      <c r="A413" s="51"/>
      <c r="B413" s="51"/>
      <c r="C413" s="51"/>
      <c r="D413" s="51"/>
      <c r="E413" s="51"/>
      <c r="F413" s="371"/>
      <c r="G413" s="51"/>
      <c r="H413" s="51"/>
      <c r="I413" s="51"/>
      <c r="J413" s="51"/>
      <c r="K413" s="124"/>
      <c r="L413" s="124"/>
      <c r="M413" s="124"/>
      <c r="N413" s="124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>
      <c r="A414" s="51"/>
      <c r="B414" s="51"/>
      <c r="C414" s="51"/>
      <c r="D414" s="51"/>
      <c r="E414" s="51"/>
      <c r="F414" s="371"/>
      <c r="G414" s="51"/>
      <c r="H414" s="51"/>
      <c r="I414" s="51"/>
      <c r="J414" s="51"/>
      <c r="K414" s="124"/>
      <c r="L414" s="124"/>
      <c r="M414" s="124"/>
      <c r="N414" s="124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>
      <c r="A415" s="51"/>
      <c r="B415" s="51"/>
      <c r="C415" s="51"/>
      <c r="D415" s="51"/>
      <c r="E415" s="51"/>
      <c r="F415" s="371"/>
      <c r="G415" s="51"/>
      <c r="H415" s="51"/>
      <c r="I415" s="51"/>
      <c r="J415" s="51"/>
      <c r="K415" s="124"/>
      <c r="L415" s="124"/>
      <c r="M415" s="124"/>
      <c r="N415" s="124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>
      <c r="A416" s="51"/>
      <c r="B416" s="51"/>
      <c r="C416" s="51"/>
      <c r="D416" s="51"/>
      <c r="E416" s="51"/>
      <c r="F416" s="371"/>
      <c r="G416" s="51"/>
      <c r="H416" s="51"/>
      <c r="I416" s="51"/>
      <c r="J416" s="51"/>
      <c r="K416" s="124"/>
      <c r="L416" s="124"/>
      <c r="M416" s="124"/>
      <c r="N416" s="124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>
      <c r="A417" s="51"/>
      <c r="B417" s="51"/>
      <c r="C417" s="51"/>
      <c r="D417" s="51"/>
      <c r="E417" s="51"/>
      <c r="F417" s="371"/>
      <c r="G417" s="51"/>
      <c r="H417" s="51"/>
      <c r="I417" s="51"/>
      <c r="J417" s="51"/>
      <c r="K417" s="124"/>
      <c r="L417" s="124"/>
      <c r="M417" s="124"/>
      <c r="N417" s="124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>
      <c r="A418" s="51"/>
      <c r="B418" s="51"/>
      <c r="C418" s="51"/>
      <c r="D418" s="51"/>
      <c r="E418" s="51"/>
      <c r="F418" s="371"/>
      <c r="G418" s="51"/>
      <c r="H418" s="51"/>
      <c r="I418" s="51"/>
      <c r="J418" s="51"/>
      <c r="K418" s="124"/>
      <c r="L418" s="124"/>
      <c r="M418" s="124"/>
      <c r="N418" s="124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>
      <c r="A419" s="51"/>
      <c r="B419" s="51"/>
      <c r="C419" s="51"/>
      <c r="D419" s="51"/>
      <c r="E419" s="51"/>
      <c r="F419" s="371"/>
      <c r="G419" s="51"/>
      <c r="H419" s="51"/>
      <c r="I419" s="51"/>
      <c r="J419" s="51"/>
      <c r="K419" s="124"/>
      <c r="L419" s="124"/>
      <c r="M419" s="124"/>
      <c r="N419" s="124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>
      <c r="A420" s="51"/>
      <c r="B420" s="51"/>
      <c r="C420" s="51"/>
      <c r="D420" s="51"/>
      <c r="E420" s="51"/>
      <c r="F420" s="371"/>
      <c r="G420" s="51"/>
      <c r="H420" s="51"/>
      <c r="I420" s="51"/>
      <c r="J420" s="51"/>
      <c r="K420" s="124"/>
      <c r="L420" s="124"/>
      <c r="M420" s="124"/>
      <c r="N420" s="124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>
      <c r="A421" s="51"/>
      <c r="B421" s="51"/>
      <c r="C421" s="51"/>
      <c r="D421" s="51"/>
      <c r="E421" s="51"/>
      <c r="F421" s="371"/>
      <c r="G421" s="51"/>
      <c r="H421" s="51"/>
      <c r="I421" s="51"/>
      <c r="J421" s="51"/>
      <c r="K421" s="124"/>
      <c r="L421" s="124"/>
      <c r="M421" s="124"/>
      <c r="N421" s="124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>
      <c r="A422" s="51"/>
      <c r="B422" s="51"/>
      <c r="C422" s="51"/>
      <c r="D422" s="51"/>
      <c r="E422" s="51"/>
      <c r="F422" s="371"/>
      <c r="G422" s="51"/>
      <c r="H422" s="51"/>
      <c r="I422" s="51"/>
      <c r="J422" s="51"/>
      <c r="K422" s="124"/>
      <c r="L422" s="124"/>
      <c r="M422" s="124"/>
      <c r="N422" s="124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>
      <c r="A423" s="51"/>
      <c r="B423" s="51"/>
      <c r="C423" s="51"/>
      <c r="D423" s="51"/>
      <c r="E423" s="51"/>
      <c r="F423" s="371"/>
      <c r="G423" s="51"/>
      <c r="H423" s="51"/>
      <c r="I423" s="51"/>
      <c r="J423" s="51"/>
      <c r="K423" s="124"/>
      <c r="L423" s="124"/>
      <c r="M423" s="124"/>
      <c r="N423" s="124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>
      <c r="A424" s="51"/>
      <c r="B424" s="51"/>
      <c r="C424" s="51"/>
      <c r="D424" s="51"/>
      <c r="E424" s="51"/>
      <c r="F424" s="371"/>
      <c r="G424" s="51"/>
      <c r="H424" s="51"/>
      <c r="I424" s="51"/>
      <c r="J424" s="51"/>
      <c r="K424" s="124"/>
      <c r="L424" s="124"/>
      <c r="M424" s="124"/>
      <c r="N424" s="124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>
      <c r="A425" s="51"/>
      <c r="B425" s="51"/>
      <c r="C425" s="51"/>
      <c r="D425" s="51"/>
      <c r="E425" s="51"/>
      <c r="F425" s="371"/>
      <c r="G425" s="51"/>
      <c r="H425" s="51"/>
      <c r="I425" s="51"/>
      <c r="J425" s="51"/>
      <c r="K425" s="124"/>
      <c r="L425" s="124"/>
      <c r="M425" s="124"/>
      <c r="N425" s="124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>
      <c r="A426" s="51"/>
      <c r="B426" s="51"/>
      <c r="C426" s="51"/>
      <c r="D426" s="51"/>
      <c r="E426" s="51"/>
      <c r="F426" s="371"/>
      <c r="G426" s="51"/>
      <c r="H426" s="51"/>
      <c r="I426" s="51"/>
      <c r="J426" s="51"/>
      <c r="K426" s="124"/>
      <c r="L426" s="124"/>
      <c r="M426" s="124"/>
      <c r="N426" s="124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>
      <c r="A427" s="51"/>
      <c r="B427" s="51"/>
      <c r="C427" s="51"/>
      <c r="D427" s="51"/>
      <c r="E427" s="51"/>
      <c r="F427" s="371"/>
      <c r="G427" s="51"/>
      <c r="H427" s="51"/>
      <c r="I427" s="51"/>
      <c r="J427" s="51"/>
      <c r="K427" s="124"/>
      <c r="L427" s="124"/>
      <c r="M427" s="124"/>
      <c r="N427" s="124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>
      <c r="A428" s="51"/>
      <c r="B428" s="51"/>
      <c r="C428" s="51"/>
      <c r="D428" s="51"/>
      <c r="E428" s="51"/>
      <c r="F428" s="371"/>
      <c r="G428" s="51"/>
      <c r="H428" s="51"/>
      <c r="I428" s="51"/>
      <c r="J428" s="51"/>
      <c r="K428" s="124"/>
      <c r="L428" s="124"/>
      <c r="M428" s="124"/>
      <c r="N428" s="124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>
      <c r="A429" s="51"/>
      <c r="B429" s="51"/>
      <c r="C429" s="51"/>
      <c r="D429" s="51"/>
      <c r="E429" s="51"/>
      <c r="F429" s="371"/>
      <c r="G429" s="51"/>
      <c r="H429" s="51"/>
      <c r="I429" s="51"/>
      <c r="J429" s="51"/>
      <c r="K429" s="124"/>
      <c r="L429" s="124"/>
      <c r="M429" s="124"/>
      <c r="N429" s="124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>
      <c r="A430" s="51"/>
      <c r="B430" s="51"/>
      <c r="C430" s="51"/>
      <c r="D430" s="51"/>
      <c r="E430" s="51"/>
      <c r="F430" s="371"/>
      <c r="G430" s="51"/>
      <c r="H430" s="51"/>
      <c r="I430" s="51"/>
      <c r="J430" s="51"/>
      <c r="K430" s="124"/>
      <c r="L430" s="124"/>
      <c r="M430" s="124"/>
      <c r="N430" s="124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>
      <c r="A431" s="51"/>
      <c r="B431" s="51"/>
      <c r="C431" s="51"/>
      <c r="D431" s="51"/>
      <c r="E431" s="51"/>
      <c r="F431" s="371"/>
      <c r="G431" s="51"/>
      <c r="H431" s="51"/>
      <c r="I431" s="51"/>
      <c r="J431" s="51"/>
      <c r="K431" s="124"/>
      <c r="L431" s="124"/>
      <c r="M431" s="124"/>
      <c r="N431" s="124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>
      <c r="A432" s="51"/>
      <c r="B432" s="51"/>
      <c r="C432" s="51"/>
      <c r="D432" s="51"/>
      <c r="E432" s="51"/>
      <c r="F432" s="371"/>
      <c r="G432" s="51"/>
      <c r="H432" s="51"/>
      <c r="I432" s="51"/>
      <c r="J432" s="51"/>
      <c r="K432" s="124"/>
      <c r="L432" s="124"/>
      <c r="M432" s="124"/>
      <c r="N432" s="124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>
      <c r="A433" s="51"/>
      <c r="B433" s="51"/>
      <c r="C433" s="51"/>
      <c r="D433" s="51"/>
      <c r="E433" s="51"/>
      <c r="F433" s="371"/>
      <c r="G433" s="51"/>
      <c r="H433" s="51"/>
      <c r="I433" s="51"/>
      <c r="J433" s="51"/>
      <c r="K433" s="124"/>
      <c r="L433" s="124"/>
      <c r="M433" s="124"/>
      <c r="N433" s="124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>
      <c r="A434" s="51"/>
      <c r="B434" s="51"/>
      <c r="C434" s="51"/>
      <c r="D434" s="51"/>
      <c r="E434" s="51"/>
      <c r="F434" s="371"/>
      <c r="G434" s="51"/>
      <c r="H434" s="51"/>
      <c r="I434" s="51"/>
      <c r="J434" s="51"/>
      <c r="K434" s="124"/>
      <c r="L434" s="124"/>
      <c r="M434" s="124"/>
      <c r="N434" s="124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>
      <c r="A435" s="51"/>
      <c r="B435" s="51"/>
      <c r="C435" s="51"/>
      <c r="D435" s="51"/>
      <c r="E435" s="51"/>
      <c r="F435" s="371"/>
      <c r="G435" s="51"/>
      <c r="H435" s="51"/>
      <c r="I435" s="51"/>
      <c r="J435" s="51"/>
      <c r="K435" s="124"/>
      <c r="L435" s="124"/>
      <c r="M435" s="124"/>
      <c r="N435" s="124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>
      <c r="A436" s="51"/>
      <c r="B436" s="51"/>
      <c r="C436" s="51"/>
      <c r="D436" s="51"/>
      <c r="E436" s="51"/>
      <c r="F436" s="371"/>
      <c r="G436" s="51"/>
      <c r="H436" s="51"/>
      <c r="I436" s="51"/>
      <c r="J436" s="51"/>
      <c r="K436" s="124"/>
      <c r="L436" s="124"/>
      <c r="M436" s="124"/>
      <c r="N436" s="124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>
      <c r="A437" s="51"/>
      <c r="B437" s="51"/>
      <c r="C437" s="51"/>
      <c r="D437" s="51"/>
      <c r="E437" s="51"/>
      <c r="F437" s="371"/>
      <c r="G437" s="51"/>
      <c r="H437" s="51"/>
      <c r="I437" s="51"/>
      <c r="J437" s="51"/>
      <c r="K437" s="124"/>
      <c r="L437" s="124"/>
      <c r="M437" s="124"/>
      <c r="N437" s="124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>
      <c r="A438" s="51"/>
      <c r="B438" s="51"/>
      <c r="C438" s="51"/>
      <c r="D438" s="51"/>
      <c r="E438" s="51"/>
      <c r="F438" s="371"/>
      <c r="G438" s="51"/>
      <c r="H438" s="51"/>
      <c r="I438" s="51"/>
      <c r="J438" s="51"/>
      <c r="K438" s="124"/>
      <c r="L438" s="124"/>
      <c r="M438" s="124"/>
      <c r="N438" s="124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>
      <c r="A439" s="51"/>
      <c r="B439" s="51"/>
      <c r="C439" s="51"/>
      <c r="D439" s="51"/>
      <c r="E439" s="51"/>
      <c r="F439" s="371"/>
      <c r="G439" s="51"/>
      <c r="H439" s="51"/>
      <c r="I439" s="51"/>
      <c r="J439" s="51"/>
      <c r="K439" s="124"/>
      <c r="L439" s="124"/>
      <c r="M439" s="124"/>
      <c r="N439" s="124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>
      <c r="A440" s="51"/>
      <c r="B440" s="51"/>
      <c r="C440" s="51"/>
      <c r="D440" s="51"/>
      <c r="E440" s="51"/>
      <c r="F440" s="371"/>
      <c r="G440" s="51"/>
      <c r="H440" s="51"/>
      <c r="I440" s="51"/>
      <c r="J440" s="51"/>
      <c r="K440" s="124"/>
      <c r="L440" s="124"/>
      <c r="M440" s="124"/>
      <c r="N440" s="124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>
      <c r="A441" s="51"/>
      <c r="B441" s="51"/>
      <c r="C441" s="51"/>
      <c r="D441" s="51"/>
      <c r="E441" s="51"/>
      <c r="F441" s="371"/>
      <c r="G441" s="51"/>
      <c r="H441" s="51"/>
      <c r="I441" s="51"/>
      <c r="J441" s="51"/>
      <c r="K441" s="124"/>
      <c r="L441" s="124"/>
      <c r="M441" s="124"/>
      <c r="N441" s="124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>
      <c r="A442" s="51"/>
      <c r="B442" s="51"/>
      <c r="C442" s="51"/>
      <c r="D442" s="51"/>
      <c r="E442" s="51"/>
      <c r="F442" s="371"/>
      <c r="G442" s="51"/>
      <c r="H442" s="51"/>
      <c r="I442" s="51"/>
      <c r="J442" s="51"/>
      <c r="K442" s="124"/>
      <c r="L442" s="124"/>
      <c r="M442" s="124"/>
      <c r="N442" s="124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>
      <c r="A443" s="51"/>
      <c r="B443" s="51"/>
      <c r="C443" s="51"/>
      <c r="D443" s="51"/>
      <c r="E443" s="51"/>
      <c r="F443" s="371"/>
      <c r="G443" s="51"/>
      <c r="H443" s="51"/>
      <c r="I443" s="51"/>
      <c r="J443" s="51"/>
      <c r="K443" s="124"/>
      <c r="L443" s="124"/>
      <c r="M443" s="124"/>
      <c r="N443" s="124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>
      <c r="A444" s="51"/>
      <c r="B444" s="51"/>
      <c r="C444" s="51"/>
      <c r="D444" s="51"/>
      <c r="E444" s="51"/>
      <c r="F444" s="371"/>
      <c r="G444" s="51"/>
      <c r="H444" s="51"/>
      <c r="I444" s="51"/>
      <c r="J444" s="51"/>
      <c r="K444" s="124"/>
      <c r="L444" s="124"/>
      <c r="M444" s="124"/>
      <c r="N444" s="124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>
      <c r="A445" s="51"/>
      <c r="B445" s="51"/>
      <c r="C445" s="51"/>
      <c r="D445" s="51"/>
      <c r="E445" s="51"/>
      <c r="F445" s="371"/>
      <c r="G445" s="51"/>
      <c r="H445" s="51"/>
      <c r="I445" s="51"/>
      <c r="J445" s="51"/>
      <c r="K445" s="124"/>
      <c r="L445" s="124"/>
      <c r="M445" s="124"/>
      <c r="N445" s="124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>
      <c r="A446" s="51"/>
      <c r="B446" s="51"/>
      <c r="C446" s="51"/>
      <c r="D446" s="51"/>
      <c r="E446" s="51"/>
      <c r="F446" s="371"/>
      <c r="G446" s="51"/>
      <c r="H446" s="51"/>
      <c r="I446" s="51"/>
      <c r="J446" s="51"/>
      <c r="K446" s="124"/>
      <c r="L446" s="124"/>
      <c r="M446" s="124"/>
      <c r="N446" s="124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>
      <c r="A447" s="51"/>
      <c r="B447" s="51"/>
      <c r="C447" s="51"/>
      <c r="D447" s="51"/>
      <c r="E447" s="51"/>
      <c r="F447" s="371"/>
      <c r="G447" s="51"/>
      <c r="H447" s="51"/>
      <c r="I447" s="51"/>
      <c r="J447" s="51"/>
      <c r="K447" s="124"/>
      <c r="L447" s="124"/>
      <c r="M447" s="124"/>
      <c r="N447" s="124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>
      <c r="A448" s="51"/>
      <c r="B448" s="51"/>
      <c r="C448" s="51"/>
      <c r="D448" s="51"/>
      <c r="E448" s="51"/>
      <c r="F448" s="371"/>
      <c r="G448" s="51"/>
      <c r="H448" s="51"/>
      <c r="I448" s="51"/>
      <c r="J448" s="51"/>
      <c r="K448" s="124"/>
      <c r="L448" s="124"/>
      <c r="M448" s="124"/>
      <c r="N448" s="124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>
      <c r="A449" s="51"/>
      <c r="B449" s="51"/>
      <c r="C449" s="51"/>
      <c r="D449" s="51"/>
      <c r="E449" s="51"/>
      <c r="F449" s="371"/>
      <c r="G449" s="51"/>
      <c r="H449" s="51"/>
      <c r="I449" s="51"/>
      <c r="J449" s="51"/>
      <c r="K449" s="124"/>
      <c r="L449" s="124"/>
      <c r="M449" s="124"/>
      <c r="N449" s="124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>
      <c r="A450" s="51"/>
      <c r="B450" s="51"/>
      <c r="C450" s="51"/>
      <c r="D450" s="51"/>
      <c r="E450" s="51"/>
      <c r="F450" s="371"/>
      <c r="G450" s="51"/>
      <c r="H450" s="51"/>
      <c r="I450" s="51"/>
      <c r="J450" s="51"/>
      <c r="K450" s="124"/>
      <c r="L450" s="124"/>
      <c r="M450" s="124"/>
      <c r="N450" s="124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>
      <c r="A451" s="51"/>
      <c r="B451" s="51"/>
      <c r="C451" s="51"/>
      <c r="D451" s="51"/>
      <c r="E451" s="51"/>
      <c r="F451" s="371"/>
      <c r="G451" s="51"/>
      <c r="H451" s="51"/>
      <c r="I451" s="51"/>
      <c r="J451" s="51"/>
      <c r="K451" s="124"/>
      <c r="L451" s="124"/>
      <c r="M451" s="124"/>
      <c r="N451" s="124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>
      <c r="A452" s="51"/>
      <c r="B452" s="51"/>
      <c r="C452" s="51"/>
      <c r="D452" s="51"/>
      <c r="E452" s="51"/>
      <c r="F452" s="371"/>
      <c r="G452" s="51"/>
      <c r="H452" s="51"/>
      <c r="I452" s="51"/>
      <c r="J452" s="51"/>
      <c r="K452" s="124"/>
      <c r="L452" s="124"/>
      <c r="M452" s="124"/>
      <c r="N452" s="124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>
      <c r="A453" s="51"/>
      <c r="B453" s="51"/>
      <c r="C453" s="51"/>
      <c r="D453" s="51"/>
      <c r="E453" s="51"/>
      <c r="F453" s="371"/>
      <c r="G453" s="51"/>
      <c r="H453" s="51"/>
      <c r="I453" s="51"/>
      <c r="J453" s="51"/>
      <c r="K453" s="124"/>
      <c r="L453" s="124"/>
      <c r="M453" s="124"/>
      <c r="N453" s="124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>
      <c r="A454" s="51"/>
      <c r="B454" s="51"/>
      <c r="C454" s="51"/>
      <c r="D454" s="51"/>
      <c r="E454" s="51"/>
      <c r="F454" s="371"/>
      <c r="G454" s="51"/>
      <c r="H454" s="51"/>
      <c r="I454" s="51"/>
      <c r="J454" s="51"/>
      <c r="K454" s="124"/>
      <c r="L454" s="124"/>
      <c r="M454" s="124"/>
      <c r="N454" s="124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>
      <c r="A455" s="51"/>
      <c r="B455" s="51"/>
      <c r="C455" s="51"/>
      <c r="D455" s="51"/>
      <c r="E455" s="51"/>
      <c r="F455" s="371"/>
      <c r="G455" s="51"/>
      <c r="H455" s="51"/>
      <c r="I455" s="51"/>
      <c r="J455" s="51"/>
      <c r="K455" s="124"/>
      <c r="L455" s="124"/>
      <c r="M455" s="124"/>
      <c r="N455" s="124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>
      <c r="A456" s="51"/>
      <c r="B456" s="51"/>
      <c r="C456" s="51"/>
      <c r="D456" s="51"/>
      <c r="E456" s="51"/>
      <c r="F456" s="371"/>
      <c r="G456" s="51"/>
      <c r="H456" s="51"/>
      <c r="I456" s="51"/>
      <c r="J456" s="51"/>
      <c r="K456" s="124"/>
      <c r="L456" s="124"/>
      <c r="M456" s="124"/>
      <c r="N456" s="124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>
      <c r="A457" s="51"/>
      <c r="B457" s="51"/>
      <c r="C457" s="51"/>
      <c r="D457" s="51"/>
      <c r="E457" s="51"/>
      <c r="F457" s="371"/>
      <c r="G457" s="51"/>
      <c r="H457" s="51"/>
      <c r="I457" s="51"/>
      <c r="J457" s="51"/>
      <c r="K457" s="124"/>
      <c r="L457" s="124"/>
      <c r="M457" s="124"/>
      <c r="N457" s="124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>
      <c r="A458" s="51"/>
      <c r="B458" s="51"/>
      <c r="C458" s="51"/>
      <c r="D458" s="51"/>
      <c r="E458" s="51"/>
      <c r="F458" s="371"/>
      <c r="G458" s="51"/>
      <c r="H458" s="51"/>
      <c r="I458" s="51"/>
      <c r="J458" s="51"/>
      <c r="K458" s="124"/>
      <c r="L458" s="124"/>
      <c r="M458" s="124"/>
      <c r="N458" s="124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>
      <c r="A459" s="51"/>
      <c r="B459" s="51"/>
      <c r="C459" s="51"/>
      <c r="D459" s="51"/>
      <c r="E459" s="51"/>
      <c r="F459" s="371"/>
      <c r="G459" s="51"/>
      <c r="H459" s="51"/>
      <c r="I459" s="51"/>
      <c r="J459" s="51"/>
      <c r="K459" s="124"/>
      <c r="L459" s="124"/>
      <c r="M459" s="124"/>
      <c r="N459" s="124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>
      <c r="A460" s="51"/>
      <c r="B460" s="51"/>
      <c r="C460" s="51"/>
      <c r="D460" s="51"/>
      <c r="E460" s="51"/>
      <c r="F460" s="371"/>
      <c r="G460" s="51"/>
      <c r="H460" s="51"/>
      <c r="I460" s="51"/>
      <c r="J460" s="51"/>
      <c r="K460" s="124"/>
      <c r="L460" s="124"/>
      <c r="M460" s="124"/>
      <c r="N460" s="124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>
      <c r="A461" s="51"/>
      <c r="B461" s="51"/>
      <c r="C461" s="51"/>
      <c r="D461" s="51"/>
      <c r="E461" s="51"/>
      <c r="F461" s="371"/>
      <c r="G461" s="51"/>
      <c r="H461" s="51"/>
      <c r="I461" s="51"/>
      <c r="J461" s="51"/>
      <c r="K461" s="124"/>
      <c r="L461" s="124"/>
      <c r="M461" s="124"/>
      <c r="N461" s="124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>
      <c r="A462" s="51"/>
      <c r="B462" s="51"/>
      <c r="C462" s="51"/>
      <c r="D462" s="51"/>
      <c r="E462" s="51"/>
      <c r="F462" s="371"/>
      <c r="G462" s="51"/>
      <c r="H462" s="51"/>
      <c r="I462" s="51"/>
      <c r="J462" s="51"/>
      <c r="K462" s="124"/>
      <c r="L462" s="124"/>
      <c r="M462" s="124"/>
      <c r="N462" s="124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>
      <c r="A463" s="51"/>
      <c r="B463" s="51"/>
      <c r="C463" s="51"/>
      <c r="D463" s="51"/>
      <c r="E463" s="51"/>
      <c r="F463" s="371"/>
      <c r="G463" s="51"/>
      <c r="H463" s="51"/>
      <c r="I463" s="51"/>
      <c r="J463" s="51"/>
      <c r="K463" s="124"/>
      <c r="L463" s="124"/>
      <c r="M463" s="124"/>
      <c r="N463" s="124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>
      <c r="A464" s="51"/>
      <c r="B464" s="51"/>
      <c r="C464" s="51"/>
      <c r="D464" s="51"/>
      <c r="E464" s="51"/>
      <c r="F464" s="371"/>
      <c r="G464" s="51"/>
      <c r="H464" s="51"/>
      <c r="I464" s="51"/>
      <c r="J464" s="51"/>
      <c r="K464" s="124"/>
      <c r="L464" s="124"/>
      <c r="M464" s="124"/>
      <c r="N464" s="124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>
      <c r="A465" s="51"/>
      <c r="B465" s="51"/>
      <c r="C465" s="51"/>
      <c r="D465" s="51"/>
      <c r="E465" s="51"/>
      <c r="F465" s="371"/>
      <c r="G465" s="51"/>
      <c r="H465" s="51"/>
      <c r="I465" s="51"/>
      <c r="J465" s="51"/>
      <c r="K465" s="124"/>
      <c r="L465" s="124"/>
      <c r="M465" s="124"/>
      <c r="N465" s="124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>
      <c r="A466" s="51"/>
      <c r="B466" s="51"/>
      <c r="C466" s="51"/>
      <c r="D466" s="51"/>
      <c r="E466" s="51"/>
      <c r="F466" s="371"/>
      <c r="G466" s="51"/>
      <c r="H466" s="51"/>
      <c r="I466" s="51"/>
      <c r="J466" s="51"/>
      <c r="K466" s="124"/>
      <c r="L466" s="124"/>
      <c r="M466" s="124"/>
      <c r="N466" s="124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>
      <c r="A467" s="51"/>
      <c r="B467" s="51"/>
      <c r="C467" s="51"/>
      <c r="D467" s="51"/>
      <c r="E467" s="51"/>
      <c r="F467" s="371"/>
      <c r="G467" s="51"/>
      <c r="H467" s="51"/>
      <c r="I467" s="51"/>
      <c r="J467" s="51"/>
      <c r="K467" s="124"/>
      <c r="L467" s="124"/>
      <c r="M467" s="124"/>
      <c r="N467" s="124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>
      <c r="A468" s="51"/>
      <c r="B468" s="51"/>
      <c r="C468" s="51"/>
      <c r="D468" s="51"/>
      <c r="E468" s="51"/>
      <c r="F468" s="371"/>
      <c r="G468" s="51"/>
      <c r="H468" s="51"/>
      <c r="I468" s="51"/>
      <c r="J468" s="51"/>
      <c r="K468" s="124"/>
      <c r="L468" s="124"/>
      <c r="M468" s="124"/>
      <c r="N468" s="124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>
      <c r="A469" s="51"/>
      <c r="B469" s="51"/>
      <c r="C469" s="51"/>
      <c r="D469" s="51"/>
      <c r="E469" s="51"/>
      <c r="F469" s="371"/>
      <c r="G469" s="51"/>
      <c r="H469" s="51"/>
      <c r="I469" s="51"/>
      <c r="J469" s="51"/>
      <c r="K469" s="124"/>
      <c r="L469" s="124"/>
      <c r="M469" s="124"/>
      <c r="N469" s="124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>
      <c r="A470" s="51"/>
      <c r="B470" s="51"/>
      <c r="C470" s="51"/>
      <c r="D470" s="51"/>
      <c r="E470" s="51"/>
      <c r="F470" s="371"/>
      <c r="G470" s="51"/>
      <c r="H470" s="51"/>
      <c r="I470" s="51"/>
      <c r="J470" s="51"/>
      <c r="K470" s="124"/>
      <c r="L470" s="124"/>
      <c r="M470" s="124"/>
      <c r="N470" s="124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>
      <c r="A471" s="51"/>
      <c r="B471" s="51"/>
      <c r="C471" s="51"/>
      <c r="D471" s="51"/>
      <c r="E471" s="51"/>
      <c r="F471" s="371"/>
      <c r="G471" s="51"/>
      <c r="H471" s="51"/>
      <c r="I471" s="51"/>
      <c r="J471" s="51"/>
      <c r="K471" s="124"/>
      <c r="L471" s="124"/>
      <c r="M471" s="124"/>
      <c r="N471" s="124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>
      <c r="A472" s="51"/>
      <c r="B472" s="51"/>
      <c r="C472" s="51"/>
      <c r="D472" s="51"/>
      <c r="E472" s="51"/>
      <c r="F472" s="371"/>
      <c r="G472" s="51"/>
      <c r="H472" s="51"/>
      <c r="I472" s="51"/>
      <c r="J472" s="51"/>
      <c r="K472" s="124"/>
      <c r="L472" s="124"/>
      <c r="M472" s="124"/>
      <c r="N472" s="124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>
      <c r="A473" s="51"/>
      <c r="B473" s="51"/>
      <c r="C473" s="51"/>
      <c r="D473" s="51"/>
      <c r="E473" s="51"/>
      <c r="F473" s="371"/>
      <c r="G473" s="51"/>
      <c r="H473" s="51"/>
      <c r="I473" s="51"/>
      <c r="J473" s="51"/>
      <c r="K473" s="124"/>
      <c r="L473" s="124"/>
      <c r="M473" s="124"/>
      <c r="N473" s="124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>
      <c r="A474" s="51"/>
      <c r="B474" s="51"/>
      <c r="C474" s="51"/>
      <c r="D474" s="51"/>
      <c r="E474" s="51"/>
      <c r="F474" s="371"/>
      <c r="G474" s="51"/>
      <c r="H474" s="51"/>
      <c r="I474" s="51"/>
      <c r="J474" s="51"/>
      <c r="K474" s="124"/>
      <c r="L474" s="124"/>
      <c r="M474" s="124"/>
      <c r="N474" s="124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>
      <c r="A475" s="51"/>
      <c r="B475" s="51"/>
      <c r="C475" s="51"/>
      <c r="D475" s="51"/>
      <c r="E475" s="51"/>
      <c r="F475" s="371"/>
      <c r="G475" s="51"/>
      <c r="H475" s="51"/>
      <c r="I475" s="51"/>
      <c r="J475" s="51"/>
      <c r="K475" s="124"/>
      <c r="L475" s="124"/>
      <c r="M475" s="124"/>
      <c r="N475" s="124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>
      <c r="A476" s="51"/>
      <c r="B476" s="51"/>
      <c r="C476" s="51"/>
      <c r="D476" s="51"/>
      <c r="E476" s="51"/>
      <c r="F476" s="371"/>
      <c r="G476" s="51"/>
      <c r="H476" s="51"/>
      <c r="I476" s="51"/>
      <c r="J476" s="51"/>
      <c r="K476" s="124"/>
      <c r="L476" s="124"/>
      <c r="M476" s="124"/>
      <c r="N476" s="124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>
      <c r="A477" s="51"/>
      <c r="B477" s="51"/>
      <c r="C477" s="51"/>
      <c r="D477" s="51"/>
      <c r="E477" s="51"/>
      <c r="F477" s="371"/>
      <c r="G477" s="51"/>
      <c r="H477" s="51"/>
      <c r="I477" s="51"/>
      <c r="J477" s="51"/>
      <c r="K477" s="124"/>
      <c r="L477" s="124"/>
      <c r="M477" s="124"/>
      <c r="N477" s="124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>
      <c r="A478" s="51"/>
      <c r="B478" s="51"/>
      <c r="C478" s="51"/>
      <c r="D478" s="51"/>
      <c r="E478" s="51"/>
      <c r="F478" s="371"/>
      <c r="G478" s="51"/>
      <c r="H478" s="51"/>
      <c r="I478" s="51"/>
      <c r="J478" s="51"/>
      <c r="K478" s="124"/>
      <c r="L478" s="124"/>
      <c r="M478" s="124"/>
      <c r="N478" s="124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>
      <c r="A479" s="51"/>
      <c r="B479" s="51"/>
      <c r="C479" s="51"/>
      <c r="D479" s="51"/>
      <c r="E479" s="51"/>
      <c r="F479" s="371"/>
      <c r="G479" s="51"/>
      <c r="H479" s="51"/>
      <c r="I479" s="51"/>
      <c r="J479" s="51"/>
      <c r="K479" s="124"/>
      <c r="L479" s="124"/>
      <c r="M479" s="124"/>
      <c r="N479" s="124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>
      <c r="A480" s="51"/>
      <c r="B480" s="51"/>
      <c r="C480" s="51"/>
      <c r="D480" s="51"/>
      <c r="E480" s="51"/>
      <c r="F480" s="371"/>
      <c r="G480" s="51"/>
      <c r="H480" s="51"/>
      <c r="I480" s="51"/>
      <c r="J480" s="51"/>
      <c r="K480" s="124"/>
      <c r="L480" s="124"/>
      <c r="M480" s="124"/>
      <c r="N480" s="124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>
      <c r="A481" s="51"/>
      <c r="B481" s="51"/>
      <c r="C481" s="51"/>
      <c r="D481" s="51"/>
      <c r="E481" s="51"/>
      <c r="F481" s="371"/>
      <c r="G481" s="51"/>
      <c r="H481" s="51"/>
      <c r="I481" s="51"/>
      <c r="J481" s="51"/>
      <c r="K481" s="124"/>
      <c r="L481" s="124"/>
      <c r="M481" s="124"/>
      <c r="N481" s="124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>
      <c r="A482" s="51"/>
      <c r="B482" s="51"/>
      <c r="C482" s="51"/>
      <c r="D482" s="51"/>
      <c r="E482" s="51"/>
      <c r="F482" s="371"/>
      <c r="G482" s="51"/>
      <c r="H482" s="51"/>
      <c r="I482" s="51"/>
      <c r="J482" s="51"/>
      <c r="K482" s="124"/>
      <c r="L482" s="124"/>
      <c r="M482" s="124"/>
      <c r="N482" s="124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>
      <c r="A483" s="51"/>
      <c r="B483" s="51"/>
      <c r="C483" s="51"/>
      <c r="D483" s="51"/>
      <c r="E483" s="51"/>
      <c r="F483" s="371"/>
      <c r="G483" s="51"/>
      <c r="H483" s="51"/>
      <c r="I483" s="51"/>
      <c r="J483" s="51"/>
      <c r="K483" s="124"/>
      <c r="L483" s="124"/>
      <c r="M483" s="124"/>
      <c r="N483" s="124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>
      <c r="A484" s="51"/>
      <c r="B484" s="51"/>
      <c r="C484" s="51"/>
      <c r="D484" s="51"/>
      <c r="E484" s="51"/>
      <c r="F484" s="371"/>
      <c r="G484" s="51"/>
      <c r="H484" s="51"/>
      <c r="I484" s="51"/>
      <c r="J484" s="51"/>
      <c r="K484" s="124"/>
      <c r="L484" s="124"/>
      <c r="M484" s="124"/>
      <c r="N484" s="124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>
      <c r="A485" s="51"/>
      <c r="B485" s="51"/>
      <c r="C485" s="51"/>
      <c r="D485" s="51"/>
      <c r="E485" s="51"/>
      <c r="F485" s="371"/>
      <c r="G485" s="51"/>
      <c r="H485" s="51"/>
      <c r="I485" s="51"/>
      <c r="J485" s="51"/>
      <c r="K485" s="124"/>
      <c r="L485" s="124"/>
      <c r="M485" s="124"/>
      <c r="N485" s="124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>
      <c r="A486" s="51"/>
      <c r="B486" s="51"/>
      <c r="C486" s="51"/>
      <c r="D486" s="51"/>
      <c r="E486" s="51"/>
      <c r="F486" s="371"/>
      <c r="G486" s="51"/>
      <c r="H486" s="51"/>
      <c r="I486" s="51"/>
      <c r="J486" s="51"/>
      <c r="K486" s="124"/>
      <c r="L486" s="124"/>
      <c r="M486" s="124"/>
      <c r="N486" s="124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>
      <c r="A487" s="51"/>
      <c r="B487" s="51"/>
      <c r="C487" s="51"/>
      <c r="D487" s="51"/>
      <c r="E487" s="51"/>
      <c r="F487" s="371"/>
      <c r="G487" s="51"/>
      <c r="H487" s="51"/>
      <c r="I487" s="51"/>
      <c r="J487" s="51"/>
      <c r="K487" s="124"/>
      <c r="L487" s="124"/>
      <c r="M487" s="124"/>
      <c r="N487" s="124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>
      <c r="A488" s="51"/>
      <c r="B488" s="51"/>
      <c r="C488" s="51"/>
      <c r="D488" s="51"/>
      <c r="E488" s="51"/>
      <c r="F488" s="371"/>
      <c r="G488" s="51"/>
      <c r="H488" s="51"/>
      <c r="I488" s="51"/>
      <c r="J488" s="51"/>
      <c r="K488" s="124"/>
      <c r="L488" s="124"/>
      <c r="M488" s="124"/>
      <c r="N488" s="124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>
      <c r="A489" s="51"/>
      <c r="B489" s="51"/>
      <c r="C489" s="51"/>
      <c r="D489" s="51"/>
      <c r="E489" s="51"/>
      <c r="F489" s="371"/>
      <c r="G489" s="51"/>
      <c r="H489" s="51"/>
      <c r="I489" s="51"/>
      <c r="J489" s="51"/>
      <c r="K489" s="124"/>
      <c r="L489" s="124"/>
      <c r="M489" s="124"/>
      <c r="N489" s="124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>
      <c r="A490" s="51"/>
      <c r="B490" s="51"/>
      <c r="C490" s="51"/>
      <c r="D490" s="51"/>
      <c r="E490" s="51"/>
      <c r="F490" s="371"/>
      <c r="G490" s="51"/>
      <c r="H490" s="51"/>
      <c r="I490" s="51"/>
      <c r="J490" s="51"/>
      <c r="K490" s="124"/>
      <c r="L490" s="124"/>
      <c r="M490" s="124"/>
      <c r="N490" s="124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>
      <c r="A491" s="51"/>
      <c r="B491" s="51"/>
      <c r="C491" s="51"/>
      <c r="D491" s="51"/>
      <c r="E491" s="51"/>
      <c r="F491" s="371"/>
      <c r="G491" s="51"/>
      <c r="H491" s="51"/>
      <c r="I491" s="51"/>
      <c r="J491" s="51"/>
      <c r="K491" s="124"/>
      <c r="L491" s="124"/>
      <c r="M491" s="124"/>
      <c r="N491" s="124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>
      <c r="A492" s="51"/>
      <c r="B492" s="51"/>
      <c r="C492" s="51"/>
      <c r="D492" s="51"/>
      <c r="E492" s="51"/>
      <c r="F492" s="371"/>
      <c r="G492" s="51"/>
      <c r="H492" s="51"/>
      <c r="I492" s="51"/>
      <c r="J492" s="51"/>
      <c r="K492" s="124"/>
      <c r="L492" s="124"/>
      <c r="M492" s="124"/>
      <c r="N492" s="124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>
      <c r="A493" s="51"/>
      <c r="B493" s="51"/>
      <c r="C493" s="51"/>
      <c r="D493" s="51"/>
      <c r="E493" s="51"/>
      <c r="F493" s="371"/>
      <c r="G493" s="51"/>
      <c r="H493" s="51"/>
      <c r="I493" s="51"/>
      <c r="J493" s="51"/>
      <c r="K493" s="124"/>
      <c r="L493" s="124"/>
      <c r="M493" s="124"/>
      <c r="N493" s="124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>
      <c r="A494" s="51"/>
      <c r="B494" s="51"/>
      <c r="C494" s="51"/>
      <c r="D494" s="51"/>
      <c r="E494" s="51"/>
      <c r="F494" s="371"/>
      <c r="G494" s="51"/>
      <c r="H494" s="51"/>
      <c r="I494" s="51"/>
      <c r="J494" s="51"/>
      <c r="K494" s="124"/>
      <c r="L494" s="124"/>
      <c r="M494" s="124"/>
      <c r="N494" s="124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>
      <c r="A495" s="51"/>
      <c r="B495" s="51"/>
      <c r="C495" s="51"/>
      <c r="D495" s="51"/>
      <c r="E495" s="51"/>
      <c r="F495" s="371"/>
      <c r="G495" s="51"/>
      <c r="H495" s="51"/>
      <c r="I495" s="51"/>
      <c r="J495" s="51"/>
      <c r="K495" s="124"/>
      <c r="L495" s="124"/>
      <c r="M495" s="124"/>
      <c r="N495" s="124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>
      <c r="A496" s="51"/>
      <c r="B496" s="51"/>
      <c r="C496" s="51"/>
      <c r="D496" s="51"/>
      <c r="E496" s="51"/>
      <c r="F496" s="371"/>
      <c r="G496" s="51"/>
      <c r="H496" s="51"/>
      <c r="I496" s="51"/>
      <c r="J496" s="51"/>
      <c r="K496" s="124"/>
      <c r="L496" s="124"/>
      <c r="M496" s="124"/>
      <c r="N496" s="124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>
      <c r="A497" s="51"/>
      <c r="B497" s="51"/>
      <c r="C497" s="51"/>
      <c r="D497" s="51"/>
      <c r="E497" s="51"/>
      <c r="F497" s="371"/>
      <c r="G497" s="51"/>
      <c r="H497" s="51"/>
      <c r="I497" s="51"/>
      <c r="J497" s="51"/>
      <c r="K497" s="124"/>
      <c r="L497" s="124"/>
      <c r="M497" s="124"/>
      <c r="N497" s="124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>
      <c r="A498" s="51"/>
      <c r="B498" s="51"/>
      <c r="C498" s="51"/>
      <c r="D498" s="51"/>
      <c r="E498" s="51"/>
      <c r="F498" s="371"/>
      <c r="G498" s="51"/>
      <c r="H498" s="51"/>
      <c r="I498" s="51"/>
      <c r="J498" s="51"/>
      <c r="K498" s="124"/>
      <c r="L498" s="124"/>
      <c r="M498" s="124"/>
      <c r="N498" s="124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>
      <c r="A499" s="51"/>
      <c r="B499" s="51"/>
      <c r="C499" s="51"/>
      <c r="D499" s="51"/>
      <c r="E499" s="51"/>
      <c r="F499" s="371"/>
      <c r="G499" s="51"/>
      <c r="H499" s="51"/>
      <c r="I499" s="51"/>
      <c r="J499" s="51"/>
      <c r="K499" s="124"/>
      <c r="L499" s="124"/>
      <c r="M499" s="124"/>
      <c r="N499" s="124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>
      <c r="A500" s="51"/>
      <c r="B500" s="51"/>
      <c r="C500" s="51"/>
      <c r="D500" s="51"/>
      <c r="E500" s="51"/>
      <c r="F500" s="371"/>
      <c r="G500" s="51"/>
      <c r="H500" s="51"/>
      <c r="I500" s="51"/>
      <c r="J500" s="51"/>
      <c r="K500" s="124"/>
      <c r="L500" s="124"/>
      <c r="M500" s="124"/>
      <c r="N500" s="124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>
      <c r="A501" s="51"/>
      <c r="B501" s="51"/>
      <c r="C501" s="51"/>
      <c r="D501" s="51"/>
      <c r="E501" s="51"/>
      <c r="F501" s="371"/>
      <c r="G501" s="51"/>
      <c r="H501" s="51"/>
      <c r="I501" s="51"/>
      <c r="J501" s="51"/>
      <c r="K501" s="124"/>
      <c r="L501" s="124"/>
      <c r="M501" s="124"/>
      <c r="N501" s="124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>
      <c r="A502" s="51"/>
      <c r="B502" s="51"/>
      <c r="C502" s="51"/>
      <c r="D502" s="51"/>
      <c r="E502" s="51"/>
      <c r="F502" s="371"/>
      <c r="G502" s="51"/>
      <c r="H502" s="51"/>
      <c r="I502" s="51"/>
      <c r="J502" s="51"/>
      <c r="K502" s="124"/>
      <c r="L502" s="124"/>
      <c r="M502" s="124"/>
      <c r="N502" s="124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>
      <c r="A503" s="51"/>
      <c r="B503" s="51"/>
      <c r="C503" s="51"/>
      <c r="D503" s="51"/>
      <c r="E503" s="51"/>
      <c r="F503" s="371"/>
      <c r="G503" s="51"/>
      <c r="H503" s="51"/>
      <c r="I503" s="51"/>
      <c r="J503" s="51"/>
      <c r="K503" s="124"/>
      <c r="L503" s="124"/>
      <c r="M503" s="124"/>
      <c r="N503" s="124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>
      <c r="A504" s="51"/>
      <c r="B504" s="51"/>
      <c r="C504" s="51"/>
      <c r="D504" s="51"/>
      <c r="E504" s="51"/>
      <c r="F504" s="371"/>
      <c r="G504" s="51"/>
      <c r="H504" s="51"/>
      <c r="I504" s="51"/>
      <c r="J504" s="51"/>
      <c r="K504" s="124"/>
      <c r="L504" s="124"/>
      <c r="M504" s="124"/>
      <c r="N504" s="124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>
      <c r="A505" s="51"/>
      <c r="B505" s="51"/>
      <c r="C505" s="51"/>
      <c r="D505" s="51"/>
      <c r="E505" s="51"/>
      <c r="F505" s="371"/>
      <c r="G505" s="51"/>
      <c r="H505" s="51"/>
      <c r="I505" s="51"/>
      <c r="J505" s="51"/>
      <c r="K505" s="124"/>
      <c r="L505" s="124"/>
      <c r="M505" s="124"/>
      <c r="N505" s="124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>
      <c r="A506" s="51"/>
      <c r="B506" s="51"/>
      <c r="C506" s="51"/>
      <c r="D506" s="51"/>
      <c r="E506" s="51"/>
      <c r="F506" s="371"/>
      <c r="G506" s="51"/>
      <c r="H506" s="51"/>
      <c r="I506" s="51"/>
      <c r="J506" s="51"/>
      <c r="K506" s="124"/>
      <c r="L506" s="124"/>
      <c r="M506" s="124"/>
      <c r="N506" s="124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>
      <c r="A507" s="51"/>
      <c r="B507" s="51"/>
      <c r="C507" s="51"/>
      <c r="D507" s="51"/>
      <c r="E507" s="51"/>
      <c r="F507" s="371"/>
      <c r="G507" s="51"/>
      <c r="H507" s="51"/>
      <c r="I507" s="51"/>
      <c r="J507" s="51"/>
      <c r="K507" s="124"/>
      <c r="L507" s="124"/>
      <c r="M507" s="124"/>
      <c r="N507" s="124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>
      <c r="A508" s="51"/>
      <c r="B508" s="51"/>
      <c r="C508" s="51"/>
      <c r="D508" s="51"/>
      <c r="E508" s="51"/>
      <c r="F508" s="371"/>
      <c r="G508" s="51"/>
      <c r="H508" s="51"/>
      <c r="I508" s="51"/>
      <c r="J508" s="51"/>
      <c r="K508" s="124"/>
      <c r="L508" s="124"/>
      <c r="M508" s="124"/>
      <c r="N508" s="124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>
      <c r="A509" s="51"/>
      <c r="B509" s="51"/>
      <c r="C509" s="51"/>
      <c r="D509" s="51"/>
      <c r="E509" s="51"/>
      <c r="F509" s="371"/>
      <c r="G509" s="51"/>
      <c r="H509" s="51"/>
      <c r="I509" s="51"/>
      <c r="J509" s="51"/>
      <c r="K509" s="124"/>
      <c r="L509" s="124"/>
      <c r="M509" s="124"/>
      <c r="N509" s="124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>
      <c r="A510" s="51"/>
      <c r="B510" s="51"/>
      <c r="C510" s="51"/>
      <c r="D510" s="51"/>
      <c r="E510" s="51"/>
      <c r="F510" s="371"/>
      <c r="G510" s="51"/>
      <c r="H510" s="51"/>
      <c r="I510" s="51"/>
      <c r="J510" s="51"/>
      <c r="K510" s="124"/>
      <c r="L510" s="124"/>
      <c r="M510" s="124"/>
      <c r="N510" s="124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>
      <c r="A511" s="51"/>
      <c r="B511" s="51"/>
      <c r="C511" s="51"/>
      <c r="D511" s="51"/>
      <c r="E511" s="51"/>
      <c r="F511" s="371"/>
      <c r="G511" s="51"/>
      <c r="H511" s="51"/>
      <c r="I511" s="51"/>
      <c r="J511" s="51"/>
      <c r="K511" s="124"/>
      <c r="L511" s="124"/>
      <c r="M511" s="124"/>
      <c r="N511" s="124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>
      <c r="A512" s="51"/>
      <c r="B512" s="51"/>
      <c r="C512" s="51"/>
      <c r="D512" s="51"/>
      <c r="E512" s="51"/>
      <c r="F512" s="371"/>
      <c r="G512" s="51"/>
      <c r="H512" s="51"/>
      <c r="I512" s="51"/>
      <c r="J512" s="51"/>
      <c r="K512" s="124"/>
      <c r="L512" s="124"/>
      <c r="M512" s="124"/>
      <c r="N512" s="124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>
      <c r="A513" s="51"/>
      <c r="B513" s="51"/>
      <c r="C513" s="51"/>
      <c r="D513" s="51"/>
      <c r="E513" s="51"/>
      <c r="F513" s="371"/>
      <c r="G513" s="51"/>
      <c r="H513" s="51"/>
      <c r="I513" s="51"/>
      <c r="J513" s="51"/>
      <c r="K513" s="124"/>
      <c r="L513" s="124"/>
      <c r="M513" s="124"/>
      <c r="N513" s="124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>
      <c r="A514" s="51"/>
      <c r="B514" s="51"/>
      <c r="C514" s="51"/>
      <c r="D514" s="51"/>
      <c r="E514" s="51"/>
      <c r="F514" s="371"/>
      <c r="G514" s="51"/>
      <c r="H514" s="51"/>
      <c r="I514" s="51"/>
      <c r="J514" s="51"/>
      <c r="K514" s="124"/>
      <c r="L514" s="124"/>
      <c r="M514" s="124"/>
      <c r="N514" s="124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>
      <c r="A515" s="51"/>
      <c r="B515" s="51"/>
      <c r="C515" s="51"/>
      <c r="D515" s="51"/>
      <c r="E515" s="51"/>
      <c r="F515" s="371"/>
      <c r="G515" s="51"/>
      <c r="H515" s="51"/>
      <c r="I515" s="51"/>
      <c r="J515" s="51"/>
      <c r="K515" s="124"/>
      <c r="L515" s="124"/>
      <c r="M515" s="124"/>
      <c r="N515" s="124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>
      <c r="A516" s="51"/>
      <c r="B516" s="51"/>
      <c r="C516" s="51"/>
      <c r="D516" s="51"/>
      <c r="E516" s="51"/>
      <c r="F516" s="371"/>
      <c r="G516" s="51"/>
      <c r="H516" s="51"/>
      <c r="I516" s="51"/>
      <c r="J516" s="51"/>
      <c r="K516" s="124"/>
      <c r="L516" s="124"/>
      <c r="M516" s="124"/>
      <c r="N516" s="124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>
      <c r="A517" s="51"/>
      <c r="B517" s="51"/>
      <c r="C517" s="51"/>
      <c r="D517" s="51"/>
      <c r="E517" s="51"/>
      <c r="F517" s="371"/>
      <c r="G517" s="51"/>
      <c r="H517" s="51"/>
      <c r="I517" s="51"/>
      <c r="J517" s="51"/>
      <c r="K517" s="124"/>
      <c r="L517" s="124"/>
      <c r="M517" s="124"/>
      <c r="N517" s="124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>
      <c r="A518" s="51"/>
      <c r="B518" s="51"/>
      <c r="C518" s="51"/>
      <c r="D518" s="51"/>
      <c r="E518" s="51"/>
      <c r="F518" s="371"/>
      <c r="G518" s="51"/>
      <c r="H518" s="51"/>
      <c r="I518" s="51"/>
      <c r="J518" s="51"/>
      <c r="K518" s="124"/>
      <c r="L518" s="124"/>
      <c r="M518" s="124"/>
      <c r="N518" s="124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>
      <c r="A519" s="51"/>
      <c r="B519" s="51"/>
      <c r="C519" s="51"/>
      <c r="D519" s="51"/>
      <c r="E519" s="51"/>
      <c r="F519" s="371"/>
      <c r="G519" s="51"/>
      <c r="H519" s="51"/>
      <c r="I519" s="51"/>
      <c r="J519" s="51"/>
      <c r="K519" s="124"/>
      <c r="L519" s="124"/>
      <c r="M519" s="124"/>
      <c r="N519" s="124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>
      <c r="A520" s="51"/>
      <c r="B520" s="51"/>
      <c r="C520" s="51"/>
      <c r="D520" s="51"/>
      <c r="E520" s="51"/>
      <c r="F520" s="371"/>
      <c r="G520" s="51"/>
      <c r="H520" s="51"/>
      <c r="I520" s="51"/>
      <c r="J520" s="51"/>
      <c r="K520" s="124"/>
      <c r="L520" s="124"/>
      <c r="M520" s="124"/>
      <c r="N520" s="124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>
      <c r="A521" s="51"/>
      <c r="B521" s="51"/>
      <c r="C521" s="51"/>
      <c r="D521" s="51"/>
      <c r="E521" s="51"/>
      <c r="F521" s="371"/>
      <c r="G521" s="51"/>
      <c r="H521" s="51"/>
      <c r="I521" s="51"/>
      <c r="J521" s="51"/>
      <c r="K521" s="124"/>
      <c r="L521" s="124"/>
      <c r="M521" s="124"/>
      <c r="N521" s="124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>
      <c r="A522" s="51"/>
      <c r="B522" s="51"/>
      <c r="C522" s="51"/>
      <c r="D522" s="51"/>
      <c r="E522" s="51"/>
      <c r="F522" s="371"/>
      <c r="G522" s="51"/>
      <c r="H522" s="51"/>
      <c r="I522" s="51"/>
      <c r="J522" s="51"/>
      <c r="K522" s="124"/>
      <c r="L522" s="124"/>
      <c r="M522" s="124"/>
      <c r="N522" s="124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>
      <c r="A523" s="51"/>
      <c r="B523" s="51"/>
      <c r="C523" s="51"/>
      <c r="D523" s="51"/>
      <c r="E523" s="51"/>
      <c r="F523" s="371"/>
      <c r="G523" s="51"/>
      <c r="H523" s="51"/>
      <c r="I523" s="51"/>
      <c r="J523" s="51"/>
      <c r="K523" s="124"/>
      <c r="L523" s="124"/>
      <c r="M523" s="124"/>
      <c r="N523" s="124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>
      <c r="A524" s="51"/>
      <c r="B524" s="51"/>
      <c r="C524" s="51"/>
      <c r="D524" s="51"/>
      <c r="E524" s="51"/>
      <c r="F524" s="371"/>
      <c r="G524" s="51"/>
      <c r="H524" s="51"/>
      <c r="I524" s="51"/>
      <c r="J524" s="51"/>
      <c r="K524" s="124"/>
      <c r="L524" s="124"/>
      <c r="M524" s="124"/>
      <c r="N524" s="124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>
      <c r="A525" s="51"/>
      <c r="B525" s="51"/>
      <c r="C525" s="51"/>
      <c r="D525" s="51"/>
      <c r="E525" s="51"/>
      <c r="F525" s="371"/>
      <c r="G525" s="51"/>
      <c r="H525" s="51"/>
      <c r="I525" s="51"/>
      <c r="J525" s="51"/>
      <c r="K525" s="124"/>
      <c r="L525" s="124"/>
      <c r="M525" s="124"/>
      <c r="N525" s="124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>
      <c r="A526" s="51"/>
      <c r="B526" s="51"/>
      <c r="C526" s="51"/>
      <c r="D526" s="51"/>
      <c r="E526" s="51"/>
      <c r="F526" s="371"/>
      <c r="G526" s="51"/>
      <c r="H526" s="51"/>
      <c r="I526" s="51"/>
      <c r="J526" s="51"/>
      <c r="K526" s="124"/>
      <c r="L526" s="124"/>
      <c r="M526" s="124"/>
      <c r="N526" s="124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>
      <c r="A527" s="51"/>
      <c r="B527" s="51"/>
      <c r="C527" s="51"/>
      <c r="D527" s="51"/>
      <c r="E527" s="51"/>
      <c r="F527" s="371"/>
      <c r="G527" s="51"/>
      <c r="H527" s="51"/>
      <c r="I527" s="51"/>
      <c r="J527" s="51"/>
      <c r="K527" s="124"/>
      <c r="L527" s="124"/>
      <c r="M527" s="124"/>
      <c r="N527" s="124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>
      <c r="A528" s="51"/>
      <c r="B528" s="51"/>
      <c r="C528" s="51"/>
      <c r="D528" s="51"/>
      <c r="E528" s="51"/>
      <c r="F528" s="371"/>
      <c r="G528" s="51"/>
      <c r="H528" s="51"/>
      <c r="I528" s="51"/>
      <c r="J528" s="51"/>
      <c r="K528" s="124"/>
      <c r="L528" s="124"/>
      <c r="M528" s="124"/>
      <c r="N528" s="124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>
      <c r="A529" s="51"/>
      <c r="B529" s="51"/>
      <c r="C529" s="51"/>
      <c r="D529" s="51"/>
      <c r="E529" s="51"/>
      <c r="F529" s="371"/>
      <c r="G529" s="51"/>
      <c r="H529" s="51"/>
      <c r="I529" s="51"/>
      <c r="J529" s="51"/>
      <c r="K529" s="124"/>
      <c r="L529" s="124"/>
      <c r="M529" s="124"/>
      <c r="N529" s="124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>
      <c r="A530" s="51"/>
      <c r="B530" s="51"/>
      <c r="C530" s="51"/>
      <c r="D530" s="51"/>
      <c r="E530" s="51"/>
      <c r="F530" s="371"/>
      <c r="G530" s="51"/>
      <c r="H530" s="51"/>
      <c r="I530" s="51"/>
      <c r="J530" s="51"/>
      <c r="K530" s="124"/>
      <c r="L530" s="124"/>
      <c r="M530" s="124"/>
      <c r="N530" s="124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>
      <c r="A531" s="51"/>
      <c r="B531" s="51"/>
      <c r="C531" s="51"/>
      <c r="D531" s="51"/>
      <c r="E531" s="51"/>
      <c r="F531" s="371"/>
      <c r="G531" s="51"/>
      <c r="H531" s="51"/>
      <c r="I531" s="51"/>
      <c r="J531" s="51"/>
      <c r="K531" s="124"/>
      <c r="L531" s="124"/>
      <c r="M531" s="124"/>
      <c r="N531" s="124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>
      <c r="A532" s="51"/>
      <c r="B532" s="51"/>
      <c r="C532" s="51"/>
      <c r="D532" s="51"/>
      <c r="E532" s="51"/>
      <c r="F532" s="371"/>
      <c r="G532" s="51"/>
      <c r="H532" s="51"/>
      <c r="I532" s="51"/>
      <c r="J532" s="51"/>
      <c r="K532" s="124"/>
      <c r="L532" s="124"/>
      <c r="M532" s="124"/>
      <c r="N532" s="124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>
      <c r="A533" s="51"/>
      <c r="B533" s="51"/>
      <c r="C533" s="51"/>
      <c r="D533" s="51"/>
      <c r="E533" s="51"/>
      <c r="F533" s="371"/>
      <c r="G533" s="51"/>
      <c r="H533" s="51"/>
      <c r="I533" s="51"/>
      <c r="J533" s="51"/>
      <c r="K533" s="124"/>
      <c r="L533" s="124"/>
      <c r="M533" s="124"/>
      <c r="N533" s="124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>
      <c r="A534" s="51"/>
      <c r="B534" s="51"/>
      <c r="C534" s="51"/>
      <c r="D534" s="51"/>
      <c r="E534" s="51"/>
      <c r="F534" s="371"/>
      <c r="G534" s="51"/>
      <c r="H534" s="51"/>
      <c r="I534" s="51"/>
      <c r="J534" s="51"/>
      <c r="K534" s="124"/>
      <c r="L534" s="124"/>
      <c r="M534" s="124"/>
      <c r="N534" s="124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>
      <c r="A535" s="51"/>
      <c r="B535" s="51"/>
      <c r="C535" s="51"/>
      <c r="D535" s="51"/>
      <c r="E535" s="51"/>
      <c r="F535" s="371"/>
      <c r="G535" s="51"/>
      <c r="H535" s="51"/>
      <c r="I535" s="51"/>
      <c r="J535" s="51"/>
      <c r="K535" s="124"/>
      <c r="L535" s="124"/>
      <c r="M535" s="124"/>
      <c r="N535" s="124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>
      <c r="A536" s="51"/>
      <c r="B536" s="51"/>
      <c r="C536" s="51"/>
      <c r="D536" s="51"/>
      <c r="E536" s="51"/>
      <c r="F536" s="371"/>
      <c r="G536" s="51"/>
      <c r="H536" s="51"/>
      <c r="I536" s="51"/>
      <c r="J536" s="51"/>
      <c r="K536" s="124"/>
      <c r="L536" s="124"/>
      <c r="M536" s="124"/>
      <c r="N536" s="124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>
      <c r="A537" s="51"/>
      <c r="B537" s="51"/>
      <c r="C537" s="51"/>
      <c r="D537" s="51"/>
      <c r="E537" s="51"/>
      <c r="F537" s="371"/>
      <c r="G537" s="51"/>
      <c r="H537" s="51"/>
      <c r="I537" s="51"/>
      <c r="J537" s="51"/>
      <c r="K537" s="124"/>
      <c r="L537" s="124"/>
      <c r="M537" s="124"/>
      <c r="N537" s="124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>
      <c r="A538" s="51"/>
      <c r="B538" s="51"/>
      <c r="C538" s="51"/>
      <c r="D538" s="51"/>
      <c r="E538" s="51"/>
      <c r="F538" s="371"/>
      <c r="G538" s="51"/>
      <c r="H538" s="51"/>
      <c r="I538" s="51"/>
      <c r="J538" s="51"/>
      <c r="K538" s="124"/>
      <c r="L538" s="124"/>
      <c r="M538" s="124"/>
      <c r="N538" s="124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>
      <c r="A539" s="51"/>
      <c r="B539" s="51"/>
      <c r="C539" s="51"/>
      <c r="D539" s="51"/>
      <c r="E539" s="51"/>
      <c r="F539" s="371"/>
      <c r="G539" s="51"/>
      <c r="H539" s="51"/>
      <c r="I539" s="51"/>
      <c r="J539" s="51"/>
      <c r="K539" s="124"/>
      <c r="L539" s="124"/>
      <c r="M539" s="124"/>
      <c r="N539" s="124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>
      <c r="A540" s="51"/>
      <c r="B540" s="51"/>
      <c r="C540" s="51"/>
      <c r="D540" s="51"/>
      <c r="E540" s="51"/>
      <c r="F540" s="371"/>
      <c r="G540" s="51"/>
      <c r="H540" s="51"/>
      <c r="I540" s="51"/>
      <c r="J540" s="51"/>
      <c r="K540" s="124"/>
      <c r="L540" s="124"/>
      <c r="M540" s="124"/>
      <c r="N540" s="124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>
      <c r="A541" s="51"/>
      <c r="B541" s="51"/>
      <c r="C541" s="51"/>
      <c r="D541" s="51"/>
      <c r="E541" s="51"/>
      <c r="F541" s="371"/>
      <c r="G541" s="51"/>
      <c r="H541" s="51"/>
      <c r="I541" s="51"/>
      <c r="J541" s="51"/>
      <c r="K541" s="124"/>
      <c r="L541" s="124"/>
      <c r="M541" s="124"/>
      <c r="N541" s="124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>
      <c r="A542" s="51"/>
      <c r="B542" s="51"/>
      <c r="C542" s="51"/>
      <c r="D542" s="51"/>
      <c r="E542" s="51"/>
      <c r="F542" s="371"/>
      <c r="G542" s="51"/>
      <c r="H542" s="51"/>
      <c r="I542" s="51"/>
      <c r="J542" s="51"/>
      <c r="K542" s="124"/>
      <c r="L542" s="124"/>
      <c r="M542" s="124"/>
      <c r="N542" s="124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>
      <c r="A543" s="51"/>
      <c r="B543" s="51"/>
      <c r="C543" s="51"/>
      <c r="D543" s="51"/>
      <c r="E543" s="51"/>
      <c r="F543" s="371"/>
      <c r="G543" s="51"/>
      <c r="H543" s="51"/>
      <c r="I543" s="51"/>
      <c r="J543" s="51"/>
      <c r="K543" s="124"/>
      <c r="L543" s="124"/>
      <c r="M543" s="124"/>
      <c r="N543" s="124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>
      <c r="A544" s="51"/>
      <c r="B544" s="51"/>
      <c r="C544" s="51"/>
      <c r="D544" s="51"/>
      <c r="E544" s="51"/>
      <c r="F544" s="371"/>
      <c r="G544" s="51"/>
      <c r="H544" s="51"/>
      <c r="I544" s="51"/>
      <c r="J544" s="51"/>
      <c r="K544" s="124"/>
      <c r="L544" s="124"/>
      <c r="M544" s="124"/>
      <c r="N544" s="124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>
      <c r="A545" s="51"/>
      <c r="B545" s="51"/>
      <c r="C545" s="51"/>
      <c r="D545" s="51"/>
      <c r="E545" s="51"/>
      <c r="F545" s="371"/>
      <c r="G545" s="51"/>
      <c r="H545" s="51"/>
      <c r="I545" s="51"/>
      <c r="J545" s="51"/>
      <c r="K545" s="124"/>
      <c r="L545" s="124"/>
      <c r="M545" s="124"/>
      <c r="N545" s="124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>
      <c r="A546" s="51"/>
      <c r="B546" s="51"/>
      <c r="C546" s="51"/>
      <c r="D546" s="51"/>
      <c r="E546" s="51"/>
      <c r="F546" s="371"/>
      <c r="G546" s="51"/>
      <c r="H546" s="51"/>
      <c r="I546" s="51"/>
      <c r="J546" s="51"/>
      <c r="K546" s="124"/>
      <c r="L546" s="124"/>
      <c r="M546" s="124"/>
      <c r="N546" s="124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>
      <c r="A547" s="51"/>
      <c r="B547" s="51"/>
      <c r="C547" s="51"/>
      <c r="D547" s="51"/>
      <c r="E547" s="51"/>
      <c r="F547" s="371"/>
      <c r="G547" s="51"/>
      <c r="H547" s="51"/>
      <c r="I547" s="51"/>
      <c r="J547" s="51"/>
      <c r="K547" s="124"/>
      <c r="L547" s="124"/>
      <c r="M547" s="124"/>
      <c r="N547" s="124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>
      <c r="A548" s="51"/>
      <c r="B548" s="51"/>
      <c r="C548" s="51"/>
      <c r="D548" s="51"/>
      <c r="E548" s="51"/>
      <c r="F548" s="371"/>
      <c r="G548" s="51"/>
      <c r="H548" s="51"/>
      <c r="I548" s="51"/>
      <c r="J548" s="51"/>
      <c r="K548" s="124"/>
      <c r="L548" s="124"/>
      <c r="M548" s="124"/>
      <c r="N548" s="124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>
      <c r="A549" s="51"/>
      <c r="B549" s="51"/>
      <c r="C549" s="51"/>
      <c r="D549" s="51"/>
      <c r="E549" s="51"/>
      <c r="F549" s="371"/>
      <c r="G549" s="51"/>
      <c r="H549" s="51"/>
      <c r="I549" s="51"/>
      <c r="J549" s="51"/>
      <c r="K549" s="124"/>
      <c r="L549" s="124"/>
      <c r="M549" s="124"/>
      <c r="N549" s="124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>
      <c r="A550" s="51"/>
      <c r="B550" s="51"/>
      <c r="C550" s="51"/>
      <c r="D550" s="51"/>
      <c r="E550" s="51"/>
      <c r="F550" s="371"/>
      <c r="G550" s="51"/>
      <c r="H550" s="51"/>
      <c r="I550" s="51"/>
      <c r="J550" s="51"/>
      <c r="K550" s="124"/>
      <c r="L550" s="124"/>
      <c r="M550" s="124"/>
      <c r="N550" s="124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>
      <c r="A551" s="51"/>
      <c r="B551" s="51"/>
      <c r="C551" s="51"/>
      <c r="D551" s="51"/>
      <c r="E551" s="51"/>
      <c r="F551" s="371"/>
      <c r="G551" s="51"/>
      <c r="H551" s="51"/>
      <c r="I551" s="51"/>
      <c r="J551" s="51"/>
      <c r="K551" s="124"/>
      <c r="L551" s="124"/>
      <c r="M551" s="124"/>
      <c r="N551" s="124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>
      <c r="A552" s="51"/>
      <c r="B552" s="51"/>
      <c r="C552" s="51"/>
      <c r="D552" s="51"/>
      <c r="E552" s="51"/>
      <c r="F552" s="371"/>
      <c r="G552" s="51"/>
      <c r="H552" s="51"/>
      <c r="I552" s="51"/>
      <c r="J552" s="51"/>
      <c r="K552" s="124"/>
      <c r="L552" s="124"/>
      <c r="M552" s="124"/>
      <c r="N552" s="124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>
      <c r="A553" s="51"/>
      <c r="B553" s="51"/>
      <c r="C553" s="51"/>
      <c r="D553" s="51"/>
      <c r="E553" s="51"/>
      <c r="F553" s="371"/>
      <c r="G553" s="51"/>
      <c r="H553" s="51"/>
      <c r="I553" s="51"/>
      <c r="J553" s="51"/>
      <c r="K553" s="124"/>
      <c r="L553" s="124"/>
      <c r="M553" s="124"/>
      <c r="N553" s="124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>
      <c r="A554" s="51"/>
      <c r="B554" s="51"/>
      <c r="C554" s="51"/>
      <c r="D554" s="51"/>
      <c r="E554" s="51"/>
      <c r="F554" s="371"/>
      <c r="G554" s="51"/>
      <c r="H554" s="51"/>
      <c r="I554" s="51"/>
      <c r="J554" s="51"/>
      <c r="K554" s="124"/>
      <c r="L554" s="124"/>
      <c r="M554" s="124"/>
      <c r="N554" s="124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>
      <c r="A555" s="51"/>
      <c r="B555" s="51"/>
      <c r="C555" s="51"/>
      <c r="D555" s="51"/>
      <c r="E555" s="51"/>
      <c r="F555" s="371"/>
      <c r="G555" s="51"/>
      <c r="H555" s="51"/>
      <c r="I555" s="51"/>
      <c r="J555" s="51"/>
      <c r="K555" s="124"/>
      <c r="L555" s="124"/>
      <c r="M555" s="124"/>
      <c r="N555" s="124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>
      <c r="A556" s="51"/>
      <c r="B556" s="51"/>
      <c r="C556" s="51"/>
      <c r="D556" s="51"/>
      <c r="E556" s="51"/>
      <c r="F556" s="371"/>
      <c r="G556" s="51"/>
      <c r="H556" s="51"/>
      <c r="I556" s="51"/>
      <c r="J556" s="51"/>
      <c r="K556" s="124"/>
      <c r="L556" s="124"/>
      <c r="M556" s="124"/>
      <c r="N556" s="124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>
      <c r="A557" s="51"/>
      <c r="B557" s="51"/>
      <c r="C557" s="51"/>
      <c r="D557" s="51"/>
      <c r="E557" s="51"/>
      <c r="F557" s="371"/>
      <c r="G557" s="51"/>
      <c r="H557" s="51"/>
      <c r="I557" s="51"/>
      <c r="J557" s="51"/>
      <c r="K557" s="124"/>
      <c r="L557" s="124"/>
      <c r="M557" s="124"/>
      <c r="N557" s="124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>
      <c r="A558" s="51"/>
      <c r="B558" s="51"/>
      <c r="C558" s="51"/>
      <c r="D558" s="51"/>
      <c r="E558" s="51"/>
      <c r="F558" s="371"/>
      <c r="G558" s="51"/>
      <c r="H558" s="51"/>
      <c r="I558" s="51"/>
      <c r="J558" s="51"/>
      <c r="K558" s="124"/>
      <c r="L558" s="124"/>
      <c r="M558" s="124"/>
      <c r="N558" s="124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>
      <c r="A559" s="51"/>
      <c r="B559" s="51"/>
      <c r="C559" s="51"/>
      <c r="D559" s="51"/>
      <c r="E559" s="51"/>
      <c r="F559" s="371"/>
      <c r="G559" s="51"/>
      <c r="H559" s="51"/>
      <c r="I559" s="51"/>
      <c r="J559" s="51"/>
      <c r="K559" s="124"/>
      <c r="L559" s="124"/>
      <c r="M559" s="124"/>
      <c r="N559" s="124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>
      <c r="A560" s="51"/>
      <c r="B560" s="51"/>
      <c r="C560" s="51"/>
      <c r="D560" s="51"/>
      <c r="E560" s="51"/>
      <c r="F560" s="371"/>
      <c r="G560" s="51"/>
      <c r="H560" s="51"/>
      <c r="I560" s="51"/>
      <c r="J560" s="51"/>
      <c r="K560" s="124"/>
      <c r="L560" s="124"/>
      <c r="M560" s="124"/>
      <c r="N560" s="124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>
      <c r="A561" s="51"/>
      <c r="B561" s="51"/>
      <c r="C561" s="51"/>
      <c r="D561" s="51"/>
      <c r="E561" s="51"/>
      <c r="F561" s="371"/>
      <c r="G561" s="51"/>
      <c r="H561" s="51"/>
      <c r="I561" s="51"/>
      <c r="J561" s="51"/>
      <c r="K561" s="124"/>
      <c r="L561" s="124"/>
      <c r="M561" s="124"/>
      <c r="N561" s="124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>
      <c r="A562" s="51"/>
      <c r="B562" s="51"/>
      <c r="C562" s="51"/>
      <c r="D562" s="51"/>
      <c r="E562" s="51"/>
      <c r="F562" s="371"/>
      <c r="G562" s="51"/>
      <c r="H562" s="51"/>
      <c r="I562" s="51"/>
      <c r="J562" s="51"/>
      <c r="K562" s="124"/>
      <c r="L562" s="124"/>
      <c r="M562" s="124"/>
      <c r="N562" s="124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>
      <c r="A563" s="51"/>
      <c r="B563" s="51"/>
      <c r="C563" s="51"/>
      <c r="D563" s="51"/>
      <c r="E563" s="51"/>
      <c r="F563" s="371"/>
      <c r="G563" s="51"/>
      <c r="H563" s="51"/>
      <c r="I563" s="51"/>
      <c r="J563" s="51"/>
      <c r="K563" s="124"/>
      <c r="L563" s="124"/>
      <c r="M563" s="124"/>
      <c r="N563" s="124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>
      <c r="A564" s="51"/>
      <c r="B564" s="51"/>
      <c r="C564" s="51"/>
      <c r="D564" s="51"/>
      <c r="E564" s="51"/>
      <c r="F564" s="371"/>
      <c r="G564" s="51"/>
      <c r="H564" s="51"/>
      <c r="I564" s="51"/>
      <c r="J564" s="51"/>
      <c r="K564" s="124"/>
      <c r="L564" s="124"/>
      <c r="M564" s="124"/>
      <c r="N564" s="124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>
      <c r="A565" s="51"/>
      <c r="B565" s="51"/>
      <c r="C565" s="51"/>
      <c r="D565" s="51"/>
      <c r="E565" s="51"/>
      <c r="F565" s="371"/>
      <c r="G565" s="51"/>
      <c r="H565" s="51"/>
      <c r="I565" s="51"/>
      <c r="J565" s="51"/>
      <c r="K565" s="124"/>
      <c r="L565" s="124"/>
      <c r="M565" s="124"/>
      <c r="N565" s="124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>
      <c r="A566" s="51"/>
      <c r="B566" s="51"/>
      <c r="C566" s="51"/>
      <c r="D566" s="51"/>
      <c r="E566" s="51"/>
      <c r="F566" s="371"/>
      <c r="G566" s="51"/>
      <c r="H566" s="51"/>
      <c r="I566" s="51"/>
      <c r="J566" s="51"/>
      <c r="K566" s="124"/>
      <c r="L566" s="124"/>
      <c r="M566" s="124"/>
      <c r="N566" s="124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>
      <c r="A567" s="51"/>
      <c r="B567" s="51"/>
      <c r="C567" s="51"/>
      <c r="D567" s="51"/>
      <c r="E567" s="51"/>
      <c r="F567" s="371"/>
      <c r="G567" s="51"/>
      <c r="H567" s="51"/>
      <c r="I567" s="51"/>
      <c r="J567" s="51"/>
      <c r="K567" s="124"/>
      <c r="L567" s="124"/>
      <c r="M567" s="124"/>
      <c r="N567" s="124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>
      <c r="A568" s="51"/>
      <c r="B568" s="51"/>
      <c r="C568" s="51"/>
      <c r="D568" s="51"/>
      <c r="E568" s="51"/>
      <c r="F568" s="371"/>
      <c r="G568" s="51"/>
      <c r="H568" s="51"/>
      <c r="I568" s="51"/>
      <c r="J568" s="51"/>
      <c r="K568" s="124"/>
      <c r="L568" s="124"/>
      <c r="M568" s="124"/>
      <c r="N568" s="124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>
      <c r="A569" s="51"/>
      <c r="B569" s="51"/>
      <c r="C569" s="51"/>
      <c r="D569" s="51"/>
      <c r="E569" s="51"/>
      <c r="F569" s="371"/>
      <c r="G569" s="51"/>
      <c r="H569" s="51"/>
      <c r="I569" s="51"/>
      <c r="J569" s="51"/>
      <c r="K569" s="124"/>
      <c r="L569" s="124"/>
      <c r="M569" s="124"/>
      <c r="N569" s="124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>
      <c r="A570" s="51"/>
      <c r="B570" s="51"/>
      <c r="C570" s="51"/>
      <c r="D570" s="51"/>
      <c r="E570" s="51"/>
      <c r="F570" s="371"/>
      <c r="G570" s="51"/>
      <c r="H570" s="51"/>
      <c r="I570" s="51"/>
      <c r="J570" s="51"/>
      <c r="K570" s="124"/>
      <c r="L570" s="124"/>
      <c r="M570" s="124"/>
      <c r="N570" s="124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>
      <c r="A571" s="51"/>
      <c r="B571" s="51"/>
      <c r="C571" s="51"/>
      <c r="D571" s="51"/>
      <c r="E571" s="51"/>
      <c r="F571" s="371"/>
      <c r="G571" s="51"/>
      <c r="H571" s="51"/>
      <c r="I571" s="51"/>
      <c r="J571" s="51"/>
      <c r="K571" s="124"/>
      <c r="L571" s="124"/>
      <c r="M571" s="124"/>
      <c r="N571" s="124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>
      <c r="A572" s="51"/>
      <c r="B572" s="51"/>
      <c r="C572" s="51"/>
      <c r="D572" s="51"/>
      <c r="E572" s="51"/>
      <c r="F572" s="371"/>
      <c r="G572" s="51"/>
      <c r="H572" s="51"/>
      <c r="I572" s="51"/>
      <c r="J572" s="51"/>
      <c r="K572" s="124"/>
      <c r="L572" s="124"/>
      <c r="M572" s="124"/>
      <c r="N572" s="124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>
      <c r="A573" s="51"/>
      <c r="B573" s="51"/>
      <c r="C573" s="51"/>
      <c r="D573" s="51"/>
      <c r="E573" s="51"/>
      <c r="F573" s="371"/>
      <c r="G573" s="51"/>
      <c r="H573" s="51"/>
      <c r="I573" s="51"/>
      <c r="J573" s="51"/>
      <c r="K573" s="124"/>
      <c r="L573" s="124"/>
      <c r="M573" s="124"/>
      <c r="N573" s="124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>
      <c r="A574" s="51"/>
      <c r="B574" s="51"/>
      <c r="C574" s="51"/>
      <c r="D574" s="51"/>
      <c r="E574" s="51"/>
      <c r="F574" s="371"/>
      <c r="G574" s="51"/>
      <c r="H574" s="51"/>
      <c r="I574" s="51"/>
      <c r="J574" s="51"/>
      <c r="K574" s="124"/>
      <c r="L574" s="124"/>
      <c r="M574" s="124"/>
      <c r="N574" s="124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>
      <c r="A575" s="51"/>
      <c r="B575" s="51"/>
      <c r="C575" s="51"/>
      <c r="D575" s="51"/>
      <c r="E575" s="51"/>
      <c r="F575" s="371"/>
      <c r="G575" s="51"/>
      <c r="H575" s="51"/>
      <c r="I575" s="51"/>
      <c r="J575" s="51"/>
      <c r="K575" s="124"/>
      <c r="L575" s="124"/>
      <c r="M575" s="124"/>
      <c r="N575" s="124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>
      <c r="A576" s="51"/>
      <c r="B576" s="51"/>
      <c r="C576" s="51"/>
      <c r="D576" s="51"/>
      <c r="E576" s="51"/>
      <c r="F576" s="371"/>
      <c r="G576" s="51"/>
      <c r="H576" s="51"/>
      <c r="I576" s="51"/>
      <c r="J576" s="51"/>
      <c r="K576" s="124"/>
      <c r="L576" s="124"/>
      <c r="M576" s="124"/>
      <c r="N576" s="124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>
      <c r="A577" s="51"/>
      <c r="B577" s="51"/>
      <c r="C577" s="51"/>
      <c r="D577" s="51"/>
      <c r="E577" s="51"/>
      <c r="F577" s="371"/>
      <c r="G577" s="51"/>
      <c r="H577" s="51"/>
      <c r="I577" s="51"/>
      <c r="J577" s="51"/>
      <c r="K577" s="124"/>
      <c r="L577" s="124"/>
      <c r="M577" s="124"/>
      <c r="N577" s="124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>
      <c r="A578" s="51"/>
      <c r="B578" s="51"/>
      <c r="C578" s="51"/>
      <c r="D578" s="51"/>
      <c r="E578" s="51"/>
      <c r="F578" s="371"/>
      <c r="G578" s="51"/>
      <c r="H578" s="51"/>
      <c r="I578" s="51"/>
      <c r="J578" s="51"/>
      <c r="K578" s="124"/>
      <c r="L578" s="124"/>
      <c r="M578" s="124"/>
      <c r="N578" s="124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>
      <c r="A579" s="51"/>
      <c r="B579" s="51"/>
      <c r="C579" s="51"/>
      <c r="D579" s="51"/>
      <c r="E579" s="51"/>
      <c r="F579" s="371"/>
      <c r="G579" s="51"/>
      <c r="H579" s="51"/>
      <c r="I579" s="51"/>
      <c r="J579" s="51"/>
      <c r="K579" s="124"/>
      <c r="L579" s="124"/>
      <c r="M579" s="124"/>
      <c r="N579" s="124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>
      <c r="A580" s="51"/>
      <c r="B580" s="51"/>
      <c r="C580" s="51"/>
      <c r="D580" s="51"/>
      <c r="E580" s="51"/>
      <c r="F580" s="371"/>
      <c r="G580" s="51"/>
      <c r="H580" s="51"/>
      <c r="I580" s="51"/>
      <c r="J580" s="51"/>
      <c r="K580" s="124"/>
      <c r="L580" s="124"/>
      <c r="M580" s="124"/>
      <c r="N580" s="124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>
      <c r="A581" s="51"/>
      <c r="B581" s="51"/>
      <c r="C581" s="51"/>
      <c r="D581" s="51"/>
      <c r="E581" s="51"/>
      <c r="F581" s="371"/>
      <c r="G581" s="51"/>
      <c r="H581" s="51"/>
      <c r="I581" s="51"/>
      <c r="J581" s="51"/>
      <c r="K581" s="124"/>
      <c r="L581" s="124"/>
      <c r="M581" s="124"/>
      <c r="N581" s="124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>
      <c r="A582" s="51"/>
      <c r="B582" s="51"/>
      <c r="C582" s="51"/>
      <c r="D582" s="51"/>
      <c r="E582" s="51"/>
      <c r="F582" s="371"/>
      <c r="G582" s="51"/>
      <c r="H582" s="51"/>
      <c r="I582" s="51"/>
      <c r="J582" s="51"/>
      <c r="K582" s="124"/>
      <c r="L582" s="124"/>
      <c r="M582" s="124"/>
      <c r="N582" s="124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>
      <c r="A583" s="51"/>
      <c r="B583" s="51"/>
      <c r="C583" s="51"/>
      <c r="D583" s="51"/>
      <c r="E583" s="51"/>
      <c r="F583" s="371"/>
      <c r="G583" s="51"/>
      <c r="H583" s="51"/>
      <c r="I583" s="51"/>
      <c r="J583" s="51"/>
      <c r="K583" s="124"/>
      <c r="L583" s="124"/>
      <c r="M583" s="124"/>
      <c r="N583" s="124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>
      <c r="A584" s="51"/>
      <c r="B584" s="51"/>
      <c r="C584" s="51"/>
      <c r="D584" s="51"/>
      <c r="E584" s="51"/>
      <c r="F584" s="371"/>
      <c r="G584" s="51"/>
      <c r="H584" s="51"/>
      <c r="I584" s="51"/>
      <c r="J584" s="51"/>
      <c r="K584" s="124"/>
      <c r="L584" s="124"/>
      <c r="M584" s="124"/>
      <c r="N584" s="124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>
      <c r="A585" s="51"/>
      <c r="B585" s="51"/>
      <c r="C585" s="51"/>
      <c r="D585" s="51"/>
      <c r="E585" s="51"/>
      <c r="F585" s="371"/>
      <c r="G585" s="51"/>
      <c r="H585" s="51"/>
      <c r="I585" s="51"/>
      <c r="J585" s="51"/>
      <c r="K585" s="124"/>
      <c r="L585" s="124"/>
      <c r="M585" s="124"/>
      <c r="N585" s="124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>
      <c r="A586" s="51"/>
      <c r="B586" s="51"/>
      <c r="C586" s="51"/>
      <c r="D586" s="51"/>
      <c r="E586" s="51"/>
      <c r="F586" s="371"/>
      <c r="G586" s="51"/>
      <c r="H586" s="51"/>
      <c r="I586" s="51"/>
      <c r="J586" s="51"/>
      <c r="K586" s="124"/>
      <c r="L586" s="124"/>
      <c r="M586" s="124"/>
      <c r="N586" s="124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>
      <c r="A587" s="51"/>
      <c r="B587" s="51"/>
      <c r="C587" s="51"/>
      <c r="D587" s="51"/>
      <c r="E587" s="51"/>
      <c r="F587" s="371"/>
      <c r="G587" s="51"/>
      <c r="H587" s="51"/>
      <c r="I587" s="51"/>
      <c r="J587" s="51"/>
      <c r="K587" s="124"/>
      <c r="L587" s="124"/>
      <c r="M587" s="124"/>
      <c r="N587" s="124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>
      <c r="A588" s="51"/>
      <c r="B588" s="51"/>
      <c r="C588" s="51"/>
      <c r="D588" s="51"/>
      <c r="E588" s="51"/>
      <c r="F588" s="371"/>
      <c r="G588" s="51"/>
      <c r="H588" s="51"/>
      <c r="I588" s="51"/>
      <c r="J588" s="51"/>
      <c r="K588" s="124"/>
      <c r="L588" s="124"/>
      <c r="M588" s="124"/>
      <c r="N588" s="124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>
      <c r="A589" s="51"/>
      <c r="B589" s="51"/>
      <c r="C589" s="51"/>
      <c r="D589" s="51"/>
      <c r="E589" s="51"/>
      <c r="F589" s="371"/>
      <c r="G589" s="51"/>
      <c r="H589" s="51"/>
      <c r="I589" s="51"/>
      <c r="J589" s="51"/>
      <c r="K589" s="124"/>
      <c r="L589" s="124"/>
      <c r="M589" s="124"/>
      <c r="N589" s="124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>
      <c r="A590" s="51"/>
      <c r="B590" s="51"/>
      <c r="C590" s="51"/>
      <c r="D590" s="51"/>
      <c r="E590" s="51"/>
      <c r="F590" s="371"/>
      <c r="G590" s="51"/>
      <c r="H590" s="51"/>
      <c r="I590" s="51"/>
      <c r="J590" s="51"/>
      <c r="K590" s="124"/>
      <c r="L590" s="124"/>
      <c r="M590" s="124"/>
      <c r="N590" s="124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>
      <c r="A591" s="51"/>
      <c r="B591" s="51"/>
      <c r="C591" s="51"/>
      <c r="D591" s="51"/>
      <c r="E591" s="51"/>
      <c r="F591" s="371"/>
      <c r="G591" s="51"/>
      <c r="H591" s="51"/>
      <c r="I591" s="51"/>
      <c r="J591" s="51"/>
      <c r="K591" s="124"/>
      <c r="L591" s="124"/>
      <c r="M591" s="124"/>
      <c r="N591" s="124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>
      <c r="A592" s="51"/>
      <c r="B592" s="51"/>
      <c r="C592" s="51"/>
      <c r="D592" s="51"/>
      <c r="E592" s="51"/>
      <c r="F592" s="371"/>
      <c r="G592" s="51"/>
      <c r="H592" s="51"/>
      <c r="I592" s="51"/>
      <c r="J592" s="51"/>
      <c r="K592" s="124"/>
      <c r="L592" s="124"/>
      <c r="M592" s="124"/>
      <c r="N592" s="124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>
      <c r="A593" s="51"/>
      <c r="B593" s="51"/>
      <c r="C593" s="51"/>
      <c r="D593" s="51"/>
      <c r="E593" s="51"/>
      <c r="F593" s="371"/>
      <c r="G593" s="51"/>
      <c r="H593" s="51"/>
      <c r="I593" s="51"/>
      <c r="J593" s="51"/>
      <c r="K593" s="124"/>
      <c r="L593" s="124"/>
      <c r="M593" s="124"/>
      <c r="N593" s="124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>
      <c r="A594" s="51"/>
      <c r="B594" s="51"/>
      <c r="C594" s="51"/>
      <c r="D594" s="51"/>
      <c r="E594" s="51"/>
      <c r="F594" s="371"/>
      <c r="G594" s="51"/>
      <c r="H594" s="51"/>
      <c r="I594" s="51"/>
      <c r="J594" s="51"/>
      <c r="K594" s="124"/>
      <c r="L594" s="124"/>
      <c r="M594" s="124"/>
      <c r="N594" s="124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>
      <c r="A595" s="51"/>
      <c r="B595" s="51"/>
      <c r="C595" s="51"/>
      <c r="D595" s="51"/>
      <c r="E595" s="51"/>
      <c r="F595" s="371"/>
      <c r="G595" s="51"/>
      <c r="H595" s="51"/>
      <c r="I595" s="51"/>
      <c r="J595" s="51"/>
      <c r="K595" s="124"/>
      <c r="L595" s="124"/>
      <c r="M595" s="124"/>
      <c r="N595" s="124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>
      <c r="A596" s="51"/>
      <c r="B596" s="51"/>
      <c r="C596" s="51"/>
      <c r="D596" s="51"/>
      <c r="E596" s="51"/>
      <c r="F596" s="371"/>
      <c r="G596" s="51"/>
      <c r="H596" s="51"/>
      <c r="I596" s="51"/>
      <c r="J596" s="51"/>
      <c r="K596" s="124"/>
      <c r="L596" s="124"/>
      <c r="M596" s="124"/>
      <c r="N596" s="124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>
      <c r="A597" s="51"/>
      <c r="B597" s="51"/>
      <c r="C597" s="51"/>
      <c r="D597" s="51"/>
      <c r="E597" s="51"/>
      <c r="F597" s="371"/>
      <c r="G597" s="51"/>
      <c r="H597" s="51"/>
      <c r="I597" s="51"/>
      <c r="J597" s="51"/>
      <c r="K597" s="124"/>
      <c r="L597" s="124"/>
      <c r="M597" s="124"/>
      <c r="N597" s="124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>
      <c r="A598" s="51"/>
      <c r="B598" s="51"/>
      <c r="C598" s="51"/>
      <c r="D598" s="51"/>
      <c r="E598" s="51"/>
      <c r="F598" s="371"/>
      <c r="G598" s="51"/>
      <c r="H598" s="51"/>
      <c r="I598" s="51"/>
      <c r="J598" s="51"/>
      <c r="K598" s="124"/>
      <c r="L598" s="124"/>
      <c r="M598" s="124"/>
      <c r="N598" s="124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>
      <c r="A599" s="51"/>
      <c r="B599" s="51"/>
      <c r="C599" s="51"/>
      <c r="D599" s="51"/>
      <c r="E599" s="51"/>
      <c r="F599" s="371"/>
      <c r="G599" s="51"/>
      <c r="H599" s="51"/>
      <c r="I599" s="51"/>
      <c r="J599" s="51"/>
      <c r="K599" s="124"/>
      <c r="L599" s="124"/>
      <c r="M599" s="124"/>
      <c r="N599" s="124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>
      <c r="A600" s="51"/>
      <c r="B600" s="51"/>
      <c r="C600" s="51"/>
      <c r="D600" s="51"/>
      <c r="E600" s="51"/>
      <c r="F600" s="371"/>
      <c r="G600" s="51"/>
      <c r="H600" s="51"/>
      <c r="I600" s="51"/>
      <c r="J600" s="51"/>
      <c r="K600" s="124"/>
      <c r="L600" s="124"/>
      <c r="M600" s="124"/>
      <c r="N600" s="124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>
      <c r="A601" s="51"/>
      <c r="B601" s="51"/>
      <c r="C601" s="51"/>
      <c r="D601" s="51"/>
      <c r="E601" s="51"/>
      <c r="F601" s="371"/>
      <c r="G601" s="51"/>
      <c r="H601" s="51"/>
      <c r="I601" s="51"/>
      <c r="J601" s="51"/>
      <c r="K601" s="124"/>
      <c r="L601" s="124"/>
      <c r="M601" s="124"/>
      <c r="N601" s="124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>
      <c r="A602" s="51"/>
      <c r="B602" s="51"/>
      <c r="C602" s="51"/>
      <c r="D602" s="51"/>
      <c r="E602" s="51"/>
      <c r="F602" s="371"/>
      <c r="G602" s="51"/>
      <c r="H602" s="51"/>
      <c r="I602" s="51"/>
      <c r="J602" s="51"/>
      <c r="K602" s="124"/>
      <c r="L602" s="124"/>
      <c r="M602" s="124"/>
      <c r="N602" s="124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>
      <c r="A603" s="51"/>
      <c r="B603" s="51"/>
      <c r="C603" s="51"/>
      <c r="D603" s="51"/>
      <c r="E603" s="51"/>
      <c r="F603" s="371"/>
      <c r="G603" s="51"/>
      <c r="H603" s="51"/>
      <c r="I603" s="51"/>
      <c r="J603" s="51"/>
      <c r="K603" s="124"/>
      <c r="L603" s="124"/>
      <c r="M603" s="124"/>
      <c r="N603" s="124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>
      <c r="A604" s="51"/>
      <c r="B604" s="51"/>
      <c r="C604" s="51"/>
      <c r="D604" s="51"/>
      <c r="E604" s="51"/>
      <c r="F604" s="371"/>
      <c r="G604" s="51"/>
      <c r="H604" s="51"/>
      <c r="I604" s="51"/>
      <c r="J604" s="51"/>
      <c r="K604" s="124"/>
      <c r="L604" s="124"/>
      <c r="M604" s="124"/>
      <c r="N604" s="124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>
      <c r="A605" s="51"/>
      <c r="B605" s="51"/>
      <c r="C605" s="51"/>
      <c r="D605" s="51"/>
      <c r="E605" s="51"/>
      <c r="F605" s="371"/>
      <c r="G605" s="51"/>
      <c r="H605" s="51"/>
      <c r="I605" s="51"/>
      <c r="J605" s="51"/>
      <c r="K605" s="124"/>
      <c r="L605" s="124"/>
      <c r="M605" s="124"/>
      <c r="N605" s="124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>
      <c r="A606" s="51"/>
      <c r="B606" s="51"/>
      <c r="C606" s="51"/>
      <c r="D606" s="51"/>
      <c r="E606" s="51"/>
      <c r="F606" s="371"/>
      <c r="G606" s="51"/>
      <c r="H606" s="51"/>
      <c r="I606" s="51"/>
      <c r="J606" s="51"/>
      <c r="K606" s="124"/>
      <c r="L606" s="124"/>
      <c r="M606" s="124"/>
      <c r="N606" s="124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>
      <c r="A607" s="51"/>
      <c r="B607" s="51"/>
      <c r="C607" s="51"/>
      <c r="D607" s="51"/>
      <c r="E607" s="51"/>
      <c r="F607" s="371"/>
      <c r="G607" s="51"/>
      <c r="H607" s="51"/>
      <c r="I607" s="51"/>
      <c r="J607" s="51"/>
      <c r="K607" s="124"/>
      <c r="L607" s="124"/>
      <c r="M607" s="124"/>
      <c r="N607" s="124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>
      <c r="A608" s="51"/>
      <c r="B608" s="51"/>
      <c r="C608" s="51"/>
      <c r="D608" s="51"/>
      <c r="E608" s="51"/>
      <c r="F608" s="371"/>
      <c r="G608" s="51"/>
      <c r="H608" s="51"/>
      <c r="I608" s="51"/>
      <c r="J608" s="51"/>
      <c r="K608" s="124"/>
      <c r="L608" s="124"/>
      <c r="M608" s="124"/>
      <c r="N608" s="124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>
      <c r="A609" s="51"/>
      <c r="B609" s="51"/>
      <c r="C609" s="51"/>
      <c r="D609" s="51"/>
      <c r="E609" s="51"/>
      <c r="F609" s="371"/>
      <c r="G609" s="51"/>
      <c r="H609" s="51"/>
      <c r="I609" s="51"/>
      <c r="J609" s="51"/>
      <c r="K609" s="124"/>
      <c r="L609" s="124"/>
      <c r="M609" s="124"/>
      <c r="N609" s="124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>
      <c r="A610" s="51"/>
      <c r="B610" s="51"/>
      <c r="C610" s="51"/>
      <c r="D610" s="51"/>
      <c r="E610" s="51"/>
      <c r="F610" s="371"/>
      <c r="G610" s="51"/>
      <c r="H610" s="51"/>
      <c r="I610" s="51"/>
      <c r="J610" s="51"/>
      <c r="K610" s="124"/>
      <c r="L610" s="124"/>
      <c r="M610" s="124"/>
      <c r="N610" s="124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>
      <c r="A611" s="51"/>
      <c r="B611" s="51"/>
      <c r="C611" s="51"/>
      <c r="D611" s="51"/>
      <c r="E611" s="51"/>
      <c r="F611" s="371"/>
      <c r="G611" s="51"/>
      <c r="H611" s="51"/>
      <c r="I611" s="51"/>
      <c r="J611" s="51"/>
      <c r="K611" s="124"/>
      <c r="L611" s="124"/>
      <c r="M611" s="124"/>
      <c r="N611" s="124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>
      <c r="A612" s="51"/>
      <c r="B612" s="51"/>
      <c r="C612" s="51"/>
      <c r="D612" s="51"/>
      <c r="E612" s="51"/>
      <c r="F612" s="371"/>
      <c r="G612" s="51"/>
      <c r="H612" s="51"/>
      <c r="I612" s="51"/>
      <c r="J612" s="51"/>
      <c r="K612" s="124"/>
      <c r="L612" s="124"/>
      <c r="M612" s="124"/>
      <c r="N612" s="124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>
      <c r="A613" s="51"/>
      <c r="B613" s="51"/>
      <c r="C613" s="51"/>
      <c r="D613" s="51"/>
      <c r="E613" s="51"/>
      <c r="F613" s="371"/>
      <c r="G613" s="51"/>
      <c r="H613" s="51"/>
      <c r="I613" s="51"/>
      <c r="J613" s="51"/>
      <c r="K613" s="124"/>
      <c r="L613" s="124"/>
      <c r="M613" s="124"/>
      <c r="N613" s="124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>
      <c r="A614" s="51"/>
      <c r="B614" s="51"/>
      <c r="C614" s="51"/>
      <c r="D614" s="51"/>
      <c r="E614" s="51"/>
      <c r="F614" s="371"/>
      <c r="G614" s="51"/>
      <c r="H614" s="51"/>
      <c r="I614" s="51"/>
      <c r="J614" s="51"/>
      <c r="K614" s="124"/>
      <c r="L614" s="124"/>
      <c r="M614" s="124"/>
      <c r="N614" s="124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>
      <c r="A615" s="51"/>
      <c r="B615" s="51"/>
      <c r="C615" s="51"/>
      <c r="D615" s="51"/>
      <c r="E615" s="51"/>
      <c r="F615" s="371"/>
      <c r="G615" s="51"/>
      <c r="H615" s="51"/>
      <c r="I615" s="51"/>
      <c r="J615" s="51"/>
      <c r="K615" s="124"/>
      <c r="L615" s="124"/>
      <c r="M615" s="124"/>
      <c r="N615" s="124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>
      <c r="A616" s="51"/>
      <c r="B616" s="51"/>
      <c r="C616" s="51"/>
      <c r="D616" s="51"/>
      <c r="E616" s="51"/>
      <c r="F616" s="371"/>
      <c r="G616" s="51"/>
      <c r="H616" s="51"/>
      <c r="I616" s="51"/>
      <c r="J616" s="51"/>
      <c r="K616" s="124"/>
      <c r="L616" s="124"/>
      <c r="M616" s="124"/>
      <c r="N616" s="124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>
      <c r="A617" s="51"/>
      <c r="B617" s="51"/>
      <c r="C617" s="51"/>
      <c r="D617" s="51"/>
      <c r="E617" s="51"/>
      <c r="F617" s="371"/>
      <c r="G617" s="51"/>
      <c r="H617" s="51"/>
      <c r="I617" s="51"/>
      <c r="J617" s="51"/>
      <c r="K617" s="124"/>
      <c r="L617" s="124"/>
      <c r="M617" s="124"/>
      <c r="N617" s="124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>
      <c r="A618" s="51"/>
      <c r="B618" s="51"/>
      <c r="C618" s="51"/>
      <c r="D618" s="51"/>
      <c r="E618" s="51"/>
      <c r="F618" s="371"/>
      <c r="G618" s="51"/>
      <c r="H618" s="51"/>
      <c r="I618" s="51"/>
      <c r="J618" s="51"/>
      <c r="K618" s="124"/>
      <c r="L618" s="124"/>
      <c r="M618" s="124"/>
      <c r="N618" s="124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>
      <c r="A619" s="51"/>
      <c r="B619" s="51"/>
      <c r="C619" s="51"/>
      <c r="D619" s="51"/>
      <c r="E619" s="51"/>
      <c r="F619" s="371"/>
      <c r="G619" s="51"/>
      <c r="H619" s="51"/>
      <c r="I619" s="51"/>
      <c r="J619" s="51"/>
      <c r="K619" s="124"/>
      <c r="L619" s="124"/>
      <c r="M619" s="124"/>
      <c r="N619" s="124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>
      <c r="A620" s="51"/>
      <c r="B620" s="51"/>
      <c r="C620" s="51"/>
      <c r="D620" s="51"/>
      <c r="E620" s="51"/>
      <c r="F620" s="371"/>
      <c r="G620" s="51"/>
      <c r="H620" s="51"/>
      <c r="I620" s="51"/>
      <c r="J620" s="51"/>
      <c r="K620" s="124"/>
      <c r="L620" s="124"/>
      <c r="M620" s="124"/>
      <c r="N620" s="124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>
      <c r="A621" s="51"/>
      <c r="B621" s="51"/>
      <c r="C621" s="51"/>
      <c r="D621" s="51"/>
      <c r="E621" s="51"/>
      <c r="F621" s="371"/>
      <c r="G621" s="51"/>
      <c r="H621" s="51"/>
      <c r="I621" s="51"/>
      <c r="J621" s="51"/>
      <c r="K621" s="124"/>
      <c r="L621" s="124"/>
      <c r="M621" s="124"/>
      <c r="N621" s="124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>
      <c r="A622" s="51"/>
      <c r="B622" s="51"/>
      <c r="C622" s="51"/>
      <c r="D622" s="51"/>
      <c r="E622" s="51"/>
      <c r="F622" s="371"/>
      <c r="G622" s="51"/>
      <c r="H622" s="51"/>
      <c r="I622" s="51"/>
      <c r="J622" s="51"/>
      <c r="K622" s="124"/>
      <c r="L622" s="124"/>
      <c r="M622" s="124"/>
      <c r="N622" s="124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>
      <c r="A623" s="51"/>
      <c r="B623" s="51"/>
      <c r="C623" s="51"/>
      <c r="D623" s="51"/>
      <c r="E623" s="51"/>
      <c r="F623" s="371"/>
      <c r="G623" s="51"/>
      <c r="H623" s="51"/>
      <c r="I623" s="51"/>
      <c r="J623" s="51"/>
      <c r="K623" s="124"/>
      <c r="L623" s="124"/>
      <c r="M623" s="124"/>
      <c r="N623" s="124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>
      <c r="A624" s="51"/>
      <c r="B624" s="51"/>
      <c r="C624" s="51"/>
      <c r="D624" s="51"/>
      <c r="E624" s="51"/>
      <c r="F624" s="371"/>
      <c r="G624" s="51"/>
      <c r="H624" s="51"/>
      <c r="I624" s="51"/>
      <c r="J624" s="51"/>
      <c r="K624" s="124"/>
      <c r="L624" s="124"/>
      <c r="M624" s="124"/>
      <c r="N624" s="124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>
      <c r="A625" s="51"/>
      <c r="B625" s="51"/>
      <c r="C625" s="51"/>
      <c r="D625" s="51"/>
      <c r="E625" s="51"/>
      <c r="F625" s="371"/>
      <c r="G625" s="51"/>
      <c r="H625" s="51"/>
      <c r="I625" s="51"/>
      <c r="J625" s="51"/>
      <c r="K625" s="124"/>
      <c r="L625" s="124"/>
      <c r="M625" s="124"/>
      <c r="N625" s="124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>
      <c r="A626" s="51"/>
      <c r="B626" s="51"/>
      <c r="C626" s="51"/>
      <c r="D626" s="51"/>
      <c r="E626" s="51"/>
      <c r="F626" s="371"/>
      <c r="G626" s="51"/>
      <c r="H626" s="51"/>
      <c r="I626" s="51"/>
      <c r="J626" s="51"/>
      <c r="K626" s="124"/>
      <c r="L626" s="124"/>
      <c r="M626" s="124"/>
      <c r="N626" s="124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>
      <c r="A627" s="51"/>
      <c r="B627" s="51"/>
      <c r="C627" s="51"/>
      <c r="D627" s="51"/>
      <c r="E627" s="51"/>
      <c r="F627" s="371"/>
      <c r="G627" s="51"/>
      <c r="H627" s="51"/>
      <c r="I627" s="51"/>
      <c r="J627" s="51"/>
      <c r="K627" s="124"/>
      <c r="L627" s="124"/>
      <c r="M627" s="124"/>
      <c r="N627" s="124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>
      <c r="A628" s="51"/>
      <c r="B628" s="51"/>
      <c r="C628" s="51"/>
      <c r="D628" s="51"/>
      <c r="E628" s="51"/>
      <c r="F628" s="371"/>
      <c r="G628" s="51"/>
      <c r="H628" s="51"/>
      <c r="I628" s="51"/>
      <c r="J628" s="51"/>
      <c r="K628" s="124"/>
      <c r="L628" s="124"/>
      <c r="M628" s="124"/>
      <c r="N628" s="124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>
      <c r="A629" s="51"/>
      <c r="B629" s="51"/>
      <c r="C629" s="51"/>
      <c r="D629" s="51"/>
      <c r="E629" s="51"/>
      <c r="F629" s="371"/>
      <c r="G629" s="51"/>
      <c r="H629" s="51"/>
      <c r="I629" s="51"/>
      <c r="J629" s="51"/>
      <c r="K629" s="124"/>
      <c r="L629" s="124"/>
      <c r="M629" s="124"/>
      <c r="N629" s="124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>
      <c r="A630" s="51"/>
      <c r="B630" s="51"/>
      <c r="C630" s="51"/>
      <c r="D630" s="51"/>
      <c r="E630" s="51"/>
      <c r="F630" s="371"/>
      <c r="G630" s="51"/>
      <c r="H630" s="51"/>
      <c r="I630" s="51"/>
      <c r="J630" s="51"/>
      <c r="K630" s="124"/>
      <c r="L630" s="124"/>
      <c r="M630" s="124"/>
      <c r="N630" s="124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>
      <c r="A631" s="51"/>
      <c r="B631" s="51"/>
      <c r="C631" s="51"/>
      <c r="D631" s="51"/>
      <c r="E631" s="51"/>
      <c r="F631" s="371"/>
      <c r="G631" s="51"/>
      <c r="H631" s="51"/>
      <c r="I631" s="51"/>
      <c r="J631" s="51"/>
      <c r="K631" s="124"/>
      <c r="L631" s="124"/>
      <c r="M631" s="124"/>
      <c r="N631" s="124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>
      <c r="A632" s="51"/>
      <c r="B632" s="51"/>
      <c r="C632" s="51"/>
      <c r="D632" s="51"/>
      <c r="E632" s="51"/>
      <c r="F632" s="371"/>
      <c r="G632" s="51"/>
      <c r="H632" s="51"/>
      <c r="I632" s="51"/>
      <c r="J632" s="51"/>
      <c r="K632" s="124"/>
      <c r="L632" s="124"/>
      <c r="M632" s="124"/>
      <c r="N632" s="124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>
      <c r="A633" s="51"/>
      <c r="B633" s="51"/>
      <c r="C633" s="51"/>
      <c r="D633" s="51"/>
      <c r="E633" s="51"/>
      <c r="F633" s="371"/>
      <c r="G633" s="51"/>
      <c r="H633" s="51"/>
      <c r="I633" s="51"/>
      <c r="J633" s="51"/>
      <c r="K633" s="124"/>
      <c r="L633" s="124"/>
      <c r="M633" s="124"/>
      <c r="N633" s="124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>
      <c r="A634" s="51"/>
      <c r="B634" s="51"/>
      <c r="C634" s="51"/>
      <c r="D634" s="51"/>
      <c r="E634" s="51"/>
      <c r="F634" s="371"/>
      <c r="G634" s="51"/>
      <c r="H634" s="51"/>
      <c r="I634" s="51"/>
      <c r="J634" s="51"/>
      <c r="K634" s="124"/>
      <c r="L634" s="124"/>
      <c r="M634" s="124"/>
      <c r="N634" s="124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>
      <c r="A635" s="51"/>
      <c r="B635" s="51"/>
      <c r="C635" s="51"/>
      <c r="D635" s="51"/>
      <c r="E635" s="51"/>
      <c r="F635" s="371"/>
      <c r="G635" s="51"/>
      <c r="H635" s="51"/>
      <c r="I635" s="51"/>
      <c r="J635" s="51"/>
      <c r="K635" s="124"/>
      <c r="L635" s="124"/>
      <c r="M635" s="124"/>
      <c r="N635" s="124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>
      <c r="A636" s="51"/>
      <c r="B636" s="51"/>
      <c r="C636" s="51"/>
      <c r="D636" s="51"/>
      <c r="E636" s="51"/>
      <c r="F636" s="371"/>
      <c r="G636" s="51"/>
      <c r="H636" s="51"/>
      <c r="I636" s="51"/>
      <c r="J636" s="51"/>
      <c r="K636" s="124"/>
      <c r="L636" s="124"/>
      <c r="M636" s="124"/>
      <c r="N636" s="124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>
      <c r="A637" s="51"/>
      <c r="B637" s="51"/>
      <c r="C637" s="51"/>
      <c r="D637" s="51"/>
      <c r="E637" s="51"/>
      <c r="F637" s="371"/>
      <c r="G637" s="51"/>
      <c r="H637" s="51"/>
      <c r="I637" s="51"/>
      <c r="J637" s="51"/>
      <c r="K637" s="124"/>
      <c r="L637" s="124"/>
      <c r="M637" s="124"/>
      <c r="N637" s="124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>
      <c r="A638" s="51"/>
      <c r="B638" s="51"/>
      <c r="C638" s="51"/>
      <c r="D638" s="51"/>
      <c r="E638" s="51"/>
      <c r="F638" s="371"/>
      <c r="G638" s="51"/>
      <c r="H638" s="51"/>
      <c r="I638" s="51"/>
      <c r="J638" s="51"/>
      <c r="K638" s="124"/>
      <c r="L638" s="124"/>
      <c r="M638" s="124"/>
      <c r="N638" s="124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>
      <c r="A639" s="51"/>
      <c r="B639" s="51"/>
      <c r="C639" s="51"/>
      <c r="D639" s="51"/>
      <c r="E639" s="51"/>
      <c r="F639" s="371"/>
      <c r="G639" s="51"/>
      <c r="H639" s="51"/>
      <c r="I639" s="51"/>
      <c r="J639" s="51"/>
      <c r="K639" s="124"/>
      <c r="L639" s="124"/>
      <c r="M639" s="124"/>
      <c r="N639" s="124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>
      <c r="A640" s="51"/>
      <c r="B640" s="51"/>
      <c r="C640" s="51"/>
      <c r="D640" s="51"/>
      <c r="E640" s="51"/>
      <c r="F640" s="371"/>
      <c r="G640" s="51"/>
      <c r="H640" s="51"/>
      <c r="I640" s="51"/>
      <c r="J640" s="51"/>
      <c r="K640" s="124"/>
      <c r="L640" s="124"/>
      <c r="M640" s="124"/>
      <c r="N640" s="124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>
      <c r="A641" s="51"/>
      <c r="B641" s="51"/>
      <c r="C641" s="51"/>
      <c r="D641" s="51"/>
      <c r="E641" s="51"/>
      <c r="F641" s="371"/>
      <c r="G641" s="51"/>
      <c r="H641" s="51"/>
      <c r="I641" s="51"/>
      <c r="J641" s="51"/>
      <c r="K641" s="124"/>
      <c r="L641" s="124"/>
      <c r="M641" s="124"/>
      <c r="N641" s="124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>
      <c r="A642" s="51"/>
      <c r="B642" s="51"/>
      <c r="C642" s="51"/>
      <c r="D642" s="51"/>
      <c r="E642" s="51"/>
      <c r="F642" s="371"/>
      <c r="G642" s="51"/>
      <c r="H642" s="51"/>
      <c r="I642" s="51"/>
      <c r="J642" s="51"/>
      <c r="K642" s="124"/>
      <c r="L642" s="124"/>
      <c r="M642" s="124"/>
      <c r="N642" s="124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>
      <c r="A643" s="51"/>
      <c r="B643" s="51"/>
      <c r="C643" s="51"/>
      <c r="D643" s="51"/>
      <c r="E643" s="51"/>
      <c r="F643" s="371"/>
      <c r="G643" s="51"/>
      <c r="H643" s="51"/>
      <c r="I643" s="51"/>
      <c r="J643" s="51"/>
      <c r="K643" s="124"/>
      <c r="L643" s="124"/>
      <c r="M643" s="124"/>
      <c r="N643" s="124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>
      <c r="A644" s="51"/>
      <c r="B644" s="51"/>
      <c r="C644" s="51"/>
      <c r="D644" s="51"/>
      <c r="E644" s="51"/>
      <c r="F644" s="371"/>
      <c r="G644" s="51"/>
      <c r="H644" s="51"/>
      <c r="I644" s="51"/>
      <c r="J644" s="51"/>
      <c r="K644" s="124"/>
      <c r="L644" s="124"/>
      <c r="M644" s="124"/>
      <c r="N644" s="124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>
      <c r="A645" s="51"/>
      <c r="B645" s="51"/>
      <c r="C645" s="51"/>
      <c r="D645" s="51"/>
      <c r="E645" s="51"/>
      <c r="F645" s="371"/>
      <c r="G645" s="51"/>
      <c r="H645" s="51"/>
      <c r="I645" s="51"/>
      <c r="J645" s="51"/>
      <c r="K645" s="124"/>
      <c r="L645" s="124"/>
      <c r="M645" s="124"/>
      <c r="N645" s="124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>
      <c r="A646" s="51"/>
      <c r="B646" s="51"/>
      <c r="C646" s="51"/>
      <c r="D646" s="51"/>
      <c r="E646" s="51"/>
      <c r="F646" s="371"/>
      <c r="G646" s="51"/>
      <c r="H646" s="51"/>
      <c r="I646" s="51"/>
      <c r="J646" s="51"/>
      <c r="K646" s="124"/>
      <c r="L646" s="124"/>
      <c r="M646" s="124"/>
      <c r="N646" s="124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>
      <c r="A647" s="51"/>
      <c r="B647" s="51"/>
      <c r="C647" s="51"/>
      <c r="D647" s="51"/>
      <c r="E647" s="51"/>
      <c r="F647" s="371"/>
      <c r="G647" s="51"/>
      <c r="H647" s="51"/>
      <c r="I647" s="51"/>
      <c r="J647" s="51"/>
      <c r="K647" s="124"/>
      <c r="L647" s="124"/>
      <c r="M647" s="124"/>
      <c r="N647" s="124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>
      <c r="A648" s="51"/>
      <c r="B648" s="51"/>
      <c r="C648" s="51"/>
      <c r="D648" s="51"/>
      <c r="E648" s="51"/>
      <c r="F648" s="371"/>
      <c r="G648" s="51"/>
      <c r="H648" s="51"/>
      <c r="I648" s="51"/>
      <c r="J648" s="51"/>
      <c r="K648" s="124"/>
      <c r="L648" s="124"/>
      <c r="M648" s="124"/>
      <c r="N648" s="124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>
      <c r="A649" s="51"/>
      <c r="B649" s="51"/>
      <c r="C649" s="51"/>
      <c r="D649" s="51"/>
      <c r="E649" s="51"/>
      <c r="F649" s="371"/>
      <c r="G649" s="51"/>
      <c r="H649" s="51"/>
      <c r="I649" s="51"/>
      <c r="J649" s="51"/>
      <c r="K649" s="124"/>
      <c r="L649" s="124"/>
      <c r="M649" s="124"/>
      <c r="N649" s="124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>
      <c r="A650" s="51"/>
      <c r="B650" s="51"/>
      <c r="C650" s="51"/>
      <c r="D650" s="51"/>
      <c r="E650" s="51"/>
      <c r="F650" s="371"/>
      <c r="G650" s="51"/>
      <c r="H650" s="51"/>
      <c r="I650" s="51"/>
      <c r="J650" s="51"/>
      <c r="K650" s="124"/>
      <c r="L650" s="124"/>
      <c r="M650" s="124"/>
      <c r="N650" s="124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>
      <c r="A651" s="51"/>
      <c r="B651" s="51"/>
      <c r="C651" s="51"/>
      <c r="D651" s="51"/>
      <c r="E651" s="51"/>
      <c r="F651" s="371"/>
      <c r="G651" s="51"/>
      <c r="H651" s="51"/>
      <c r="I651" s="51"/>
      <c r="J651" s="51"/>
      <c r="K651" s="124"/>
      <c r="L651" s="124"/>
      <c r="M651" s="124"/>
      <c r="N651" s="124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>
      <c r="A652" s="51"/>
      <c r="B652" s="51"/>
      <c r="C652" s="51"/>
      <c r="D652" s="51"/>
      <c r="E652" s="51"/>
      <c r="F652" s="371"/>
      <c r="G652" s="51"/>
      <c r="H652" s="51"/>
      <c r="I652" s="51"/>
      <c r="J652" s="51"/>
      <c r="K652" s="124"/>
      <c r="L652" s="124"/>
      <c r="M652" s="124"/>
      <c r="N652" s="124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>
      <c r="A653" s="51"/>
      <c r="B653" s="51"/>
      <c r="C653" s="51"/>
      <c r="D653" s="51"/>
      <c r="E653" s="51"/>
      <c r="F653" s="371"/>
      <c r="G653" s="51"/>
      <c r="H653" s="51"/>
      <c r="I653" s="51"/>
      <c r="J653" s="51"/>
      <c r="K653" s="124"/>
      <c r="L653" s="124"/>
      <c r="M653" s="124"/>
      <c r="N653" s="124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>
      <c r="A654" s="51"/>
      <c r="B654" s="51"/>
      <c r="C654" s="51"/>
      <c r="D654" s="51"/>
      <c r="E654" s="51"/>
      <c r="F654" s="371"/>
      <c r="G654" s="51"/>
      <c r="H654" s="51"/>
      <c r="I654" s="51"/>
      <c r="J654" s="51"/>
      <c r="K654" s="124"/>
      <c r="L654" s="124"/>
      <c r="M654" s="124"/>
      <c r="N654" s="124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>
      <c r="A655" s="51"/>
      <c r="B655" s="51"/>
      <c r="C655" s="51"/>
      <c r="D655" s="51"/>
      <c r="E655" s="51"/>
      <c r="F655" s="371"/>
      <c r="G655" s="51"/>
      <c r="H655" s="51"/>
      <c r="I655" s="51"/>
      <c r="J655" s="51"/>
      <c r="K655" s="124"/>
      <c r="L655" s="124"/>
      <c r="M655" s="124"/>
      <c r="N655" s="124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>
      <c r="A656" s="51"/>
      <c r="B656" s="51"/>
      <c r="C656" s="51"/>
      <c r="D656" s="51"/>
      <c r="E656" s="51"/>
      <c r="F656" s="371"/>
      <c r="G656" s="51"/>
      <c r="H656" s="51"/>
      <c r="I656" s="51"/>
      <c r="J656" s="51"/>
      <c r="K656" s="124"/>
      <c r="L656" s="124"/>
      <c r="M656" s="124"/>
      <c r="N656" s="124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>
      <c r="A657" s="51"/>
      <c r="B657" s="51"/>
      <c r="C657" s="51"/>
      <c r="D657" s="51"/>
      <c r="E657" s="51"/>
      <c r="F657" s="371"/>
      <c r="G657" s="51"/>
      <c r="H657" s="51"/>
      <c r="I657" s="51"/>
      <c r="J657" s="51"/>
      <c r="K657" s="124"/>
      <c r="L657" s="124"/>
      <c r="M657" s="124"/>
      <c r="N657" s="124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>
      <c r="A658" s="51"/>
      <c r="B658" s="51"/>
      <c r="C658" s="51"/>
      <c r="D658" s="51"/>
      <c r="E658" s="51"/>
      <c r="F658" s="371"/>
      <c r="G658" s="51"/>
      <c r="H658" s="51"/>
      <c r="I658" s="51"/>
      <c r="J658" s="51"/>
      <c r="K658" s="124"/>
      <c r="L658" s="124"/>
      <c r="M658" s="124"/>
      <c r="N658" s="124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>
      <c r="A659" s="51"/>
      <c r="B659" s="51"/>
      <c r="C659" s="51"/>
      <c r="D659" s="51"/>
      <c r="E659" s="51"/>
      <c r="F659" s="371"/>
      <c r="G659" s="51"/>
      <c r="H659" s="51"/>
      <c r="I659" s="51"/>
      <c r="J659" s="51"/>
      <c r="K659" s="124"/>
      <c r="L659" s="124"/>
      <c r="M659" s="124"/>
      <c r="N659" s="124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>
      <c r="A660" s="51"/>
      <c r="B660" s="51"/>
      <c r="C660" s="51"/>
      <c r="D660" s="51"/>
      <c r="E660" s="51"/>
      <c r="F660" s="371"/>
      <c r="G660" s="51"/>
      <c r="H660" s="51"/>
      <c r="I660" s="51"/>
      <c r="J660" s="51"/>
      <c r="K660" s="124"/>
      <c r="L660" s="124"/>
      <c r="M660" s="124"/>
      <c r="N660" s="124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>
      <c r="A661" s="51"/>
      <c r="B661" s="51"/>
      <c r="C661" s="51"/>
      <c r="D661" s="51"/>
      <c r="E661" s="51"/>
      <c r="F661" s="371"/>
      <c r="G661" s="51"/>
      <c r="H661" s="51"/>
      <c r="I661" s="51"/>
      <c r="J661" s="51"/>
      <c r="K661" s="124"/>
      <c r="L661" s="124"/>
      <c r="M661" s="124"/>
      <c r="N661" s="124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>
      <c r="A662" s="51"/>
      <c r="B662" s="51"/>
      <c r="C662" s="51"/>
      <c r="D662" s="51"/>
      <c r="E662" s="51"/>
      <c r="F662" s="371"/>
      <c r="G662" s="51"/>
      <c r="H662" s="51"/>
      <c r="I662" s="51"/>
      <c r="J662" s="51"/>
      <c r="K662" s="124"/>
      <c r="L662" s="124"/>
      <c r="M662" s="124"/>
      <c r="N662" s="124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>
      <c r="A663" s="51"/>
      <c r="B663" s="51"/>
      <c r="C663" s="51"/>
      <c r="D663" s="51"/>
      <c r="E663" s="51"/>
      <c r="F663" s="371"/>
      <c r="G663" s="51"/>
      <c r="H663" s="51"/>
      <c r="I663" s="51"/>
      <c r="J663" s="51"/>
      <c r="K663" s="124"/>
      <c r="L663" s="124"/>
      <c r="M663" s="124"/>
      <c r="N663" s="124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>
      <c r="A664" s="51"/>
      <c r="B664" s="51"/>
      <c r="C664" s="51"/>
      <c r="D664" s="51"/>
      <c r="E664" s="51"/>
      <c r="F664" s="371"/>
      <c r="G664" s="51"/>
      <c r="H664" s="51"/>
      <c r="I664" s="51"/>
      <c r="J664" s="51"/>
      <c r="K664" s="124"/>
      <c r="L664" s="124"/>
      <c r="M664" s="124"/>
      <c r="N664" s="124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>
      <c r="A665" s="51"/>
      <c r="B665" s="51"/>
      <c r="C665" s="51"/>
      <c r="D665" s="51"/>
      <c r="E665" s="51"/>
      <c r="F665" s="371"/>
      <c r="G665" s="51"/>
      <c r="H665" s="51"/>
      <c r="I665" s="51"/>
      <c r="J665" s="51"/>
      <c r="K665" s="124"/>
      <c r="L665" s="124"/>
      <c r="M665" s="124"/>
      <c r="N665" s="124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>
      <c r="A666" s="51"/>
      <c r="B666" s="51"/>
      <c r="C666" s="51"/>
      <c r="D666" s="51"/>
      <c r="E666" s="51"/>
      <c r="F666" s="371"/>
      <c r="G666" s="51"/>
      <c r="H666" s="51"/>
      <c r="I666" s="51"/>
      <c r="J666" s="51"/>
      <c r="K666" s="124"/>
      <c r="L666" s="124"/>
      <c r="M666" s="124"/>
      <c r="N666" s="124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>
      <c r="A667" s="51"/>
      <c r="B667" s="51"/>
      <c r="C667" s="51"/>
      <c r="D667" s="51"/>
      <c r="E667" s="51"/>
      <c r="F667" s="371"/>
      <c r="G667" s="51"/>
      <c r="H667" s="51"/>
      <c r="I667" s="51"/>
      <c r="J667" s="51"/>
      <c r="K667" s="124"/>
      <c r="L667" s="124"/>
      <c r="M667" s="124"/>
      <c r="N667" s="124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>
      <c r="A668" s="51"/>
      <c r="B668" s="51"/>
      <c r="C668" s="51"/>
      <c r="D668" s="51"/>
      <c r="E668" s="51"/>
      <c r="F668" s="371"/>
      <c r="G668" s="51"/>
      <c r="H668" s="51"/>
      <c r="I668" s="51"/>
      <c r="J668" s="51"/>
      <c r="K668" s="124"/>
      <c r="L668" s="124"/>
      <c r="M668" s="124"/>
      <c r="N668" s="124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>
      <c r="A669" s="51"/>
      <c r="B669" s="51"/>
      <c r="C669" s="51"/>
      <c r="D669" s="51"/>
      <c r="E669" s="51"/>
      <c r="F669" s="371"/>
      <c r="G669" s="51"/>
      <c r="H669" s="51"/>
      <c r="I669" s="51"/>
      <c r="J669" s="51"/>
      <c r="K669" s="124"/>
      <c r="L669" s="124"/>
      <c r="M669" s="124"/>
      <c r="N669" s="124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>
      <c r="A670" s="51"/>
      <c r="B670" s="51"/>
      <c r="C670" s="51"/>
      <c r="D670" s="51"/>
      <c r="E670" s="51"/>
      <c r="F670" s="371"/>
      <c r="G670" s="51"/>
      <c r="H670" s="51"/>
      <c r="I670" s="51"/>
      <c r="J670" s="51"/>
      <c r="K670" s="124"/>
      <c r="L670" s="124"/>
      <c r="M670" s="124"/>
      <c r="N670" s="124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>
      <c r="A671" s="51"/>
      <c r="B671" s="51"/>
      <c r="C671" s="51"/>
      <c r="D671" s="51"/>
      <c r="E671" s="51"/>
      <c r="F671" s="371"/>
      <c r="G671" s="51"/>
      <c r="H671" s="51"/>
      <c r="I671" s="51"/>
      <c r="J671" s="51"/>
      <c r="K671" s="124"/>
      <c r="L671" s="124"/>
      <c r="M671" s="124"/>
      <c r="N671" s="124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>
      <c r="A672" s="51"/>
      <c r="B672" s="51"/>
      <c r="C672" s="51"/>
      <c r="D672" s="51"/>
      <c r="E672" s="51"/>
      <c r="F672" s="371"/>
      <c r="G672" s="51"/>
      <c r="H672" s="51"/>
      <c r="I672" s="51"/>
      <c r="J672" s="51"/>
      <c r="K672" s="124"/>
      <c r="L672" s="124"/>
      <c r="M672" s="124"/>
      <c r="N672" s="124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>
      <c r="A673" s="51"/>
      <c r="B673" s="51"/>
      <c r="C673" s="51"/>
      <c r="D673" s="51"/>
      <c r="E673" s="51"/>
      <c r="F673" s="371"/>
      <c r="G673" s="51"/>
      <c r="H673" s="51"/>
      <c r="I673" s="51"/>
      <c r="J673" s="51"/>
      <c r="K673" s="124"/>
      <c r="L673" s="124"/>
      <c r="M673" s="124"/>
      <c r="N673" s="124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>
      <c r="A674" s="51"/>
      <c r="B674" s="51"/>
      <c r="C674" s="51"/>
      <c r="D674" s="51"/>
      <c r="E674" s="51"/>
      <c r="F674" s="371"/>
      <c r="G674" s="51"/>
      <c r="H674" s="51"/>
      <c r="I674" s="51"/>
      <c r="J674" s="51"/>
      <c r="K674" s="124"/>
      <c r="L674" s="124"/>
      <c r="M674" s="124"/>
      <c r="N674" s="124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>
      <c r="A675" s="51"/>
      <c r="B675" s="51"/>
      <c r="C675" s="51"/>
      <c r="D675" s="51"/>
      <c r="E675" s="51"/>
      <c r="F675" s="371"/>
      <c r="G675" s="51"/>
      <c r="H675" s="51"/>
      <c r="I675" s="51"/>
      <c r="J675" s="51"/>
      <c r="K675" s="124"/>
      <c r="L675" s="124"/>
      <c r="M675" s="124"/>
      <c r="N675" s="124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>
      <c r="A676" s="51"/>
      <c r="B676" s="51"/>
      <c r="C676" s="51"/>
      <c r="D676" s="51"/>
      <c r="E676" s="51"/>
      <c r="F676" s="371"/>
      <c r="G676" s="51"/>
      <c r="H676" s="51"/>
      <c r="I676" s="51"/>
      <c r="J676" s="51"/>
      <c r="K676" s="124"/>
      <c r="L676" s="124"/>
      <c r="M676" s="124"/>
      <c r="N676" s="124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>
      <c r="A677" s="51"/>
      <c r="B677" s="51"/>
      <c r="C677" s="51"/>
      <c r="D677" s="51"/>
      <c r="E677" s="51"/>
      <c r="F677" s="371"/>
      <c r="G677" s="51"/>
      <c r="H677" s="51"/>
      <c r="I677" s="51"/>
      <c r="J677" s="51"/>
      <c r="K677" s="124"/>
      <c r="L677" s="124"/>
      <c r="M677" s="124"/>
      <c r="N677" s="124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>
      <c r="A678" s="51"/>
      <c r="B678" s="51"/>
      <c r="C678" s="51"/>
      <c r="D678" s="51"/>
      <c r="E678" s="51"/>
      <c r="F678" s="371"/>
      <c r="G678" s="51"/>
      <c r="H678" s="51"/>
      <c r="I678" s="51"/>
      <c r="J678" s="51"/>
      <c r="K678" s="124"/>
      <c r="L678" s="124"/>
      <c r="M678" s="124"/>
      <c r="N678" s="124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>
      <c r="A679" s="51"/>
      <c r="B679" s="51"/>
      <c r="C679" s="51"/>
      <c r="D679" s="51"/>
      <c r="E679" s="51"/>
      <c r="F679" s="371"/>
      <c r="G679" s="51"/>
      <c r="H679" s="51"/>
      <c r="I679" s="51"/>
      <c r="J679" s="51"/>
      <c r="K679" s="124"/>
      <c r="L679" s="124"/>
      <c r="M679" s="124"/>
      <c r="N679" s="124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>
      <c r="A680" s="51"/>
      <c r="B680" s="51"/>
      <c r="C680" s="51"/>
      <c r="D680" s="51"/>
      <c r="E680" s="51"/>
      <c r="F680" s="371"/>
      <c r="G680" s="51"/>
      <c r="H680" s="51"/>
      <c r="I680" s="51"/>
      <c r="J680" s="51"/>
      <c r="K680" s="124"/>
      <c r="L680" s="124"/>
      <c r="M680" s="124"/>
      <c r="N680" s="124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>
      <c r="A681" s="51"/>
      <c r="B681" s="51"/>
      <c r="C681" s="51"/>
      <c r="D681" s="51"/>
      <c r="E681" s="51"/>
      <c r="F681" s="371"/>
      <c r="G681" s="51"/>
      <c r="H681" s="51"/>
      <c r="I681" s="51"/>
      <c r="J681" s="51"/>
      <c r="K681" s="124"/>
      <c r="L681" s="124"/>
      <c r="M681" s="124"/>
      <c r="N681" s="124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>
      <c r="A682" s="51"/>
      <c r="B682" s="51"/>
      <c r="C682" s="51"/>
      <c r="D682" s="51"/>
      <c r="E682" s="51"/>
      <c r="F682" s="371"/>
      <c r="G682" s="51"/>
      <c r="H682" s="51"/>
      <c r="I682" s="51"/>
      <c r="J682" s="51"/>
      <c r="K682" s="124"/>
      <c r="L682" s="124"/>
      <c r="M682" s="124"/>
      <c r="N682" s="124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>
      <c r="A683" s="51"/>
      <c r="B683" s="51"/>
      <c r="C683" s="51"/>
      <c r="D683" s="51"/>
      <c r="E683" s="51"/>
      <c r="F683" s="371"/>
      <c r="G683" s="51"/>
      <c r="H683" s="51"/>
      <c r="I683" s="51"/>
      <c r="J683" s="51"/>
      <c r="K683" s="124"/>
      <c r="L683" s="124"/>
      <c r="M683" s="124"/>
      <c r="N683" s="124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>
      <c r="A684" s="51"/>
      <c r="B684" s="51"/>
      <c r="C684" s="51"/>
      <c r="D684" s="51"/>
      <c r="E684" s="51"/>
      <c r="F684" s="371"/>
      <c r="G684" s="51"/>
      <c r="H684" s="51"/>
      <c r="I684" s="51"/>
      <c r="J684" s="51"/>
      <c r="K684" s="124"/>
      <c r="L684" s="124"/>
      <c r="M684" s="124"/>
      <c r="N684" s="124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>
      <c r="A685" s="51"/>
      <c r="B685" s="51"/>
      <c r="C685" s="51"/>
      <c r="D685" s="51"/>
      <c r="E685" s="51"/>
      <c r="F685" s="371"/>
      <c r="G685" s="51"/>
      <c r="H685" s="51"/>
      <c r="I685" s="51"/>
      <c r="J685" s="51"/>
      <c r="K685" s="124"/>
      <c r="L685" s="124"/>
      <c r="M685" s="124"/>
      <c r="N685" s="124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>
      <c r="A686" s="51"/>
      <c r="B686" s="51"/>
      <c r="C686" s="51"/>
      <c r="D686" s="51"/>
      <c r="E686" s="51"/>
      <c r="F686" s="371"/>
      <c r="G686" s="51"/>
      <c r="H686" s="51"/>
      <c r="I686" s="51"/>
      <c r="J686" s="51"/>
      <c r="K686" s="124"/>
      <c r="L686" s="124"/>
      <c r="M686" s="124"/>
      <c r="N686" s="124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>
      <c r="A687" s="51"/>
      <c r="B687" s="51"/>
      <c r="C687" s="51"/>
      <c r="D687" s="51"/>
      <c r="E687" s="51"/>
      <c r="F687" s="371"/>
      <c r="G687" s="51"/>
      <c r="H687" s="51"/>
      <c r="I687" s="51"/>
      <c r="J687" s="51"/>
      <c r="K687" s="124"/>
      <c r="L687" s="124"/>
      <c r="M687" s="124"/>
      <c r="N687" s="124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>
      <c r="A688" s="51"/>
      <c r="B688" s="51"/>
      <c r="C688" s="51"/>
      <c r="D688" s="51"/>
      <c r="E688" s="51"/>
      <c r="F688" s="371"/>
      <c r="G688" s="51"/>
      <c r="H688" s="51"/>
      <c r="I688" s="51"/>
      <c r="J688" s="51"/>
      <c r="K688" s="124"/>
      <c r="L688" s="124"/>
      <c r="M688" s="124"/>
      <c r="N688" s="124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>
      <c r="A689" s="51"/>
      <c r="B689" s="51"/>
      <c r="C689" s="51"/>
      <c r="D689" s="51"/>
      <c r="E689" s="51"/>
      <c r="F689" s="371"/>
      <c r="G689" s="51"/>
      <c r="H689" s="51"/>
      <c r="I689" s="51"/>
      <c r="J689" s="51"/>
      <c r="K689" s="124"/>
      <c r="L689" s="124"/>
      <c r="M689" s="124"/>
      <c r="N689" s="124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>
      <c r="A690" s="51"/>
      <c r="B690" s="51"/>
      <c r="C690" s="51"/>
      <c r="D690" s="51"/>
      <c r="E690" s="51"/>
      <c r="F690" s="371"/>
      <c r="G690" s="51"/>
      <c r="H690" s="51"/>
      <c r="I690" s="51"/>
      <c r="J690" s="51"/>
      <c r="K690" s="124"/>
      <c r="L690" s="124"/>
      <c r="M690" s="124"/>
      <c r="N690" s="124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>
      <c r="A691" s="51"/>
      <c r="B691" s="51"/>
      <c r="C691" s="51"/>
      <c r="D691" s="51"/>
      <c r="E691" s="51"/>
      <c r="F691" s="371"/>
      <c r="G691" s="51"/>
      <c r="H691" s="51"/>
      <c r="I691" s="51"/>
      <c r="J691" s="51"/>
      <c r="K691" s="124"/>
      <c r="L691" s="124"/>
      <c r="M691" s="124"/>
      <c r="N691" s="124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>
      <c r="A692" s="51"/>
      <c r="B692" s="51"/>
      <c r="C692" s="51"/>
      <c r="D692" s="51"/>
      <c r="E692" s="51"/>
      <c r="F692" s="371"/>
      <c r="G692" s="51"/>
      <c r="H692" s="51"/>
      <c r="I692" s="51"/>
      <c r="J692" s="51"/>
      <c r="K692" s="124"/>
      <c r="L692" s="124"/>
      <c r="M692" s="124"/>
      <c r="N692" s="124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>
      <c r="A693" s="51"/>
      <c r="B693" s="51"/>
      <c r="C693" s="51"/>
      <c r="D693" s="51"/>
      <c r="E693" s="51"/>
      <c r="F693" s="371"/>
      <c r="G693" s="51"/>
      <c r="H693" s="51"/>
      <c r="I693" s="51"/>
      <c r="J693" s="51"/>
      <c r="K693" s="124"/>
      <c r="L693" s="124"/>
      <c r="M693" s="124"/>
      <c r="N693" s="124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>
      <c r="A694" s="51"/>
      <c r="B694" s="51"/>
      <c r="C694" s="51"/>
      <c r="D694" s="51"/>
      <c r="E694" s="51"/>
      <c r="F694" s="371"/>
      <c r="G694" s="51"/>
      <c r="H694" s="51"/>
      <c r="I694" s="51"/>
      <c r="J694" s="51"/>
      <c r="K694" s="124"/>
      <c r="L694" s="124"/>
      <c r="M694" s="124"/>
      <c r="N694" s="124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>
      <c r="A695" s="51"/>
      <c r="B695" s="51"/>
      <c r="C695" s="51"/>
      <c r="D695" s="51"/>
      <c r="E695" s="51"/>
      <c r="F695" s="371"/>
      <c r="G695" s="51"/>
      <c r="H695" s="51"/>
      <c r="I695" s="51"/>
      <c r="J695" s="51"/>
      <c r="K695" s="124"/>
      <c r="L695" s="124"/>
      <c r="M695" s="124"/>
      <c r="N695" s="124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>
      <c r="A696" s="51"/>
      <c r="B696" s="51"/>
      <c r="C696" s="51"/>
      <c r="D696" s="51"/>
      <c r="E696" s="51"/>
      <c r="F696" s="371"/>
      <c r="G696" s="51"/>
      <c r="H696" s="51"/>
      <c r="I696" s="51"/>
      <c r="J696" s="51"/>
      <c r="K696" s="124"/>
      <c r="L696" s="124"/>
      <c r="M696" s="124"/>
      <c r="N696" s="124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>
      <c r="A697" s="51"/>
      <c r="B697" s="51"/>
      <c r="C697" s="51"/>
      <c r="D697" s="51"/>
      <c r="E697" s="51"/>
      <c r="F697" s="371"/>
      <c r="G697" s="51"/>
      <c r="H697" s="51"/>
      <c r="I697" s="51"/>
      <c r="J697" s="51"/>
      <c r="K697" s="124"/>
      <c r="L697" s="124"/>
      <c r="M697" s="124"/>
      <c r="N697" s="124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>
      <c r="A698" s="51"/>
      <c r="B698" s="51"/>
      <c r="C698" s="51"/>
      <c r="D698" s="51"/>
      <c r="E698" s="51"/>
      <c r="F698" s="371"/>
      <c r="G698" s="51"/>
      <c r="H698" s="51"/>
      <c r="I698" s="51"/>
      <c r="J698" s="51"/>
      <c r="K698" s="124"/>
      <c r="L698" s="124"/>
      <c r="M698" s="124"/>
      <c r="N698" s="124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>
      <c r="A699" s="51"/>
      <c r="B699" s="51"/>
      <c r="C699" s="51"/>
      <c r="D699" s="51"/>
      <c r="E699" s="51"/>
      <c r="F699" s="371"/>
      <c r="G699" s="51"/>
      <c r="H699" s="51"/>
      <c r="I699" s="51"/>
      <c r="J699" s="51"/>
      <c r="K699" s="124"/>
      <c r="L699" s="124"/>
      <c r="M699" s="124"/>
      <c r="N699" s="124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>
      <c r="A700" s="51"/>
      <c r="B700" s="51"/>
      <c r="C700" s="51"/>
      <c r="D700" s="51"/>
      <c r="E700" s="51"/>
      <c r="F700" s="371"/>
      <c r="G700" s="51"/>
      <c r="H700" s="51"/>
      <c r="I700" s="51"/>
      <c r="J700" s="51"/>
      <c r="K700" s="124"/>
      <c r="L700" s="124"/>
      <c r="M700" s="124"/>
      <c r="N700" s="124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>
      <c r="A701" s="51"/>
      <c r="B701" s="51"/>
      <c r="C701" s="51"/>
      <c r="D701" s="51"/>
      <c r="E701" s="51"/>
      <c r="F701" s="371"/>
      <c r="G701" s="51"/>
      <c r="H701" s="51"/>
      <c r="I701" s="51"/>
      <c r="J701" s="51"/>
      <c r="K701" s="124"/>
      <c r="L701" s="124"/>
      <c r="M701" s="124"/>
      <c r="N701" s="124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>
      <c r="A702" s="51"/>
      <c r="B702" s="51"/>
      <c r="C702" s="51"/>
      <c r="D702" s="51"/>
      <c r="E702" s="51"/>
      <c r="F702" s="371"/>
      <c r="G702" s="51"/>
      <c r="H702" s="51"/>
      <c r="I702" s="51"/>
      <c r="J702" s="51"/>
      <c r="K702" s="124"/>
      <c r="L702" s="124"/>
      <c r="M702" s="124"/>
      <c r="N702" s="124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>
      <c r="A703" s="51"/>
      <c r="B703" s="51"/>
      <c r="C703" s="51"/>
      <c r="D703" s="51"/>
      <c r="E703" s="51"/>
      <c r="F703" s="371"/>
      <c r="G703" s="51"/>
      <c r="H703" s="51"/>
      <c r="I703" s="51"/>
      <c r="J703" s="51"/>
      <c r="K703" s="124"/>
      <c r="L703" s="124"/>
      <c r="M703" s="124"/>
      <c r="N703" s="124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>
      <c r="A704" s="51"/>
      <c r="B704" s="51"/>
      <c r="C704" s="51"/>
      <c r="D704" s="51"/>
      <c r="E704" s="51"/>
      <c r="F704" s="371"/>
      <c r="G704" s="51"/>
      <c r="H704" s="51"/>
      <c r="I704" s="51"/>
      <c r="J704" s="51"/>
      <c r="K704" s="124"/>
      <c r="L704" s="124"/>
      <c r="M704" s="124"/>
      <c r="N704" s="124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>
      <c r="A705" s="51"/>
      <c r="B705" s="51"/>
      <c r="C705" s="51"/>
      <c r="D705" s="51"/>
      <c r="E705" s="51"/>
      <c r="F705" s="371"/>
      <c r="G705" s="51"/>
      <c r="H705" s="51"/>
      <c r="I705" s="51"/>
      <c r="J705" s="51"/>
      <c r="K705" s="124"/>
      <c r="L705" s="124"/>
      <c r="M705" s="124"/>
      <c r="N705" s="124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>
      <c r="A706" s="51"/>
      <c r="B706" s="51"/>
      <c r="C706" s="51"/>
      <c r="D706" s="51"/>
      <c r="E706" s="51"/>
      <c r="F706" s="371"/>
      <c r="G706" s="51"/>
      <c r="H706" s="51"/>
      <c r="I706" s="51"/>
      <c r="J706" s="51"/>
      <c r="K706" s="124"/>
      <c r="L706" s="124"/>
      <c r="M706" s="124"/>
      <c r="N706" s="124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>
      <c r="A707" s="51"/>
      <c r="B707" s="51"/>
      <c r="C707" s="51"/>
      <c r="D707" s="51"/>
      <c r="E707" s="51"/>
      <c r="F707" s="371"/>
      <c r="G707" s="51"/>
      <c r="H707" s="51"/>
      <c r="I707" s="51"/>
      <c r="J707" s="51"/>
      <c r="K707" s="124"/>
      <c r="L707" s="124"/>
      <c r="M707" s="124"/>
      <c r="N707" s="124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>
      <c r="A708" s="51"/>
      <c r="B708" s="51"/>
      <c r="C708" s="51"/>
      <c r="D708" s="51"/>
      <c r="E708" s="51"/>
      <c r="F708" s="371"/>
      <c r="G708" s="51"/>
      <c r="H708" s="51"/>
      <c r="I708" s="51"/>
      <c r="J708" s="51"/>
      <c r="K708" s="124"/>
      <c r="L708" s="124"/>
      <c r="M708" s="124"/>
      <c r="N708" s="124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>
      <c r="A709" s="51"/>
      <c r="B709" s="51"/>
      <c r="C709" s="51"/>
      <c r="D709" s="51"/>
      <c r="E709" s="51"/>
      <c r="F709" s="371"/>
      <c r="G709" s="51"/>
      <c r="H709" s="51"/>
      <c r="I709" s="51"/>
      <c r="J709" s="51"/>
      <c r="K709" s="124"/>
      <c r="L709" s="124"/>
      <c r="M709" s="124"/>
      <c r="N709" s="124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>
      <c r="A710" s="51"/>
      <c r="B710" s="51"/>
      <c r="C710" s="51"/>
      <c r="D710" s="51"/>
      <c r="E710" s="51"/>
      <c r="F710" s="371"/>
      <c r="G710" s="51"/>
      <c r="H710" s="51"/>
      <c r="I710" s="51"/>
      <c r="J710" s="51"/>
      <c r="K710" s="124"/>
      <c r="L710" s="124"/>
      <c r="M710" s="124"/>
      <c r="N710" s="124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>
      <c r="A711" s="51"/>
      <c r="B711" s="51"/>
      <c r="C711" s="51"/>
      <c r="D711" s="51"/>
      <c r="E711" s="51"/>
      <c r="F711" s="371"/>
      <c r="G711" s="51"/>
      <c r="H711" s="51"/>
      <c r="I711" s="51"/>
      <c r="J711" s="51"/>
      <c r="K711" s="124"/>
      <c r="L711" s="124"/>
      <c r="M711" s="124"/>
      <c r="N711" s="124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>
      <c r="A712" s="51"/>
      <c r="B712" s="51"/>
      <c r="C712" s="51"/>
      <c r="D712" s="51"/>
      <c r="E712" s="51"/>
      <c r="F712" s="371"/>
      <c r="G712" s="51"/>
      <c r="H712" s="51"/>
      <c r="I712" s="51"/>
      <c r="J712" s="51"/>
      <c r="K712" s="124"/>
      <c r="L712" s="124"/>
      <c r="M712" s="124"/>
      <c r="N712" s="124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>
      <c r="A713" s="51"/>
      <c r="B713" s="51"/>
      <c r="C713" s="51"/>
      <c r="D713" s="51"/>
      <c r="E713" s="51"/>
      <c r="F713" s="371"/>
      <c r="G713" s="51"/>
      <c r="H713" s="51"/>
      <c r="I713" s="51"/>
      <c r="J713" s="51"/>
      <c r="K713" s="124"/>
      <c r="L713" s="124"/>
      <c r="M713" s="124"/>
      <c r="N713" s="124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>
      <c r="A714" s="51"/>
      <c r="B714" s="51"/>
      <c r="C714" s="51"/>
      <c r="D714" s="51"/>
      <c r="E714" s="51"/>
      <c r="F714" s="371"/>
      <c r="G714" s="51"/>
      <c r="H714" s="51"/>
      <c r="I714" s="51"/>
      <c r="J714" s="51"/>
      <c r="K714" s="124"/>
      <c r="L714" s="124"/>
      <c r="M714" s="124"/>
      <c r="N714" s="124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>
      <c r="A715" s="51"/>
      <c r="B715" s="51"/>
      <c r="C715" s="51"/>
      <c r="D715" s="51"/>
      <c r="E715" s="51"/>
      <c r="F715" s="371"/>
      <c r="G715" s="51"/>
      <c r="H715" s="51"/>
      <c r="I715" s="51"/>
      <c r="J715" s="51"/>
      <c r="K715" s="124"/>
      <c r="L715" s="124"/>
      <c r="M715" s="124"/>
      <c r="N715" s="124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>
      <c r="A716" s="51"/>
      <c r="B716" s="51"/>
      <c r="C716" s="51"/>
      <c r="D716" s="51"/>
      <c r="E716" s="51"/>
      <c r="F716" s="371"/>
      <c r="G716" s="51"/>
      <c r="H716" s="51"/>
      <c r="I716" s="51"/>
      <c r="J716" s="51"/>
      <c r="K716" s="124"/>
      <c r="L716" s="124"/>
      <c r="M716" s="124"/>
      <c r="N716" s="124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>
      <c r="A717" s="51"/>
      <c r="B717" s="51"/>
      <c r="C717" s="51"/>
      <c r="D717" s="51"/>
      <c r="E717" s="51"/>
      <c r="F717" s="371"/>
      <c r="G717" s="51"/>
      <c r="H717" s="51"/>
      <c r="I717" s="51"/>
      <c r="J717" s="51"/>
      <c r="K717" s="124"/>
      <c r="L717" s="124"/>
      <c r="M717" s="124"/>
      <c r="N717" s="124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>
      <c r="A718" s="51"/>
      <c r="B718" s="51"/>
      <c r="C718" s="51"/>
      <c r="D718" s="51"/>
      <c r="E718" s="51"/>
      <c r="F718" s="371"/>
      <c r="G718" s="51"/>
      <c r="H718" s="51"/>
      <c r="I718" s="51"/>
      <c r="J718" s="51"/>
      <c r="K718" s="124"/>
      <c r="L718" s="124"/>
      <c r="M718" s="124"/>
      <c r="N718" s="124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>
      <c r="A719" s="51"/>
      <c r="B719" s="51"/>
      <c r="C719" s="51"/>
      <c r="D719" s="51"/>
      <c r="E719" s="51"/>
      <c r="F719" s="371"/>
      <c r="G719" s="51"/>
      <c r="H719" s="51"/>
      <c r="I719" s="51"/>
      <c r="J719" s="51"/>
      <c r="K719" s="124"/>
      <c r="L719" s="124"/>
      <c r="M719" s="124"/>
      <c r="N719" s="124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>
      <c r="A720" s="51"/>
      <c r="B720" s="51"/>
      <c r="C720" s="51"/>
      <c r="D720" s="51"/>
      <c r="E720" s="51"/>
      <c r="F720" s="371"/>
      <c r="G720" s="51"/>
      <c r="H720" s="51"/>
      <c r="I720" s="51"/>
      <c r="J720" s="51"/>
      <c r="K720" s="124"/>
      <c r="L720" s="124"/>
      <c r="M720" s="124"/>
      <c r="N720" s="124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>
      <c r="A721" s="51"/>
      <c r="B721" s="51"/>
      <c r="C721" s="51"/>
      <c r="D721" s="51"/>
      <c r="E721" s="51"/>
      <c r="F721" s="371"/>
      <c r="G721" s="51"/>
      <c r="H721" s="51"/>
      <c r="I721" s="51"/>
      <c r="J721" s="51"/>
      <c r="K721" s="124"/>
      <c r="L721" s="124"/>
      <c r="M721" s="124"/>
      <c r="N721" s="124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>
      <c r="A722" s="51"/>
      <c r="B722" s="51"/>
      <c r="C722" s="51"/>
      <c r="D722" s="51"/>
      <c r="E722" s="51"/>
      <c r="F722" s="371"/>
      <c r="G722" s="51"/>
      <c r="H722" s="51"/>
      <c r="I722" s="51"/>
      <c r="J722" s="51"/>
      <c r="K722" s="124"/>
      <c r="L722" s="124"/>
      <c r="M722" s="124"/>
      <c r="N722" s="124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>
      <c r="A723" s="51"/>
      <c r="B723" s="51"/>
      <c r="C723" s="51"/>
      <c r="D723" s="51"/>
      <c r="E723" s="51"/>
      <c r="F723" s="371"/>
      <c r="G723" s="51"/>
      <c r="H723" s="51"/>
      <c r="I723" s="51"/>
      <c r="J723" s="51"/>
      <c r="K723" s="124"/>
      <c r="L723" s="124"/>
      <c r="M723" s="124"/>
      <c r="N723" s="124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>
      <c r="A724" s="51"/>
      <c r="B724" s="51"/>
      <c r="C724" s="51"/>
      <c r="D724" s="51"/>
      <c r="E724" s="51"/>
      <c r="F724" s="371"/>
      <c r="G724" s="51"/>
      <c r="H724" s="51"/>
      <c r="I724" s="51"/>
      <c r="J724" s="51"/>
      <c r="K724" s="124"/>
      <c r="L724" s="124"/>
      <c r="M724" s="124"/>
      <c r="N724" s="124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>
      <c r="A725" s="51"/>
      <c r="B725" s="51"/>
      <c r="C725" s="51"/>
      <c r="D725" s="51"/>
      <c r="E725" s="51"/>
      <c r="F725" s="371"/>
      <c r="G725" s="51"/>
      <c r="H725" s="51"/>
      <c r="I725" s="51"/>
      <c r="J725" s="51"/>
      <c r="K725" s="124"/>
      <c r="L725" s="124"/>
      <c r="M725" s="124"/>
      <c r="N725" s="124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>
      <c r="A726" s="51"/>
      <c r="B726" s="51"/>
      <c r="C726" s="51"/>
      <c r="D726" s="51"/>
      <c r="E726" s="51"/>
      <c r="F726" s="371"/>
      <c r="G726" s="51"/>
      <c r="H726" s="51"/>
      <c r="I726" s="51"/>
      <c r="J726" s="51"/>
      <c r="K726" s="124"/>
      <c r="L726" s="124"/>
      <c r="M726" s="124"/>
      <c r="N726" s="124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>
      <c r="A727" s="51"/>
      <c r="B727" s="51"/>
      <c r="C727" s="51"/>
      <c r="D727" s="51"/>
      <c r="E727" s="51"/>
      <c r="F727" s="371"/>
      <c r="G727" s="51"/>
      <c r="H727" s="51"/>
      <c r="I727" s="51"/>
      <c r="J727" s="51"/>
      <c r="K727" s="124"/>
      <c r="L727" s="124"/>
      <c r="M727" s="124"/>
      <c r="N727" s="124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>
      <c r="A728" s="51"/>
      <c r="B728" s="51"/>
      <c r="C728" s="51"/>
      <c r="D728" s="51"/>
      <c r="E728" s="51"/>
      <c r="F728" s="371"/>
      <c r="G728" s="51"/>
      <c r="H728" s="51"/>
      <c r="I728" s="51"/>
      <c r="J728" s="51"/>
      <c r="K728" s="124"/>
      <c r="L728" s="124"/>
      <c r="M728" s="124"/>
      <c r="N728" s="124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>
      <c r="A729" s="51"/>
      <c r="B729" s="51"/>
      <c r="C729" s="51"/>
      <c r="D729" s="51"/>
      <c r="E729" s="51"/>
      <c r="F729" s="371"/>
      <c r="G729" s="51"/>
      <c r="H729" s="51"/>
      <c r="I729" s="51"/>
      <c r="J729" s="51"/>
      <c r="K729" s="124"/>
      <c r="L729" s="124"/>
      <c r="M729" s="124"/>
      <c r="N729" s="124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>
      <c r="A730" s="51"/>
      <c r="B730" s="51"/>
      <c r="C730" s="51"/>
      <c r="D730" s="51"/>
      <c r="E730" s="51"/>
      <c r="F730" s="371"/>
      <c r="G730" s="51"/>
      <c r="H730" s="51"/>
      <c r="I730" s="51"/>
      <c r="J730" s="51"/>
      <c r="K730" s="124"/>
      <c r="L730" s="124"/>
      <c r="M730" s="124"/>
      <c r="N730" s="124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>
      <c r="A731" s="51"/>
      <c r="B731" s="51"/>
      <c r="C731" s="51"/>
      <c r="D731" s="51"/>
      <c r="E731" s="51"/>
      <c r="F731" s="371"/>
      <c r="G731" s="51"/>
      <c r="H731" s="51"/>
      <c r="I731" s="51"/>
      <c r="J731" s="51"/>
      <c r="K731" s="124"/>
      <c r="L731" s="124"/>
      <c r="M731" s="124"/>
      <c r="N731" s="124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>
      <c r="A732" s="51"/>
      <c r="B732" s="51"/>
      <c r="C732" s="51"/>
      <c r="D732" s="51"/>
      <c r="E732" s="51"/>
      <c r="F732" s="371"/>
      <c r="G732" s="51"/>
      <c r="H732" s="51"/>
      <c r="I732" s="51"/>
      <c r="J732" s="51"/>
      <c r="K732" s="124"/>
      <c r="L732" s="124"/>
      <c r="M732" s="124"/>
      <c r="N732" s="124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>
      <c r="A733" s="51"/>
      <c r="B733" s="51"/>
      <c r="C733" s="51"/>
      <c r="D733" s="51"/>
      <c r="E733" s="51"/>
      <c r="F733" s="371"/>
      <c r="G733" s="51"/>
      <c r="H733" s="51"/>
      <c r="I733" s="51"/>
      <c r="J733" s="51"/>
      <c r="K733" s="124"/>
      <c r="L733" s="124"/>
      <c r="M733" s="124"/>
      <c r="N733" s="124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>
      <c r="A734" s="51"/>
      <c r="B734" s="51"/>
      <c r="C734" s="51"/>
      <c r="D734" s="51"/>
      <c r="E734" s="51"/>
      <c r="F734" s="371"/>
      <c r="G734" s="51"/>
      <c r="H734" s="51"/>
      <c r="I734" s="51"/>
      <c r="J734" s="51"/>
      <c r="K734" s="124"/>
      <c r="L734" s="124"/>
      <c r="M734" s="124"/>
      <c r="N734" s="124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>
      <c r="A735" s="51"/>
      <c r="B735" s="51"/>
      <c r="C735" s="51"/>
      <c r="D735" s="51"/>
      <c r="E735" s="51"/>
      <c r="F735" s="371"/>
      <c r="G735" s="51"/>
      <c r="H735" s="51"/>
      <c r="I735" s="51"/>
      <c r="J735" s="51"/>
      <c r="K735" s="124"/>
      <c r="L735" s="124"/>
      <c r="M735" s="124"/>
      <c r="N735" s="124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>
      <c r="A736" s="51"/>
      <c r="B736" s="51"/>
      <c r="C736" s="51"/>
      <c r="D736" s="51"/>
      <c r="E736" s="51"/>
      <c r="F736" s="371"/>
      <c r="G736" s="51"/>
      <c r="H736" s="51"/>
      <c r="I736" s="51"/>
      <c r="J736" s="51"/>
      <c r="K736" s="124"/>
      <c r="L736" s="124"/>
      <c r="M736" s="124"/>
      <c r="N736" s="124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>
      <c r="A737" s="51"/>
      <c r="B737" s="51"/>
      <c r="C737" s="51"/>
      <c r="D737" s="51"/>
      <c r="E737" s="51"/>
      <c r="F737" s="371"/>
      <c r="G737" s="51"/>
      <c r="H737" s="51"/>
      <c r="I737" s="51"/>
      <c r="J737" s="51"/>
      <c r="K737" s="124"/>
      <c r="L737" s="124"/>
      <c r="M737" s="124"/>
      <c r="N737" s="124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>
      <c r="A738" s="51"/>
      <c r="B738" s="51"/>
      <c r="C738" s="51"/>
      <c r="D738" s="51"/>
      <c r="E738" s="51"/>
      <c r="F738" s="371"/>
      <c r="G738" s="51"/>
      <c r="H738" s="51"/>
      <c r="I738" s="51"/>
      <c r="J738" s="51"/>
      <c r="K738" s="124"/>
      <c r="L738" s="124"/>
      <c r="M738" s="124"/>
      <c r="N738" s="124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>
      <c r="A739" s="51"/>
      <c r="B739" s="51"/>
      <c r="C739" s="51"/>
      <c r="D739" s="51"/>
      <c r="E739" s="51"/>
      <c r="F739" s="371"/>
      <c r="G739" s="51"/>
      <c r="H739" s="51"/>
      <c r="I739" s="51"/>
      <c r="J739" s="51"/>
      <c r="K739" s="124"/>
      <c r="L739" s="124"/>
      <c r="M739" s="124"/>
      <c r="N739" s="124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>
      <c r="A740" s="51"/>
      <c r="B740" s="51"/>
      <c r="C740" s="51"/>
      <c r="D740" s="51"/>
      <c r="E740" s="51"/>
      <c r="F740" s="371"/>
      <c r="G740" s="51"/>
      <c r="H740" s="51"/>
      <c r="I740" s="51"/>
      <c r="J740" s="51"/>
      <c r="K740" s="124"/>
      <c r="L740" s="124"/>
      <c r="M740" s="124"/>
      <c r="N740" s="124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>
      <c r="A741" s="51"/>
      <c r="B741" s="51"/>
      <c r="C741" s="51"/>
      <c r="D741" s="51"/>
      <c r="E741" s="51"/>
      <c r="F741" s="371"/>
      <c r="G741" s="51"/>
      <c r="H741" s="51"/>
      <c r="I741" s="51"/>
      <c r="J741" s="51"/>
      <c r="K741" s="124"/>
      <c r="L741" s="124"/>
      <c r="M741" s="124"/>
      <c r="N741" s="124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>
      <c r="A742" s="51"/>
      <c r="B742" s="51"/>
      <c r="C742" s="51"/>
      <c r="D742" s="51"/>
      <c r="E742" s="51"/>
      <c r="F742" s="371"/>
      <c r="G742" s="51"/>
      <c r="H742" s="51"/>
      <c r="I742" s="51"/>
      <c r="J742" s="51"/>
      <c r="K742" s="124"/>
      <c r="L742" s="124"/>
      <c r="M742" s="124"/>
      <c r="N742" s="124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>
      <c r="A743" s="51"/>
      <c r="B743" s="51"/>
      <c r="C743" s="51"/>
      <c r="D743" s="51"/>
      <c r="E743" s="51"/>
      <c r="F743" s="371"/>
      <c r="G743" s="51"/>
      <c r="H743" s="51"/>
      <c r="I743" s="51"/>
      <c r="J743" s="51"/>
      <c r="K743" s="124"/>
      <c r="L743" s="124"/>
      <c r="M743" s="124"/>
      <c r="N743" s="124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>
      <c r="A744" s="51"/>
      <c r="B744" s="51"/>
      <c r="C744" s="51"/>
      <c r="D744" s="51"/>
      <c r="E744" s="51"/>
      <c r="F744" s="371"/>
      <c r="G744" s="51"/>
      <c r="H744" s="51"/>
      <c r="I744" s="51"/>
      <c r="J744" s="51"/>
      <c r="K744" s="124"/>
      <c r="L744" s="124"/>
      <c r="M744" s="124"/>
      <c r="N744" s="124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>
      <c r="A745" s="51"/>
      <c r="B745" s="51"/>
      <c r="C745" s="51"/>
      <c r="D745" s="51"/>
      <c r="E745" s="51"/>
      <c r="F745" s="371"/>
      <c r="G745" s="51"/>
      <c r="H745" s="51"/>
      <c r="I745" s="51"/>
      <c r="J745" s="51"/>
      <c r="K745" s="124"/>
      <c r="L745" s="124"/>
      <c r="M745" s="124"/>
      <c r="N745" s="124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>
      <c r="A746" s="51"/>
      <c r="B746" s="51"/>
      <c r="C746" s="51"/>
      <c r="D746" s="51"/>
      <c r="E746" s="51"/>
      <c r="F746" s="371"/>
      <c r="G746" s="51"/>
      <c r="H746" s="51"/>
      <c r="I746" s="51"/>
      <c r="J746" s="51"/>
      <c r="K746" s="124"/>
      <c r="L746" s="124"/>
      <c r="M746" s="124"/>
      <c r="N746" s="124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>
      <c r="A747" s="51"/>
      <c r="B747" s="51"/>
      <c r="C747" s="51"/>
      <c r="D747" s="51"/>
      <c r="E747" s="51"/>
      <c r="F747" s="371"/>
      <c r="G747" s="51"/>
      <c r="H747" s="51"/>
      <c r="I747" s="51"/>
      <c r="J747" s="51"/>
      <c r="K747" s="124"/>
      <c r="L747" s="124"/>
      <c r="M747" s="124"/>
      <c r="N747" s="124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>
      <c r="A748" s="51"/>
      <c r="B748" s="51"/>
      <c r="C748" s="51"/>
      <c r="D748" s="51"/>
      <c r="E748" s="51"/>
      <c r="F748" s="371"/>
      <c r="G748" s="51"/>
      <c r="H748" s="51"/>
      <c r="I748" s="51"/>
      <c r="J748" s="51"/>
      <c r="K748" s="124"/>
      <c r="L748" s="124"/>
      <c r="M748" s="124"/>
      <c r="N748" s="124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>
      <c r="A749" s="51"/>
      <c r="B749" s="51"/>
      <c r="C749" s="51"/>
      <c r="D749" s="51"/>
      <c r="E749" s="51"/>
      <c r="F749" s="371"/>
      <c r="G749" s="51"/>
      <c r="H749" s="51"/>
      <c r="I749" s="51"/>
      <c r="J749" s="51"/>
      <c r="K749" s="124"/>
      <c r="L749" s="124"/>
      <c r="M749" s="124"/>
      <c r="N749" s="124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>
      <c r="A750" s="51"/>
      <c r="B750" s="51"/>
      <c r="C750" s="51"/>
      <c r="D750" s="51"/>
      <c r="E750" s="51"/>
      <c r="F750" s="371"/>
      <c r="G750" s="51"/>
      <c r="H750" s="51"/>
      <c r="I750" s="51"/>
      <c r="J750" s="51"/>
      <c r="K750" s="124"/>
      <c r="L750" s="124"/>
      <c r="M750" s="124"/>
      <c r="N750" s="124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>
      <c r="A751" s="51"/>
      <c r="B751" s="51"/>
      <c r="C751" s="51"/>
      <c r="D751" s="51"/>
      <c r="E751" s="51"/>
      <c r="F751" s="371"/>
      <c r="G751" s="51"/>
      <c r="H751" s="51"/>
      <c r="I751" s="51"/>
      <c r="J751" s="51"/>
      <c r="K751" s="124"/>
      <c r="L751" s="124"/>
      <c r="M751" s="124"/>
      <c r="N751" s="124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>
      <c r="A752" s="51"/>
      <c r="B752" s="51"/>
      <c r="C752" s="51"/>
      <c r="D752" s="51"/>
      <c r="E752" s="51"/>
      <c r="F752" s="371"/>
      <c r="G752" s="51"/>
      <c r="H752" s="51"/>
      <c r="I752" s="51"/>
      <c r="J752" s="51"/>
      <c r="K752" s="124"/>
      <c r="L752" s="124"/>
      <c r="M752" s="124"/>
      <c r="N752" s="124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>
      <c r="A753" s="51"/>
      <c r="B753" s="51"/>
      <c r="C753" s="51"/>
      <c r="D753" s="51"/>
      <c r="E753" s="51"/>
      <c r="F753" s="371"/>
      <c r="G753" s="51"/>
      <c r="H753" s="51"/>
      <c r="I753" s="51"/>
      <c r="J753" s="51"/>
      <c r="K753" s="124"/>
      <c r="L753" s="124"/>
      <c r="M753" s="124"/>
      <c r="N753" s="124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>
      <c r="A754" s="51"/>
      <c r="B754" s="51"/>
      <c r="C754" s="51"/>
      <c r="D754" s="51"/>
      <c r="E754" s="51"/>
      <c r="F754" s="371"/>
      <c r="G754" s="51"/>
      <c r="H754" s="51"/>
      <c r="I754" s="51"/>
      <c r="J754" s="51"/>
      <c r="K754" s="124"/>
      <c r="L754" s="124"/>
      <c r="M754" s="124"/>
      <c r="N754" s="124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>
      <c r="A755" s="51"/>
      <c r="B755" s="51"/>
      <c r="C755" s="51"/>
      <c r="D755" s="51"/>
      <c r="E755" s="51"/>
      <c r="F755" s="371"/>
      <c r="G755" s="51"/>
      <c r="H755" s="51"/>
      <c r="I755" s="51"/>
      <c r="J755" s="51"/>
      <c r="K755" s="124"/>
      <c r="L755" s="124"/>
      <c r="M755" s="124"/>
      <c r="N755" s="124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>
      <c r="A756" s="51"/>
      <c r="B756" s="51"/>
      <c r="C756" s="51"/>
      <c r="D756" s="51"/>
      <c r="E756" s="51"/>
      <c r="F756" s="371"/>
      <c r="G756" s="51"/>
      <c r="H756" s="51"/>
      <c r="I756" s="51"/>
      <c r="J756" s="51"/>
      <c r="K756" s="124"/>
      <c r="L756" s="124"/>
      <c r="M756" s="124"/>
      <c r="N756" s="124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>
      <c r="A757" s="51"/>
      <c r="B757" s="51"/>
      <c r="C757" s="51"/>
      <c r="D757" s="51"/>
      <c r="E757" s="51"/>
      <c r="F757" s="371"/>
      <c r="G757" s="51"/>
      <c r="H757" s="51"/>
      <c r="I757" s="51"/>
      <c r="J757" s="51"/>
      <c r="K757" s="124"/>
      <c r="L757" s="124"/>
      <c r="M757" s="124"/>
      <c r="N757" s="124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>
      <c r="A758" s="51"/>
      <c r="B758" s="51"/>
      <c r="C758" s="51"/>
      <c r="D758" s="51"/>
      <c r="E758" s="51"/>
      <c r="F758" s="371"/>
      <c r="G758" s="51"/>
      <c r="H758" s="51"/>
      <c r="I758" s="51"/>
      <c r="J758" s="51"/>
      <c r="K758" s="124"/>
      <c r="L758" s="124"/>
      <c r="M758" s="124"/>
      <c r="N758" s="124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>
      <c r="A759" s="51"/>
      <c r="B759" s="51"/>
      <c r="C759" s="51"/>
      <c r="D759" s="51"/>
      <c r="E759" s="51"/>
      <c r="F759" s="371"/>
      <c r="G759" s="51"/>
      <c r="H759" s="51"/>
      <c r="I759" s="51"/>
      <c r="J759" s="51"/>
      <c r="K759" s="124"/>
      <c r="L759" s="124"/>
      <c r="M759" s="124"/>
      <c r="N759" s="124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>
      <c r="A760" s="51"/>
      <c r="B760" s="51"/>
      <c r="C760" s="51"/>
      <c r="D760" s="51"/>
      <c r="E760" s="51"/>
      <c r="F760" s="371"/>
      <c r="G760" s="51"/>
      <c r="H760" s="51"/>
      <c r="I760" s="51"/>
      <c r="J760" s="51"/>
      <c r="K760" s="124"/>
      <c r="L760" s="124"/>
      <c r="M760" s="124"/>
      <c r="N760" s="124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>
      <c r="A761" s="51"/>
      <c r="B761" s="51"/>
      <c r="C761" s="51"/>
      <c r="D761" s="51"/>
      <c r="E761" s="51"/>
      <c r="F761" s="371"/>
      <c r="G761" s="51"/>
      <c r="H761" s="51"/>
      <c r="I761" s="51"/>
      <c r="J761" s="51"/>
      <c r="K761" s="124"/>
      <c r="L761" s="124"/>
      <c r="M761" s="124"/>
      <c r="N761" s="124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>
      <c r="A762" s="51"/>
      <c r="B762" s="51"/>
      <c r="C762" s="51"/>
      <c r="D762" s="51"/>
      <c r="E762" s="51"/>
      <c r="F762" s="371"/>
      <c r="G762" s="51"/>
      <c r="H762" s="51"/>
      <c r="I762" s="51"/>
      <c r="J762" s="51"/>
      <c r="K762" s="124"/>
      <c r="L762" s="124"/>
      <c r="M762" s="124"/>
      <c r="N762" s="124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>
      <c r="A763" s="51"/>
      <c r="B763" s="51"/>
      <c r="C763" s="51"/>
      <c r="D763" s="51"/>
      <c r="E763" s="51"/>
      <c r="F763" s="371"/>
      <c r="G763" s="51"/>
      <c r="H763" s="51"/>
      <c r="I763" s="51"/>
      <c r="J763" s="51"/>
      <c r="K763" s="124"/>
      <c r="L763" s="124"/>
      <c r="M763" s="124"/>
      <c r="N763" s="124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>
      <c r="A764" s="51"/>
      <c r="B764" s="51"/>
      <c r="C764" s="51"/>
      <c r="D764" s="51"/>
      <c r="E764" s="51"/>
      <c r="F764" s="371"/>
      <c r="G764" s="51"/>
      <c r="H764" s="51"/>
      <c r="I764" s="51"/>
      <c r="J764" s="51"/>
      <c r="K764" s="124"/>
      <c r="L764" s="124"/>
      <c r="M764" s="124"/>
      <c r="N764" s="124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>
      <c r="A765" s="51"/>
      <c r="B765" s="51"/>
      <c r="C765" s="51"/>
      <c r="D765" s="51"/>
      <c r="E765" s="51"/>
      <c r="F765" s="371"/>
      <c r="G765" s="51"/>
      <c r="H765" s="51"/>
      <c r="I765" s="51"/>
      <c r="J765" s="51"/>
      <c r="K765" s="124"/>
      <c r="L765" s="124"/>
      <c r="M765" s="124"/>
      <c r="N765" s="124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>
      <c r="A766" s="51"/>
      <c r="B766" s="51"/>
      <c r="C766" s="51"/>
      <c r="D766" s="51"/>
      <c r="E766" s="51"/>
      <c r="F766" s="371"/>
      <c r="G766" s="51"/>
      <c r="H766" s="51"/>
      <c r="I766" s="51"/>
      <c r="J766" s="51"/>
      <c r="K766" s="124"/>
      <c r="L766" s="124"/>
      <c r="M766" s="124"/>
      <c r="N766" s="124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>
      <c r="A767" s="51"/>
      <c r="B767" s="51"/>
      <c r="C767" s="51"/>
      <c r="D767" s="51"/>
      <c r="E767" s="51"/>
      <c r="F767" s="371"/>
      <c r="G767" s="51"/>
      <c r="H767" s="51"/>
      <c r="I767" s="51"/>
      <c r="J767" s="51"/>
      <c r="K767" s="124"/>
      <c r="L767" s="124"/>
      <c r="M767" s="124"/>
      <c r="N767" s="124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>
      <c r="A768" s="51"/>
      <c r="B768" s="51"/>
      <c r="C768" s="51"/>
      <c r="D768" s="51"/>
      <c r="E768" s="51"/>
      <c r="F768" s="371"/>
      <c r="G768" s="51"/>
      <c r="H768" s="51"/>
      <c r="I768" s="51"/>
      <c r="J768" s="51"/>
      <c r="K768" s="124"/>
      <c r="L768" s="124"/>
      <c r="M768" s="124"/>
      <c r="N768" s="124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>
      <c r="A769" s="51"/>
      <c r="B769" s="51"/>
      <c r="C769" s="51"/>
      <c r="D769" s="51"/>
      <c r="E769" s="51"/>
      <c r="F769" s="371"/>
      <c r="G769" s="51"/>
      <c r="H769" s="51"/>
      <c r="I769" s="51"/>
      <c r="J769" s="51"/>
      <c r="K769" s="124"/>
      <c r="L769" s="124"/>
      <c r="M769" s="124"/>
      <c r="N769" s="124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>
      <c r="A770" s="51"/>
      <c r="B770" s="51"/>
      <c r="C770" s="51"/>
      <c r="D770" s="51"/>
      <c r="E770" s="51"/>
      <c r="F770" s="371"/>
      <c r="G770" s="51"/>
      <c r="H770" s="51"/>
      <c r="I770" s="51"/>
      <c r="J770" s="51"/>
      <c r="K770" s="124"/>
      <c r="L770" s="124"/>
      <c r="M770" s="124"/>
      <c r="N770" s="124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>
      <c r="A771" s="51"/>
      <c r="B771" s="51"/>
      <c r="C771" s="51"/>
      <c r="D771" s="51"/>
      <c r="E771" s="51"/>
      <c r="F771" s="371"/>
      <c r="G771" s="51"/>
      <c r="H771" s="51"/>
      <c r="I771" s="51"/>
      <c r="J771" s="51"/>
      <c r="K771" s="124"/>
      <c r="L771" s="124"/>
      <c r="M771" s="124"/>
      <c r="N771" s="124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>
      <c r="A772" s="51"/>
      <c r="B772" s="51"/>
      <c r="C772" s="51"/>
      <c r="D772" s="51"/>
      <c r="E772" s="51"/>
      <c r="F772" s="371"/>
      <c r="G772" s="51"/>
      <c r="H772" s="51"/>
      <c r="I772" s="51"/>
      <c r="J772" s="51"/>
      <c r="K772" s="124"/>
      <c r="L772" s="124"/>
      <c r="M772" s="124"/>
      <c r="N772" s="124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>
      <c r="A773" s="51"/>
      <c r="B773" s="51"/>
      <c r="C773" s="51"/>
      <c r="D773" s="51"/>
      <c r="E773" s="51"/>
      <c r="F773" s="371"/>
      <c r="G773" s="51"/>
      <c r="H773" s="51"/>
      <c r="I773" s="51"/>
      <c r="J773" s="51"/>
      <c r="K773" s="124"/>
      <c r="L773" s="124"/>
      <c r="M773" s="124"/>
      <c r="N773" s="124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>
      <c r="A774" s="51"/>
      <c r="B774" s="51"/>
      <c r="C774" s="51"/>
      <c r="D774" s="51"/>
      <c r="E774" s="51"/>
      <c r="F774" s="371"/>
      <c r="G774" s="51"/>
      <c r="H774" s="51"/>
      <c r="I774" s="51"/>
      <c r="J774" s="51"/>
      <c r="K774" s="124"/>
      <c r="L774" s="124"/>
      <c r="M774" s="124"/>
      <c r="N774" s="124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>
      <c r="A775" s="51"/>
      <c r="B775" s="51"/>
      <c r="C775" s="51"/>
      <c r="D775" s="51"/>
      <c r="E775" s="51"/>
      <c r="F775" s="371"/>
      <c r="G775" s="51"/>
      <c r="H775" s="51"/>
      <c r="I775" s="51"/>
      <c r="J775" s="51"/>
      <c r="K775" s="124"/>
      <c r="L775" s="124"/>
      <c r="M775" s="124"/>
      <c r="N775" s="124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>
      <c r="A776" s="51"/>
      <c r="B776" s="51"/>
      <c r="C776" s="51"/>
      <c r="D776" s="51"/>
      <c r="E776" s="51"/>
      <c r="F776" s="371"/>
      <c r="G776" s="51"/>
      <c r="H776" s="51"/>
      <c r="I776" s="51"/>
      <c r="J776" s="51"/>
      <c r="K776" s="124"/>
      <c r="L776" s="124"/>
      <c r="M776" s="124"/>
      <c r="N776" s="124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>
      <c r="A777" s="51"/>
      <c r="B777" s="51"/>
      <c r="C777" s="51"/>
      <c r="D777" s="51"/>
      <c r="E777" s="51"/>
      <c r="F777" s="371"/>
      <c r="G777" s="51"/>
      <c r="H777" s="51"/>
      <c r="I777" s="51"/>
      <c r="J777" s="51"/>
      <c r="K777" s="124"/>
      <c r="L777" s="124"/>
      <c r="M777" s="124"/>
      <c r="N777" s="124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>
      <c r="A778" s="51"/>
      <c r="B778" s="51"/>
      <c r="C778" s="51"/>
      <c r="D778" s="51"/>
      <c r="E778" s="51"/>
      <c r="F778" s="371"/>
      <c r="G778" s="51"/>
      <c r="H778" s="51"/>
      <c r="I778" s="51"/>
      <c r="J778" s="51"/>
      <c r="K778" s="124"/>
      <c r="L778" s="124"/>
      <c r="M778" s="124"/>
      <c r="N778" s="124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>
      <c r="A779" s="51"/>
      <c r="B779" s="51"/>
      <c r="C779" s="51"/>
      <c r="D779" s="51"/>
      <c r="E779" s="51"/>
      <c r="F779" s="371"/>
      <c r="G779" s="51"/>
      <c r="H779" s="51"/>
      <c r="I779" s="51"/>
      <c r="J779" s="51"/>
      <c r="K779" s="124"/>
      <c r="L779" s="124"/>
      <c r="M779" s="124"/>
      <c r="N779" s="124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>
      <c r="A780" s="51"/>
      <c r="B780" s="51"/>
      <c r="C780" s="51"/>
      <c r="D780" s="51"/>
      <c r="E780" s="51"/>
      <c r="F780" s="371"/>
      <c r="G780" s="51"/>
      <c r="H780" s="51"/>
      <c r="I780" s="51"/>
      <c r="J780" s="51"/>
      <c r="K780" s="124"/>
      <c r="L780" s="124"/>
      <c r="M780" s="124"/>
      <c r="N780" s="124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>
      <c r="A781" s="51"/>
      <c r="B781" s="51"/>
      <c r="C781" s="51"/>
      <c r="D781" s="51"/>
      <c r="E781" s="51"/>
      <c r="F781" s="371"/>
      <c r="G781" s="51"/>
      <c r="H781" s="51"/>
      <c r="I781" s="51"/>
      <c r="J781" s="51"/>
      <c r="K781" s="124"/>
      <c r="L781" s="124"/>
      <c r="M781" s="124"/>
      <c r="N781" s="124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>
      <c r="A782" s="51"/>
      <c r="B782" s="51"/>
      <c r="C782" s="51"/>
      <c r="D782" s="51"/>
      <c r="E782" s="51"/>
      <c r="F782" s="371"/>
      <c r="G782" s="51"/>
      <c r="H782" s="51"/>
      <c r="I782" s="51"/>
      <c r="J782" s="51"/>
      <c r="K782" s="124"/>
      <c r="L782" s="124"/>
      <c r="M782" s="124"/>
      <c r="N782" s="124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>
      <c r="A783" s="51"/>
      <c r="B783" s="51"/>
      <c r="C783" s="51"/>
      <c r="D783" s="51"/>
      <c r="E783" s="51"/>
      <c r="F783" s="371"/>
      <c r="G783" s="51"/>
      <c r="H783" s="51"/>
      <c r="I783" s="51"/>
      <c r="J783" s="51"/>
      <c r="K783" s="124"/>
      <c r="L783" s="124"/>
      <c r="M783" s="124"/>
      <c r="N783" s="124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>
      <c r="A784" s="51"/>
      <c r="B784" s="51"/>
      <c r="C784" s="51"/>
      <c r="D784" s="51"/>
      <c r="E784" s="51"/>
      <c r="F784" s="371"/>
      <c r="G784" s="51"/>
      <c r="H784" s="51"/>
      <c r="I784" s="51"/>
      <c r="J784" s="51"/>
      <c r="K784" s="124"/>
      <c r="L784" s="124"/>
      <c r="M784" s="124"/>
      <c r="N784" s="124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>
      <c r="A785" s="51"/>
      <c r="B785" s="51"/>
      <c r="C785" s="51"/>
      <c r="D785" s="51"/>
      <c r="E785" s="51"/>
      <c r="F785" s="371"/>
      <c r="G785" s="51"/>
      <c r="H785" s="51"/>
      <c r="I785" s="51"/>
      <c r="J785" s="51"/>
      <c r="K785" s="124"/>
      <c r="L785" s="124"/>
      <c r="M785" s="124"/>
      <c r="N785" s="124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>
      <c r="A786" s="51"/>
      <c r="B786" s="51"/>
      <c r="C786" s="51"/>
      <c r="D786" s="51"/>
      <c r="E786" s="51"/>
      <c r="F786" s="371"/>
      <c r="G786" s="51"/>
      <c r="H786" s="51"/>
      <c r="I786" s="51"/>
      <c r="J786" s="51"/>
      <c r="K786" s="124"/>
      <c r="L786" s="124"/>
      <c r="M786" s="124"/>
      <c r="N786" s="124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>
      <c r="A787" s="51"/>
      <c r="B787" s="51"/>
      <c r="C787" s="51"/>
      <c r="D787" s="51"/>
      <c r="E787" s="51"/>
      <c r="F787" s="371"/>
      <c r="G787" s="51"/>
      <c r="H787" s="51"/>
      <c r="I787" s="51"/>
      <c r="J787" s="51"/>
      <c r="K787" s="124"/>
      <c r="L787" s="124"/>
      <c r="M787" s="124"/>
      <c r="N787" s="124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>
      <c r="A788" s="51"/>
      <c r="B788" s="51"/>
      <c r="C788" s="51"/>
      <c r="D788" s="51"/>
      <c r="E788" s="51"/>
      <c r="F788" s="371"/>
      <c r="G788" s="51"/>
      <c r="H788" s="51"/>
      <c r="I788" s="51"/>
      <c r="J788" s="51"/>
      <c r="K788" s="124"/>
      <c r="L788" s="124"/>
      <c r="M788" s="124"/>
      <c r="N788" s="124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>
      <c r="A789" s="51"/>
      <c r="B789" s="51"/>
      <c r="C789" s="51"/>
      <c r="D789" s="51"/>
      <c r="E789" s="51"/>
      <c r="F789" s="371"/>
      <c r="G789" s="51"/>
      <c r="H789" s="51"/>
      <c r="I789" s="51"/>
      <c r="J789" s="51"/>
      <c r="K789" s="124"/>
      <c r="L789" s="124"/>
      <c r="M789" s="124"/>
      <c r="N789" s="124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>
      <c r="A790" s="51"/>
      <c r="B790" s="51"/>
      <c r="C790" s="51"/>
      <c r="D790" s="51"/>
      <c r="E790" s="51"/>
      <c r="F790" s="371"/>
      <c r="G790" s="51"/>
      <c r="H790" s="51"/>
      <c r="I790" s="51"/>
      <c r="J790" s="51"/>
      <c r="K790" s="124"/>
      <c r="L790" s="124"/>
      <c r="M790" s="124"/>
      <c r="N790" s="124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>
      <c r="A791" s="51"/>
      <c r="B791" s="51"/>
      <c r="C791" s="51"/>
      <c r="D791" s="51"/>
      <c r="E791" s="51"/>
      <c r="F791" s="371"/>
      <c r="G791" s="51"/>
      <c r="H791" s="51"/>
      <c r="I791" s="51"/>
      <c r="J791" s="51"/>
      <c r="K791" s="124"/>
      <c r="L791" s="124"/>
      <c r="M791" s="124"/>
      <c r="N791" s="124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>
      <c r="A792" s="51"/>
      <c r="B792" s="51"/>
      <c r="C792" s="51"/>
      <c r="D792" s="51"/>
      <c r="E792" s="51"/>
      <c r="F792" s="371"/>
      <c r="G792" s="51"/>
      <c r="H792" s="51"/>
      <c r="I792" s="51"/>
      <c r="J792" s="51"/>
      <c r="K792" s="124"/>
      <c r="L792" s="124"/>
      <c r="M792" s="124"/>
      <c r="N792" s="124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>
      <c r="A793" s="51"/>
      <c r="B793" s="51"/>
      <c r="C793" s="51"/>
      <c r="D793" s="51"/>
      <c r="E793" s="51"/>
      <c r="F793" s="371"/>
      <c r="G793" s="51"/>
      <c r="H793" s="51"/>
      <c r="I793" s="51"/>
      <c r="J793" s="51"/>
      <c r="K793" s="124"/>
      <c r="L793" s="124"/>
      <c r="M793" s="124"/>
      <c r="N793" s="124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>
      <c r="A794" s="51"/>
      <c r="B794" s="51"/>
      <c r="C794" s="51"/>
      <c r="D794" s="51"/>
      <c r="E794" s="51"/>
      <c r="F794" s="371"/>
      <c r="G794" s="51"/>
      <c r="H794" s="51"/>
      <c r="I794" s="51"/>
      <c r="J794" s="51"/>
      <c r="K794" s="124"/>
      <c r="L794" s="124"/>
      <c r="M794" s="124"/>
      <c r="N794" s="124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>
      <c r="A795" s="51"/>
      <c r="B795" s="51"/>
      <c r="C795" s="51"/>
      <c r="D795" s="51"/>
      <c r="E795" s="51"/>
      <c r="F795" s="371"/>
      <c r="G795" s="51"/>
      <c r="H795" s="51"/>
      <c r="I795" s="51"/>
      <c r="J795" s="51"/>
      <c r="K795" s="124"/>
      <c r="L795" s="124"/>
      <c r="M795" s="124"/>
      <c r="N795" s="124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>
      <c r="A796" s="51"/>
      <c r="B796" s="51"/>
      <c r="C796" s="51"/>
      <c r="D796" s="51"/>
      <c r="E796" s="51"/>
      <c r="F796" s="371"/>
      <c r="G796" s="51"/>
      <c r="H796" s="51"/>
      <c r="I796" s="51"/>
      <c r="J796" s="51"/>
      <c r="K796" s="124"/>
      <c r="L796" s="124"/>
      <c r="M796" s="124"/>
      <c r="N796" s="124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>
      <c r="A797" s="51"/>
      <c r="B797" s="51"/>
      <c r="C797" s="51"/>
      <c r="D797" s="51"/>
      <c r="E797" s="51"/>
      <c r="F797" s="371"/>
      <c r="G797" s="51"/>
      <c r="H797" s="51"/>
      <c r="I797" s="51"/>
      <c r="J797" s="51"/>
      <c r="K797" s="124"/>
      <c r="L797" s="124"/>
      <c r="M797" s="124"/>
      <c r="N797" s="124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>
      <c r="A798" s="51"/>
      <c r="B798" s="51"/>
      <c r="C798" s="51"/>
      <c r="D798" s="51"/>
      <c r="E798" s="51"/>
      <c r="F798" s="371"/>
      <c r="G798" s="51"/>
      <c r="H798" s="51"/>
      <c r="I798" s="51"/>
      <c r="J798" s="51"/>
      <c r="K798" s="124"/>
      <c r="L798" s="124"/>
      <c r="M798" s="124"/>
      <c r="N798" s="124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>
      <c r="A799" s="51"/>
      <c r="B799" s="51"/>
      <c r="C799" s="51"/>
      <c r="D799" s="51"/>
      <c r="E799" s="51"/>
      <c r="F799" s="371"/>
      <c r="G799" s="51"/>
      <c r="H799" s="51"/>
      <c r="I799" s="51"/>
      <c r="J799" s="51"/>
      <c r="K799" s="124"/>
      <c r="L799" s="124"/>
      <c r="M799" s="124"/>
      <c r="N799" s="124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>
      <c r="A800" s="51"/>
      <c r="B800" s="51"/>
      <c r="C800" s="51"/>
      <c r="D800" s="51"/>
      <c r="E800" s="51"/>
      <c r="F800" s="371"/>
      <c r="G800" s="51"/>
      <c r="H800" s="51"/>
      <c r="I800" s="51"/>
      <c r="J800" s="51"/>
      <c r="K800" s="124"/>
      <c r="L800" s="124"/>
      <c r="M800" s="124"/>
      <c r="N800" s="124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>
      <c r="A801" s="51"/>
      <c r="B801" s="51"/>
      <c r="C801" s="51"/>
      <c r="D801" s="51"/>
      <c r="E801" s="51"/>
      <c r="F801" s="371"/>
      <c r="G801" s="51"/>
      <c r="H801" s="51"/>
      <c r="I801" s="51"/>
      <c r="J801" s="51"/>
      <c r="K801" s="124"/>
      <c r="L801" s="124"/>
      <c r="M801" s="124"/>
      <c r="N801" s="124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>
      <c r="A802" s="51"/>
      <c r="B802" s="51"/>
      <c r="C802" s="51"/>
      <c r="D802" s="51"/>
      <c r="E802" s="51"/>
      <c r="F802" s="371"/>
      <c r="G802" s="51"/>
      <c r="H802" s="51"/>
      <c r="I802" s="51"/>
      <c r="J802" s="51"/>
      <c r="K802" s="124"/>
      <c r="L802" s="124"/>
      <c r="M802" s="124"/>
      <c r="N802" s="124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>
      <c r="A803" s="51"/>
      <c r="B803" s="51"/>
      <c r="C803" s="51"/>
      <c r="D803" s="51"/>
      <c r="E803" s="51"/>
      <c r="F803" s="371"/>
      <c r="G803" s="51"/>
      <c r="H803" s="51"/>
      <c r="I803" s="51"/>
      <c r="J803" s="51"/>
      <c r="K803" s="124"/>
      <c r="L803" s="124"/>
      <c r="M803" s="124"/>
      <c r="N803" s="124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>
      <c r="A804" s="51"/>
      <c r="B804" s="51"/>
      <c r="C804" s="51"/>
      <c r="D804" s="51"/>
      <c r="E804" s="51"/>
      <c r="F804" s="371"/>
      <c r="G804" s="51"/>
      <c r="H804" s="51"/>
      <c r="I804" s="51"/>
      <c r="J804" s="51"/>
      <c r="K804" s="124"/>
      <c r="L804" s="124"/>
      <c r="M804" s="124"/>
      <c r="N804" s="124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>
      <c r="A805" s="51"/>
      <c r="B805" s="51"/>
      <c r="C805" s="51"/>
      <c r="D805" s="51"/>
      <c r="E805" s="51"/>
      <c r="F805" s="371"/>
      <c r="G805" s="51"/>
      <c r="H805" s="51"/>
      <c r="I805" s="51"/>
      <c r="J805" s="51"/>
      <c r="K805" s="124"/>
      <c r="L805" s="124"/>
      <c r="M805" s="124"/>
      <c r="N805" s="124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>
      <c r="A806" s="51"/>
      <c r="B806" s="51"/>
      <c r="C806" s="51"/>
      <c r="D806" s="51"/>
      <c r="E806" s="51"/>
      <c r="F806" s="371"/>
      <c r="G806" s="51"/>
      <c r="H806" s="51"/>
      <c r="I806" s="51"/>
      <c r="J806" s="51"/>
      <c r="K806" s="124"/>
      <c r="L806" s="124"/>
      <c r="M806" s="124"/>
      <c r="N806" s="124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>
      <c r="A807" s="51"/>
      <c r="B807" s="51"/>
      <c r="C807" s="51"/>
      <c r="D807" s="51"/>
      <c r="E807" s="51"/>
      <c r="F807" s="371"/>
      <c r="G807" s="51"/>
      <c r="H807" s="51"/>
      <c r="I807" s="51"/>
      <c r="J807" s="51"/>
      <c r="K807" s="124"/>
      <c r="L807" s="124"/>
      <c r="M807" s="124"/>
      <c r="N807" s="124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>
      <c r="A808" s="51"/>
      <c r="B808" s="51"/>
      <c r="C808" s="51"/>
      <c r="D808" s="51"/>
      <c r="E808" s="51"/>
      <c r="F808" s="371"/>
      <c r="G808" s="51"/>
      <c r="H808" s="51"/>
      <c r="I808" s="51"/>
      <c r="J808" s="51"/>
      <c r="K808" s="124"/>
      <c r="L808" s="124"/>
      <c r="M808" s="124"/>
      <c r="N808" s="124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>
      <c r="A809" s="51"/>
      <c r="B809" s="51"/>
      <c r="C809" s="51"/>
      <c r="D809" s="51"/>
      <c r="E809" s="51"/>
      <c r="F809" s="371"/>
      <c r="G809" s="51"/>
      <c r="H809" s="51"/>
      <c r="I809" s="51"/>
      <c r="J809" s="51"/>
      <c r="K809" s="124"/>
      <c r="L809" s="124"/>
      <c r="M809" s="124"/>
      <c r="N809" s="124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>
      <c r="A810" s="51"/>
      <c r="B810" s="51"/>
      <c r="C810" s="51"/>
      <c r="D810" s="51"/>
      <c r="E810" s="51"/>
      <c r="F810" s="371"/>
      <c r="G810" s="51"/>
      <c r="H810" s="51"/>
      <c r="I810" s="51"/>
      <c r="J810" s="51"/>
      <c r="K810" s="124"/>
      <c r="L810" s="124"/>
      <c r="M810" s="124"/>
      <c r="N810" s="124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>
      <c r="A811" s="51"/>
      <c r="B811" s="51"/>
      <c r="C811" s="51"/>
      <c r="D811" s="51"/>
      <c r="E811" s="51"/>
      <c r="F811" s="371"/>
      <c r="G811" s="51"/>
      <c r="H811" s="51"/>
      <c r="I811" s="51"/>
      <c r="J811" s="51"/>
      <c r="K811" s="124"/>
      <c r="L811" s="124"/>
      <c r="M811" s="124"/>
      <c r="N811" s="124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>
      <c r="A812" s="51"/>
      <c r="B812" s="51"/>
      <c r="C812" s="51"/>
      <c r="D812" s="51"/>
      <c r="E812" s="51"/>
      <c r="F812" s="371"/>
      <c r="G812" s="51"/>
      <c r="H812" s="51"/>
      <c r="I812" s="51"/>
      <c r="J812" s="51"/>
      <c r="K812" s="124"/>
      <c r="L812" s="124"/>
      <c r="M812" s="124"/>
      <c r="N812" s="124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>
      <c r="A813" s="51"/>
      <c r="B813" s="51"/>
      <c r="C813" s="51"/>
      <c r="D813" s="51"/>
      <c r="E813" s="51"/>
      <c r="F813" s="371"/>
      <c r="G813" s="51"/>
      <c r="H813" s="51"/>
      <c r="I813" s="51"/>
      <c r="J813" s="51"/>
      <c r="K813" s="124"/>
      <c r="L813" s="124"/>
      <c r="M813" s="124"/>
      <c r="N813" s="124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>
      <c r="A814" s="51"/>
      <c r="B814" s="51"/>
      <c r="C814" s="51"/>
      <c r="D814" s="51"/>
      <c r="E814" s="51"/>
      <c r="F814" s="371"/>
      <c r="G814" s="51"/>
      <c r="H814" s="51"/>
      <c r="I814" s="51"/>
      <c r="J814" s="51"/>
      <c r="K814" s="124"/>
      <c r="L814" s="124"/>
      <c r="M814" s="124"/>
      <c r="N814" s="124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>
      <c r="A815" s="51"/>
      <c r="B815" s="51"/>
      <c r="C815" s="51"/>
      <c r="D815" s="51"/>
      <c r="E815" s="51"/>
      <c r="F815" s="371"/>
      <c r="G815" s="51"/>
      <c r="H815" s="51"/>
      <c r="I815" s="51"/>
      <c r="J815" s="51"/>
      <c r="K815" s="124"/>
      <c r="L815" s="124"/>
      <c r="M815" s="124"/>
      <c r="N815" s="124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>
      <c r="A816" s="51"/>
      <c r="B816" s="51"/>
      <c r="C816" s="51"/>
      <c r="D816" s="51"/>
      <c r="E816" s="51"/>
      <c r="F816" s="371"/>
      <c r="G816" s="51"/>
      <c r="H816" s="51"/>
      <c r="I816" s="51"/>
      <c r="J816" s="51"/>
      <c r="K816" s="124"/>
      <c r="L816" s="124"/>
      <c r="M816" s="124"/>
      <c r="N816" s="124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>
      <c r="A817" s="51"/>
      <c r="B817" s="51"/>
      <c r="C817" s="51"/>
      <c r="D817" s="51"/>
      <c r="E817" s="51"/>
      <c r="F817" s="371"/>
      <c r="G817" s="51"/>
      <c r="H817" s="51"/>
      <c r="I817" s="51"/>
      <c r="J817" s="51"/>
      <c r="K817" s="124"/>
      <c r="L817" s="124"/>
      <c r="M817" s="124"/>
      <c r="N817" s="124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>
      <c r="A818" s="51"/>
      <c r="B818" s="51"/>
      <c r="C818" s="51"/>
      <c r="D818" s="51"/>
      <c r="E818" s="51"/>
      <c r="F818" s="371"/>
      <c r="G818" s="51"/>
      <c r="H818" s="51"/>
      <c r="I818" s="51"/>
      <c r="J818" s="51"/>
      <c r="K818" s="124"/>
      <c r="L818" s="124"/>
      <c r="M818" s="124"/>
      <c r="N818" s="124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>
      <c r="A819" s="51"/>
      <c r="B819" s="51"/>
      <c r="C819" s="51"/>
      <c r="D819" s="51"/>
      <c r="E819" s="51"/>
      <c r="F819" s="371"/>
      <c r="G819" s="51"/>
      <c r="H819" s="51"/>
      <c r="I819" s="51"/>
      <c r="J819" s="51"/>
      <c r="K819" s="124"/>
      <c r="L819" s="124"/>
      <c r="M819" s="124"/>
      <c r="N819" s="124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>
      <c r="A820" s="51"/>
      <c r="B820" s="51"/>
      <c r="C820" s="51"/>
      <c r="D820" s="51"/>
      <c r="E820" s="51"/>
      <c r="F820" s="371"/>
      <c r="G820" s="51"/>
      <c r="H820" s="51"/>
      <c r="I820" s="51"/>
      <c r="J820" s="51"/>
      <c r="K820" s="124"/>
      <c r="L820" s="124"/>
      <c r="M820" s="124"/>
      <c r="N820" s="124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>
      <c r="A821" s="51"/>
      <c r="B821" s="51"/>
      <c r="C821" s="51"/>
      <c r="D821" s="51"/>
      <c r="E821" s="51"/>
      <c r="F821" s="371"/>
      <c r="G821" s="51"/>
      <c r="H821" s="51"/>
      <c r="I821" s="51"/>
      <c r="J821" s="51"/>
      <c r="K821" s="124"/>
      <c r="L821" s="124"/>
      <c r="M821" s="124"/>
      <c r="N821" s="124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>
      <c r="A822" s="51"/>
      <c r="B822" s="51"/>
      <c r="C822" s="51"/>
      <c r="D822" s="51"/>
      <c r="E822" s="51"/>
      <c r="F822" s="371"/>
      <c r="G822" s="51"/>
      <c r="H822" s="51"/>
      <c r="I822" s="51"/>
      <c r="J822" s="51"/>
      <c r="K822" s="124"/>
      <c r="L822" s="124"/>
      <c r="M822" s="124"/>
      <c r="N822" s="124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>
      <c r="A823" s="51"/>
      <c r="B823" s="51"/>
      <c r="C823" s="51"/>
      <c r="D823" s="51"/>
      <c r="E823" s="51"/>
      <c r="F823" s="371"/>
      <c r="G823" s="51"/>
      <c r="H823" s="51"/>
      <c r="I823" s="51"/>
      <c r="J823" s="51"/>
      <c r="K823" s="124"/>
      <c r="L823" s="124"/>
      <c r="M823" s="124"/>
      <c r="N823" s="124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>
      <c r="A824" s="51"/>
      <c r="B824" s="51"/>
      <c r="C824" s="51"/>
      <c r="D824" s="51"/>
      <c r="E824" s="51"/>
      <c r="F824" s="371"/>
      <c r="G824" s="51"/>
      <c r="H824" s="51"/>
      <c r="I824" s="51"/>
      <c r="J824" s="51"/>
      <c r="K824" s="124"/>
      <c r="L824" s="124"/>
      <c r="M824" s="124"/>
      <c r="N824" s="124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>
      <c r="A825" s="51"/>
      <c r="B825" s="51"/>
      <c r="C825" s="51"/>
      <c r="D825" s="51"/>
      <c r="E825" s="51"/>
      <c r="F825" s="371"/>
      <c r="G825" s="51"/>
      <c r="H825" s="51"/>
      <c r="I825" s="51"/>
      <c r="J825" s="51"/>
      <c r="K825" s="124"/>
      <c r="L825" s="124"/>
      <c r="M825" s="124"/>
      <c r="N825" s="124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>
      <c r="A826" s="51"/>
      <c r="B826" s="51"/>
      <c r="C826" s="51"/>
      <c r="D826" s="51"/>
      <c r="E826" s="51"/>
      <c r="F826" s="371"/>
      <c r="G826" s="51"/>
      <c r="H826" s="51"/>
      <c r="I826" s="51"/>
      <c r="J826" s="51"/>
      <c r="K826" s="124"/>
      <c r="L826" s="124"/>
      <c r="M826" s="124"/>
      <c r="N826" s="124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>
      <c r="A827" s="51"/>
      <c r="B827" s="51"/>
      <c r="C827" s="51"/>
      <c r="D827" s="51"/>
      <c r="E827" s="51"/>
      <c r="F827" s="371"/>
      <c r="G827" s="51"/>
      <c r="H827" s="51"/>
      <c r="I827" s="51"/>
      <c r="J827" s="51"/>
      <c r="K827" s="124"/>
      <c r="L827" s="124"/>
      <c r="M827" s="124"/>
      <c r="N827" s="124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>
      <c r="A828" s="51"/>
      <c r="B828" s="51"/>
      <c r="C828" s="51"/>
      <c r="D828" s="51"/>
      <c r="E828" s="51"/>
      <c r="F828" s="371"/>
      <c r="G828" s="51"/>
      <c r="H828" s="51"/>
      <c r="I828" s="51"/>
      <c r="J828" s="51"/>
      <c r="K828" s="124"/>
      <c r="L828" s="124"/>
      <c r="M828" s="124"/>
      <c r="N828" s="124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>
      <c r="A829" s="51"/>
      <c r="B829" s="51"/>
      <c r="C829" s="51"/>
      <c r="D829" s="51"/>
      <c r="E829" s="51"/>
      <c r="F829" s="371"/>
      <c r="G829" s="51"/>
      <c r="H829" s="51"/>
      <c r="I829" s="51"/>
      <c r="J829" s="51"/>
      <c r="K829" s="124"/>
      <c r="L829" s="124"/>
      <c r="M829" s="124"/>
      <c r="N829" s="124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>
      <c r="A830" s="51"/>
      <c r="B830" s="51"/>
      <c r="C830" s="51"/>
      <c r="D830" s="51"/>
      <c r="E830" s="51"/>
      <c r="F830" s="371"/>
      <c r="G830" s="51"/>
      <c r="H830" s="51"/>
      <c r="I830" s="51"/>
      <c r="J830" s="51"/>
      <c r="K830" s="124"/>
      <c r="L830" s="124"/>
      <c r="M830" s="124"/>
      <c r="N830" s="124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>
      <c r="A831" s="51"/>
      <c r="B831" s="51"/>
      <c r="C831" s="51"/>
      <c r="D831" s="51"/>
      <c r="E831" s="51"/>
      <c r="F831" s="371"/>
      <c r="G831" s="51"/>
      <c r="H831" s="51"/>
      <c r="I831" s="51"/>
      <c r="J831" s="51"/>
      <c r="K831" s="124"/>
      <c r="L831" s="124"/>
      <c r="M831" s="124"/>
      <c r="N831" s="124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>
      <c r="A832" s="51"/>
      <c r="B832" s="51"/>
      <c r="C832" s="51"/>
      <c r="D832" s="51"/>
      <c r="E832" s="51"/>
      <c r="F832" s="371"/>
      <c r="G832" s="51"/>
      <c r="H832" s="51"/>
      <c r="I832" s="51"/>
      <c r="J832" s="51"/>
      <c r="K832" s="124"/>
      <c r="L832" s="124"/>
      <c r="M832" s="124"/>
      <c r="N832" s="124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>
      <c r="A833" s="51"/>
      <c r="B833" s="51"/>
      <c r="C833" s="51"/>
      <c r="D833" s="51"/>
      <c r="E833" s="51"/>
      <c r="F833" s="371"/>
      <c r="G833" s="51"/>
      <c r="H833" s="51"/>
      <c r="I833" s="51"/>
      <c r="J833" s="51"/>
      <c r="K833" s="124"/>
      <c r="L833" s="124"/>
      <c r="M833" s="124"/>
      <c r="N833" s="124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>
      <c r="A834" s="51"/>
      <c r="B834" s="51"/>
      <c r="C834" s="51"/>
      <c r="D834" s="51"/>
      <c r="E834" s="51"/>
      <c r="F834" s="371"/>
      <c r="G834" s="51"/>
      <c r="H834" s="51"/>
      <c r="I834" s="51"/>
      <c r="J834" s="51"/>
      <c r="K834" s="124"/>
      <c r="L834" s="124"/>
      <c r="M834" s="124"/>
      <c r="N834" s="124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>
      <c r="A835" s="51"/>
      <c r="B835" s="51"/>
      <c r="C835" s="51"/>
      <c r="D835" s="51"/>
      <c r="E835" s="51"/>
      <c r="F835" s="371"/>
      <c r="G835" s="51"/>
      <c r="H835" s="51"/>
      <c r="I835" s="51"/>
      <c r="J835" s="51"/>
      <c r="K835" s="124"/>
      <c r="L835" s="124"/>
      <c r="M835" s="124"/>
      <c r="N835" s="124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>
      <c r="A836" s="51"/>
      <c r="B836" s="51"/>
      <c r="C836" s="51"/>
      <c r="D836" s="51"/>
      <c r="E836" s="51"/>
      <c r="F836" s="371"/>
      <c r="G836" s="51"/>
      <c r="H836" s="51"/>
      <c r="I836" s="51"/>
      <c r="J836" s="51"/>
      <c r="K836" s="124"/>
      <c r="L836" s="124"/>
      <c r="M836" s="124"/>
      <c r="N836" s="124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>
      <c r="A837" s="51"/>
      <c r="B837" s="51"/>
      <c r="C837" s="51"/>
      <c r="D837" s="51"/>
      <c r="E837" s="51"/>
      <c r="F837" s="371"/>
      <c r="G837" s="51"/>
      <c r="H837" s="51"/>
      <c r="I837" s="51"/>
      <c r="J837" s="51"/>
      <c r="K837" s="124"/>
      <c r="L837" s="124"/>
      <c r="M837" s="124"/>
      <c r="N837" s="124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>
      <c r="A838" s="51"/>
      <c r="B838" s="51"/>
      <c r="C838" s="51"/>
      <c r="D838" s="51"/>
      <c r="E838" s="51"/>
      <c r="F838" s="371"/>
      <c r="G838" s="51"/>
      <c r="H838" s="51"/>
      <c r="I838" s="51"/>
      <c r="J838" s="51"/>
      <c r="K838" s="124"/>
      <c r="L838" s="124"/>
      <c r="M838" s="124"/>
      <c r="N838" s="124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>
      <c r="A839" s="51"/>
      <c r="B839" s="51"/>
      <c r="C839" s="51"/>
      <c r="D839" s="51"/>
      <c r="E839" s="51"/>
      <c r="F839" s="371"/>
      <c r="G839" s="51"/>
      <c r="H839" s="51"/>
      <c r="I839" s="51"/>
      <c r="J839" s="51"/>
      <c r="K839" s="124"/>
      <c r="L839" s="124"/>
      <c r="M839" s="124"/>
      <c r="N839" s="124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>
      <c r="A840" s="51"/>
      <c r="B840" s="51"/>
      <c r="C840" s="51"/>
      <c r="D840" s="51"/>
      <c r="E840" s="51"/>
      <c r="F840" s="371"/>
      <c r="G840" s="51"/>
      <c r="H840" s="51"/>
      <c r="I840" s="51"/>
      <c r="J840" s="51"/>
      <c r="K840" s="124"/>
      <c r="L840" s="124"/>
      <c r="M840" s="124"/>
      <c r="N840" s="124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>
      <c r="A841" s="51"/>
      <c r="B841" s="51"/>
      <c r="C841" s="51"/>
      <c r="D841" s="51"/>
      <c r="E841" s="51"/>
      <c r="F841" s="371"/>
      <c r="G841" s="51"/>
      <c r="H841" s="51"/>
      <c r="I841" s="51"/>
      <c r="J841" s="51"/>
      <c r="K841" s="124"/>
      <c r="L841" s="124"/>
      <c r="M841" s="124"/>
      <c r="N841" s="124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>
      <c r="A842" s="51"/>
      <c r="B842" s="51"/>
      <c r="C842" s="51"/>
      <c r="D842" s="51"/>
      <c r="E842" s="51"/>
      <c r="F842" s="371"/>
      <c r="G842" s="51"/>
      <c r="H842" s="51"/>
      <c r="I842" s="51"/>
      <c r="J842" s="51"/>
      <c r="K842" s="124"/>
      <c r="L842" s="124"/>
      <c r="M842" s="124"/>
      <c r="N842" s="124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>
      <c r="A843" s="51"/>
      <c r="B843" s="51"/>
      <c r="C843" s="51"/>
      <c r="D843" s="51"/>
      <c r="E843" s="51"/>
      <c r="F843" s="371"/>
      <c r="G843" s="51"/>
      <c r="H843" s="51"/>
      <c r="I843" s="51"/>
      <c r="J843" s="51"/>
      <c r="K843" s="124"/>
      <c r="L843" s="124"/>
      <c r="M843" s="124"/>
      <c r="N843" s="124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>
      <c r="A844" s="51"/>
      <c r="B844" s="51"/>
      <c r="C844" s="51"/>
      <c r="D844" s="51"/>
      <c r="E844" s="51"/>
      <c r="F844" s="371"/>
      <c r="G844" s="51"/>
      <c r="H844" s="51"/>
      <c r="I844" s="51"/>
      <c r="J844" s="51"/>
      <c r="K844" s="124"/>
      <c r="L844" s="124"/>
      <c r="M844" s="124"/>
      <c r="N844" s="124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>
      <c r="A845" s="51"/>
      <c r="B845" s="51"/>
      <c r="C845" s="51"/>
      <c r="D845" s="51"/>
      <c r="E845" s="51"/>
      <c r="F845" s="371"/>
      <c r="G845" s="51"/>
      <c r="H845" s="51"/>
      <c r="I845" s="51"/>
      <c r="J845" s="51"/>
      <c r="K845" s="124"/>
      <c r="L845" s="124"/>
      <c r="M845" s="124"/>
      <c r="N845" s="124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>
      <c r="A846" s="51"/>
      <c r="B846" s="51"/>
      <c r="C846" s="51"/>
      <c r="D846" s="51"/>
      <c r="E846" s="51"/>
      <c r="F846" s="371"/>
      <c r="G846" s="51"/>
      <c r="H846" s="51"/>
      <c r="I846" s="51"/>
      <c r="J846" s="51"/>
      <c r="K846" s="124"/>
      <c r="L846" s="124"/>
      <c r="M846" s="124"/>
      <c r="N846" s="124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>
      <c r="A847" s="51"/>
      <c r="B847" s="51"/>
      <c r="C847" s="51"/>
      <c r="D847" s="51"/>
      <c r="E847" s="51"/>
      <c r="F847" s="371"/>
      <c r="G847" s="51"/>
      <c r="H847" s="51"/>
      <c r="I847" s="51"/>
      <c r="J847" s="51"/>
      <c r="K847" s="124"/>
      <c r="L847" s="124"/>
      <c r="M847" s="124"/>
      <c r="N847" s="124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>
      <c r="A848" s="51"/>
      <c r="B848" s="51"/>
      <c r="C848" s="51"/>
      <c r="D848" s="51"/>
      <c r="E848" s="51"/>
      <c r="F848" s="371"/>
      <c r="G848" s="51"/>
      <c r="H848" s="51"/>
      <c r="I848" s="51"/>
      <c r="J848" s="51"/>
      <c r="K848" s="124"/>
      <c r="L848" s="124"/>
      <c r="M848" s="124"/>
      <c r="N848" s="124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>
      <c r="A849" s="51"/>
      <c r="B849" s="51"/>
      <c r="C849" s="51"/>
      <c r="D849" s="51"/>
      <c r="E849" s="51"/>
      <c r="F849" s="371"/>
      <c r="G849" s="51"/>
      <c r="H849" s="51"/>
      <c r="I849" s="51"/>
      <c r="J849" s="51"/>
      <c r="K849" s="124"/>
      <c r="L849" s="124"/>
      <c r="M849" s="124"/>
      <c r="N849" s="124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>
      <c r="A850" s="51"/>
      <c r="B850" s="51"/>
      <c r="C850" s="51"/>
      <c r="D850" s="51"/>
      <c r="E850" s="51"/>
      <c r="F850" s="371"/>
      <c r="G850" s="51"/>
      <c r="H850" s="51"/>
      <c r="I850" s="51"/>
      <c r="J850" s="51"/>
      <c r="K850" s="124"/>
      <c r="L850" s="124"/>
      <c r="M850" s="124"/>
      <c r="N850" s="124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>
      <c r="A851" s="51"/>
      <c r="B851" s="51"/>
      <c r="C851" s="51"/>
      <c r="D851" s="51"/>
      <c r="E851" s="51"/>
      <c r="F851" s="371"/>
      <c r="G851" s="51"/>
      <c r="H851" s="51"/>
      <c r="I851" s="51"/>
      <c r="J851" s="51"/>
      <c r="K851" s="124"/>
      <c r="L851" s="124"/>
      <c r="M851" s="124"/>
      <c r="N851" s="124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>
      <c r="A852" s="51"/>
      <c r="B852" s="51"/>
      <c r="C852" s="51"/>
      <c r="D852" s="51"/>
      <c r="E852" s="51"/>
      <c r="F852" s="371"/>
      <c r="G852" s="51"/>
      <c r="H852" s="51"/>
      <c r="I852" s="51"/>
      <c r="J852" s="51"/>
      <c r="K852" s="124"/>
      <c r="L852" s="124"/>
      <c r="M852" s="124"/>
      <c r="N852" s="124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>
      <c r="A853" s="51"/>
      <c r="B853" s="51"/>
      <c r="C853" s="51"/>
      <c r="D853" s="51"/>
      <c r="E853" s="51"/>
      <c r="F853" s="371"/>
      <c r="G853" s="51"/>
      <c r="H853" s="51"/>
      <c r="I853" s="51"/>
      <c r="J853" s="51"/>
      <c r="K853" s="124"/>
      <c r="L853" s="124"/>
      <c r="M853" s="124"/>
      <c r="N853" s="124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>
      <c r="A854" s="51"/>
      <c r="B854" s="51"/>
      <c r="C854" s="51"/>
      <c r="D854" s="51"/>
      <c r="E854" s="51"/>
      <c r="F854" s="371"/>
      <c r="G854" s="51"/>
      <c r="H854" s="51"/>
      <c r="I854" s="51"/>
      <c r="J854" s="51"/>
      <c r="K854" s="124"/>
      <c r="L854" s="124"/>
      <c r="M854" s="124"/>
      <c r="N854" s="124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>
      <c r="A855" s="51"/>
      <c r="B855" s="51"/>
      <c r="C855" s="51"/>
      <c r="D855" s="51"/>
      <c r="E855" s="51"/>
      <c r="F855" s="371"/>
      <c r="G855" s="51"/>
      <c r="H855" s="51"/>
      <c r="I855" s="51"/>
      <c r="J855" s="51"/>
      <c r="K855" s="124"/>
      <c r="L855" s="124"/>
      <c r="M855" s="124"/>
      <c r="N855" s="124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>
      <c r="A856" s="51"/>
      <c r="B856" s="51"/>
      <c r="C856" s="51"/>
      <c r="D856" s="51"/>
      <c r="E856" s="51"/>
      <c r="F856" s="371"/>
      <c r="G856" s="51"/>
      <c r="H856" s="51"/>
      <c r="I856" s="51"/>
      <c r="J856" s="51"/>
      <c r="K856" s="124"/>
      <c r="L856" s="124"/>
      <c r="M856" s="124"/>
      <c r="N856" s="124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>
      <c r="A857" s="51"/>
      <c r="B857" s="51"/>
      <c r="C857" s="51"/>
      <c r="D857" s="51"/>
      <c r="E857" s="51"/>
      <c r="F857" s="371"/>
      <c r="G857" s="51"/>
      <c r="H857" s="51"/>
      <c r="I857" s="51"/>
      <c r="J857" s="51"/>
      <c r="K857" s="124"/>
      <c r="L857" s="124"/>
      <c r="M857" s="124"/>
      <c r="N857" s="124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>
      <c r="A858" s="51"/>
      <c r="B858" s="51"/>
      <c r="C858" s="51"/>
      <c r="D858" s="51"/>
      <c r="E858" s="51"/>
      <c r="F858" s="371"/>
      <c r="G858" s="51"/>
      <c r="H858" s="51"/>
      <c r="I858" s="51"/>
      <c r="J858" s="51"/>
      <c r="K858" s="124"/>
      <c r="L858" s="124"/>
      <c r="M858" s="124"/>
      <c r="N858" s="124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>
      <c r="A859" s="51"/>
      <c r="B859" s="51"/>
      <c r="C859" s="51"/>
      <c r="D859" s="51"/>
      <c r="E859" s="51"/>
      <c r="F859" s="371"/>
      <c r="G859" s="51"/>
      <c r="H859" s="51"/>
      <c r="I859" s="51"/>
      <c r="J859" s="51"/>
      <c r="K859" s="124"/>
      <c r="L859" s="124"/>
      <c r="M859" s="124"/>
      <c r="N859" s="124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>
      <c r="A860" s="51"/>
      <c r="B860" s="51"/>
      <c r="C860" s="51"/>
      <c r="D860" s="51"/>
      <c r="E860" s="51"/>
      <c r="F860" s="371"/>
      <c r="G860" s="51"/>
      <c r="H860" s="51"/>
      <c r="I860" s="51"/>
      <c r="J860" s="51"/>
      <c r="K860" s="124"/>
      <c r="L860" s="124"/>
      <c r="M860" s="124"/>
      <c r="N860" s="124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>
      <c r="A861" s="51"/>
      <c r="B861" s="51"/>
      <c r="C861" s="51"/>
      <c r="D861" s="51"/>
      <c r="E861" s="51"/>
      <c r="F861" s="371"/>
      <c r="G861" s="51"/>
      <c r="H861" s="51"/>
      <c r="I861" s="51"/>
      <c r="J861" s="51"/>
      <c r="K861" s="124"/>
      <c r="L861" s="124"/>
      <c r="M861" s="124"/>
      <c r="N861" s="124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>
      <c r="A862" s="51"/>
      <c r="B862" s="51"/>
      <c r="C862" s="51"/>
      <c r="D862" s="51"/>
      <c r="E862" s="51"/>
      <c r="F862" s="371"/>
      <c r="G862" s="51"/>
      <c r="H862" s="51"/>
      <c r="I862" s="51"/>
      <c r="J862" s="51"/>
      <c r="K862" s="124"/>
      <c r="L862" s="124"/>
      <c r="M862" s="124"/>
      <c r="N862" s="124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>
      <c r="A863" s="51"/>
      <c r="B863" s="51"/>
      <c r="C863" s="51"/>
      <c r="D863" s="51"/>
      <c r="E863" s="51"/>
      <c r="F863" s="371"/>
      <c r="G863" s="51"/>
      <c r="H863" s="51"/>
      <c r="I863" s="51"/>
      <c r="J863" s="51"/>
      <c r="K863" s="124"/>
      <c r="L863" s="124"/>
      <c r="M863" s="124"/>
      <c r="N863" s="124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>
      <c r="A864" s="51"/>
      <c r="B864" s="51"/>
      <c r="C864" s="51"/>
      <c r="D864" s="51"/>
      <c r="E864" s="51"/>
      <c r="F864" s="371"/>
      <c r="G864" s="51"/>
      <c r="H864" s="51"/>
      <c r="I864" s="51"/>
      <c r="J864" s="51"/>
      <c r="K864" s="124"/>
      <c r="L864" s="124"/>
      <c r="M864" s="124"/>
      <c r="N864" s="124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>
      <c r="A865" s="51"/>
      <c r="B865" s="51"/>
      <c r="C865" s="51"/>
      <c r="D865" s="51"/>
      <c r="E865" s="51"/>
      <c r="F865" s="371"/>
      <c r="G865" s="51"/>
      <c r="H865" s="51"/>
      <c r="I865" s="51"/>
      <c r="J865" s="51"/>
      <c r="K865" s="124"/>
      <c r="L865" s="124"/>
      <c r="M865" s="124"/>
      <c r="N865" s="124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>
      <c r="A866" s="51"/>
      <c r="B866" s="51"/>
      <c r="C866" s="51"/>
      <c r="D866" s="51"/>
      <c r="E866" s="51"/>
      <c r="F866" s="371"/>
      <c r="G866" s="51"/>
      <c r="H866" s="51"/>
      <c r="I866" s="51"/>
      <c r="J866" s="51"/>
      <c r="K866" s="124"/>
      <c r="L866" s="124"/>
      <c r="M866" s="124"/>
      <c r="N866" s="124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>
      <c r="A867" s="51"/>
      <c r="B867" s="51"/>
      <c r="C867" s="51"/>
      <c r="D867" s="51"/>
      <c r="E867" s="51"/>
      <c r="F867" s="371"/>
      <c r="G867" s="51"/>
      <c r="H867" s="51"/>
      <c r="I867" s="51"/>
      <c r="J867" s="51"/>
      <c r="K867" s="124"/>
      <c r="L867" s="124"/>
      <c r="M867" s="124"/>
      <c r="N867" s="124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>
      <c r="A868" s="51"/>
      <c r="B868" s="51"/>
      <c r="C868" s="51"/>
      <c r="D868" s="51"/>
      <c r="E868" s="51"/>
      <c r="F868" s="371"/>
      <c r="G868" s="51"/>
      <c r="H868" s="51"/>
      <c r="I868" s="51"/>
      <c r="J868" s="51"/>
      <c r="K868" s="124"/>
      <c r="L868" s="124"/>
      <c r="M868" s="124"/>
      <c r="N868" s="124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>
      <c r="A869" s="51"/>
      <c r="B869" s="51"/>
      <c r="C869" s="51"/>
      <c r="D869" s="51"/>
      <c r="E869" s="51"/>
      <c r="F869" s="371"/>
      <c r="G869" s="51"/>
      <c r="H869" s="51"/>
      <c r="I869" s="51"/>
      <c r="J869" s="51"/>
      <c r="K869" s="124"/>
      <c r="L869" s="124"/>
      <c r="M869" s="124"/>
      <c r="N869" s="124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>
      <c r="A870" s="51"/>
      <c r="B870" s="51"/>
      <c r="C870" s="51"/>
      <c r="D870" s="51"/>
      <c r="E870" s="51"/>
      <c r="F870" s="371"/>
      <c r="G870" s="51"/>
      <c r="H870" s="51"/>
      <c r="I870" s="51"/>
      <c r="J870" s="51"/>
      <c r="K870" s="124"/>
      <c r="L870" s="124"/>
      <c r="M870" s="124"/>
      <c r="N870" s="124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>
      <c r="A871" s="51"/>
      <c r="B871" s="51"/>
      <c r="C871" s="51"/>
      <c r="D871" s="51"/>
      <c r="E871" s="51"/>
      <c r="F871" s="371"/>
      <c r="G871" s="51"/>
      <c r="H871" s="51"/>
      <c r="I871" s="51"/>
      <c r="J871" s="51"/>
      <c r="K871" s="124"/>
      <c r="L871" s="124"/>
      <c r="M871" s="124"/>
      <c r="N871" s="124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>
      <c r="A872" s="51"/>
      <c r="B872" s="51"/>
      <c r="C872" s="51"/>
      <c r="D872" s="51"/>
      <c r="E872" s="51"/>
      <c r="F872" s="371"/>
      <c r="G872" s="51"/>
      <c r="H872" s="51"/>
      <c r="I872" s="51"/>
      <c r="J872" s="51"/>
      <c r="K872" s="124"/>
      <c r="L872" s="124"/>
      <c r="M872" s="124"/>
      <c r="N872" s="124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>
      <c r="A873" s="51"/>
      <c r="B873" s="51"/>
      <c r="C873" s="51"/>
      <c r="D873" s="51"/>
      <c r="E873" s="51"/>
      <c r="F873" s="371"/>
      <c r="G873" s="51"/>
      <c r="H873" s="51"/>
      <c r="I873" s="51"/>
      <c r="J873" s="51"/>
      <c r="K873" s="124"/>
      <c r="L873" s="124"/>
      <c r="M873" s="124"/>
      <c r="N873" s="124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>
      <c r="A874" s="51"/>
      <c r="B874" s="51"/>
      <c r="C874" s="51"/>
      <c r="D874" s="51"/>
      <c r="E874" s="51"/>
      <c r="F874" s="371"/>
      <c r="G874" s="51"/>
      <c r="H874" s="51"/>
      <c r="I874" s="51"/>
      <c r="J874" s="51"/>
      <c r="K874" s="124"/>
      <c r="L874" s="124"/>
      <c r="M874" s="124"/>
      <c r="N874" s="124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>
      <c r="A875" s="51"/>
      <c r="B875" s="51"/>
      <c r="C875" s="51"/>
      <c r="D875" s="51"/>
      <c r="E875" s="51"/>
      <c r="F875" s="371"/>
      <c r="G875" s="51"/>
      <c r="H875" s="51"/>
      <c r="I875" s="51"/>
      <c r="J875" s="51"/>
      <c r="K875" s="124"/>
      <c r="L875" s="124"/>
      <c r="M875" s="124"/>
      <c r="N875" s="124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>
      <c r="A876" s="51"/>
      <c r="B876" s="51"/>
      <c r="C876" s="51"/>
      <c r="D876" s="51"/>
      <c r="E876" s="51"/>
      <c r="F876" s="371"/>
      <c r="G876" s="51"/>
      <c r="H876" s="51"/>
      <c r="I876" s="51"/>
      <c r="J876" s="51"/>
      <c r="K876" s="124"/>
      <c r="L876" s="124"/>
      <c r="M876" s="124"/>
      <c r="N876" s="124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>
      <c r="A877" s="51"/>
      <c r="B877" s="51"/>
      <c r="C877" s="51"/>
      <c r="D877" s="51"/>
      <c r="E877" s="51"/>
      <c r="F877" s="371"/>
      <c r="G877" s="51"/>
      <c r="H877" s="51"/>
      <c r="I877" s="51"/>
      <c r="J877" s="51"/>
      <c r="K877" s="124"/>
      <c r="L877" s="124"/>
      <c r="M877" s="124"/>
      <c r="N877" s="124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>
      <c r="A878" s="51"/>
      <c r="B878" s="51"/>
      <c r="C878" s="51"/>
      <c r="D878" s="51"/>
      <c r="E878" s="51"/>
      <c r="F878" s="371"/>
      <c r="G878" s="51"/>
      <c r="H878" s="51"/>
      <c r="I878" s="51"/>
      <c r="J878" s="51"/>
      <c r="K878" s="124"/>
      <c r="L878" s="124"/>
      <c r="M878" s="124"/>
      <c r="N878" s="124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>
      <c r="A879" s="51"/>
      <c r="B879" s="51"/>
      <c r="C879" s="51"/>
      <c r="D879" s="51"/>
      <c r="E879" s="51"/>
      <c r="F879" s="371"/>
      <c r="G879" s="51"/>
      <c r="H879" s="51"/>
      <c r="I879" s="51"/>
      <c r="J879" s="51"/>
      <c r="K879" s="124"/>
      <c r="L879" s="124"/>
      <c r="M879" s="124"/>
      <c r="N879" s="124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>
      <c r="A880" s="51"/>
      <c r="B880" s="51"/>
      <c r="C880" s="51"/>
      <c r="D880" s="51"/>
      <c r="E880" s="51"/>
      <c r="F880" s="371"/>
      <c r="G880" s="51"/>
      <c r="H880" s="51"/>
      <c r="I880" s="51"/>
      <c r="J880" s="51"/>
      <c r="K880" s="124"/>
      <c r="L880" s="124"/>
      <c r="M880" s="124"/>
      <c r="N880" s="124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>
      <c r="A881" s="51"/>
      <c r="B881" s="51"/>
      <c r="C881" s="51"/>
      <c r="D881" s="51"/>
      <c r="E881" s="51"/>
      <c r="F881" s="371"/>
      <c r="G881" s="51"/>
      <c r="H881" s="51"/>
      <c r="I881" s="51"/>
      <c r="J881" s="51"/>
      <c r="K881" s="124"/>
      <c r="L881" s="124"/>
      <c r="M881" s="124"/>
      <c r="N881" s="124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>
      <c r="A882" s="51"/>
      <c r="B882" s="51"/>
      <c r="C882" s="51"/>
      <c r="D882" s="51"/>
      <c r="E882" s="51"/>
      <c r="F882" s="371"/>
      <c r="G882" s="51"/>
      <c r="H882" s="51"/>
      <c r="I882" s="51"/>
      <c r="J882" s="51"/>
      <c r="K882" s="124"/>
      <c r="L882" s="124"/>
      <c r="M882" s="124"/>
      <c r="N882" s="124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>
      <c r="A883" s="51"/>
      <c r="B883" s="51"/>
      <c r="C883" s="51"/>
      <c r="D883" s="51"/>
      <c r="E883" s="51"/>
      <c r="F883" s="371"/>
      <c r="G883" s="51"/>
      <c r="H883" s="51"/>
      <c r="I883" s="51"/>
      <c r="J883" s="51"/>
      <c r="K883" s="124"/>
      <c r="L883" s="124"/>
      <c r="M883" s="124"/>
      <c r="N883" s="124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>
      <c r="A884" s="51"/>
      <c r="B884" s="51"/>
      <c r="C884" s="51"/>
      <c r="D884" s="51"/>
      <c r="E884" s="51"/>
      <c r="F884" s="371"/>
      <c r="G884" s="51"/>
      <c r="H884" s="51"/>
      <c r="I884" s="51"/>
      <c r="J884" s="51"/>
      <c r="K884" s="124"/>
      <c r="L884" s="124"/>
      <c r="M884" s="124"/>
      <c r="N884" s="124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>
      <c r="A885" s="51"/>
      <c r="B885" s="51"/>
      <c r="C885" s="51"/>
      <c r="D885" s="51"/>
      <c r="E885" s="51"/>
      <c r="F885" s="371"/>
      <c r="G885" s="51"/>
      <c r="H885" s="51"/>
      <c r="I885" s="51"/>
      <c r="J885" s="51"/>
      <c r="K885" s="124"/>
      <c r="L885" s="124"/>
      <c r="M885" s="124"/>
      <c r="N885" s="124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>
      <c r="A886" s="51"/>
      <c r="B886" s="51"/>
      <c r="C886" s="51"/>
      <c r="D886" s="51"/>
      <c r="E886" s="51"/>
      <c r="F886" s="371"/>
      <c r="G886" s="51"/>
      <c r="H886" s="51"/>
      <c r="I886" s="51"/>
      <c r="J886" s="51"/>
      <c r="K886" s="124"/>
      <c r="L886" s="124"/>
      <c r="M886" s="124"/>
      <c r="N886" s="124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>
      <c r="A887" s="51"/>
      <c r="B887" s="51"/>
      <c r="C887" s="51"/>
      <c r="D887" s="51"/>
      <c r="E887" s="51"/>
      <c r="F887" s="371"/>
      <c r="G887" s="51"/>
      <c r="H887" s="51"/>
      <c r="I887" s="51"/>
      <c r="J887" s="51"/>
      <c r="K887" s="124"/>
      <c r="L887" s="124"/>
      <c r="M887" s="124"/>
      <c r="N887" s="124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>
      <c r="A888" s="51"/>
      <c r="B888" s="51"/>
      <c r="C888" s="51"/>
      <c r="D888" s="51"/>
      <c r="E888" s="51"/>
      <c r="F888" s="371"/>
      <c r="G888" s="51"/>
      <c r="H888" s="51"/>
      <c r="I888" s="51"/>
      <c r="J888" s="51"/>
      <c r="K888" s="124"/>
      <c r="L888" s="124"/>
      <c r="M888" s="124"/>
      <c r="N888" s="124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>
      <c r="A889" s="51"/>
      <c r="B889" s="51"/>
      <c r="C889" s="51"/>
      <c r="D889" s="51"/>
      <c r="E889" s="51"/>
      <c r="F889" s="371"/>
      <c r="G889" s="51"/>
      <c r="H889" s="51"/>
      <c r="I889" s="51"/>
      <c r="J889" s="51"/>
      <c r="K889" s="124"/>
      <c r="L889" s="124"/>
      <c r="M889" s="124"/>
      <c r="N889" s="124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>
      <c r="A890" s="51"/>
      <c r="B890" s="51"/>
      <c r="C890" s="51"/>
      <c r="D890" s="51"/>
      <c r="E890" s="51"/>
      <c r="F890" s="371"/>
      <c r="G890" s="51"/>
      <c r="H890" s="51"/>
      <c r="I890" s="51"/>
      <c r="J890" s="51"/>
      <c r="K890" s="124"/>
      <c r="L890" s="124"/>
      <c r="M890" s="124"/>
      <c r="N890" s="124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>
      <c r="A891" s="51"/>
      <c r="B891" s="51"/>
      <c r="C891" s="51"/>
      <c r="D891" s="51"/>
      <c r="E891" s="51"/>
      <c r="F891" s="371"/>
      <c r="G891" s="51"/>
      <c r="H891" s="51"/>
      <c r="I891" s="51"/>
      <c r="J891" s="51"/>
      <c r="K891" s="124"/>
      <c r="L891" s="124"/>
      <c r="M891" s="124"/>
      <c r="N891" s="124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>
      <c r="A892" s="51"/>
      <c r="B892" s="51"/>
      <c r="C892" s="51"/>
      <c r="D892" s="51"/>
      <c r="E892" s="51"/>
      <c r="F892" s="371"/>
      <c r="G892" s="51"/>
      <c r="H892" s="51"/>
      <c r="I892" s="51"/>
      <c r="J892" s="51"/>
      <c r="K892" s="124"/>
      <c r="L892" s="124"/>
      <c r="M892" s="124"/>
      <c r="N892" s="124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>
      <c r="A893" s="51"/>
      <c r="B893" s="51"/>
      <c r="C893" s="51"/>
      <c r="D893" s="51"/>
      <c r="E893" s="51"/>
      <c r="F893" s="371"/>
      <c r="G893" s="51"/>
      <c r="H893" s="51"/>
      <c r="I893" s="51"/>
      <c r="J893" s="51"/>
      <c r="K893" s="124"/>
      <c r="L893" s="124"/>
      <c r="M893" s="124"/>
      <c r="N893" s="124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>
      <c r="A894" s="51"/>
      <c r="B894" s="51"/>
      <c r="C894" s="51"/>
      <c r="D894" s="51"/>
      <c r="E894" s="51"/>
      <c r="F894" s="371"/>
      <c r="G894" s="51"/>
      <c r="H894" s="51"/>
      <c r="I894" s="51"/>
      <c r="J894" s="51"/>
      <c r="K894" s="124"/>
      <c r="L894" s="124"/>
      <c r="M894" s="124"/>
      <c r="N894" s="124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>
      <c r="A895" s="51"/>
      <c r="B895" s="51"/>
      <c r="C895" s="51"/>
      <c r="D895" s="51"/>
      <c r="E895" s="51"/>
      <c r="F895" s="371"/>
      <c r="G895" s="51"/>
      <c r="H895" s="51"/>
      <c r="I895" s="51"/>
      <c r="J895" s="51"/>
      <c r="K895" s="124"/>
      <c r="L895" s="124"/>
      <c r="M895" s="124"/>
      <c r="N895" s="124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>
      <c r="A896" s="51"/>
      <c r="B896" s="51"/>
      <c r="C896" s="51"/>
      <c r="D896" s="51"/>
      <c r="E896" s="51"/>
      <c r="F896" s="371"/>
      <c r="G896" s="51"/>
      <c r="H896" s="51"/>
      <c r="I896" s="51"/>
      <c r="J896" s="51"/>
      <c r="K896" s="124"/>
      <c r="L896" s="124"/>
      <c r="M896" s="124"/>
      <c r="N896" s="124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>
      <c r="A897" s="51"/>
      <c r="B897" s="51"/>
      <c r="C897" s="51"/>
      <c r="D897" s="51"/>
      <c r="E897" s="51"/>
      <c r="F897" s="371"/>
      <c r="G897" s="51"/>
      <c r="H897" s="51"/>
      <c r="I897" s="51"/>
      <c r="J897" s="51"/>
      <c r="K897" s="124"/>
      <c r="L897" s="124"/>
      <c r="M897" s="124"/>
      <c r="N897" s="124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>
      <c r="A898" s="51"/>
      <c r="B898" s="51"/>
      <c r="C898" s="51"/>
      <c r="D898" s="51"/>
      <c r="E898" s="51"/>
      <c r="F898" s="371"/>
      <c r="G898" s="51"/>
      <c r="H898" s="51"/>
      <c r="I898" s="51"/>
      <c r="J898" s="51"/>
      <c r="K898" s="124"/>
      <c r="L898" s="124"/>
      <c r="M898" s="124"/>
      <c r="N898" s="124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>
      <c r="A899" s="51"/>
      <c r="B899" s="51"/>
      <c r="C899" s="51"/>
      <c r="D899" s="51"/>
      <c r="E899" s="51"/>
      <c r="F899" s="371"/>
      <c r="G899" s="51"/>
      <c r="H899" s="51"/>
      <c r="I899" s="51"/>
      <c r="J899" s="51"/>
      <c r="K899" s="124"/>
      <c r="L899" s="124"/>
      <c r="M899" s="124"/>
      <c r="N899" s="124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>
      <c r="A900" s="51"/>
      <c r="B900" s="51"/>
      <c r="C900" s="51"/>
      <c r="D900" s="51"/>
      <c r="E900" s="51"/>
      <c r="F900" s="371"/>
      <c r="G900" s="51"/>
      <c r="H900" s="51"/>
      <c r="I900" s="51"/>
      <c r="J900" s="51"/>
      <c r="K900" s="124"/>
      <c r="L900" s="124"/>
      <c r="M900" s="124"/>
      <c r="N900" s="124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>
      <c r="A901" s="51"/>
      <c r="B901" s="51"/>
      <c r="C901" s="51"/>
      <c r="D901" s="51"/>
      <c r="E901" s="51"/>
      <c r="F901" s="371"/>
      <c r="G901" s="51"/>
      <c r="H901" s="51"/>
      <c r="I901" s="51"/>
      <c r="J901" s="51"/>
      <c r="K901" s="124"/>
      <c r="L901" s="124"/>
      <c r="M901" s="124"/>
      <c r="N901" s="124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>
      <c r="A902" s="51"/>
      <c r="B902" s="51"/>
      <c r="C902" s="51"/>
      <c r="D902" s="51"/>
      <c r="E902" s="51"/>
      <c r="F902" s="371"/>
      <c r="G902" s="51"/>
      <c r="H902" s="51"/>
      <c r="I902" s="51"/>
      <c r="J902" s="51"/>
      <c r="K902" s="124"/>
      <c r="L902" s="124"/>
      <c r="M902" s="124"/>
      <c r="N902" s="124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>
      <c r="A903" s="51"/>
      <c r="B903" s="51"/>
      <c r="C903" s="51"/>
      <c r="D903" s="51"/>
      <c r="E903" s="51"/>
      <c r="F903" s="371"/>
      <c r="G903" s="51"/>
      <c r="H903" s="51"/>
      <c r="I903" s="51"/>
      <c r="J903" s="51"/>
      <c r="K903" s="124"/>
      <c r="L903" s="124"/>
      <c r="M903" s="124"/>
      <c r="N903" s="124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>
      <c r="A904" s="51"/>
      <c r="B904" s="51"/>
      <c r="C904" s="51"/>
      <c r="D904" s="51"/>
      <c r="E904" s="51"/>
      <c r="F904" s="371"/>
      <c r="G904" s="51"/>
      <c r="H904" s="51"/>
      <c r="I904" s="51"/>
      <c r="J904" s="51"/>
      <c r="K904" s="124"/>
      <c r="L904" s="124"/>
      <c r="M904" s="124"/>
      <c r="N904" s="124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>
      <c r="A905" s="51"/>
      <c r="B905" s="51"/>
      <c r="C905" s="51"/>
      <c r="D905" s="51"/>
      <c r="E905" s="51"/>
      <c r="F905" s="371"/>
      <c r="G905" s="51"/>
      <c r="H905" s="51"/>
      <c r="I905" s="51"/>
      <c r="J905" s="51"/>
      <c r="K905" s="124"/>
      <c r="L905" s="124"/>
      <c r="M905" s="124"/>
      <c r="N905" s="124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>
      <c r="A906" s="51"/>
      <c r="B906" s="51"/>
      <c r="C906" s="51"/>
      <c r="D906" s="51"/>
      <c r="E906" s="51"/>
      <c r="F906" s="371"/>
      <c r="G906" s="51"/>
      <c r="H906" s="51"/>
      <c r="I906" s="51"/>
      <c r="J906" s="51"/>
      <c r="K906" s="124"/>
      <c r="L906" s="124"/>
      <c r="M906" s="124"/>
      <c r="N906" s="124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>
      <c r="A907" s="51"/>
      <c r="B907" s="51"/>
      <c r="C907" s="51"/>
      <c r="D907" s="51"/>
      <c r="E907" s="51"/>
      <c r="F907" s="371"/>
      <c r="G907" s="51"/>
      <c r="H907" s="51"/>
      <c r="I907" s="51"/>
      <c r="J907" s="51"/>
      <c r="K907" s="124"/>
      <c r="L907" s="124"/>
      <c r="M907" s="124"/>
      <c r="N907" s="124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>
      <c r="A908" s="51"/>
      <c r="B908" s="51"/>
      <c r="C908" s="51"/>
      <c r="D908" s="51"/>
      <c r="E908" s="51"/>
      <c r="F908" s="371"/>
      <c r="G908" s="51"/>
      <c r="H908" s="51"/>
      <c r="I908" s="51"/>
      <c r="J908" s="51"/>
      <c r="K908" s="124"/>
      <c r="L908" s="124"/>
      <c r="M908" s="124"/>
      <c r="N908" s="124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>
      <c r="A909" s="51"/>
      <c r="B909" s="51"/>
      <c r="C909" s="51"/>
      <c r="D909" s="51"/>
      <c r="E909" s="51"/>
      <c r="F909" s="371"/>
      <c r="G909" s="51"/>
      <c r="H909" s="51"/>
      <c r="I909" s="51"/>
      <c r="J909" s="51"/>
      <c r="K909" s="124"/>
      <c r="L909" s="124"/>
      <c r="M909" s="124"/>
      <c r="N909" s="124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>
      <c r="A910" s="51"/>
      <c r="B910" s="51"/>
      <c r="C910" s="51"/>
      <c r="D910" s="51"/>
      <c r="E910" s="51"/>
      <c r="F910" s="371"/>
      <c r="G910" s="51"/>
      <c r="H910" s="51"/>
      <c r="I910" s="51"/>
      <c r="J910" s="51"/>
      <c r="K910" s="124"/>
      <c r="L910" s="124"/>
      <c r="M910" s="124"/>
      <c r="N910" s="124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>
      <c r="A911" s="51"/>
      <c r="B911" s="51"/>
      <c r="C911" s="51"/>
      <c r="D911" s="51"/>
      <c r="E911" s="51"/>
      <c r="F911" s="371"/>
      <c r="G911" s="51"/>
      <c r="H911" s="51"/>
      <c r="I911" s="51"/>
      <c r="J911" s="51"/>
      <c r="K911" s="124"/>
      <c r="L911" s="124"/>
      <c r="M911" s="124"/>
      <c r="N911" s="124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>
      <c r="A912" s="51"/>
      <c r="B912" s="51"/>
      <c r="C912" s="51"/>
      <c r="D912" s="51"/>
      <c r="E912" s="51"/>
      <c r="F912" s="371"/>
      <c r="G912" s="51"/>
      <c r="H912" s="51"/>
      <c r="I912" s="51"/>
      <c r="J912" s="51"/>
      <c r="K912" s="124"/>
      <c r="L912" s="124"/>
      <c r="M912" s="124"/>
      <c r="N912" s="124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>
      <c r="A913" s="51"/>
      <c r="B913" s="51"/>
      <c r="C913" s="51"/>
      <c r="D913" s="51"/>
      <c r="E913" s="51"/>
      <c r="F913" s="371"/>
      <c r="G913" s="51"/>
      <c r="H913" s="51"/>
      <c r="I913" s="51"/>
      <c r="J913" s="51"/>
      <c r="K913" s="124"/>
      <c r="L913" s="124"/>
      <c r="M913" s="124"/>
      <c r="N913" s="124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>
      <c r="A914" s="51"/>
      <c r="B914" s="51"/>
      <c r="C914" s="51"/>
      <c r="D914" s="51"/>
      <c r="E914" s="51"/>
      <c r="F914" s="371"/>
      <c r="G914" s="51"/>
      <c r="H914" s="51"/>
      <c r="I914" s="51"/>
      <c r="J914" s="51"/>
      <c r="K914" s="124"/>
      <c r="L914" s="124"/>
      <c r="M914" s="124"/>
      <c r="N914" s="124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>
      <c r="A915" s="51"/>
      <c r="B915" s="51"/>
      <c r="C915" s="51"/>
      <c r="D915" s="51"/>
      <c r="E915" s="51"/>
      <c r="F915" s="371"/>
      <c r="G915" s="51"/>
      <c r="H915" s="51"/>
      <c r="I915" s="51"/>
      <c r="J915" s="51"/>
      <c r="K915" s="124"/>
      <c r="L915" s="124"/>
      <c r="M915" s="124"/>
      <c r="N915" s="124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>
      <c r="A916" s="51"/>
      <c r="B916" s="51"/>
      <c r="C916" s="51"/>
      <c r="D916" s="51"/>
      <c r="E916" s="51"/>
      <c r="F916" s="371"/>
      <c r="G916" s="51"/>
      <c r="H916" s="51"/>
      <c r="I916" s="51"/>
      <c r="J916" s="51"/>
      <c r="K916" s="124"/>
      <c r="L916" s="124"/>
      <c r="M916" s="124"/>
      <c r="N916" s="124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>
      <c r="A917" s="51"/>
      <c r="B917" s="51"/>
      <c r="C917" s="51"/>
      <c r="D917" s="51"/>
      <c r="E917" s="51"/>
      <c r="F917" s="371"/>
      <c r="G917" s="51"/>
      <c r="H917" s="51"/>
      <c r="I917" s="51"/>
      <c r="J917" s="51"/>
      <c r="K917" s="124"/>
      <c r="L917" s="124"/>
      <c r="M917" s="124"/>
      <c r="N917" s="124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>
      <c r="A918" s="51"/>
      <c r="B918" s="51"/>
      <c r="C918" s="51"/>
      <c r="D918" s="51"/>
      <c r="E918" s="51"/>
      <c r="F918" s="371"/>
      <c r="G918" s="51"/>
      <c r="H918" s="51"/>
      <c r="I918" s="51"/>
      <c r="J918" s="51"/>
      <c r="K918" s="124"/>
      <c r="L918" s="124"/>
      <c r="M918" s="124"/>
      <c r="N918" s="124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>
      <c r="A919" s="51"/>
      <c r="B919" s="51"/>
      <c r="C919" s="51"/>
      <c r="D919" s="51"/>
      <c r="E919" s="51"/>
      <c r="F919" s="371"/>
      <c r="G919" s="51"/>
      <c r="H919" s="51"/>
      <c r="I919" s="51"/>
      <c r="J919" s="51"/>
      <c r="K919" s="124"/>
      <c r="L919" s="124"/>
      <c r="M919" s="124"/>
      <c r="N919" s="124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>
      <c r="A920" s="51"/>
      <c r="B920" s="51"/>
      <c r="C920" s="51"/>
      <c r="D920" s="51"/>
      <c r="E920" s="51"/>
      <c r="F920" s="371"/>
      <c r="G920" s="51"/>
      <c r="H920" s="51"/>
      <c r="I920" s="51"/>
      <c r="J920" s="51"/>
      <c r="K920" s="124"/>
      <c r="L920" s="124"/>
      <c r="M920" s="124"/>
      <c r="N920" s="124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>
      <c r="A921" s="51"/>
      <c r="B921" s="51"/>
      <c r="C921" s="51"/>
      <c r="D921" s="51"/>
      <c r="E921" s="51"/>
      <c r="F921" s="371"/>
      <c r="G921" s="51"/>
      <c r="H921" s="51"/>
      <c r="I921" s="51"/>
      <c r="J921" s="51"/>
      <c r="K921" s="124"/>
      <c r="L921" s="124"/>
      <c r="M921" s="124"/>
      <c r="N921" s="124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>
      <c r="A922" s="51"/>
      <c r="B922" s="51"/>
      <c r="C922" s="51"/>
      <c r="D922" s="51"/>
      <c r="E922" s="51"/>
      <c r="F922" s="371"/>
      <c r="G922" s="51"/>
      <c r="H922" s="51"/>
      <c r="I922" s="51"/>
      <c r="J922" s="51"/>
      <c r="K922" s="124"/>
      <c r="L922" s="124"/>
      <c r="M922" s="124"/>
      <c r="N922" s="124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>
      <c r="A923" s="51"/>
      <c r="B923" s="51"/>
      <c r="C923" s="51"/>
      <c r="D923" s="51"/>
      <c r="E923" s="51"/>
      <c r="F923" s="371"/>
      <c r="G923" s="51"/>
      <c r="H923" s="51"/>
      <c r="I923" s="51"/>
      <c r="J923" s="51"/>
      <c r="K923" s="124"/>
      <c r="L923" s="124"/>
      <c r="M923" s="124"/>
      <c r="N923" s="124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>
      <c r="A924" s="51"/>
      <c r="B924" s="51"/>
      <c r="C924" s="51"/>
      <c r="D924" s="51"/>
      <c r="E924" s="51"/>
      <c r="F924" s="371"/>
      <c r="G924" s="51"/>
      <c r="H924" s="51"/>
      <c r="I924" s="51"/>
      <c r="J924" s="51"/>
      <c r="K924" s="124"/>
      <c r="L924" s="124"/>
      <c r="M924" s="124"/>
      <c r="N924" s="124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>
      <c r="A925" s="51"/>
      <c r="B925" s="51"/>
      <c r="C925" s="51"/>
      <c r="D925" s="51"/>
      <c r="E925" s="51"/>
      <c r="F925" s="371"/>
      <c r="G925" s="51"/>
      <c r="H925" s="51"/>
      <c r="I925" s="51"/>
      <c r="J925" s="51"/>
      <c r="K925" s="124"/>
      <c r="L925" s="124"/>
      <c r="M925" s="124"/>
      <c r="N925" s="124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>
      <c r="A926" s="51"/>
      <c r="B926" s="51"/>
      <c r="C926" s="51"/>
      <c r="D926" s="51"/>
      <c r="E926" s="51"/>
      <c r="F926" s="371"/>
      <c r="G926" s="51"/>
      <c r="H926" s="51"/>
      <c r="I926" s="51"/>
      <c r="J926" s="51"/>
      <c r="K926" s="124"/>
      <c r="L926" s="124"/>
      <c r="M926" s="124"/>
      <c r="N926" s="124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>
      <c r="A927" s="51"/>
      <c r="B927" s="51"/>
      <c r="C927" s="51"/>
      <c r="D927" s="51"/>
      <c r="E927" s="51"/>
      <c r="F927" s="371"/>
      <c r="G927" s="51"/>
      <c r="H927" s="51"/>
      <c r="I927" s="51"/>
      <c r="J927" s="51"/>
      <c r="K927" s="124"/>
      <c r="L927" s="124"/>
      <c r="M927" s="124"/>
      <c r="N927" s="124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>
      <c r="A928" s="51"/>
      <c r="B928" s="51"/>
      <c r="C928" s="51"/>
      <c r="D928" s="51"/>
      <c r="E928" s="51"/>
      <c r="F928" s="371"/>
      <c r="G928" s="51"/>
      <c r="H928" s="51"/>
      <c r="I928" s="51"/>
      <c r="J928" s="51"/>
      <c r="K928" s="124"/>
      <c r="L928" s="124"/>
      <c r="M928" s="124"/>
      <c r="N928" s="124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>
      <c r="A929" s="51"/>
      <c r="B929" s="51"/>
      <c r="C929" s="51"/>
      <c r="D929" s="51"/>
      <c r="E929" s="51"/>
      <c r="F929" s="371"/>
      <c r="G929" s="51"/>
      <c r="H929" s="51"/>
      <c r="I929" s="51"/>
      <c r="J929" s="51"/>
      <c r="K929" s="124"/>
      <c r="L929" s="124"/>
      <c r="M929" s="124"/>
      <c r="N929" s="124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>
      <c r="A930" s="51"/>
      <c r="B930" s="51"/>
      <c r="C930" s="51"/>
      <c r="D930" s="51"/>
      <c r="E930" s="51"/>
      <c r="F930" s="371"/>
      <c r="G930" s="51"/>
      <c r="H930" s="51"/>
      <c r="I930" s="51"/>
      <c r="J930" s="51"/>
      <c r="K930" s="124"/>
      <c r="L930" s="124"/>
      <c r="M930" s="124"/>
      <c r="N930" s="124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>
      <c r="A931" s="51"/>
      <c r="B931" s="51"/>
      <c r="C931" s="51"/>
      <c r="D931" s="51"/>
      <c r="E931" s="51"/>
      <c r="F931" s="371"/>
      <c r="G931" s="51"/>
      <c r="H931" s="51"/>
      <c r="I931" s="51"/>
      <c r="J931" s="51"/>
      <c r="K931" s="124"/>
      <c r="L931" s="124"/>
      <c r="M931" s="124"/>
      <c r="N931" s="124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>
      <c r="A932" s="51"/>
      <c r="B932" s="51"/>
      <c r="C932" s="51"/>
      <c r="D932" s="51"/>
      <c r="E932" s="51"/>
      <c r="F932" s="371"/>
      <c r="G932" s="51"/>
      <c r="H932" s="51"/>
      <c r="I932" s="51"/>
      <c r="J932" s="51"/>
      <c r="K932" s="124"/>
      <c r="L932" s="124"/>
      <c r="M932" s="124"/>
      <c r="N932" s="124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>
      <c r="A933" s="51"/>
      <c r="B933" s="51"/>
      <c r="C933" s="51"/>
      <c r="D933" s="51"/>
      <c r="E933" s="51"/>
      <c r="F933" s="371"/>
      <c r="G933" s="51"/>
      <c r="H933" s="51"/>
      <c r="I933" s="51"/>
      <c r="J933" s="51"/>
      <c r="K933" s="124"/>
      <c r="L933" s="124"/>
      <c r="M933" s="124"/>
      <c r="N933" s="124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>
      <c r="A934" s="51"/>
      <c r="B934" s="51"/>
      <c r="C934" s="51"/>
      <c r="D934" s="51"/>
      <c r="E934" s="51"/>
      <c r="F934" s="371"/>
      <c r="G934" s="51"/>
      <c r="H934" s="51"/>
      <c r="I934" s="51"/>
      <c r="J934" s="51"/>
      <c r="K934" s="124"/>
      <c r="L934" s="124"/>
      <c r="M934" s="124"/>
      <c r="N934" s="124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>
      <c r="A935" s="51"/>
      <c r="B935" s="51"/>
      <c r="C935" s="51"/>
      <c r="D935" s="51"/>
      <c r="E935" s="51"/>
      <c r="F935" s="371"/>
      <c r="G935" s="51"/>
      <c r="H935" s="51"/>
      <c r="I935" s="51"/>
      <c r="J935" s="51"/>
      <c r="K935" s="124"/>
      <c r="L935" s="124"/>
      <c r="M935" s="124"/>
      <c r="N935" s="124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>
      <c r="A936" s="51"/>
      <c r="B936" s="51"/>
      <c r="C936" s="51"/>
      <c r="D936" s="51"/>
      <c r="E936" s="51"/>
      <c r="F936" s="371"/>
      <c r="G936" s="51"/>
      <c r="H936" s="51"/>
      <c r="I936" s="51"/>
      <c r="J936" s="51"/>
      <c r="K936" s="124"/>
      <c r="L936" s="124"/>
      <c r="M936" s="124"/>
      <c r="N936" s="124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>
      <c r="A937" s="51"/>
      <c r="B937" s="51"/>
      <c r="C937" s="51"/>
      <c r="D937" s="51"/>
      <c r="E937" s="51"/>
      <c r="F937" s="371"/>
      <c r="G937" s="51"/>
      <c r="H937" s="51"/>
      <c r="I937" s="51"/>
      <c r="J937" s="51"/>
      <c r="K937" s="124"/>
      <c r="L937" s="124"/>
      <c r="M937" s="124"/>
      <c r="N937" s="124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>
      <c r="A938" s="51"/>
      <c r="B938" s="51"/>
      <c r="C938" s="51"/>
      <c r="D938" s="51"/>
      <c r="E938" s="51"/>
      <c r="F938" s="371"/>
      <c r="G938" s="51"/>
      <c r="H938" s="51"/>
      <c r="I938" s="51"/>
      <c r="J938" s="51"/>
      <c r="K938" s="124"/>
      <c r="L938" s="124"/>
      <c r="M938" s="124"/>
      <c r="N938" s="124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>
      <c r="A939" s="51"/>
      <c r="B939" s="51"/>
      <c r="C939" s="51"/>
      <c r="D939" s="51"/>
      <c r="E939" s="51"/>
      <c r="F939" s="371"/>
      <c r="G939" s="51"/>
      <c r="H939" s="51"/>
      <c r="I939" s="51"/>
      <c r="J939" s="51"/>
      <c r="K939" s="124"/>
      <c r="L939" s="124"/>
      <c r="M939" s="124"/>
      <c r="N939" s="124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>
      <c r="A940" s="51"/>
      <c r="B940" s="51"/>
      <c r="C940" s="51"/>
      <c r="D940" s="51"/>
      <c r="E940" s="51"/>
      <c r="F940" s="371"/>
      <c r="G940" s="51"/>
      <c r="H940" s="51"/>
      <c r="I940" s="51"/>
      <c r="J940" s="51"/>
      <c r="K940" s="124"/>
      <c r="L940" s="124"/>
      <c r="M940" s="124"/>
      <c r="N940" s="124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>
      <c r="A941" s="51"/>
      <c r="B941" s="51"/>
      <c r="C941" s="51"/>
      <c r="D941" s="51"/>
      <c r="E941" s="51"/>
      <c r="F941" s="371"/>
      <c r="G941" s="51"/>
      <c r="H941" s="51"/>
      <c r="I941" s="51"/>
      <c r="J941" s="51"/>
      <c r="K941" s="124"/>
      <c r="L941" s="124"/>
      <c r="M941" s="124"/>
      <c r="N941" s="124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>
      <c r="A942" s="51"/>
      <c r="B942" s="51"/>
      <c r="C942" s="51"/>
      <c r="D942" s="51"/>
      <c r="E942" s="51"/>
      <c r="F942" s="371"/>
      <c r="G942" s="51"/>
      <c r="H942" s="51"/>
      <c r="I942" s="51"/>
      <c r="J942" s="51"/>
      <c r="K942" s="124"/>
      <c r="L942" s="124"/>
      <c r="M942" s="124"/>
      <c r="N942" s="124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>
      <c r="A943" s="51"/>
      <c r="B943" s="51"/>
      <c r="C943" s="51"/>
      <c r="D943" s="51"/>
      <c r="E943" s="51"/>
      <c r="F943" s="371"/>
      <c r="G943" s="51"/>
      <c r="H943" s="51"/>
      <c r="I943" s="51"/>
      <c r="J943" s="51"/>
      <c r="K943" s="124"/>
      <c r="L943" s="124"/>
      <c r="M943" s="124"/>
      <c r="N943" s="124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>
      <c r="A944" s="51"/>
      <c r="B944" s="51"/>
      <c r="C944" s="51"/>
      <c r="D944" s="51"/>
      <c r="E944" s="51"/>
      <c r="F944" s="371"/>
      <c r="G944" s="51"/>
      <c r="H944" s="51"/>
      <c r="I944" s="51"/>
      <c r="J944" s="51"/>
      <c r="K944" s="124"/>
      <c r="L944" s="124"/>
      <c r="M944" s="124"/>
      <c r="N944" s="124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>
      <c r="A945" s="51"/>
      <c r="B945" s="51"/>
      <c r="C945" s="51"/>
      <c r="D945" s="51"/>
      <c r="E945" s="51"/>
      <c r="F945" s="371"/>
      <c r="G945" s="51"/>
      <c r="H945" s="51"/>
      <c r="I945" s="51"/>
      <c r="J945" s="51"/>
      <c r="K945" s="124"/>
      <c r="L945" s="124"/>
      <c r="M945" s="124"/>
      <c r="N945" s="124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>
      <c r="A946" s="51"/>
      <c r="B946" s="51"/>
      <c r="C946" s="51"/>
      <c r="D946" s="51"/>
      <c r="E946" s="51"/>
      <c r="F946" s="371"/>
      <c r="G946" s="51"/>
      <c r="H946" s="51"/>
      <c r="I946" s="51"/>
      <c r="J946" s="51"/>
      <c r="K946" s="124"/>
      <c r="L946" s="124"/>
      <c r="M946" s="124"/>
      <c r="N946" s="124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>
      <c r="A947" s="51"/>
      <c r="B947" s="51"/>
      <c r="C947" s="51"/>
      <c r="D947" s="51"/>
      <c r="E947" s="51"/>
      <c r="F947" s="371"/>
      <c r="G947" s="51"/>
      <c r="H947" s="51"/>
      <c r="I947" s="51"/>
      <c r="J947" s="51"/>
      <c r="K947" s="124"/>
      <c r="L947" s="124"/>
      <c r="M947" s="124"/>
      <c r="N947" s="124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>
      <c r="A948" s="51"/>
      <c r="B948" s="51"/>
      <c r="C948" s="51"/>
      <c r="D948" s="51"/>
      <c r="E948" s="51"/>
      <c r="F948" s="371"/>
      <c r="G948" s="51"/>
      <c r="H948" s="51"/>
      <c r="I948" s="51"/>
      <c r="J948" s="51"/>
      <c r="K948" s="124"/>
      <c r="L948" s="124"/>
      <c r="M948" s="124"/>
      <c r="N948" s="124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>
      <c r="A949" s="51"/>
      <c r="B949" s="51"/>
      <c r="C949" s="51"/>
      <c r="D949" s="51"/>
      <c r="E949" s="51"/>
      <c r="F949" s="371"/>
      <c r="G949" s="51"/>
      <c r="H949" s="51"/>
      <c r="I949" s="51"/>
      <c r="J949" s="51"/>
      <c r="K949" s="124"/>
      <c r="L949" s="124"/>
      <c r="M949" s="124"/>
      <c r="N949" s="124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>
      <c r="A950" s="51"/>
      <c r="B950" s="51"/>
      <c r="C950" s="51"/>
      <c r="D950" s="51"/>
      <c r="E950" s="51"/>
      <c r="F950" s="371"/>
      <c r="G950" s="51"/>
      <c r="H950" s="51"/>
      <c r="I950" s="51"/>
      <c r="J950" s="51"/>
      <c r="K950" s="124"/>
      <c r="L950" s="124"/>
      <c r="M950" s="124"/>
      <c r="N950" s="124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>
      <c r="A951" s="51"/>
      <c r="B951" s="51"/>
      <c r="C951" s="51"/>
      <c r="D951" s="51"/>
      <c r="E951" s="51"/>
      <c r="F951" s="371"/>
      <c r="G951" s="51"/>
      <c r="H951" s="51"/>
      <c r="I951" s="51"/>
      <c r="J951" s="51"/>
      <c r="K951" s="124"/>
      <c r="L951" s="124"/>
      <c r="M951" s="124"/>
      <c r="N951" s="124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>
      <c r="A952" s="51"/>
      <c r="B952" s="51"/>
      <c r="C952" s="51"/>
      <c r="D952" s="51"/>
      <c r="E952" s="51"/>
      <c r="F952" s="371"/>
      <c r="G952" s="51"/>
      <c r="H952" s="51"/>
      <c r="I952" s="51"/>
      <c r="J952" s="51"/>
      <c r="K952" s="124"/>
      <c r="L952" s="124"/>
      <c r="M952" s="124"/>
      <c r="N952" s="124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>
      <c r="A953" s="51"/>
      <c r="B953" s="51"/>
      <c r="C953" s="51"/>
      <c r="D953" s="51"/>
      <c r="E953" s="51"/>
      <c r="F953" s="371"/>
      <c r="G953" s="51"/>
      <c r="H953" s="51"/>
      <c r="I953" s="51"/>
      <c r="J953" s="51"/>
      <c r="K953" s="124"/>
      <c r="L953" s="124"/>
      <c r="M953" s="124"/>
      <c r="N953" s="124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>
      <c r="A954" s="51"/>
      <c r="B954" s="51"/>
      <c r="C954" s="51"/>
      <c r="D954" s="51"/>
      <c r="E954" s="51"/>
      <c r="F954" s="371"/>
      <c r="G954" s="51"/>
      <c r="H954" s="51"/>
      <c r="I954" s="51"/>
      <c r="J954" s="51"/>
      <c r="K954" s="124"/>
      <c r="L954" s="124"/>
      <c r="M954" s="124"/>
      <c r="N954" s="124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>
      <c r="A955" s="51"/>
      <c r="B955" s="51"/>
      <c r="C955" s="51"/>
      <c r="D955" s="51"/>
      <c r="E955" s="51"/>
      <c r="F955" s="371"/>
      <c r="G955" s="51"/>
      <c r="H955" s="51"/>
      <c r="I955" s="51"/>
      <c r="J955" s="51"/>
      <c r="K955" s="124"/>
      <c r="L955" s="124"/>
      <c r="M955" s="124"/>
      <c r="N955" s="124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>
      <c r="A956" s="51"/>
      <c r="B956" s="51"/>
      <c r="C956" s="51"/>
      <c r="D956" s="51"/>
      <c r="E956" s="51"/>
      <c r="F956" s="371"/>
      <c r="G956" s="51"/>
      <c r="H956" s="51"/>
      <c r="I956" s="51"/>
      <c r="J956" s="51"/>
      <c r="K956" s="124"/>
      <c r="L956" s="124"/>
      <c r="M956" s="124"/>
      <c r="N956" s="124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>
      <c r="A957" s="51"/>
      <c r="B957" s="51"/>
      <c r="C957" s="51"/>
      <c r="D957" s="51"/>
      <c r="E957" s="51"/>
      <c r="F957" s="371"/>
      <c r="G957" s="51"/>
      <c r="H957" s="51"/>
      <c r="I957" s="51"/>
      <c r="J957" s="51"/>
      <c r="K957" s="124"/>
      <c r="L957" s="124"/>
      <c r="M957" s="124"/>
      <c r="N957" s="124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>
      <c r="A958" s="51"/>
      <c r="B958" s="51"/>
      <c r="C958" s="51"/>
      <c r="D958" s="51"/>
      <c r="E958" s="51"/>
      <c r="F958" s="371"/>
      <c r="G958" s="51"/>
      <c r="H958" s="51"/>
      <c r="I958" s="51"/>
      <c r="J958" s="51"/>
      <c r="K958" s="124"/>
      <c r="L958" s="124"/>
      <c r="M958" s="124"/>
      <c r="N958" s="124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>
      <c r="A959" s="51"/>
      <c r="B959" s="51"/>
      <c r="C959" s="51"/>
      <c r="D959" s="51"/>
      <c r="E959" s="51"/>
      <c r="F959" s="371"/>
      <c r="G959" s="51"/>
      <c r="H959" s="51"/>
      <c r="I959" s="51"/>
      <c r="J959" s="51"/>
      <c r="K959" s="124"/>
      <c r="L959" s="124"/>
      <c r="M959" s="124"/>
      <c r="N959" s="124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>
      <c r="A960" s="51"/>
      <c r="B960" s="51"/>
      <c r="C960" s="51"/>
      <c r="D960" s="51"/>
      <c r="E960" s="51"/>
      <c r="F960" s="371"/>
      <c r="G960" s="51"/>
      <c r="H960" s="51"/>
      <c r="I960" s="51"/>
      <c r="J960" s="51"/>
      <c r="K960" s="124"/>
      <c r="L960" s="124"/>
      <c r="M960" s="124"/>
      <c r="N960" s="124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>
      <c r="A961" s="51"/>
      <c r="B961" s="51"/>
      <c r="C961" s="51"/>
      <c r="D961" s="51"/>
      <c r="E961" s="51"/>
      <c r="F961" s="371"/>
      <c r="G961" s="51"/>
      <c r="H961" s="51"/>
      <c r="I961" s="51"/>
      <c r="J961" s="51"/>
      <c r="K961" s="124"/>
      <c r="L961" s="124"/>
      <c r="M961" s="124"/>
      <c r="N961" s="124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>
      <c r="A962" s="51"/>
      <c r="B962" s="51"/>
      <c r="C962" s="51"/>
      <c r="D962" s="51"/>
      <c r="E962" s="51"/>
      <c r="F962" s="371"/>
      <c r="G962" s="51"/>
      <c r="H962" s="51"/>
      <c r="I962" s="51"/>
      <c r="J962" s="51"/>
      <c r="K962" s="124"/>
      <c r="L962" s="124"/>
      <c r="M962" s="124"/>
      <c r="N962" s="124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>
      <c r="A963" s="51"/>
      <c r="B963" s="51"/>
      <c r="C963" s="51"/>
      <c r="D963" s="51"/>
      <c r="E963" s="51"/>
      <c r="F963" s="371"/>
      <c r="G963" s="51"/>
      <c r="H963" s="51"/>
      <c r="I963" s="51"/>
      <c r="J963" s="51"/>
      <c r="K963" s="124"/>
      <c r="L963" s="124"/>
      <c r="M963" s="124"/>
      <c r="N963" s="124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>
      <c r="A964" s="51"/>
      <c r="B964" s="51"/>
      <c r="C964" s="51"/>
      <c r="D964" s="51"/>
      <c r="E964" s="51"/>
      <c r="F964" s="371"/>
      <c r="G964" s="51"/>
      <c r="H964" s="51"/>
      <c r="I964" s="51"/>
      <c r="J964" s="51"/>
      <c r="K964" s="124"/>
      <c r="L964" s="124"/>
      <c r="M964" s="124"/>
      <c r="N964" s="124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>
      <c r="A965" s="51"/>
      <c r="B965" s="51"/>
      <c r="C965" s="51"/>
      <c r="D965" s="51"/>
      <c r="E965" s="51"/>
      <c r="F965" s="371"/>
      <c r="G965" s="51"/>
      <c r="H965" s="51"/>
      <c r="I965" s="51"/>
      <c r="J965" s="51"/>
      <c r="K965" s="124"/>
      <c r="L965" s="124"/>
      <c r="M965" s="124"/>
      <c r="N965" s="124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>
      <c r="A966" s="51"/>
      <c r="B966" s="51"/>
      <c r="C966" s="51"/>
      <c r="D966" s="51"/>
      <c r="E966" s="51"/>
      <c r="F966" s="371"/>
      <c r="G966" s="51"/>
      <c r="H966" s="51"/>
      <c r="I966" s="51"/>
      <c r="J966" s="51"/>
      <c r="K966" s="124"/>
      <c r="L966" s="124"/>
      <c r="M966" s="124"/>
      <c r="N966" s="124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>
      <c r="A967" s="51"/>
      <c r="B967" s="51"/>
      <c r="C967" s="51"/>
      <c r="D967" s="51"/>
      <c r="E967" s="51"/>
      <c r="F967" s="371"/>
      <c r="G967" s="51"/>
      <c r="H967" s="51"/>
      <c r="I967" s="51"/>
      <c r="J967" s="51"/>
      <c r="K967" s="124"/>
      <c r="L967" s="124"/>
      <c r="M967" s="124"/>
      <c r="N967" s="124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>
      <c r="A968" s="51"/>
      <c r="B968" s="51"/>
      <c r="C968" s="51"/>
      <c r="D968" s="51"/>
      <c r="E968" s="51"/>
      <c r="F968" s="371"/>
      <c r="G968" s="51"/>
      <c r="H968" s="51"/>
      <c r="I968" s="51"/>
      <c r="J968" s="51"/>
      <c r="K968" s="124"/>
      <c r="L968" s="124"/>
      <c r="M968" s="124"/>
      <c r="N968" s="124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>
      <c r="A969" s="51"/>
      <c r="B969" s="51"/>
      <c r="C969" s="51"/>
      <c r="D969" s="51"/>
      <c r="E969" s="51"/>
      <c r="F969" s="371"/>
      <c r="G969" s="51"/>
      <c r="H969" s="51"/>
      <c r="I969" s="51"/>
      <c r="J969" s="51"/>
      <c r="K969" s="124"/>
      <c r="L969" s="124"/>
      <c r="M969" s="124"/>
      <c r="N969" s="124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>
      <c r="A970" s="51"/>
      <c r="B970" s="51"/>
      <c r="C970" s="51"/>
      <c r="D970" s="51"/>
      <c r="E970" s="51"/>
      <c r="F970" s="371"/>
      <c r="G970" s="51"/>
      <c r="H970" s="51"/>
      <c r="I970" s="51"/>
      <c r="J970" s="51"/>
      <c r="K970" s="124"/>
      <c r="L970" s="124"/>
      <c r="M970" s="124"/>
      <c r="N970" s="124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>
      <c r="A971" s="51"/>
      <c r="B971" s="51"/>
      <c r="C971" s="51"/>
      <c r="D971" s="51"/>
      <c r="E971" s="51"/>
      <c r="F971" s="371"/>
      <c r="G971" s="51"/>
      <c r="H971" s="51"/>
      <c r="I971" s="51"/>
      <c r="J971" s="51"/>
      <c r="K971" s="124"/>
      <c r="L971" s="124"/>
      <c r="M971" s="124"/>
      <c r="N971" s="124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>
      <c r="A972" s="51"/>
      <c r="B972" s="51"/>
      <c r="C972" s="51"/>
      <c r="D972" s="51"/>
      <c r="E972" s="51"/>
      <c r="F972" s="371"/>
      <c r="G972" s="51"/>
      <c r="H972" s="51"/>
      <c r="I972" s="51"/>
      <c r="J972" s="51"/>
      <c r="K972" s="124"/>
      <c r="L972" s="124"/>
      <c r="M972" s="124"/>
      <c r="N972" s="124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>
      <c r="A973" s="51"/>
      <c r="B973" s="51"/>
      <c r="C973" s="51"/>
      <c r="D973" s="51"/>
      <c r="E973" s="51"/>
      <c r="F973" s="371"/>
      <c r="G973" s="51"/>
      <c r="H973" s="51"/>
      <c r="I973" s="51"/>
      <c r="J973" s="51"/>
      <c r="K973" s="124"/>
      <c r="L973" s="124"/>
      <c r="M973" s="124"/>
      <c r="N973" s="124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>
      <c r="A974" s="51"/>
      <c r="B974" s="51"/>
      <c r="C974" s="51"/>
      <c r="D974" s="51"/>
      <c r="E974" s="51"/>
      <c r="F974" s="371"/>
      <c r="G974" s="51"/>
      <c r="H974" s="51"/>
      <c r="I974" s="51"/>
      <c r="J974" s="51"/>
      <c r="K974" s="124"/>
      <c r="L974" s="124"/>
      <c r="M974" s="124"/>
      <c r="N974" s="124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>
      <c r="A975" s="51"/>
      <c r="B975" s="51"/>
      <c r="C975" s="51"/>
      <c r="D975" s="51"/>
      <c r="E975" s="51"/>
      <c r="F975" s="371"/>
      <c r="G975" s="51"/>
      <c r="H975" s="51"/>
      <c r="I975" s="51"/>
      <c r="J975" s="51"/>
      <c r="K975" s="124"/>
      <c r="L975" s="124"/>
      <c r="M975" s="124"/>
      <c r="N975" s="124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>
      <c r="A976" s="51"/>
      <c r="B976" s="51"/>
      <c r="C976" s="51"/>
      <c r="D976" s="51"/>
      <c r="E976" s="51"/>
      <c r="F976" s="371"/>
      <c r="G976" s="51"/>
      <c r="H976" s="51"/>
      <c r="I976" s="51"/>
      <c r="J976" s="51"/>
      <c r="K976" s="124"/>
      <c r="L976" s="124"/>
      <c r="M976" s="124"/>
      <c r="N976" s="124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>
      <c r="A977" s="51"/>
      <c r="B977" s="51"/>
      <c r="C977" s="51"/>
      <c r="D977" s="51"/>
      <c r="E977" s="51"/>
      <c r="F977" s="371"/>
      <c r="G977" s="51"/>
      <c r="H977" s="51"/>
      <c r="I977" s="51"/>
      <c r="J977" s="51"/>
      <c r="K977" s="124"/>
      <c r="L977" s="124"/>
      <c r="M977" s="124"/>
      <c r="N977" s="124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>
      <c r="A978" s="51"/>
      <c r="B978" s="51"/>
      <c r="C978" s="51"/>
      <c r="D978" s="51"/>
      <c r="E978" s="51"/>
      <c r="F978" s="371"/>
      <c r="G978" s="51"/>
      <c r="H978" s="51"/>
      <c r="I978" s="51"/>
      <c r="J978" s="51"/>
      <c r="K978" s="124"/>
      <c r="L978" s="124"/>
      <c r="M978" s="124"/>
      <c r="N978" s="124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>
      <c r="A979" s="51"/>
      <c r="B979" s="51"/>
      <c r="C979" s="51"/>
      <c r="D979" s="51"/>
      <c r="E979" s="51"/>
      <c r="F979" s="371"/>
      <c r="G979" s="51"/>
      <c r="H979" s="51"/>
      <c r="I979" s="51"/>
      <c r="J979" s="51"/>
      <c r="K979" s="124"/>
      <c r="L979" s="124"/>
      <c r="M979" s="124"/>
      <c r="N979" s="124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>
      <c r="A980" s="51"/>
      <c r="B980" s="51"/>
      <c r="C980" s="51"/>
      <c r="D980" s="51"/>
      <c r="E980" s="51"/>
      <c r="F980" s="371"/>
      <c r="G980" s="51"/>
      <c r="H980" s="51"/>
      <c r="I980" s="51"/>
      <c r="J980" s="51"/>
      <c r="K980" s="124"/>
      <c r="L980" s="124"/>
      <c r="M980" s="124"/>
      <c r="N980" s="124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>
      <c r="A981" s="51"/>
      <c r="B981" s="51"/>
      <c r="C981" s="51"/>
      <c r="D981" s="51"/>
      <c r="E981" s="51"/>
      <c r="F981" s="371"/>
      <c r="G981" s="51"/>
      <c r="H981" s="51"/>
      <c r="I981" s="51"/>
      <c r="J981" s="51"/>
      <c r="K981" s="124"/>
      <c r="L981" s="124"/>
      <c r="M981" s="124"/>
      <c r="N981" s="124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>
      <c r="A982" s="51"/>
      <c r="B982" s="51"/>
      <c r="C982" s="51"/>
      <c r="D982" s="51"/>
      <c r="E982" s="51"/>
      <c r="F982" s="371"/>
      <c r="G982" s="51"/>
      <c r="H982" s="51"/>
      <c r="I982" s="51"/>
      <c r="J982" s="51"/>
      <c r="K982" s="124"/>
      <c r="L982" s="124"/>
      <c r="M982" s="124"/>
      <c r="N982" s="124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>
      <c r="A983" s="51"/>
      <c r="B983" s="51"/>
      <c r="C983" s="51"/>
      <c r="D983" s="51"/>
      <c r="E983" s="51"/>
      <c r="F983" s="371"/>
      <c r="G983" s="51"/>
      <c r="H983" s="51"/>
      <c r="I983" s="51"/>
      <c r="J983" s="51"/>
      <c r="K983" s="124"/>
      <c r="L983" s="124"/>
      <c r="M983" s="124"/>
      <c r="N983" s="124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>
      <c r="A984" s="51"/>
      <c r="B984" s="51"/>
      <c r="C984" s="51"/>
      <c r="D984" s="51"/>
      <c r="E984" s="51"/>
      <c r="F984" s="371"/>
      <c r="G984" s="51"/>
      <c r="H984" s="51"/>
      <c r="I984" s="51"/>
      <c r="J984" s="51"/>
      <c r="K984" s="124"/>
      <c r="L984" s="124"/>
      <c r="M984" s="124"/>
      <c r="N984" s="124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>
      <c r="A985" s="51"/>
      <c r="B985" s="51"/>
      <c r="C985" s="51"/>
      <c r="D985" s="51"/>
      <c r="E985" s="51"/>
      <c r="F985" s="371"/>
      <c r="G985" s="51"/>
      <c r="H985" s="51"/>
      <c r="I985" s="51"/>
      <c r="J985" s="51"/>
      <c r="K985" s="124"/>
      <c r="L985" s="124"/>
      <c r="M985" s="124"/>
      <c r="N985" s="124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>
      <c r="A986" s="51"/>
      <c r="B986" s="51"/>
      <c r="C986" s="51"/>
      <c r="D986" s="51"/>
      <c r="E986" s="51"/>
      <c r="F986" s="371"/>
      <c r="G986" s="51"/>
      <c r="H986" s="51"/>
      <c r="I986" s="51"/>
      <c r="J986" s="51"/>
      <c r="K986" s="124"/>
      <c r="L986" s="124"/>
      <c r="M986" s="124"/>
      <c r="N986" s="124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>
      <c r="A987" s="51"/>
      <c r="B987" s="51"/>
      <c r="C987" s="51"/>
      <c r="D987" s="51"/>
      <c r="E987" s="51"/>
      <c r="F987" s="371"/>
      <c r="G987" s="51"/>
      <c r="H987" s="51"/>
      <c r="I987" s="51"/>
      <c r="J987" s="51"/>
      <c r="K987" s="124"/>
      <c r="L987" s="124"/>
      <c r="M987" s="124"/>
      <c r="N987" s="124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>
      <c r="A988" s="51"/>
      <c r="B988" s="51"/>
      <c r="C988" s="51"/>
      <c r="D988" s="51"/>
      <c r="E988" s="51"/>
      <c r="F988" s="371"/>
      <c r="G988" s="51"/>
      <c r="H988" s="51"/>
      <c r="I988" s="51"/>
      <c r="J988" s="51"/>
      <c r="K988" s="124"/>
      <c r="L988" s="124"/>
      <c r="M988" s="124"/>
      <c r="N988" s="124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>
      <c r="A989" s="51"/>
      <c r="B989" s="51"/>
      <c r="C989" s="51"/>
      <c r="D989" s="51"/>
      <c r="E989" s="51"/>
      <c r="F989" s="371"/>
      <c r="G989" s="51"/>
      <c r="H989" s="51"/>
      <c r="I989" s="51"/>
      <c r="J989" s="51"/>
      <c r="K989" s="124"/>
      <c r="L989" s="124"/>
      <c r="M989" s="124"/>
      <c r="N989" s="124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>
      <c r="A990" s="51"/>
      <c r="B990" s="51"/>
      <c r="C990" s="51"/>
      <c r="D990" s="51"/>
      <c r="E990" s="51"/>
      <c r="F990" s="371"/>
      <c r="G990" s="51"/>
      <c r="H990" s="51"/>
      <c r="I990" s="51"/>
      <c r="J990" s="51"/>
      <c r="K990" s="124"/>
      <c r="L990" s="124"/>
      <c r="M990" s="124"/>
      <c r="N990" s="124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>
      <c r="A991" s="51"/>
      <c r="B991" s="51"/>
      <c r="C991" s="51"/>
      <c r="D991" s="51"/>
      <c r="E991" s="51"/>
      <c r="F991" s="371"/>
      <c r="G991" s="51"/>
      <c r="H991" s="51"/>
      <c r="I991" s="51"/>
      <c r="J991" s="51"/>
      <c r="K991" s="124"/>
      <c r="L991" s="124"/>
      <c r="M991" s="124"/>
      <c r="N991" s="124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>
      <c r="A992" s="51"/>
      <c r="B992" s="51"/>
      <c r="C992" s="51"/>
      <c r="D992" s="51"/>
      <c r="E992" s="51"/>
      <c r="F992" s="371"/>
      <c r="G992" s="51"/>
      <c r="H992" s="51"/>
      <c r="I992" s="51"/>
      <c r="J992" s="51"/>
      <c r="K992" s="124"/>
      <c r="L992" s="124"/>
      <c r="M992" s="124"/>
      <c r="N992" s="124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>
      <c r="A993" s="51"/>
      <c r="B993" s="51"/>
      <c r="C993" s="51"/>
      <c r="D993" s="51"/>
      <c r="E993" s="51"/>
      <c r="F993" s="371"/>
      <c r="G993" s="51"/>
      <c r="H993" s="51"/>
      <c r="I993" s="51"/>
      <c r="J993" s="51"/>
      <c r="K993" s="124"/>
      <c r="L993" s="124"/>
      <c r="M993" s="124"/>
      <c r="N993" s="124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>
      <c r="A994" s="51"/>
      <c r="B994" s="51"/>
      <c r="C994" s="51"/>
      <c r="D994" s="51"/>
      <c r="E994" s="51"/>
      <c r="F994" s="371"/>
      <c r="G994" s="51"/>
      <c r="H994" s="51"/>
      <c r="I994" s="51"/>
      <c r="J994" s="51"/>
      <c r="K994" s="124"/>
      <c r="L994" s="124"/>
      <c r="M994" s="124"/>
      <c r="N994" s="124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>
      <c r="A995" s="51"/>
      <c r="B995" s="51"/>
      <c r="C995" s="51"/>
      <c r="D995" s="51"/>
      <c r="E995" s="51"/>
      <c r="F995" s="371"/>
      <c r="G995" s="51"/>
      <c r="H995" s="51"/>
      <c r="I995" s="51"/>
      <c r="J995" s="51"/>
      <c r="K995" s="124"/>
      <c r="L995" s="124"/>
      <c r="M995" s="124"/>
      <c r="N995" s="124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>
      <c r="A996" s="51"/>
      <c r="B996" s="51"/>
      <c r="C996" s="51"/>
      <c r="D996" s="51"/>
      <c r="E996" s="51"/>
      <c r="F996" s="371"/>
      <c r="G996" s="51"/>
      <c r="H996" s="51"/>
      <c r="I996" s="51"/>
      <c r="J996" s="51"/>
      <c r="K996" s="124"/>
      <c r="L996" s="124"/>
      <c r="M996" s="124"/>
      <c r="N996" s="124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>
      <c r="A997" s="51"/>
      <c r="B997" s="51"/>
      <c r="C997" s="51"/>
      <c r="D997" s="51"/>
      <c r="E997" s="51"/>
      <c r="F997" s="371"/>
      <c r="G997" s="51"/>
      <c r="H997" s="51"/>
      <c r="I997" s="51"/>
      <c r="J997" s="51"/>
      <c r="K997" s="124"/>
      <c r="L997" s="124"/>
      <c r="M997" s="124"/>
      <c r="N997" s="124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  <row r="998">
      <c r="A998" s="51"/>
      <c r="B998" s="51"/>
      <c r="C998" s="51"/>
      <c r="D998" s="51"/>
      <c r="E998" s="51"/>
      <c r="F998" s="371"/>
      <c r="G998" s="51"/>
      <c r="H998" s="51"/>
      <c r="I998" s="51"/>
      <c r="J998" s="51"/>
      <c r="K998" s="124"/>
      <c r="L998" s="124"/>
      <c r="M998" s="124"/>
      <c r="N998" s="124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</row>
    <row r="999">
      <c r="A999" s="51"/>
      <c r="B999" s="51"/>
      <c r="C999" s="51"/>
      <c r="D999" s="51"/>
      <c r="E999" s="51"/>
      <c r="F999" s="371"/>
      <c r="G999" s="51"/>
      <c r="H999" s="51"/>
      <c r="I999" s="51"/>
      <c r="J999" s="51"/>
      <c r="K999" s="124"/>
      <c r="L999" s="124"/>
      <c r="M999" s="124"/>
      <c r="N999" s="124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</row>
    <row r="1000">
      <c r="A1000" s="51"/>
      <c r="B1000" s="51"/>
      <c r="C1000" s="51"/>
      <c r="D1000" s="51"/>
      <c r="E1000" s="51"/>
      <c r="F1000" s="371"/>
      <c r="G1000" s="51"/>
      <c r="H1000" s="51"/>
      <c r="I1000" s="51"/>
      <c r="J1000" s="51"/>
      <c r="K1000" s="124"/>
      <c r="L1000" s="124"/>
      <c r="M1000" s="124"/>
      <c r="N1000" s="124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</row>
  </sheetData>
  <autoFilter ref="$B$7:$J$333">
    <sortState ref="B7:J333">
      <sortCondition ref="H7:H333"/>
    </sortState>
  </autoFilter>
  <mergeCells count="2">
    <mergeCell ref="A1:A4"/>
    <mergeCell ref="B1:T4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4" t="s">
        <v>2000</v>
      </c>
      <c r="B1" s="284" t="s">
        <v>1999</v>
      </c>
    </row>
    <row r="2">
      <c r="A2" s="372" t="s">
        <v>2030</v>
      </c>
      <c r="B2" s="285" t="s">
        <v>2007</v>
      </c>
    </row>
    <row r="3">
      <c r="A3" s="372" t="s">
        <v>2018</v>
      </c>
      <c r="B3" s="285" t="s">
        <v>2009</v>
      </c>
    </row>
    <row r="4">
      <c r="A4" s="285" t="s">
        <v>2012</v>
      </c>
      <c r="B4" s="285" t="s">
        <v>2010</v>
      </c>
    </row>
    <row r="5">
      <c r="A5" s="285" t="s">
        <v>2028</v>
      </c>
      <c r="B5" s="285" t="s">
        <v>2011</v>
      </c>
    </row>
    <row r="6">
      <c r="A6" s="285" t="s">
        <v>2026</v>
      </c>
      <c r="B6" s="285" t="s">
        <v>2013</v>
      </c>
    </row>
    <row r="7">
      <c r="A7" s="372" t="s">
        <v>2008</v>
      </c>
      <c r="B7" s="285" t="s">
        <v>2014</v>
      </c>
    </row>
    <row r="8">
      <c r="A8" s="372" t="s">
        <v>2010</v>
      </c>
      <c r="B8" s="285" t="s">
        <v>2015</v>
      </c>
    </row>
    <row r="9">
      <c r="B9" s="285" t="s">
        <v>2016</v>
      </c>
    </row>
    <row r="10">
      <c r="B10" s="285" t="s">
        <v>2017</v>
      </c>
    </row>
    <row r="11">
      <c r="B11" s="285" t="s">
        <v>2019</v>
      </c>
    </row>
    <row r="12">
      <c r="B12" s="285" t="s">
        <v>2020</v>
      </c>
    </row>
    <row r="13">
      <c r="B13" s="285" t="s">
        <v>2021</v>
      </c>
    </row>
    <row r="14">
      <c r="B14" s="285" t="s">
        <v>2022</v>
      </c>
    </row>
    <row r="15">
      <c r="B15" s="285" t="s">
        <v>2023</v>
      </c>
    </row>
    <row r="16">
      <c r="B16" s="285" t="s">
        <v>2024</v>
      </c>
    </row>
    <row r="17">
      <c r="B17" s="285" t="s">
        <v>2025</v>
      </c>
    </row>
    <row r="18">
      <c r="B18" s="285" t="s">
        <v>2027</v>
      </c>
    </row>
    <row r="19">
      <c r="B19" s="285" t="s">
        <v>2029</v>
      </c>
    </row>
    <row r="20">
      <c r="B20" s="285" t="s">
        <v>2031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2" width="9.88"/>
    <col customWidth="1" min="3" max="5" width="13.0"/>
    <col customWidth="1" min="6" max="6" width="23.13"/>
    <col customWidth="1" min="7" max="7" width="20.5"/>
    <col customWidth="1" min="8" max="8" width="21.88"/>
    <col customWidth="1" min="9" max="21" width="22.63"/>
    <col customWidth="1" min="22" max="23" width="12.63"/>
  </cols>
  <sheetData>
    <row r="1">
      <c r="A1" s="32"/>
      <c r="B1" s="33" t="s">
        <v>2081</v>
      </c>
      <c r="J1" s="373"/>
      <c r="K1" s="373"/>
      <c r="L1" s="373"/>
      <c r="M1" s="374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</row>
    <row r="2">
      <c r="J2" s="373"/>
      <c r="K2" s="373"/>
      <c r="L2" s="373"/>
      <c r="M2" s="374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</row>
    <row r="3">
      <c r="J3" s="373"/>
      <c r="K3" s="373"/>
      <c r="L3" s="373"/>
      <c r="M3" s="374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</row>
    <row r="4">
      <c r="J4" s="373"/>
      <c r="K4" s="373"/>
      <c r="L4" s="373"/>
      <c r="M4" s="374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</row>
    <row r="5" ht="11.25" customHeight="1">
      <c r="A5" s="375"/>
    </row>
    <row r="6">
      <c r="A6" s="376"/>
      <c r="B6" s="377"/>
      <c r="C6" s="377"/>
      <c r="D6" s="377"/>
      <c r="E6" s="378"/>
      <c r="F6" s="378"/>
      <c r="G6" s="49"/>
      <c r="H6" s="49"/>
      <c r="I6" s="378"/>
      <c r="J6" s="378"/>
      <c r="K6" s="49"/>
      <c r="L6" s="49"/>
      <c r="M6" s="378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>
      <c r="A7" s="376"/>
      <c r="B7" s="379">
        <v>2024.0</v>
      </c>
      <c r="C7" s="377"/>
      <c r="D7" s="377"/>
      <c r="E7" s="378"/>
      <c r="F7" s="378"/>
      <c r="G7" s="49"/>
      <c r="H7" s="49"/>
      <c r="I7" s="378"/>
      <c r="J7" s="378"/>
      <c r="K7" s="49"/>
      <c r="L7" s="49"/>
      <c r="M7" s="378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>
      <c r="A8" s="376"/>
      <c r="C8" s="377"/>
      <c r="D8" s="377"/>
      <c r="E8" s="380"/>
      <c r="F8" s="378"/>
      <c r="G8" s="49"/>
      <c r="H8" s="108"/>
      <c r="I8" s="378"/>
      <c r="J8" s="378"/>
      <c r="K8" s="49"/>
      <c r="L8" s="49"/>
      <c r="M8" s="378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</row>
    <row r="9">
      <c r="A9" s="381"/>
      <c r="C9" s="376"/>
      <c r="D9" s="377"/>
      <c r="E9" s="380"/>
      <c r="F9" s="378"/>
      <c r="G9" s="49"/>
      <c r="H9" s="108"/>
      <c r="I9" s="378"/>
      <c r="J9" s="378"/>
      <c r="K9" s="49"/>
      <c r="L9" s="49"/>
      <c r="M9" s="378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>
      <c r="A10" s="376"/>
      <c r="C10" s="376"/>
      <c r="D10" s="377"/>
      <c r="E10" s="378"/>
      <c r="F10" s="378"/>
      <c r="G10" s="49"/>
      <c r="H10" s="49"/>
      <c r="I10" s="378"/>
      <c r="J10" s="378"/>
      <c r="K10" s="49"/>
      <c r="L10" s="49"/>
      <c r="M10" s="378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>
      <c r="A11" s="376"/>
      <c r="B11" s="376"/>
      <c r="C11" s="376"/>
      <c r="D11" s="377"/>
      <c r="E11" s="378"/>
      <c r="F11" s="378"/>
      <c r="G11" s="49"/>
      <c r="H11" s="49"/>
      <c r="I11" s="378"/>
      <c r="J11" s="378"/>
      <c r="K11" s="49"/>
      <c r="L11" s="49"/>
      <c r="M11" s="378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>
      <c r="A12" s="376"/>
      <c r="B12" s="376"/>
      <c r="C12" s="382" t="s">
        <v>1916</v>
      </c>
      <c r="D12" s="383" t="s">
        <v>1917</v>
      </c>
      <c r="E12" s="383" t="s">
        <v>1918</v>
      </c>
      <c r="F12" s="383" t="s">
        <v>1919</v>
      </c>
      <c r="G12" s="383" t="s">
        <v>1920</v>
      </c>
      <c r="H12" s="383" t="s">
        <v>1921</v>
      </c>
      <c r="I12" s="383" t="s">
        <v>1922</v>
      </c>
      <c r="J12" s="383" t="s">
        <v>1923</v>
      </c>
      <c r="K12" s="383" t="s">
        <v>1924</v>
      </c>
      <c r="L12" s="384" t="s">
        <v>1925</v>
      </c>
      <c r="M12" s="382" t="s">
        <v>1926</v>
      </c>
      <c r="N12" s="382" t="s">
        <v>1927</v>
      </c>
      <c r="O12" s="382" t="s">
        <v>1928</v>
      </c>
      <c r="P12" s="382" t="s">
        <v>1929</v>
      </c>
      <c r="Q12" s="382" t="s">
        <v>1930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>
      <c r="A13" s="385">
        <f t="shared" ref="A13:A24" si="1">$B$7</f>
        <v>2024</v>
      </c>
      <c r="B13" s="385">
        <v>1.0</v>
      </c>
      <c r="C13" s="381">
        <f t="shared" ref="C13:C24" si="2">DATE(A13,B13,1)</f>
        <v>45292</v>
      </c>
      <c r="D13" s="380" t="str">
        <f t="array" ref="D13">IFERROR(XLOOKUP($B$7&amp;$C13,$B$26:$B63&amp;$D$26:$D63,E$26:E63),"")</f>
        <v/>
      </c>
      <c r="E13" s="380" t="str">
        <f t="array" ref="E13">IFERROR(XLOOKUP($B$7&amp;$C13,$B$26:$B63&amp;$D$26:$D63,F$26:F63),"")</f>
        <v/>
      </c>
      <c r="F13" s="380" t="str">
        <f t="array" ref="F13">IFERROR(XLOOKUP($B$7&amp;$C13,$B$26:$B63&amp;$D$26:$D63,G$26:G63),"")</f>
        <v/>
      </c>
      <c r="G13" s="380" t="str">
        <f t="array" ref="G13">IFERROR(XLOOKUP($B$7&amp;$C13,$B$26:$B63&amp;$D$26:$D63,H$26:H63),"")</f>
        <v/>
      </c>
      <c r="H13" s="380" t="str">
        <f t="array" ref="H13">IFERROR(XLOOKUP($B$7&amp;$C13,$B$26:$B63&amp;$D$26:$D63,I$26:I63),"")</f>
        <v/>
      </c>
      <c r="I13" s="380" t="str">
        <f t="array" ref="I13">IFERROR(XLOOKUP($B$7&amp;$C13,$B$26:$B63&amp;$D$26:$D63,J$26:J63),"")</f>
        <v/>
      </c>
      <c r="J13" s="380" t="str">
        <f t="array" ref="J13">IFERROR(XLOOKUP($B$7&amp;$C13,$B$26:$B63&amp;$D$26:$D63,K$26:K63),"")</f>
        <v/>
      </c>
      <c r="K13" s="380" t="str">
        <f t="array" ref="K13">IFERROR(XLOOKUP($B$7&amp;$C13,$B$26:$B63&amp;$D$26:$D63,L$26:L63),"")</f>
        <v/>
      </c>
      <c r="L13" s="380" t="str">
        <f t="array" ref="L13">IFERROR(XLOOKUP($B$7&amp;$C13,$B$26:$B63&amp;$D$26:$D63,M$26:M63),"")</f>
        <v/>
      </c>
      <c r="M13" s="386">
        <f t="array" ref="M13">IFERROR(XLOOKUP($B$7&amp;$C13,$B$26:$B63&amp;$D$26:$D63,N$26:N63),"")</f>
        <v>0</v>
      </c>
      <c r="N13" s="386">
        <f t="array" ref="N13">IFERROR(XLOOKUP($B$7&amp;$C13,$B$26:$B63&amp;$D$26:$D63,O$26:O63),"")</f>
        <v>0</v>
      </c>
      <c r="O13" s="380">
        <f t="array" ref="O13">IFERROR(XLOOKUP($B$7&amp;$C13,$B$26:$B63&amp;$D$26:$D63,P$26:P63),"")</f>
        <v>0</v>
      </c>
      <c r="P13" s="386">
        <f t="array" ref="P13">IFERROR(XLOOKUP($B$7&amp;$C13,$B$26:$B63&amp;$D$26:$D63,Q$26:Q63),"")</f>
        <v>0</v>
      </c>
      <c r="Q13" s="380" t="str">
        <f t="array" ref="Q13">IFERROR(XLOOKUP($B$7&amp;$C13,$B$26:$B63&amp;$D$26:$D63,R$26:R63),"")</f>
        <v/>
      </c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>
      <c r="A14" s="385">
        <f t="shared" si="1"/>
        <v>2024</v>
      </c>
      <c r="B14" s="385">
        <v>2.0</v>
      </c>
      <c r="C14" s="381">
        <f t="shared" si="2"/>
        <v>45323</v>
      </c>
      <c r="D14" s="380" t="str">
        <f t="array" ref="D14">IFERROR(XLOOKUP($B$7&amp;$C14,$B$26:$B63&amp;$D$26:$D63,E$26:E63),"")</f>
        <v/>
      </c>
      <c r="E14" s="380" t="str">
        <f t="array" ref="E14">IFERROR(XLOOKUP($B$7&amp;$C14,$B$26:$B63&amp;$D$26:$D63,F$26:F63),"")</f>
        <v/>
      </c>
      <c r="F14" s="380" t="str">
        <f t="array" ref="F14">IFERROR(XLOOKUP($B$7&amp;$C14,$B$26:$B63&amp;$D$26:$D63,G$26:G63),"")</f>
        <v/>
      </c>
      <c r="G14" s="380" t="str">
        <f t="array" ref="G14">IFERROR(XLOOKUP($B$7&amp;$C14,$B$26:$B63&amp;$D$26:$D63,H$26:H63),"")</f>
        <v/>
      </c>
      <c r="H14" s="380" t="str">
        <f t="array" ref="H14">IFERROR(XLOOKUP($B$7&amp;$C14,$B$26:$B63&amp;$D$26:$D63,I$26:I63),"")</f>
        <v/>
      </c>
      <c r="I14" s="380" t="str">
        <f t="array" ref="I14">IFERROR(XLOOKUP($B$7&amp;$C14,$B$26:$B63&amp;$D$26:$D63,J$26:J63),"")</f>
        <v/>
      </c>
      <c r="J14" s="380" t="str">
        <f t="array" ref="J14">IFERROR(XLOOKUP($B$7&amp;$C14,$B$26:$B63&amp;$D$26:$D63,K$26:K63),"")</f>
        <v/>
      </c>
      <c r="K14" s="380" t="str">
        <f t="array" ref="K14">IFERROR(XLOOKUP($B$7&amp;$C14,$B$26:$B63&amp;$D$26:$D63,L$26:L63),"")</f>
        <v/>
      </c>
      <c r="L14" s="380" t="str">
        <f t="array" ref="L14">IFERROR(XLOOKUP($B$7&amp;$C14,$B$26:$B63&amp;$D$26:$D63,M$26:M63),"")</f>
        <v/>
      </c>
      <c r="M14" s="386">
        <f t="array" ref="M14">IFERROR(XLOOKUP($B$7&amp;$C14,$B$26:$B63&amp;$D$26:$D63,N$26:N63),"")</f>
        <v>0</v>
      </c>
      <c r="N14" s="386">
        <f t="array" ref="N14">IFERROR(XLOOKUP($B$7&amp;$C14,$B$26:$B63&amp;$D$26:$D63,O$26:O63),"")</f>
        <v>0</v>
      </c>
      <c r="O14" s="380">
        <f t="array" ref="O14">IFERROR(XLOOKUP($B$7&amp;$C14,$B$26:$B63&amp;$D$26:$D63,P$26:P63),"")</f>
        <v>0</v>
      </c>
      <c r="P14" s="386">
        <f t="array" ref="P14">IFERROR(XLOOKUP($B$7&amp;$C14,$B$26:$B63&amp;$D$26:$D63,Q$26:Q63),"")</f>
        <v>0</v>
      </c>
      <c r="Q14" s="380" t="str">
        <f t="array" ref="Q14">IFERROR(XLOOKUP($B$7&amp;$C14,$B$26:$B63&amp;$D$26:$D63,R$26:R63),"")</f>
        <v/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>
      <c r="A15" s="385">
        <f t="shared" si="1"/>
        <v>2024</v>
      </c>
      <c r="B15" s="385">
        <v>3.0</v>
      </c>
      <c r="C15" s="381">
        <f t="shared" si="2"/>
        <v>45352</v>
      </c>
      <c r="D15" s="380" t="str">
        <f t="array" ref="D15">IFERROR(XLOOKUP($B$7&amp;$C15,$B$26:$B63&amp;$D$26:$D63,E$26:E63),"")</f>
        <v/>
      </c>
      <c r="E15" s="380" t="str">
        <f t="array" ref="E15">IFERROR(XLOOKUP($B$7&amp;$C15,$B$26:$B63&amp;$D$26:$D63,F$26:F63),"")</f>
        <v/>
      </c>
      <c r="F15" s="380" t="str">
        <f t="array" ref="F15">IFERROR(XLOOKUP($B$7&amp;$C15,$B$26:$B63&amp;$D$26:$D63,G$26:G63),"")</f>
        <v/>
      </c>
      <c r="G15" s="380" t="str">
        <f t="array" ref="G15">IFERROR(XLOOKUP($B$7&amp;$C15,$B$26:$B63&amp;$D$26:$D63,H$26:H63),"")</f>
        <v/>
      </c>
      <c r="H15" s="380" t="str">
        <f t="array" ref="H15">IFERROR(XLOOKUP($B$7&amp;$C15,$B$26:$B63&amp;$D$26:$D63,I$26:I63),"")</f>
        <v/>
      </c>
      <c r="I15" s="380" t="str">
        <f t="array" ref="I15">IFERROR(XLOOKUP($B$7&amp;$C15,$B$26:$B63&amp;$D$26:$D63,J$26:J63),"")</f>
        <v/>
      </c>
      <c r="J15" s="380" t="str">
        <f t="array" ref="J15">IFERROR(XLOOKUP($B$7&amp;$C15,$B$26:$B63&amp;$D$26:$D63,K$26:K63),"")</f>
        <v/>
      </c>
      <c r="K15" s="380" t="str">
        <f t="array" ref="K15">IFERROR(XLOOKUP($B$7&amp;$C15,$B$26:$B63&amp;$D$26:$D63,L$26:L63),"")</f>
        <v/>
      </c>
      <c r="L15" s="380" t="str">
        <f t="array" ref="L15">IFERROR(XLOOKUP($B$7&amp;$C15,$B$26:$B63&amp;$D$26:$D63,M$26:M63),"")</f>
        <v/>
      </c>
      <c r="M15" s="386">
        <f t="array" ref="M15">IFERROR(XLOOKUP($B$7&amp;$C15,$B$26:$B63&amp;$D$26:$D63,N$26:N63),"")</f>
        <v>0</v>
      </c>
      <c r="N15" s="386">
        <f t="array" ref="N15">IFERROR(XLOOKUP($B$7&amp;$C15,$B$26:$B63&amp;$D$26:$D63,O$26:O63),"")</f>
        <v>0</v>
      </c>
      <c r="O15" s="380">
        <f t="array" ref="O15">IFERROR(XLOOKUP($B$7&amp;$C15,$B$26:$B63&amp;$D$26:$D63,P$26:P63),"")</f>
        <v>0</v>
      </c>
      <c r="P15" s="386">
        <f t="array" ref="P15">IFERROR(XLOOKUP($B$7&amp;$C15,$B$26:$B63&amp;$D$26:$D63,Q$26:Q63),"")</f>
        <v>0</v>
      </c>
      <c r="Q15" s="380" t="str">
        <f t="array" ref="Q15">IFERROR(XLOOKUP($B$7&amp;$C15,$B$26:$B63&amp;$D$26:$D63,R$26:R63),"")</f>
        <v/>
      </c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>
      <c r="A16" s="385">
        <f t="shared" si="1"/>
        <v>2024</v>
      </c>
      <c r="B16" s="385">
        <v>4.0</v>
      </c>
      <c r="C16" s="381">
        <f t="shared" si="2"/>
        <v>45383</v>
      </c>
      <c r="D16" s="380" t="str">
        <f t="array" ref="D16">IFERROR(XLOOKUP($B$7&amp;$C16,$B$26:$B63&amp;$D$26:$D63,E$26:E63),"")</f>
        <v/>
      </c>
      <c r="E16" s="380" t="str">
        <f t="array" ref="E16">IFERROR(XLOOKUP($B$7&amp;$C16,$B$26:$B63&amp;$D$26:$D63,F$26:F63),"")</f>
        <v/>
      </c>
      <c r="F16" s="380" t="str">
        <f t="array" ref="F16">IFERROR(XLOOKUP($B$7&amp;$C16,$B$26:$B63&amp;$D$26:$D63,G$26:G63),"")</f>
        <v/>
      </c>
      <c r="G16" s="380" t="str">
        <f t="array" ref="G16">IFERROR(XLOOKUP($B$7&amp;$C16,$B$26:$B63&amp;$D$26:$D63,H$26:H63),"")</f>
        <v/>
      </c>
      <c r="H16" s="380" t="str">
        <f t="array" ref="H16">IFERROR(XLOOKUP($B$7&amp;$C16,$B$26:$B63&amp;$D$26:$D63,I$26:I63),"")</f>
        <v/>
      </c>
      <c r="I16" s="380" t="str">
        <f t="array" ref="I16">IFERROR(XLOOKUP($B$7&amp;$C16,$B$26:$B63&amp;$D$26:$D63,J$26:J63),"")</f>
        <v/>
      </c>
      <c r="J16" s="380" t="str">
        <f t="array" ref="J16">IFERROR(XLOOKUP($B$7&amp;$C16,$B$26:$B63&amp;$D$26:$D63,K$26:K63),"")</f>
        <v/>
      </c>
      <c r="K16" s="380" t="str">
        <f t="array" ref="K16">IFERROR(XLOOKUP($B$7&amp;$C16,$B$26:$B63&amp;$D$26:$D63,L$26:L63),"")</f>
        <v/>
      </c>
      <c r="L16" s="380" t="str">
        <f t="array" ref="L16">IFERROR(XLOOKUP($B$7&amp;$C16,$B$26:$B63&amp;$D$26:$D63,M$26:M63),"")</f>
        <v/>
      </c>
      <c r="M16" s="386">
        <f t="array" ref="M16">IFERROR(XLOOKUP($B$7&amp;$C16,$B$26:$B63&amp;$D$26:$D63,N$26:N63),"")</f>
        <v>0</v>
      </c>
      <c r="N16" s="386">
        <f t="array" ref="N16">IFERROR(XLOOKUP($B$7&amp;$C16,$B$26:$B63&amp;$D$26:$D63,O$26:O63),"")</f>
        <v>0</v>
      </c>
      <c r="O16" s="380">
        <f t="array" ref="O16">IFERROR(XLOOKUP($B$7&amp;$C16,$B$26:$B63&amp;$D$26:$D63,P$26:P63),"")</f>
        <v>0</v>
      </c>
      <c r="P16" s="386">
        <f t="array" ref="P16">IFERROR(XLOOKUP($B$7&amp;$C16,$B$26:$B63&amp;$D$26:$D63,Q$26:Q63),"")</f>
        <v>0</v>
      </c>
      <c r="Q16" s="380" t="str">
        <f t="array" ref="Q16">IFERROR(XLOOKUP($B$7&amp;$C16,$B$26:$B63&amp;$D$26:$D63,R$26:R63),"")</f>
        <v/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>
      <c r="A17" s="385">
        <f t="shared" si="1"/>
        <v>2024</v>
      </c>
      <c r="B17" s="385">
        <v>5.0</v>
      </c>
      <c r="C17" s="381">
        <f t="shared" si="2"/>
        <v>45413</v>
      </c>
      <c r="D17" s="380" t="str">
        <f t="array" ref="D17">IFERROR(XLOOKUP($B$7&amp;$C17,$B$26:$B63&amp;$D$26:$D63,E$26:E63),"")</f>
        <v/>
      </c>
      <c r="E17" s="380" t="str">
        <f t="array" ref="E17">IFERROR(XLOOKUP($B$7&amp;$C17,$B$26:$B63&amp;$D$26:$D63,F$26:F63),"")</f>
        <v/>
      </c>
      <c r="F17" s="380" t="str">
        <f t="array" ref="F17">IFERROR(XLOOKUP($B$7&amp;$C17,$B$26:$B63&amp;$D$26:$D63,G$26:G63),"")</f>
        <v/>
      </c>
      <c r="G17" s="380" t="str">
        <f t="array" ref="G17">IFERROR(XLOOKUP($B$7&amp;$C17,$B$26:$B63&amp;$D$26:$D63,H$26:H63),"")</f>
        <v/>
      </c>
      <c r="H17" s="380" t="str">
        <f t="array" ref="H17">IFERROR(XLOOKUP($B$7&amp;$C17,$B$26:$B63&amp;$D$26:$D63,I$26:I63),"")</f>
        <v/>
      </c>
      <c r="I17" s="380" t="str">
        <f t="array" ref="I17">IFERROR(XLOOKUP($B$7&amp;$C17,$B$26:$B63&amp;$D$26:$D63,J$26:J63),"")</f>
        <v/>
      </c>
      <c r="J17" s="380" t="str">
        <f t="array" ref="J17">IFERROR(XLOOKUP($B$7&amp;$C17,$B$26:$B63&amp;$D$26:$D63,K$26:K63),"")</f>
        <v/>
      </c>
      <c r="K17" s="380" t="str">
        <f t="array" ref="K17">IFERROR(XLOOKUP($B$7&amp;$C17,$B$26:$B63&amp;$D$26:$D63,L$26:L63),"")</f>
        <v/>
      </c>
      <c r="L17" s="380" t="str">
        <f t="array" ref="L17">IFERROR(XLOOKUP($B$7&amp;$C17,$B$26:$B63&amp;$D$26:$D63,M$26:M63),"")</f>
        <v/>
      </c>
      <c r="M17" s="386">
        <f t="array" ref="M17">IFERROR(XLOOKUP($B$7&amp;$C17,$B$26:$B63&amp;$D$26:$D63,N$26:N63),"")</f>
        <v>0</v>
      </c>
      <c r="N17" s="386">
        <f t="array" ref="N17">IFERROR(XLOOKUP($B$7&amp;$C17,$B$26:$B63&amp;$D$26:$D63,O$26:O63),"")</f>
        <v>0</v>
      </c>
      <c r="O17" s="380">
        <f t="array" ref="O17">IFERROR(XLOOKUP($B$7&amp;$C17,$B$26:$B63&amp;$D$26:$D63,P$26:P63),"")</f>
        <v>0</v>
      </c>
      <c r="P17" s="386">
        <f t="array" ref="P17">IFERROR(XLOOKUP($B$7&amp;$C17,$B$26:$B63&amp;$D$26:$D63,Q$26:Q63),"")</f>
        <v>0</v>
      </c>
      <c r="Q17" s="380" t="str">
        <f t="array" ref="Q17">IFERROR(XLOOKUP($B$7&amp;$C17,$B$26:$B63&amp;$D$26:$D63,R$26:R63),"")</f>
        <v/>
      </c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>
      <c r="A18" s="385">
        <f t="shared" si="1"/>
        <v>2024</v>
      </c>
      <c r="B18" s="385">
        <v>6.0</v>
      </c>
      <c r="C18" s="381">
        <f t="shared" si="2"/>
        <v>45444</v>
      </c>
      <c r="D18" s="380" t="str">
        <f t="array" ref="D18">IFERROR(XLOOKUP($B$7&amp;$C18,$B$26:$B63&amp;$D$26:$D63,E$26:E63),"")</f>
        <v/>
      </c>
      <c r="E18" s="380" t="str">
        <f t="array" ref="E18">IFERROR(XLOOKUP($B$7&amp;$C18,$B$26:$B63&amp;$D$26:$D63,F$26:F63),"")</f>
        <v/>
      </c>
      <c r="F18" s="380" t="str">
        <f t="array" ref="F18">IFERROR(XLOOKUP($B$7&amp;$C18,$B$26:$B63&amp;$D$26:$D63,G$26:G63),"")</f>
        <v/>
      </c>
      <c r="G18" s="380" t="str">
        <f t="array" ref="G18">IFERROR(XLOOKUP($B$7&amp;$C18,$B$26:$B63&amp;$D$26:$D63,H$26:H63),"")</f>
        <v/>
      </c>
      <c r="H18" s="380" t="str">
        <f t="array" ref="H18">IFERROR(XLOOKUP($B$7&amp;$C18,$B$26:$B63&amp;$D$26:$D63,I$26:I63),"")</f>
        <v/>
      </c>
      <c r="I18" s="380" t="str">
        <f t="array" ref="I18">IFERROR(XLOOKUP($B$7&amp;$C18,$B$26:$B63&amp;$D$26:$D63,J$26:J63),"")</f>
        <v/>
      </c>
      <c r="J18" s="380" t="str">
        <f t="array" ref="J18">IFERROR(XLOOKUP($B$7&amp;$C18,$B$26:$B63&amp;$D$26:$D63,K$26:K63),"")</f>
        <v/>
      </c>
      <c r="K18" s="380" t="str">
        <f t="array" ref="K18">IFERROR(XLOOKUP($B$7&amp;$C18,$B$26:$B63&amp;$D$26:$D63,L$26:L63),"")</f>
        <v/>
      </c>
      <c r="L18" s="380" t="str">
        <f t="array" ref="L18">IFERROR(XLOOKUP($B$7&amp;$C18,$B$26:$B63&amp;$D$26:$D63,M$26:M63),"")</f>
        <v/>
      </c>
      <c r="M18" s="386">
        <f t="array" ref="M18">IFERROR(XLOOKUP($B$7&amp;$C18,$B$26:$B63&amp;$D$26:$D63,N$26:N63),"")</f>
        <v>0</v>
      </c>
      <c r="N18" s="386">
        <f t="array" ref="N18">IFERROR(XLOOKUP($B$7&amp;$C18,$B$26:$B63&amp;$D$26:$D63,O$26:O63),"")</f>
        <v>0</v>
      </c>
      <c r="O18" s="380">
        <f t="array" ref="O18">IFERROR(XLOOKUP($B$7&amp;$C18,$B$26:$B63&amp;$D$26:$D63,P$26:P63),"")</f>
        <v>0</v>
      </c>
      <c r="P18" s="386">
        <f t="array" ref="P18">IFERROR(XLOOKUP($B$7&amp;$C18,$B$26:$B63&amp;$D$26:$D63,Q$26:Q63),"")</f>
        <v>0</v>
      </c>
      <c r="Q18" s="380" t="str">
        <f t="array" ref="Q18">IFERROR(XLOOKUP($B$7&amp;$C18,$B$26:$B63&amp;$D$26:$D63,R$26:R63),"")</f>
        <v/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>
      <c r="A19" s="385">
        <f t="shared" si="1"/>
        <v>2024</v>
      </c>
      <c r="B19" s="385">
        <v>7.0</v>
      </c>
      <c r="C19" s="381">
        <f t="shared" si="2"/>
        <v>45474</v>
      </c>
      <c r="D19" s="380" t="str">
        <f t="array" ref="D19">IFERROR(XLOOKUP($B$7&amp;$C19,$B$26:$B63&amp;$D$26:$D63,E$26:E63),"")</f>
        <v/>
      </c>
      <c r="E19" s="380" t="str">
        <f t="array" ref="E19">IFERROR(XLOOKUP($B$7&amp;$C19,$B$26:$B63&amp;$D$26:$D63,F$26:F63),"")</f>
        <v/>
      </c>
      <c r="F19" s="380" t="str">
        <f t="array" ref="F19">IFERROR(XLOOKUP($B$7&amp;$C19,$B$26:$B63&amp;$D$26:$D63,G$26:G63),"")</f>
        <v/>
      </c>
      <c r="G19" s="380" t="str">
        <f t="array" ref="G19">IFERROR(XLOOKUP($B$7&amp;$C19,$B$26:$B63&amp;$D$26:$D63,H$26:H63),"")</f>
        <v/>
      </c>
      <c r="H19" s="380" t="str">
        <f t="array" ref="H19">IFERROR(XLOOKUP($B$7&amp;$C19,$B$26:$B63&amp;$D$26:$D63,I$26:I63),"")</f>
        <v/>
      </c>
      <c r="I19" s="380" t="str">
        <f t="array" ref="I19">IFERROR(XLOOKUP($B$7&amp;$C19,$B$26:$B63&amp;$D$26:$D63,J$26:J63),"")</f>
        <v/>
      </c>
      <c r="J19" s="380" t="str">
        <f t="array" ref="J19">IFERROR(XLOOKUP($B$7&amp;$C19,$B$26:$B63&amp;$D$26:$D63,K$26:K63),"")</f>
        <v/>
      </c>
      <c r="K19" s="380" t="str">
        <f t="array" ref="K19">IFERROR(XLOOKUP($B$7&amp;$C19,$B$26:$B63&amp;$D$26:$D63,L$26:L63),"")</f>
        <v/>
      </c>
      <c r="L19" s="380" t="str">
        <f t="array" ref="L19">IFERROR(XLOOKUP($B$7&amp;$C19,$B$26:$B63&amp;$D$26:$D63,M$26:M63),"")</f>
        <v/>
      </c>
      <c r="M19" s="386">
        <f t="array" ref="M19">IFERROR(XLOOKUP($B$7&amp;$C19,$B$26:$B63&amp;$D$26:$D63,N$26:N63),"")</f>
        <v>0</v>
      </c>
      <c r="N19" s="386">
        <f t="array" ref="N19">IFERROR(XLOOKUP($B$7&amp;$C19,$B$26:$B63&amp;$D$26:$D63,O$26:O63),"")</f>
        <v>0</v>
      </c>
      <c r="O19" s="380">
        <f t="array" ref="O19">IFERROR(XLOOKUP($B$7&amp;$C19,$B$26:$B63&amp;$D$26:$D63,P$26:P63),"")</f>
        <v>0</v>
      </c>
      <c r="P19" s="386">
        <f t="array" ref="P19">IFERROR(XLOOKUP($B$7&amp;$C19,$B$26:$B63&amp;$D$26:$D63,Q$26:Q63),"")</f>
        <v>0</v>
      </c>
      <c r="Q19" s="380" t="str">
        <f t="array" ref="Q19">IFERROR(XLOOKUP($B$7&amp;$C19,$B$26:$B63&amp;$D$26:$D63,R$26:R63),"")</f>
        <v/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>
      <c r="A20" s="385">
        <f t="shared" si="1"/>
        <v>2024</v>
      </c>
      <c r="B20" s="385">
        <v>8.0</v>
      </c>
      <c r="C20" s="381">
        <f t="shared" si="2"/>
        <v>45505</v>
      </c>
      <c r="D20" s="380" t="str">
        <f t="array" ref="D20">IFERROR(XLOOKUP($B$7&amp;$C20,$B$26:$B63&amp;$D$26:$D63,E$26:E63),"")</f>
        <v/>
      </c>
      <c r="E20" s="380" t="str">
        <f t="array" ref="E20">IFERROR(XLOOKUP($B$7&amp;$C20,$B$26:$B63&amp;$D$26:$D63,F$26:F63),"")</f>
        <v/>
      </c>
      <c r="F20" s="380" t="str">
        <f t="array" ref="F20">IFERROR(XLOOKUP($B$7&amp;$C20,$B$26:$B63&amp;$D$26:$D63,G$26:G63),"")</f>
        <v/>
      </c>
      <c r="G20" s="380" t="str">
        <f t="array" ref="G20">IFERROR(XLOOKUP($B$7&amp;$C20,$B$26:$B63&amp;$D$26:$D63,H$26:H63),"")</f>
        <v/>
      </c>
      <c r="H20" s="380" t="str">
        <f t="array" ref="H20">IFERROR(XLOOKUP($B$7&amp;$C20,$B$26:$B63&amp;$D$26:$D63,I$26:I63),"")</f>
        <v/>
      </c>
      <c r="I20" s="380" t="str">
        <f t="array" ref="I20">IFERROR(XLOOKUP($B$7&amp;$C20,$B$26:$B63&amp;$D$26:$D63,J$26:J63),"")</f>
        <v/>
      </c>
      <c r="J20" s="380" t="str">
        <f t="array" ref="J20">IFERROR(XLOOKUP($B$7&amp;$C20,$B$26:$B63&amp;$D$26:$D63,K$26:K63),"")</f>
        <v/>
      </c>
      <c r="K20" s="380" t="str">
        <f t="array" ref="K20">IFERROR(XLOOKUP($B$7&amp;$C20,$B$26:$B63&amp;$D$26:$D63,L$26:L63),"")</f>
        <v/>
      </c>
      <c r="L20" s="380" t="str">
        <f t="array" ref="L20">IFERROR(XLOOKUP($B$7&amp;$C20,$B$26:$B63&amp;$D$26:$D63,M$26:M63),"")</f>
        <v/>
      </c>
      <c r="M20" s="386">
        <f t="array" ref="M20">IFERROR(XLOOKUP($B$7&amp;$C20,$B$26:$B63&amp;$D$26:$D63,N$26:N63),"")</f>
        <v>0</v>
      </c>
      <c r="N20" s="386">
        <f t="array" ref="N20">IFERROR(XLOOKUP($B$7&amp;$C20,$B$26:$B63&amp;$D$26:$D63,O$26:O63),"")</f>
        <v>0</v>
      </c>
      <c r="O20" s="380">
        <f t="array" ref="O20">IFERROR(XLOOKUP($B$7&amp;$C20,$B$26:$B63&amp;$D$26:$D63,P$26:P63),"")</f>
        <v>0</v>
      </c>
      <c r="P20" s="386">
        <f t="array" ref="P20">IFERROR(XLOOKUP($B$7&amp;$C20,$B$26:$B63&amp;$D$26:$D63,Q$26:Q63),"")</f>
        <v>0</v>
      </c>
      <c r="Q20" s="380" t="str">
        <f t="array" ref="Q20">IFERROR(XLOOKUP($B$7&amp;$C20,$B$26:$B63&amp;$D$26:$D63,R$26:R63),"")</f>
        <v/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>
      <c r="A21" s="385">
        <f t="shared" si="1"/>
        <v>2024</v>
      </c>
      <c r="B21" s="385">
        <v>9.0</v>
      </c>
      <c r="C21" s="381">
        <f t="shared" si="2"/>
        <v>45536</v>
      </c>
      <c r="D21" s="380" t="str">
        <f t="array" ref="D21">IFERROR(XLOOKUP($B$7&amp;$C21,$B$26:$B63&amp;$D$26:$D63,E$26:E63),"")</f>
        <v/>
      </c>
      <c r="E21" s="380" t="str">
        <f t="array" ref="E21">IFERROR(XLOOKUP($B$7&amp;$C21,$B$26:$B63&amp;$D$26:$D63,F$26:F63),"")</f>
        <v/>
      </c>
      <c r="F21" s="380" t="str">
        <f t="array" ref="F21">IFERROR(XLOOKUP($B$7&amp;$C21,$B$26:$B63&amp;$D$26:$D63,G$26:G63),"")</f>
        <v/>
      </c>
      <c r="G21" s="380" t="str">
        <f t="array" ref="G21">IFERROR(XLOOKUP($B$7&amp;$C21,$B$26:$B63&amp;$D$26:$D63,H$26:H63),"")</f>
        <v/>
      </c>
      <c r="H21" s="380" t="str">
        <f t="array" ref="H21">IFERROR(XLOOKUP($B$7&amp;$C21,$B$26:$B63&amp;$D$26:$D63,I$26:I63),"")</f>
        <v/>
      </c>
      <c r="I21" s="380" t="str">
        <f t="array" ref="I21">IFERROR(XLOOKUP($B$7&amp;$C21,$B$26:$B63&amp;$D$26:$D63,J$26:J63),"")</f>
        <v/>
      </c>
      <c r="J21" s="380" t="str">
        <f t="array" ref="J21">IFERROR(XLOOKUP($B$7&amp;$C21,$B$26:$B63&amp;$D$26:$D63,K$26:K63),"")</f>
        <v/>
      </c>
      <c r="K21" s="380" t="str">
        <f t="array" ref="K21">IFERROR(XLOOKUP($B$7&amp;$C21,$B$26:$B63&amp;$D$26:$D63,L$26:L63),"")</f>
        <v/>
      </c>
      <c r="L21" s="380" t="str">
        <f t="array" ref="L21">IFERROR(XLOOKUP($B$7&amp;$C21,$B$26:$B63&amp;$D$26:$D63,M$26:M63),"")</f>
        <v/>
      </c>
      <c r="M21" s="386">
        <f t="array" ref="M21">IFERROR(XLOOKUP($B$7&amp;$C21,$B$26:$B63&amp;$D$26:$D63,N$26:N63),"")</f>
        <v>0</v>
      </c>
      <c r="N21" s="386">
        <f t="array" ref="N21">IFERROR(XLOOKUP($B$7&amp;$C21,$B$26:$B63&amp;$D$26:$D63,O$26:O63),"")</f>
        <v>0</v>
      </c>
      <c r="O21" s="380">
        <f t="array" ref="O21">IFERROR(XLOOKUP($B$7&amp;$C21,$B$26:$B63&amp;$D$26:$D63,P$26:P63),"")</f>
        <v>0</v>
      </c>
      <c r="P21" s="386">
        <f t="array" ref="P21">IFERROR(XLOOKUP($B$7&amp;$C21,$B$26:$B63&amp;$D$26:$D63,Q$26:Q63),"")</f>
        <v>0</v>
      </c>
      <c r="Q21" s="380" t="str">
        <f t="array" ref="Q21">IFERROR(XLOOKUP($B$7&amp;$C21,$B$26:$B63&amp;$D$26:$D63,R$26:R63),"")</f>
        <v/>
      </c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>
      <c r="A22" s="385">
        <f t="shared" si="1"/>
        <v>2024</v>
      </c>
      <c r="B22" s="385">
        <v>10.0</v>
      </c>
      <c r="C22" s="381">
        <f t="shared" si="2"/>
        <v>45566</v>
      </c>
      <c r="D22" s="380" t="str">
        <f t="array" ref="D22">IFERROR(XLOOKUP($B$7&amp;$C22,$B$26:$B63&amp;$D$26:$D63,E$26:E63),"")</f>
        <v/>
      </c>
      <c r="E22" s="380" t="str">
        <f t="array" ref="E22">IFERROR(XLOOKUP($B$7&amp;$C22,$B$26:$B63&amp;$D$26:$D63,F$26:F63),"")</f>
        <v/>
      </c>
      <c r="F22" s="380" t="str">
        <f t="array" ref="F22">IFERROR(XLOOKUP($B$7&amp;$C22,$B$26:$B63&amp;$D$26:$D63,G$26:G63),"")</f>
        <v/>
      </c>
      <c r="G22" s="380" t="str">
        <f t="array" ref="G22">IFERROR(XLOOKUP($B$7&amp;$C22,$B$26:$B63&amp;$D$26:$D63,H$26:H63),"")</f>
        <v/>
      </c>
      <c r="H22" s="380" t="str">
        <f t="array" ref="H22">IFERROR(XLOOKUP($B$7&amp;$C22,$B$26:$B63&amp;$D$26:$D63,I$26:I63),"")</f>
        <v/>
      </c>
      <c r="I22" s="380" t="str">
        <f t="array" ref="I22">IFERROR(XLOOKUP($B$7&amp;$C22,$B$26:$B63&amp;$D$26:$D63,J$26:J63),"")</f>
        <v/>
      </c>
      <c r="J22" s="380" t="str">
        <f t="array" ref="J22">IFERROR(XLOOKUP($B$7&amp;$C22,$B$26:$B63&amp;$D$26:$D63,K$26:K63),"")</f>
        <v/>
      </c>
      <c r="K22" s="380" t="str">
        <f t="array" ref="K22">IFERROR(XLOOKUP($B$7&amp;$C22,$B$26:$B63&amp;$D$26:$D63,L$26:L63),"")</f>
        <v/>
      </c>
      <c r="L22" s="380" t="str">
        <f t="array" ref="L22">IFERROR(XLOOKUP($B$7&amp;$C22,$B$26:$B63&amp;$D$26:$D63,M$26:M63),"")</f>
        <v/>
      </c>
      <c r="M22" s="386">
        <f t="array" ref="M22">IFERROR(XLOOKUP($B$7&amp;$C22,$B$26:$B63&amp;$D$26:$D63,N$26:N63),"")</f>
        <v>0</v>
      </c>
      <c r="N22" s="386">
        <f t="array" ref="N22">IFERROR(XLOOKUP($B$7&amp;$C22,$B$26:$B63&amp;$D$26:$D63,O$26:O63),"")</f>
        <v>0</v>
      </c>
      <c r="O22" s="380">
        <f t="array" ref="O22">IFERROR(XLOOKUP($B$7&amp;$C22,$B$26:$B63&amp;$D$26:$D63,P$26:P63),"")</f>
        <v>0</v>
      </c>
      <c r="P22" s="386">
        <f t="array" ref="P22">IFERROR(XLOOKUP($B$7&amp;$C22,$B$26:$B63&amp;$D$26:$D63,Q$26:Q63),"")</f>
        <v>0</v>
      </c>
      <c r="Q22" s="380" t="str">
        <f t="array" ref="Q22">IFERROR(XLOOKUP($B$7&amp;$C22,$B$26:$B63&amp;$D$26:$D63,R$26:R63),"")</f>
        <v/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>
      <c r="A23" s="385">
        <f t="shared" si="1"/>
        <v>2024</v>
      </c>
      <c r="B23" s="385">
        <v>11.0</v>
      </c>
      <c r="C23" s="381">
        <f t="shared" si="2"/>
        <v>45597</v>
      </c>
      <c r="D23" s="380" t="str">
        <f t="array" ref="D23">IFERROR(XLOOKUP($B$7&amp;$C23,$B$26:$B63&amp;$D$26:$D63,E$26:E63),"")</f>
        <v/>
      </c>
      <c r="E23" s="380" t="str">
        <f t="array" ref="E23">IFERROR(XLOOKUP($B$7&amp;$C23,$B$26:$B63&amp;$D$26:$D63,F$26:F63),"")</f>
        <v/>
      </c>
      <c r="F23" s="380" t="str">
        <f t="array" ref="F23">IFERROR(XLOOKUP($B$7&amp;$C23,$B$26:$B63&amp;$D$26:$D63,G$26:G63),"")</f>
        <v/>
      </c>
      <c r="G23" s="380" t="str">
        <f t="array" ref="G23">IFERROR(XLOOKUP($B$7&amp;$C23,$B$26:$B63&amp;$D$26:$D63,H$26:H63),"")</f>
        <v/>
      </c>
      <c r="H23" s="380" t="str">
        <f t="array" ref="H23">IFERROR(XLOOKUP($B$7&amp;$C23,$B$26:$B63&amp;$D$26:$D63,I$26:I63),"")</f>
        <v/>
      </c>
      <c r="I23" s="380" t="str">
        <f t="array" ref="I23">IFERROR(XLOOKUP($B$7&amp;$C23,$B$26:$B63&amp;$D$26:$D63,J$26:J63),"")</f>
        <v/>
      </c>
      <c r="J23" s="380" t="str">
        <f t="array" ref="J23">IFERROR(XLOOKUP($B$7&amp;$C23,$B$26:$B63&amp;$D$26:$D63,K$26:K63),"")</f>
        <v/>
      </c>
      <c r="K23" s="380" t="str">
        <f t="array" ref="K23">IFERROR(XLOOKUP($B$7&amp;$C23,$B$26:$B63&amp;$D$26:$D63,L$26:L63),"")</f>
        <v/>
      </c>
      <c r="L23" s="380" t="str">
        <f t="array" ref="L23">IFERROR(XLOOKUP($B$7&amp;$C23,$B$26:$B63&amp;$D$26:$D63,M$26:M63),"")</f>
        <v/>
      </c>
      <c r="M23" s="386">
        <f t="array" ref="M23">IFERROR(XLOOKUP($B$7&amp;$C23,$B$26:$B63&amp;$D$26:$D63,N$26:N63),"")</f>
        <v>0</v>
      </c>
      <c r="N23" s="386">
        <f t="array" ref="N23">IFERROR(XLOOKUP($B$7&amp;$C23,$B$26:$B63&amp;$D$26:$D63,O$26:O63),"")</f>
        <v>0</v>
      </c>
      <c r="O23" s="380">
        <f t="array" ref="O23">IFERROR(XLOOKUP($B$7&amp;$C23,$B$26:$B63&amp;$D$26:$D63,P$26:P63),"")</f>
        <v>0</v>
      </c>
      <c r="P23" s="386">
        <f t="array" ref="P23">IFERROR(XLOOKUP($B$7&amp;$C23,$B$26:$B63&amp;$D$26:$D63,Q$26:Q63),"")</f>
        <v>0</v>
      </c>
      <c r="Q23" s="380" t="str">
        <f t="array" ref="Q23">IFERROR(XLOOKUP($B$7&amp;$C23,$B$26:$B63&amp;$D$26:$D63,R$26:R63),"")</f>
        <v/>
      </c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>
      <c r="A24" s="385">
        <f t="shared" si="1"/>
        <v>2024</v>
      </c>
      <c r="B24" s="385">
        <v>12.0</v>
      </c>
      <c r="C24" s="381">
        <f t="shared" si="2"/>
        <v>45627</v>
      </c>
      <c r="D24" s="380" t="str">
        <f t="array" ref="D24">IFERROR(XLOOKUP($B$7&amp;$C24,$B$26:$B63&amp;$D$26:$D63,E$26:E63),"")</f>
        <v/>
      </c>
      <c r="E24" s="380" t="str">
        <f t="array" ref="E24">IFERROR(XLOOKUP($B$7&amp;$C24,$B$26:$B63&amp;$D$26:$D63,F$26:F63),"")</f>
        <v/>
      </c>
      <c r="F24" s="380" t="str">
        <f t="array" ref="F24">IFERROR(XLOOKUP($B$7&amp;$C24,$B$26:$B63&amp;$D$26:$D63,G$26:G63),"")</f>
        <v/>
      </c>
      <c r="G24" s="380" t="str">
        <f t="array" ref="G24">IFERROR(XLOOKUP($B$7&amp;$C24,$B$26:$B63&amp;$D$26:$D63,H$26:H63),"")</f>
        <v/>
      </c>
      <c r="H24" s="380" t="str">
        <f t="array" ref="H24">IFERROR(XLOOKUP($B$7&amp;$C24,$B$26:$B63&amp;$D$26:$D63,I$26:I63),"")</f>
        <v/>
      </c>
      <c r="I24" s="380" t="str">
        <f t="array" ref="I24">IFERROR(XLOOKUP($B$7&amp;$C24,$B$26:$B63&amp;$D$26:$D63,J$26:J63),"")</f>
        <v/>
      </c>
      <c r="J24" s="380" t="str">
        <f t="array" ref="J24">IFERROR(XLOOKUP($B$7&amp;$C24,$B$26:$B63&amp;$D$26:$D63,K$26:K63),"")</f>
        <v/>
      </c>
      <c r="K24" s="380" t="str">
        <f t="array" ref="K24">IFERROR(XLOOKUP($B$7&amp;$C24,$B$26:$B63&amp;$D$26:$D63,L$26:L63),"")</f>
        <v/>
      </c>
      <c r="L24" s="380" t="str">
        <f t="array" ref="L24">IFERROR(XLOOKUP($B$7&amp;$C24,$B$26:$B63&amp;$D$26:$D63,M$26:M63),"")</f>
        <v/>
      </c>
      <c r="M24" s="386">
        <f t="array" ref="M24">IFERROR(XLOOKUP($B$7&amp;$C24,$B$26:$B63&amp;$D$26:$D63,N$26:N63),"")</f>
        <v>0</v>
      </c>
      <c r="N24" s="386">
        <f t="array" ref="N24">IFERROR(XLOOKUP($B$7&amp;$C24,$B$26:$B63&amp;$D$26:$D63,O$26:O63),"")</f>
        <v>0</v>
      </c>
      <c r="O24" s="380">
        <f t="array" ref="O24">IFERROR(XLOOKUP($B$7&amp;$C24,$B$26:$B63&amp;$D$26:$D63,P$26:P63),"")</f>
        <v>0</v>
      </c>
      <c r="P24" s="386">
        <f t="array" ref="P24">IFERROR(XLOOKUP($B$7&amp;$C24,$B$26:$B63&amp;$D$26:$D63,Q$26:Q63),"")</f>
        <v>0</v>
      </c>
      <c r="Q24" s="380" t="str">
        <f t="array" ref="Q24">IFERROR(XLOOKUP($B$7&amp;$C24,$B$26:$B63&amp;$D$26:$D63,R$26:R63),"")</f>
        <v/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>
      <c r="A25" s="376"/>
      <c r="B25" s="377"/>
      <c r="C25" s="377"/>
      <c r="D25" s="377"/>
      <c r="E25" s="378"/>
      <c r="F25" s="378"/>
      <c r="G25" s="49"/>
      <c r="H25" s="49"/>
      <c r="I25" s="378"/>
      <c r="J25" s="378"/>
      <c r="K25" s="49"/>
      <c r="L25" s="49"/>
      <c r="M25" s="378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>
      <c r="A26" s="382"/>
      <c r="B26" s="387" t="s">
        <v>1988</v>
      </c>
      <c r="C26" s="387" t="s">
        <v>1987</v>
      </c>
      <c r="D26" s="382" t="s">
        <v>1916</v>
      </c>
      <c r="E26" s="382" t="s">
        <v>1917</v>
      </c>
      <c r="F26" s="382" t="s">
        <v>1918</v>
      </c>
      <c r="G26" s="382" t="s">
        <v>1919</v>
      </c>
      <c r="H26" s="382" t="s">
        <v>1920</v>
      </c>
      <c r="I26" s="382" t="s">
        <v>1921</v>
      </c>
      <c r="J26" s="382" t="s">
        <v>1922</v>
      </c>
      <c r="K26" s="382" t="s">
        <v>1923</v>
      </c>
      <c r="L26" s="382" t="s">
        <v>1924</v>
      </c>
      <c r="M26" s="388" t="s">
        <v>1925</v>
      </c>
      <c r="N26" s="382" t="s">
        <v>1926</v>
      </c>
      <c r="O26" s="382" t="s">
        <v>1927</v>
      </c>
      <c r="P26" s="382" t="s">
        <v>1928</v>
      </c>
      <c r="Q26" s="382" t="s">
        <v>1929</v>
      </c>
      <c r="R26" s="382" t="s">
        <v>1930</v>
      </c>
      <c r="S26" s="382"/>
      <c r="T26" s="382"/>
      <c r="U26" s="382"/>
      <c r="V26" s="389"/>
      <c r="W26" s="389"/>
      <c r="X26" s="389"/>
      <c r="Y26" s="389"/>
      <c r="Z26" s="389"/>
      <c r="AA26" s="389"/>
      <c r="AB26" s="389"/>
    </row>
    <row r="27">
      <c r="A27" s="390" t="s">
        <v>2082</v>
      </c>
      <c r="B27" s="391"/>
      <c r="C27" s="391"/>
      <c r="D27" s="381"/>
      <c r="E27" s="378"/>
      <c r="F27" s="378"/>
      <c r="G27" s="49"/>
      <c r="H27" s="49"/>
      <c r="I27" s="378"/>
      <c r="J27" s="378"/>
      <c r="K27" s="378"/>
      <c r="L27" s="378"/>
      <c r="M27" s="378"/>
      <c r="N27" s="49"/>
      <c r="O27" s="392"/>
      <c r="P27" s="378"/>
      <c r="Q27" s="49"/>
      <c r="R27" s="378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>
      <c r="A28" s="390"/>
      <c r="B28" s="391">
        <v>2024.0</v>
      </c>
      <c r="C28" s="391">
        <v>1.0</v>
      </c>
      <c r="D28" s="381">
        <f t="shared" ref="D28:D63" si="3">DATE(B28,C28,1)</f>
        <v>45292</v>
      </c>
      <c r="E28" s="378" t="str">
        <f t="shared" ref="E28:E63" si="4">SUMIFS('Base de Dados'!$M$6:$M63,'Base de Dados'!$O$6:$O63,MONTH(D28),'Base de Dados'!$P$6:$P63,YEAR(D28),'Base de Dados'!$E$6:$E63,$E$26,'Base de Dados'!$C$6:$C63,"Sim")</f>
        <v>#N/A</v>
      </c>
      <c r="F28" s="378" t="str">
        <f t="shared" ref="F28:F63" si="5">SUMIFS('Base de Dados'!$M$6:$M63,'Base de Dados'!$O$6:$O63,MONTH(D28),'Base de Dados'!$P$6:$P63,YEAR(D28),'Base de Dados'!$E$6:$E63,$F$26,'Base de Dados'!$C$6:$C63,"Sim")</f>
        <v>#N/A</v>
      </c>
      <c r="G28" s="49" t="str">
        <f t="shared" ref="G28:G63" si="6">E28-F28</f>
        <v>#N/A</v>
      </c>
      <c r="H28" s="49" t="str">
        <f t="shared" ref="H28:H63" si="7">H27+G28</f>
        <v>#N/A</v>
      </c>
      <c r="I28" s="378" t="str">
        <f t="shared" ref="I28:I63" si="8">SUMIFS('Base de Dados'!$M$6:$M63,'Base de Dados'!$O$6:$O63,MONTH(D28),'Base de Dados'!$P$6:$P63,YEAR(D28),'Base de Dados'!$F$6:$F63,$I$26,'Base de Dados'!$C$6:$C63,"Sim")</f>
        <v>#N/A</v>
      </c>
      <c r="J28" s="378" t="str">
        <f t="shared" ref="J28:J63" si="9">SUMIFS('Base de Dados'!$M$6:$M63,'Base de Dados'!$O$6:$O63,MONTH(D28),'Base de Dados'!$P$6:$P63,YEAR(D28),'Base de Dados'!$F$6:$F63,$J$26,'Base de Dados'!$C$6:$C63,"Sim")</f>
        <v>#N/A</v>
      </c>
      <c r="K28" s="378" t="str">
        <f t="shared" ref="K28:K63" si="10">SUMIFS('Base de Dados'!$M$6:$M63,'Base de Dados'!$O$6:$O63,MONTH(D28),'Base de Dados'!$P$6:$P63,YEAR(D28),'Base de Dados'!$F$6:$F63,$K$26,'Base de Dados'!$C$6:$C63,"Sim")</f>
        <v>#N/A</v>
      </c>
      <c r="L28" s="378" t="str">
        <f t="shared" ref="L28:L63" si="11">SUMIFS('Base de Dados'!$M$6:$M63,'Base de Dados'!$O$6:$O63,MONTH(D28),'Base de Dados'!$P$6:$P63,YEAR(D28),'Base de Dados'!$F$6:$F63,$L$26,'Base de Dados'!$C$6:$C63,"Sim")</f>
        <v>#N/A</v>
      </c>
      <c r="M28" s="378" t="str">
        <f t="shared" ref="M28:M63" si="12">SUMIFS('Base de Dados'!$M$6:$M63,'Base de Dados'!$O$6:$O63,MONTH(D28),'Base de Dados'!$P$6:$P63,YEAR(D28),'Base de Dados'!$E$6:$E63,$E$26,'Base de Dados'!$C$6:$C63,"Não")</f>
        <v>#N/A</v>
      </c>
      <c r="N28" s="49">
        <f t="shared" ref="N28:N63" si="13">IFERROR(H28/P28,0)</f>
        <v>0</v>
      </c>
      <c r="O28" s="392">
        <f t="shared" ref="O28:O63" si="14">IFERROR((E28-J28)/E28,0)</f>
        <v>0</v>
      </c>
      <c r="P28" s="378">
        <f t="shared" ref="P28:P63" si="15">IFERROR(I28/O28,0)</f>
        <v>0</v>
      </c>
      <c r="Q28" s="49">
        <f t="shared" ref="Q28:Q63" si="16">IFERROR(G28/E28,0)</f>
        <v>0</v>
      </c>
      <c r="R28" s="378" t="str">
        <f t="shared" ref="R28:R63" si="17">SUMIFS('Base de Dados'!$M$6:$M63,'Base de Dados'!$O$6:$O63,MONTH(D28),'Base de Dados'!$P$6:$P63,YEAR(D28),'Base de Dados'!$E$6:$E63,$E$26)</f>
        <v>#N/A</v>
      </c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>
      <c r="A29" s="390"/>
      <c r="B29" s="391">
        <v>2024.0</v>
      </c>
      <c r="C29" s="391">
        <v>2.0</v>
      </c>
      <c r="D29" s="381">
        <f t="shared" si="3"/>
        <v>45323</v>
      </c>
      <c r="E29" s="378" t="str">
        <f t="shared" si="4"/>
        <v>#N/A</v>
      </c>
      <c r="F29" s="378" t="str">
        <f t="shared" si="5"/>
        <v>#N/A</v>
      </c>
      <c r="G29" s="49" t="str">
        <f t="shared" si="6"/>
        <v>#N/A</v>
      </c>
      <c r="H29" s="49" t="str">
        <f t="shared" si="7"/>
        <v>#N/A</v>
      </c>
      <c r="I29" s="378" t="str">
        <f t="shared" si="8"/>
        <v>#N/A</v>
      </c>
      <c r="J29" s="378" t="str">
        <f t="shared" si="9"/>
        <v>#N/A</v>
      </c>
      <c r="K29" s="378" t="str">
        <f t="shared" si="10"/>
        <v>#N/A</v>
      </c>
      <c r="L29" s="378" t="str">
        <f t="shared" si="11"/>
        <v>#N/A</v>
      </c>
      <c r="M29" s="378" t="str">
        <f t="shared" si="12"/>
        <v>#N/A</v>
      </c>
      <c r="N29" s="49">
        <f t="shared" si="13"/>
        <v>0</v>
      </c>
      <c r="O29" s="392">
        <f t="shared" si="14"/>
        <v>0</v>
      </c>
      <c r="P29" s="378">
        <f t="shared" si="15"/>
        <v>0</v>
      </c>
      <c r="Q29" s="49">
        <f t="shared" si="16"/>
        <v>0</v>
      </c>
      <c r="R29" s="378" t="str">
        <f t="shared" si="17"/>
        <v>#N/A</v>
      </c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>
      <c r="A30" s="390"/>
      <c r="B30" s="391">
        <v>2024.0</v>
      </c>
      <c r="C30" s="391">
        <v>3.0</v>
      </c>
      <c r="D30" s="381">
        <f t="shared" si="3"/>
        <v>45352</v>
      </c>
      <c r="E30" s="378" t="str">
        <f t="shared" si="4"/>
        <v>#N/A</v>
      </c>
      <c r="F30" s="378" t="str">
        <f t="shared" si="5"/>
        <v>#N/A</v>
      </c>
      <c r="G30" s="49" t="str">
        <f t="shared" si="6"/>
        <v>#N/A</v>
      </c>
      <c r="H30" s="49" t="str">
        <f t="shared" si="7"/>
        <v>#N/A</v>
      </c>
      <c r="I30" s="378" t="str">
        <f t="shared" si="8"/>
        <v>#N/A</v>
      </c>
      <c r="J30" s="378" t="str">
        <f t="shared" si="9"/>
        <v>#N/A</v>
      </c>
      <c r="K30" s="378" t="str">
        <f t="shared" si="10"/>
        <v>#N/A</v>
      </c>
      <c r="L30" s="378" t="str">
        <f t="shared" si="11"/>
        <v>#N/A</v>
      </c>
      <c r="M30" s="378" t="str">
        <f t="shared" si="12"/>
        <v>#N/A</v>
      </c>
      <c r="N30" s="49">
        <f t="shared" si="13"/>
        <v>0</v>
      </c>
      <c r="O30" s="392">
        <f t="shared" si="14"/>
        <v>0</v>
      </c>
      <c r="P30" s="378">
        <f t="shared" si="15"/>
        <v>0</v>
      </c>
      <c r="Q30" s="49">
        <f t="shared" si="16"/>
        <v>0</v>
      </c>
      <c r="R30" s="378" t="str">
        <f t="shared" si="17"/>
        <v>#N/A</v>
      </c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>
      <c r="A31" s="390"/>
      <c r="B31" s="391">
        <v>2024.0</v>
      </c>
      <c r="C31" s="391">
        <v>4.0</v>
      </c>
      <c r="D31" s="381">
        <f t="shared" si="3"/>
        <v>45383</v>
      </c>
      <c r="E31" s="378" t="str">
        <f t="shared" si="4"/>
        <v>#N/A</v>
      </c>
      <c r="F31" s="378" t="str">
        <f t="shared" si="5"/>
        <v>#N/A</v>
      </c>
      <c r="G31" s="49" t="str">
        <f t="shared" si="6"/>
        <v>#N/A</v>
      </c>
      <c r="H31" s="49" t="str">
        <f t="shared" si="7"/>
        <v>#N/A</v>
      </c>
      <c r="I31" s="378" t="str">
        <f t="shared" si="8"/>
        <v>#N/A</v>
      </c>
      <c r="J31" s="378" t="str">
        <f t="shared" si="9"/>
        <v>#N/A</v>
      </c>
      <c r="K31" s="378" t="str">
        <f t="shared" si="10"/>
        <v>#N/A</v>
      </c>
      <c r="L31" s="378" t="str">
        <f t="shared" si="11"/>
        <v>#N/A</v>
      </c>
      <c r="M31" s="378" t="str">
        <f t="shared" si="12"/>
        <v>#N/A</v>
      </c>
      <c r="N31" s="49">
        <f t="shared" si="13"/>
        <v>0</v>
      </c>
      <c r="O31" s="392">
        <f t="shared" si="14"/>
        <v>0</v>
      </c>
      <c r="P31" s="378">
        <f t="shared" si="15"/>
        <v>0</v>
      </c>
      <c r="Q31" s="49">
        <f t="shared" si="16"/>
        <v>0</v>
      </c>
      <c r="R31" s="378" t="str">
        <f t="shared" si="17"/>
        <v>#N/A</v>
      </c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>
      <c r="A32" s="390"/>
      <c r="B32" s="391">
        <v>2024.0</v>
      </c>
      <c r="C32" s="391">
        <v>5.0</v>
      </c>
      <c r="D32" s="381">
        <f t="shared" si="3"/>
        <v>45413</v>
      </c>
      <c r="E32" s="378" t="str">
        <f t="shared" si="4"/>
        <v>#N/A</v>
      </c>
      <c r="F32" s="378" t="str">
        <f t="shared" si="5"/>
        <v>#N/A</v>
      </c>
      <c r="G32" s="49" t="str">
        <f t="shared" si="6"/>
        <v>#N/A</v>
      </c>
      <c r="H32" s="49" t="str">
        <f t="shared" si="7"/>
        <v>#N/A</v>
      </c>
      <c r="I32" s="378" t="str">
        <f t="shared" si="8"/>
        <v>#N/A</v>
      </c>
      <c r="J32" s="378" t="str">
        <f t="shared" si="9"/>
        <v>#N/A</v>
      </c>
      <c r="K32" s="378" t="str">
        <f t="shared" si="10"/>
        <v>#N/A</v>
      </c>
      <c r="L32" s="378" t="str">
        <f t="shared" si="11"/>
        <v>#N/A</v>
      </c>
      <c r="M32" s="378" t="str">
        <f t="shared" si="12"/>
        <v>#N/A</v>
      </c>
      <c r="N32" s="49">
        <f t="shared" si="13"/>
        <v>0</v>
      </c>
      <c r="O32" s="392">
        <f t="shared" si="14"/>
        <v>0</v>
      </c>
      <c r="P32" s="378">
        <f t="shared" si="15"/>
        <v>0</v>
      </c>
      <c r="Q32" s="49">
        <f t="shared" si="16"/>
        <v>0</v>
      </c>
      <c r="R32" s="378" t="str">
        <f t="shared" si="17"/>
        <v>#N/A</v>
      </c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>
      <c r="A33" s="390"/>
      <c r="B33" s="391">
        <v>2024.0</v>
      </c>
      <c r="C33" s="391">
        <v>6.0</v>
      </c>
      <c r="D33" s="381">
        <f t="shared" si="3"/>
        <v>45444</v>
      </c>
      <c r="E33" s="378" t="str">
        <f t="shared" si="4"/>
        <v>#N/A</v>
      </c>
      <c r="F33" s="378" t="str">
        <f t="shared" si="5"/>
        <v>#N/A</v>
      </c>
      <c r="G33" s="49" t="str">
        <f t="shared" si="6"/>
        <v>#N/A</v>
      </c>
      <c r="H33" s="49" t="str">
        <f t="shared" si="7"/>
        <v>#N/A</v>
      </c>
      <c r="I33" s="378" t="str">
        <f t="shared" si="8"/>
        <v>#N/A</v>
      </c>
      <c r="J33" s="378" t="str">
        <f t="shared" si="9"/>
        <v>#N/A</v>
      </c>
      <c r="K33" s="378" t="str">
        <f t="shared" si="10"/>
        <v>#N/A</v>
      </c>
      <c r="L33" s="378" t="str">
        <f t="shared" si="11"/>
        <v>#N/A</v>
      </c>
      <c r="M33" s="378" t="str">
        <f t="shared" si="12"/>
        <v>#N/A</v>
      </c>
      <c r="N33" s="49">
        <f t="shared" si="13"/>
        <v>0</v>
      </c>
      <c r="O33" s="392">
        <f t="shared" si="14"/>
        <v>0</v>
      </c>
      <c r="P33" s="378">
        <f t="shared" si="15"/>
        <v>0</v>
      </c>
      <c r="Q33" s="49">
        <f t="shared" si="16"/>
        <v>0</v>
      </c>
      <c r="R33" s="378" t="str">
        <f t="shared" si="17"/>
        <v>#N/A</v>
      </c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>
      <c r="A34" s="390"/>
      <c r="B34" s="391">
        <v>2024.0</v>
      </c>
      <c r="C34" s="391">
        <v>7.0</v>
      </c>
      <c r="D34" s="381">
        <f t="shared" si="3"/>
        <v>45474</v>
      </c>
      <c r="E34" s="378" t="str">
        <f t="shared" si="4"/>
        <v>#N/A</v>
      </c>
      <c r="F34" s="378" t="str">
        <f t="shared" si="5"/>
        <v>#N/A</v>
      </c>
      <c r="G34" s="49" t="str">
        <f t="shared" si="6"/>
        <v>#N/A</v>
      </c>
      <c r="H34" s="49" t="str">
        <f t="shared" si="7"/>
        <v>#N/A</v>
      </c>
      <c r="I34" s="378" t="str">
        <f t="shared" si="8"/>
        <v>#N/A</v>
      </c>
      <c r="J34" s="378" t="str">
        <f t="shared" si="9"/>
        <v>#N/A</v>
      </c>
      <c r="K34" s="378" t="str">
        <f t="shared" si="10"/>
        <v>#N/A</v>
      </c>
      <c r="L34" s="378" t="str">
        <f t="shared" si="11"/>
        <v>#N/A</v>
      </c>
      <c r="M34" s="378" t="str">
        <f t="shared" si="12"/>
        <v>#N/A</v>
      </c>
      <c r="N34" s="49">
        <f t="shared" si="13"/>
        <v>0</v>
      </c>
      <c r="O34" s="392">
        <f t="shared" si="14"/>
        <v>0</v>
      </c>
      <c r="P34" s="378">
        <f t="shared" si="15"/>
        <v>0</v>
      </c>
      <c r="Q34" s="49">
        <f t="shared" si="16"/>
        <v>0</v>
      </c>
      <c r="R34" s="378" t="str">
        <f t="shared" si="17"/>
        <v>#N/A</v>
      </c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>
      <c r="A35" s="390"/>
      <c r="B35" s="391">
        <v>2024.0</v>
      </c>
      <c r="C35" s="391">
        <v>8.0</v>
      </c>
      <c r="D35" s="381">
        <f t="shared" si="3"/>
        <v>45505</v>
      </c>
      <c r="E35" s="378" t="str">
        <f t="shared" si="4"/>
        <v>#N/A</v>
      </c>
      <c r="F35" s="378" t="str">
        <f t="shared" si="5"/>
        <v>#N/A</v>
      </c>
      <c r="G35" s="49" t="str">
        <f t="shared" si="6"/>
        <v>#N/A</v>
      </c>
      <c r="H35" s="49" t="str">
        <f t="shared" si="7"/>
        <v>#N/A</v>
      </c>
      <c r="I35" s="378" t="str">
        <f t="shared" si="8"/>
        <v>#N/A</v>
      </c>
      <c r="J35" s="378" t="str">
        <f t="shared" si="9"/>
        <v>#N/A</v>
      </c>
      <c r="K35" s="378" t="str">
        <f t="shared" si="10"/>
        <v>#N/A</v>
      </c>
      <c r="L35" s="378" t="str">
        <f t="shared" si="11"/>
        <v>#N/A</v>
      </c>
      <c r="M35" s="378" t="str">
        <f t="shared" si="12"/>
        <v>#N/A</v>
      </c>
      <c r="N35" s="49">
        <f t="shared" si="13"/>
        <v>0</v>
      </c>
      <c r="O35" s="392">
        <f t="shared" si="14"/>
        <v>0</v>
      </c>
      <c r="P35" s="378">
        <f t="shared" si="15"/>
        <v>0</v>
      </c>
      <c r="Q35" s="49">
        <f t="shared" si="16"/>
        <v>0</v>
      </c>
      <c r="R35" s="378" t="str">
        <f t="shared" si="17"/>
        <v>#N/A</v>
      </c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>
      <c r="A36" s="390"/>
      <c r="B36" s="391">
        <v>2024.0</v>
      </c>
      <c r="C36" s="391">
        <v>9.0</v>
      </c>
      <c r="D36" s="381">
        <f t="shared" si="3"/>
        <v>45536</v>
      </c>
      <c r="E36" s="378" t="str">
        <f t="shared" si="4"/>
        <v>#N/A</v>
      </c>
      <c r="F36" s="378" t="str">
        <f t="shared" si="5"/>
        <v>#N/A</v>
      </c>
      <c r="G36" s="49" t="str">
        <f t="shared" si="6"/>
        <v>#N/A</v>
      </c>
      <c r="H36" s="49" t="str">
        <f t="shared" si="7"/>
        <v>#N/A</v>
      </c>
      <c r="I36" s="378" t="str">
        <f t="shared" si="8"/>
        <v>#N/A</v>
      </c>
      <c r="J36" s="378" t="str">
        <f t="shared" si="9"/>
        <v>#N/A</v>
      </c>
      <c r="K36" s="378" t="str">
        <f t="shared" si="10"/>
        <v>#N/A</v>
      </c>
      <c r="L36" s="378" t="str">
        <f t="shared" si="11"/>
        <v>#N/A</v>
      </c>
      <c r="M36" s="378" t="str">
        <f t="shared" si="12"/>
        <v>#N/A</v>
      </c>
      <c r="N36" s="49">
        <f t="shared" si="13"/>
        <v>0</v>
      </c>
      <c r="O36" s="392">
        <f t="shared" si="14"/>
        <v>0</v>
      </c>
      <c r="P36" s="378">
        <f t="shared" si="15"/>
        <v>0</v>
      </c>
      <c r="Q36" s="49">
        <f t="shared" si="16"/>
        <v>0</v>
      </c>
      <c r="R36" s="378" t="str">
        <f t="shared" si="17"/>
        <v>#N/A</v>
      </c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>
      <c r="A37" s="390"/>
      <c r="B37" s="391">
        <v>2024.0</v>
      </c>
      <c r="C37" s="391">
        <v>10.0</v>
      </c>
      <c r="D37" s="381">
        <f t="shared" si="3"/>
        <v>45566</v>
      </c>
      <c r="E37" s="378" t="str">
        <f t="shared" si="4"/>
        <v>#N/A</v>
      </c>
      <c r="F37" s="378" t="str">
        <f t="shared" si="5"/>
        <v>#N/A</v>
      </c>
      <c r="G37" s="49" t="str">
        <f t="shared" si="6"/>
        <v>#N/A</v>
      </c>
      <c r="H37" s="49" t="str">
        <f t="shared" si="7"/>
        <v>#N/A</v>
      </c>
      <c r="I37" s="378" t="str">
        <f t="shared" si="8"/>
        <v>#N/A</v>
      </c>
      <c r="J37" s="378" t="str">
        <f t="shared" si="9"/>
        <v>#N/A</v>
      </c>
      <c r="K37" s="378" t="str">
        <f t="shared" si="10"/>
        <v>#N/A</v>
      </c>
      <c r="L37" s="378" t="str">
        <f t="shared" si="11"/>
        <v>#N/A</v>
      </c>
      <c r="M37" s="378" t="str">
        <f t="shared" si="12"/>
        <v>#N/A</v>
      </c>
      <c r="N37" s="49">
        <f t="shared" si="13"/>
        <v>0</v>
      </c>
      <c r="O37" s="392">
        <f t="shared" si="14"/>
        <v>0</v>
      </c>
      <c r="P37" s="378">
        <f t="shared" si="15"/>
        <v>0</v>
      </c>
      <c r="Q37" s="49">
        <f t="shared" si="16"/>
        <v>0</v>
      </c>
      <c r="R37" s="378" t="str">
        <f t="shared" si="17"/>
        <v>#N/A</v>
      </c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>
      <c r="A38" s="390"/>
      <c r="B38" s="391">
        <v>2024.0</v>
      </c>
      <c r="C38" s="391">
        <v>11.0</v>
      </c>
      <c r="D38" s="381">
        <f t="shared" si="3"/>
        <v>45597</v>
      </c>
      <c r="E38" s="378" t="str">
        <f t="shared" si="4"/>
        <v>#N/A</v>
      </c>
      <c r="F38" s="378" t="str">
        <f t="shared" si="5"/>
        <v>#N/A</v>
      </c>
      <c r="G38" s="49" t="str">
        <f t="shared" si="6"/>
        <v>#N/A</v>
      </c>
      <c r="H38" s="49" t="str">
        <f t="shared" si="7"/>
        <v>#N/A</v>
      </c>
      <c r="I38" s="378" t="str">
        <f t="shared" si="8"/>
        <v>#N/A</v>
      </c>
      <c r="J38" s="378" t="str">
        <f t="shared" si="9"/>
        <v>#N/A</v>
      </c>
      <c r="K38" s="378" t="str">
        <f t="shared" si="10"/>
        <v>#N/A</v>
      </c>
      <c r="L38" s="378" t="str">
        <f t="shared" si="11"/>
        <v>#N/A</v>
      </c>
      <c r="M38" s="378" t="str">
        <f t="shared" si="12"/>
        <v>#N/A</v>
      </c>
      <c r="N38" s="49">
        <f t="shared" si="13"/>
        <v>0</v>
      </c>
      <c r="O38" s="392">
        <f t="shared" si="14"/>
        <v>0</v>
      </c>
      <c r="P38" s="378">
        <f t="shared" si="15"/>
        <v>0</v>
      </c>
      <c r="Q38" s="49">
        <f t="shared" si="16"/>
        <v>0</v>
      </c>
      <c r="R38" s="378" t="str">
        <f t="shared" si="17"/>
        <v>#N/A</v>
      </c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>
      <c r="A39" s="390"/>
      <c r="B39" s="391">
        <v>2024.0</v>
      </c>
      <c r="C39" s="391">
        <v>12.0</v>
      </c>
      <c r="D39" s="381">
        <f t="shared" si="3"/>
        <v>45627</v>
      </c>
      <c r="E39" s="378" t="str">
        <f t="shared" si="4"/>
        <v>#N/A</v>
      </c>
      <c r="F39" s="378" t="str">
        <f t="shared" si="5"/>
        <v>#N/A</v>
      </c>
      <c r="G39" s="49" t="str">
        <f t="shared" si="6"/>
        <v>#N/A</v>
      </c>
      <c r="H39" s="49" t="str">
        <f t="shared" si="7"/>
        <v>#N/A</v>
      </c>
      <c r="I39" s="378" t="str">
        <f t="shared" si="8"/>
        <v>#N/A</v>
      </c>
      <c r="J39" s="378" t="str">
        <f t="shared" si="9"/>
        <v>#N/A</v>
      </c>
      <c r="K39" s="378" t="str">
        <f t="shared" si="10"/>
        <v>#N/A</v>
      </c>
      <c r="L39" s="378" t="str">
        <f t="shared" si="11"/>
        <v>#N/A</v>
      </c>
      <c r="M39" s="378" t="str">
        <f t="shared" si="12"/>
        <v>#N/A</v>
      </c>
      <c r="N39" s="49">
        <f t="shared" si="13"/>
        <v>0</v>
      </c>
      <c r="O39" s="392">
        <f t="shared" si="14"/>
        <v>0</v>
      </c>
      <c r="P39" s="378">
        <f t="shared" si="15"/>
        <v>0</v>
      </c>
      <c r="Q39" s="49">
        <f t="shared" si="16"/>
        <v>0</v>
      </c>
      <c r="R39" s="378" t="str">
        <f t="shared" si="17"/>
        <v>#N/A</v>
      </c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>
      <c r="A40" s="390"/>
      <c r="B40" s="391">
        <v>2025.0</v>
      </c>
      <c r="C40" s="391">
        <v>1.0</v>
      </c>
      <c r="D40" s="381">
        <f t="shared" si="3"/>
        <v>45658</v>
      </c>
      <c r="E40" s="378" t="str">
        <f t="shared" si="4"/>
        <v>#N/A</v>
      </c>
      <c r="F40" s="378" t="str">
        <f t="shared" si="5"/>
        <v>#N/A</v>
      </c>
      <c r="G40" s="49" t="str">
        <f t="shared" si="6"/>
        <v>#N/A</v>
      </c>
      <c r="H40" s="49" t="str">
        <f t="shared" si="7"/>
        <v>#N/A</v>
      </c>
      <c r="I40" s="378" t="str">
        <f t="shared" si="8"/>
        <v>#N/A</v>
      </c>
      <c r="J40" s="378" t="str">
        <f t="shared" si="9"/>
        <v>#N/A</v>
      </c>
      <c r="K40" s="378" t="str">
        <f t="shared" si="10"/>
        <v>#N/A</v>
      </c>
      <c r="L40" s="378" t="str">
        <f t="shared" si="11"/>
        <v>#N/A</v>
      </c>
      <c r="M40" s="378" t="str">
        <f t="shared" si="12"/>
        <v>#N/A</v>
      </c>
      <c r="N40" s="49">
        <f t="shared" si="13"/>
        <v>0</v>
      </c>
      <c r="O40" s="392">
        <f t="shared" si="14"/>
        <v>0</v>
      </c>
      <c r="P40" s="378">
        <f t="shared" si="15"/>
        <v>0</v>
      </c>
      <c r="Q40" s="49">
        <f t="shared" si="16"/>
        <v>0</v>
      </c>
      <c r="R40" s="378" t="str">
        <f t="shared" si="17"/>
        <v>#N/A</v>
      </c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>
      <c r="A41" s="390"/>
      <c r="B41" s="391">
        <v>2025.0</v>
      </c>
      <c r="C41" s="391">
        <v>2.0</v>
      </c>
      <c r="D41" s="381">
        <f t="shared" si="3"/>
        <v>45689</v>
      </c>
      <c r="E41" s="378" t="str">
        <f t="shared" si="4"/>
        <v>#N/A</v>
      </c>
      <c r="F41" s="378" t="str">
        <f t="shared" si="5"/>
        <v>#N/A</v>
      </c>
      <c r="G41" s="49" t="str">
        <f t="shared" si="6"/>
        <v>#N/A</v>
      </c>
      <c r="H41" s="49" t="str">
        <f t="shared" si="7"/>
        <v>#N/A</v>
      </c>
      <c r="I41" s="378" t="str">
        <f t="shared" si="8"/>
        <v>#N/A</v>
      </c>
      <c r="J41" s="378" t="str">
        <f t="shared" si="9"/>
        <v>#N/A</v>
      </c>
      <c r="K41" s="378" t="str">
        <f t="shared" si="10"/>
        <v>#N/A</v>
      </c>
      <c r="L41" s="378" t="str">
        <f t="shared" si="11"/>
        <v>#N/A</v>
      </c>
      <c r="M41" s="378" t="str">
        <f t="shared" si="12"/>
        <v>#N/A</v>
      </c>
      <c r="N41" s="49">
        <f t="shared" si="13"/>
        <v>0</v>
      </c>
      <c r="O41" s="392">
        <f t="shared" si="14"/>
        <v>0</v>
      </c>
      <c r="P41" s="378">
        <f t="shared" si="15"/>
        <v>0</v>
      </c>
      <c r="Q41" s="49">
        <f t="shared" si="16"/>
        <v>0</v>
      </c>
      <c r="R41" s="378" t="str">
        <f t="shared" si="17"/>
        <v>#N/A</v>
      </c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>
      <c r="A42" s="390"/>
      <c r="B42" s="391">
        <v>2025.0</v>
      </c>
      <c r="C42" s="391">
        <v>3.0</v>
      </c>
      <c r="D42" s="381">
        <f t="shared" si="3"/>
        <v>45717</v>
      </c>
      <c r="E42" s="378" t="str">
        <f t="shared" si="4"/>
        <v>#N/A</v>
      </c>
      <c r="F42" s="378" t="str">
        <f t="shared" si="5"/>
        <v>#N/A</v>
      </c>
      <c r="G42" s="49" t="str">
        <f t="shared" si="6"/>
        <v>#N/A</v>
      </c>
      <c r="H42" s="49" t="str">
        <f t="shared" si="7"/>
        <v>#N/A</v>
      </c>
      <c r="I42" s="378" t="str">
        <f t="shared" si="8"/>
        <v>#N/A</v>
      </c>
      <c r="J42" s="378" t="str">
        <f t="shared" si="9"/>
        <v>#N/A</v>
      </c>
      <c r="K42" s="378" t="str">
        <f t="shared" si="10"/>
        <v>#N/A</v>
      </c>
      <c r="L42" s="378" t="str">
        <f t="shared" si="11"/>
        <v>#N/A</v>
      </c>
      <c r="M42" s="378" t="str">
        <f t="shared" si="12"/>
        <v>#N/A</v>
      </c>
      <c r="N42" s="49">
        <f t="shared" si="13"/>
        <v>0</v>
      </c>
      <c r="O42" s="392">
        <f t="shared" si="14"/>
        <v>0</v>
      </c>
      <c r="P42" s="378">
        <f t="shared" si="15"/>
        <v>0</v>
      </c>
      <c r="Q42" s="49">
        <f t="shared" si="16"/>
        <v>0</v>
      </c>
      <c r="R42" s="378" t="str">
        <f t="shared" si="17"/>
        <v>#N/A</v>
      </c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>
      <c r="A43" s="390"/>
      <c r="B43" s="391">
        <v>2025.0</v>
      </c>
      <c r="C43" s="391">
        <v>4.0</v>
      </c>
      <c r="D43" s="381">
        <f t="shared" si="3"/>
        <v>45748</v>
      </c>
      <c r="E43" s="378" t="str">
        <f t="shared" si="4"/>
        <v>#N/A</v>
      </c>
      <c r="F43" s="378" t="str">
        <f t="shared" si="5"/>
        <v>#N/A</v>
      </c>
      <c r="G43" s="49" t="str">
        <f t="shared" si="6"/>
        <v>#N/A</v>
      </c>
      <c r="H43" s="49" t="str">
        <f t="shared" si="7"/>
        <v>#N/A</v>
      </c>
      <c r="I43" s="378" t="str">
        <f t="shared" si="8"/>
        <v>#N/A</v>
      </c>
      <c r="J43" s="378" t="str">
        <f t="shared" si="9"/>
        <v>#N/A</v>
      </c>
      <c r="K43" s="378" t="str">
        <f t="shared" si="10"/>
        <v>#N/A</v>
      </c>
      <c r="L43" s="378" t="str">
        <f t="shared" si="11"/>
        <v>#N/A</v>
      </c>
      <c r="M43" s="378" t="str">
        <f t="shared" si="12"/>
        <v>#N/A</v>
      </c>
      <c r="N43" s="49">
        <f t="shared" si="13"/>
        <v>0</v>
      </c>
      <c r="O43" s="392">
        <f t="shared" si="14"/>
        <v>0</v>
      </c>
      <c r="P43" s="378">
        <f t="shared" si="15"/>
        <v>0</v>
      </c>
      <c r="Q43" s="49">
        <f t="shared" si="16"/>
        <v>0</v>
      </c>
      <c r="R43" s="378" t="str">
        <f t="shared" si="17"/>
        <v>#N/A</v>
      </c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>
      <c r="A44" s="390"/>
      <c r="B44" s="391">
        <v>2025.0</v>
      </c>
      <c r="C44" s="391">
        <v>5.0</v>
      </c>
      <c r="D44" s="381">
        <f t="shared" si="3"/>
        <v>45778</v>
      </c>
      <c r="E44" s="378" t="str">
        <f t="shared" si="4"/>
        <v>#N/A</v>
      </c>
      <c r="F44" s="378" t="str">
        <f t="shared" si="5"/>
        <v>#N/A</v>
      </c>
      <c r="G44" s="49" t="str">
        <f t="shared" si="6"/>
        <v>#N/A</v>
      </c>
      <c r="H44" s="49" t="str">
        <f t="shared" si="7"/>
        <v>#N/A</v>
      </c>
      <c r="I44" s="378" t="str">
        <f t="shared" si="8"/>
        <v>#N/A</v>
      </c>
      <c r="J44" s="378" t="str">
        <f t="shared" si="9"/>
        <v>#N/A</v>
      </c>
      <c r="K44" s="378" t="str">
        <f t="shared" si="10"/>
        <v>#N/A</v>
      </c>
      <c r="L44" s="378" t="str">
        <f t="shared" si="11"/>
        <v>#N/A</v>
      </c>
      <c r="M44" s="378" t="str">
        <f t="shared" si="12"/>
        <v>#N/A</v>
      </c>
      <c r="N44" s="49">
        <f t="shared" si="13"/>
        <v>0</v>
      </c>
      <c r="O44" s="392">
        <f t="shared" si="14"/>
        <v>0</v>
      </c>
      <c r="P44" s="378">
        <f t="shared" si="15"/>
        <v>0</v>
      </c>
      <c r="Q44" s="49">
        <f t="shared" si="16"/>
        <v>0</v>
      </c>
      <c r="R44" s="378" t="str">
        <f t="shared" si="17"/>
        <v>#N/A</v>
      </c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>
      <c r="A45" s="390"/>
      <c r="B45" s="391">
        <v>2025.0</v>
      </c>
      <c r="C45" s="391">
        <v>6.0</v>
      </c>
      <c r="D45" s="381">
        <f t="shared" si="3"/>
        <v>45809</v>
      </c>
      <c r="E45" s="378" t="str">
        <f t="shared" si="4"/>
        <v>#N/A</v>
      </c>
      <c r="F45" s="378" t="str">
        <f t="shared" si="5"/>
        <v>#N/A</v>
      </c>
      <c r="G45" s="49" t="str">
        <f t="shared" si="6"/>
        <v>#N/A</v>
      </c>
      <c r="H45" s="49" t="str">
        <f t="shared" si="7"/>
        <v>#N/A</v>
      </c>
      <c r="I45" s="378" t="str">
        <f t="shared" si="8"/>
        <v>#N/A</v>
      </c>
      <c r="J45" s="378" t="str">
        <f t="shared" si="9"/>
        <v>#N/A</v>
      </c>
      <c r="K45" s="378" t="str">
        <f t="shared" si="10"/>
        <v>#N/A</v>
      </c>
      <c r="L45" s="378" t="str">
        <f t="shared" si="11"/>
        <v>#N/A</v>
      </c>
      <c r="M45" s="378" t="str">
        <f t="shared" si="12"/>
        <v>#N/A</v>
      </c>
      <c r="N45" s="49">
        <f t="shared" si="13"/>
        <v>0</v>
      </c>
      <c r="O45" s="392">
        <f t="shared" si="14"/>
        <v>0</v>
      </c>
      <c r="P45" s="378">
        <f t="shared" si="15"/>
        <v>0</v>
      </c>
      <c r="Q45" s="49">
        <f t="shared" si="16"/>
        <v>0</v>
      </c>
      <c r="R45" s="378" t="str">
        <f t="shared" si="17"/>
        <v>#N/A</v>
      </c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>
      <c r="A46" s="390"/>
      <c r="B46" s="391">
        <v>2025.0</v>
      </c>
      <c r="C46" s="391">
        <v>7.0</v>
      </c>
      <c r="D46" s="381">
        <f t="shared" si="3"/>
        <v>45839</v>
      </c>
      <c r="E46" s="378" t="str">
        <f t="shared" si="4"/>
        <v>#N/A</v>
      </c>
      <c r="F46" s="378" t="str">
        <f t="shared" si="5"/>
        <v>#N/A</v>
      </c>
      <c r="G46" s="49" t="str">
        <f t="shared" si="6"/>
        <v>#N/A</v>
      </c>
      <c r="H46" s="49" t="str">
        <f t="shared" si="7"/>
        <v>#N/A</v>
      </c>
      <c r="I46" s="378" t="str">
        <f t="shared" si="8"/>
        <v>#N/A</v>
      </c>
      <c r="J46" s="378" t="str">
        <f t="shared" si="9"/>
        <v>#N/A</v>
      </c>
      <c r="K46" s="378" t="str">
        <f t="shared" si="10"/>
        <v>#N/A</v>
      </c>
      <c r="L46" s="378" t="str">
        <f t="shared" si="11"/>
        <v>#N/A</v>
      </c>
      <c r="M46" s="378" t="str">
        <f t="shared" si="12"/>
        <v>#N/A</v>
      </c>
      <c r="N46" s="49">
        <f t="shared" si="13"/>
        <v>0</v>
      </c>
      <c r="O46" s="392">
        <f t="shared" si="14"/>
        <v>0</v>
      </c>
      <c r="P46" s="378">
        <f t="shared" si="15"/>
        <v>0</v>
      </c>
      <c r="Q46" s="49">
        <f t="shared" si="16"/>
        <v>0</v>
      </c>
      <c r="R46" s="378" t="str">
        <f t="shared" si="17"/>
        <v>#N/A</v>
      </c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>
      <c r="A47" s="390"/>
      <c r="B47" s="391">
        <v>2025.0</v>
      </c>
      <c r="C47" s="391">
        <v>8.0</v>
      </c>
      <c r="D47" s="381">
        <f t="shared" si="3"/>
        <v>45870</v>
      </c>
      <c r="E47" s="378" t="str">
        <f t="shared" si="4"/>
        <v>#N/A</v>
      </c>
      <c r="F47" s="378" t="str">
        <f t="shared" si="5"/>
        <v>#N/A</v>
      </c>
      <c r="G47" s="49" t="str">
        <f t="shared" si="6"/>
        <v>#N/A</v>
      </c>
      <c r="H47" s="49" t="str">
        <f t="shared" si="7"/>
        <v>#N/A</v>
      </c>
      <c r="I47" s="378" t="str">
        <f t="shared" si="8"/>
        <v>#N/A</v>
      </c>
      <c r="J47" s="378" t="str">
        <f t="shared" si="9"/>
        <v>#N/A</v>
      </c>
      <c r="K47" s="378" t="str">
        <f t="shared" si="10"/>
        <v>#N/A</v>
      </c>
      <c r="L47" s="378" t="str">
        <f t="shared" si="11"/>
        <v>#N/A</v>
      </c>
      <c r="M47" s="378" t="str">
        <f t="shared" si="12"/>
        <v>#N/A</v>
      </c>
      <c r="N47" s="49">
        <f t="shared" si="13"/>
        <v>0</v>
      </c>
      <c r="O47" s="392">
        <f t="shared" si="14"/>
        <v>0</v>
      </c>
      <c r="P47" s="378">
        <f t="shared" si="15"/>
        <v>0</v>
      </c>
      <c r="Q47" s="49">
        <f t="shared" si="16"/>
        <v>0</v>
      </c>
      <c r="R47" s="378" t="str">
        <f t="shared" si="17"/>
        <v>#N/A</v>
      </c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>
      <c r="A48" s="390"/>
      <c r="B48" s="391">
        <v>2025.0</v>
      </c>
      <c r="C48" s="391">
        <v>9.0</v>
      </c>
      <c r="D48" s="381">
        <f t="shared" si="3"/>
        <v>45901</v>
      </c>
      <c r="E48" s="378" t="str">
        <f t="shared" si="4"/>
        <v>#N/A</v>
      </c>
      <c r="F48" s="378" t="str">
        <f t="shared" si="5"/>
        <v>#N/A</v>
      </c>
      <c r="G48" s="49" t="str">
        <f t="shared" si="6"/>
        <v>#N/A</v>
      </c>
      <c r="H48" s="49" t="str">
        <f t="shared" si="7"/>
        <v>#N/A</v>
      </c>
      <c r="I48" s="378" t="str">
        <f t="shared" si="8"/>
        <v>#N/A</v>
      </c>
      <c r="J48" s="378" t="str">
        <f t="shared" si="9"/>
        <v>#N/A</v>
      </c>
      <c r="K48" s="378" t="str">
        <f t="shared" si="10"/>
        <v>#N/A</v>
      </c>
      <c r="L48" s="378" t="str">
        <f t="shared" si="11"/>
        <v>#N/A</v>
      </c>
      <c r="M48" s="378" t="str">
        <f t="shared" si="12"/>
        <v>#N/A</v>
      </c>
      <c r="N48" s="49">
        <f t="shared" si="13"/>
        <v>0</v>
      </c>
      <c r="O48" s="392">
        <f t="shared" si="14"/>
        <v>0</v>
      </c>
      <c r="P48" s="378">
        <f t="shared" si="15"/>
        <v>0</v>
      </c>
      <c r="Q48" s="49">
        <f t="shared" si="16"/>
        <v>0</v>
      </c>
      <c r="R48" s="378" t="str">
        <f t="shared" si="17"/>
        <v>#N/A</v>
      </c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>
      <c r="A49" s="390"/>
      <c r="B49" s="391">
        <v>2025.0</v>
      </c>
      <c r="C49" s="391">
        <v>10.0</v>
      </c>
      <c r="D49" s="381">
        <f t="shared" si="3"/>
        <v>45931</v>
      </c>
      <c r="E49" s="378" t="str">
        <f t="shared" si="4"/>
        <v>#N/A</v>
      </c>
      <c r="F49" s="378" t="str">
        <f t="shared" si="5"/>
        <v>#N/A</v>
      </c>
      <c r="G49" s="49" t="str">
        <f t="shared" si="6"/>
        <v>#N/A</v>
      </c>
      <c r="H49" s="49" t="str">
        <f t="shared" si="7"/>
        <v>#N/A</v>
      </c>
      <c r="I49" s="378" t="str">
        <f t="shared" si="8"/>
        <v>#N/A</v>
      </c>
      <c r="J49" s="378" t="str">
        <f t="shared" si="9"/>
        <v>#N/A</v>
      </c>
      <c r="K49" s="378" t="str">
        <f t="shared" si="10"/>
        <v>#N/A</v>
      </c>
      <c r="L49" s="378" t="str">
        <f t="shared" si="11"/>
        <v>#N/A</v>
      </c>
      <c r="M49" s="378" t="str">
        <f t="shared" si="12"/>
        <v>#N/A</v>
      </c>
      <c r="N49" s="49">
        <f t="shared" si="13"/>
        <v>0</v>
      </c>
      <c r="O49" s="392">
        <f t="shared" si="14"/>
        <v>0</v>
      </c>
      <c r="P49" s="378">
        <f t="shared" si="15"/>
        <v>0</v>
      </c>
      <c r="Q49" s="49">
        <f t="shared" si="16"/>
        <v>0</v>
      </c>
      <c r="R49" s="378" t="str">
        <f t="shared" si="17"/>
        <v>#N/A</v>
      </c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>
      <c r="A50" s="390"/>
      <c r="B50" s="391">
        <v>2025.0</v>
      </c>
      <c r="C50" s="391">
        <v>11.0</v>
      </c>
      <c r="D50" s="381">
        <f t="shared" si="3"/>
        <v>45962</v>
      </c>
      <c r="E50" s="378" t="str">
        <f t="shared" si="4"/>
        <v>#N/A</v>
      </c>
      <c r="F50" s="378" t="str">
        <f t="shared" si="5"/>
        <v>#N/A</v>
      </c>
      <c r="G50" s="49" t="str">
        <f t="shared" si="6"/>
        <v>#N/A</v>
      </c>
      <c r="H50" s="49" t="str">
        <f t="shared" si="7"/>
        <v>#N/A</v>
      </c>
      <c r="I50" s="378" t="str">
        <f t="shared" si="8"/>
        <v>#N/A</v>
      </c>
      <c r="J50" s="378" t="str">
        <f t="shared" si="9"/>
        <v>#N/A</v>
      </c>
      <c r="K50" s="378" t="str">
        <f t="shared" si="10"/>
        <v>#N/A</v>
      </c>
      <c r="L50" s="378" t="str">
        <f t="shared" si="11"/>
        <v>#N/A</v>
      </c>
      <c r="M50" s="378" t="str">
        <f t="shared" si="12"/>
        <v>#N/A</v>
      </c>
      <c r="N50" s="49">
        <f t="shared" si="13"/>
        <v>0</v>
      </c>
      <c r="O50" s="392">
        <f t="shared" si="14"/>
        <v>0</v>
      </c>
      <c r="P50" s="378">
        <f t="shared" si="15"/>
        <v>0</v>
      </c>
      <c r="Q50" s="49">
        <f t="shared" si="16"/>
        <v>0</v>
      </c>
      <c r="R50" s="378" t="str">
        <f t="shared" si="17"/>
        <v>#N/A</v>
      </c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>
      <c r="A51" s="390"/>
      <c r="B51" s="391">
        <v>2025.0</v>
      </c>
      <c r="C51" s="391">
        <v>12.0</v>
      </c>
      <c r="D51" s="381">
        <f t="shared" si="3"/>
        <v>45992</v>
      </c>
      <c r="E51" s="378" t="str">
        <f t="shared" si="4"/>
        <v>#N/A</v>
      </c>
      <c r="F51" s="378" t="str">
        <f t="shared" si="5"/>
        <v>#N/A</v>
      </c>
      <c r="G51" s="49" t="str">
        <f t="shared" si="6"/>
        <v>#N/A</v>
      </c>
      <c r="H51" s="49" t="str">
        <f t="shared" si="7"/>
        <v>#N/A</v>
      </c>
      <c r="I51" s="378" t="str">
        <f t="shared" si="8"/>
        <v>#N/A</v>
      </c>
      <c r="J51" s="378" t="str">
        <f t="shared" si="9"/>
        <v>#N/A</v>
      </c>
      <c r="K51" s="378" t="str">
        <f t="shared" si="10"/>
        <v>#N/A</v>
      </c>
      <c r="L51" s="378" t="str">
        <f t="shared" si="11"/>
        <v>#N/A</v>
      </c>
      <c r="M51" s="378" t="str">
        <f t="shared" si="12"/>
        <v>#N/A</v>
      </c>
      <c r="N51" s="49">
        <f t="shared" si="13"/>
        <v>0</v>
      </c>
      <c r="O51" s="392">
        <f t="shared" si="14"/>
        <v>0</v>
      </c>
      <c r="P51" s="378">
        <f t="shared" si="15"/>
        <v>0</v>
      </c>
      <c r="Q51" s="49">
        <f t="shared" si="16"/>
        <v>0</v>
      </c>
      <c r="R51" s="378" t="str">
        <f t="shared" si="17"/>
        <v>#N/A</v>
      </c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>
      <c r="A52" s="390"/>
      <c r="B52" s="391">
        <v>2026.0</v>
      </c>
      <c r="C52" s="391">
        <v>1.0</v>
      </c>
      <c r="D52" s="381">
        <f t="shared" si="3"/>
        <v>46023</v>
      </c>
      <c r="E52" s="378" t="str">
        <f t="shared" si="4"/>
        <v>#N/A</v>
      </c>
      <c r="F52" s="378" t="str">
        <f t="shared" si="5"/>
        <v>#N/A</v>
      </c>
      <c r="G52" s="49" t="str">
        <f t="shared" si="6"/>
        <v>#N/A</v>
      </c>
      <c r="H52" s="49" t="str">
        <f t="shared" si="7"/>
        <v>#N/A</v>
      </c>
      <c r="I52" s="378" t="str">
        <f t="shared" si="8"/>
        <v>#N/A</v>
      </c>
      <c r="J52" s="378" t="str">
        <f t="shared" si="9"/>
        <v>#N/A</v>
      </c>
      <c r="K52" s="378" t="str">
        <f t="shared" si="10"/>
        <v>#N/A</v>
      </c>
      <c r="L52" s="378" t="str">
        <f t="shared" si="11"/>
        <v>#N/A</v>
      </c>
      <c r="M52" s="378" t="str">
        <f t="shared" si="12"/>
        <v>#N/A</v>
      </c>
      <c r="N52" s="49">
        <f t="shared" si="13"/>
        <v>0</v>
      </c>
      <c r="O52" s="392">
        <f t="shared" si="14"/>
        <v>0</v>
      </c>
      <c r="P52" s="378">
        <f t="shared" si="15"/>
        <v>0</v>
      </c>
      <c r="Q52" s="49">
        <f t="shared" si="16"/>
        <v>0</v>
      </c>
      <c r="R52" s="378" t="str">
        <f t="shared" si="17"/>
        <v>#N/A</v>
      </c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>
      <c r="A53" s="390"/>
      <c r="B53" s="391">
        <v>2026.0</v>
      </c>
      <c r="C53" s="391">
        <v>2.0</v>
      </c>
      <c r="D53" s="381">
        <f t="shared" si="3"/>
        <v>46054</v>
      </c>
      <c r="E53" s="378" t="str">
        <f t="shared" si="4"/>
        <v>#N/A</v>
      </c>
      <c r="F53" s="378" t="str">
        <f t="shared" si="5"/>
        <v>#N/A</v>
      </c>
      <c r="G53" s="49" t="str">
        <f t="shared" si="6"/>
        <v>#N/A</v>
      </c>
      <c r="H53" s="49" t="str">
        <f t="shared" si="7"/>
        <v>#N/A</v>
      </c>
      <c r="I53" s="378" t="str">
        <f t="shared" si="8"/>
        <v>#N/A</v>
      </c>
      <c r="J53" s="378" t="str">
        <f t="shared" si="9"/>
        <v>#N/A</v>
      </c>
      <c r="K53" s="378" t="str">
        <f t="shared" si="10"/>
        <v>#N/A</v>
      </c>
      <c r="L53" s="378" t="str">
        <f t="shared" si="11"/>
        <v>#N/A</v>
      </c>
      <c r="M53" s="378" t="str">
        <f t="shared" si="12"/>
        <v>#N/A</v>
      </c>
      <c r="N53" s="49">
        <f t="shared" si="13"/>
        <v>0</v>
      </c>
      <c r="O53" s="392">
        <f t="shared" si="14"/>
        <v>0</v>
      </c>
      <c r="P53" s="378">
        <f t="shared" si="15"/>
        <v>0</v>
      </c>
      <c r="Q53" s="49">
        <f t="shared" si="16"/>
        <v>0</v>
      </c>
      <c r="R53" s="378" t="str">
        <f t="shared" si="17"/>
        <v>#N/A</v>
      </c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>
      <c r="A54" s="390"/>
      <c r="B54" s="391">
        <v>2026.0</v>
      </c>
      <c r="C54" s="391">
        <v>3.0</v>
      </c>
      <c r="D54" s="381">
        <f t="shared" si="3"/>
        <v>46082</v>
      </c>
      <c r="E54" s="378" t="str">
        <f t="shared" si="4"/>
        <v>#N/A</v>
      </c>
      <c r="F54" s="378" t="str">
        <f t="shared" si="5"/>
        <v>#N/A</v>
      </c>
      <c r="G54" s="49" t="str">
        <f t="shared" si="6"/>
        <v>#N/A</v>
      </c>
      <c r="H54" s="49" t="str">
        <f t="shared" si="7"/>
        <v>#N/A</v>
      </c>
      <c r="I54" s="378" t="str">
        <f t="shared" si="8"/>
        <v>#N/A</v>
      </c>
      <c r="J54" s="378" t="str">
        <f t="shared" si="9"/>
        <v>#N/A</v>
      </c>
      <c r="K54" s="378" t="str">
        <f t="shared" si="10"/>
        <v>#N/A</v>
      </c>
      <c r="L54" s="378" t="str">
        <f t="shared" si="11"/>
        <v>#N/A</v>
      </c>
      <c r="M54" s="378" t="str">
        <f t="shared" si="12"/>
        <v>#N/A</v>
      </c>
      <c r="N54" s="49">
        <f t="shared" si="13"/>
        <v>0</v>
      </c>
      <c r="O54" s="392">
        <f t="shared" si="14"/>
        <v>0</v>
      </c>
      <c r="P54" s="378">
        <f t="shared" si="15"/>
        <v>0</v>
      </c>
      <c r="Q54" s="49">
        <f t="shared" si="16"/>
        <v>0</v>
      </c>
      <c r="R54" s="378" t="str">
        <f t="shared" si="17"/>
        <v>#N/A</v>
      </c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>
      <c r="A55" s="390"/>
      <c r="B55" s="391">
        <v>2026.0</v>
      </c>
      <c r="C55" s="391">
        <v>4.0</v>
      </c>
      <c r="D55" s="381">
        <f t="shared" si="3"/>
        <v>46113</v>
      </c>
      <c r="E55" s="378" t="str">
        <f t="shared" si="4"/>
        <v>#N/A</v>
      </c>
      <c r="F55" s="378" t="str">
        <f t="shared" si="5"/>
        <v>#N/A</v>
      </c>
      <c r="G55" s="49" t="str">
        <f t="shared" si="6"/>
        <v>#N/A</v>
      </c>
      <c r="H55" s="49" t="str">
        <f t="shared" si="7"/>
        <v>#N/A</v>
      </c>
      <c r="I55" s="378" t="str">
        <f t="shared" si="8"/>
        <v>#N/A</v>
      </c>
      <c r="J55" s="378" t="str">
        <f t="shared" si="9"/>
        <v>#N/A</v>
      </c>
      <c r="K55" s="378" t="str">
        <f t="shared" si="10"/>
        <v>#N/A</v>
      </c>
      <c r="L55" s="378" t="str">
        <f t="shared" si="11"/>
        <v>#N/A</v>
      </c>
      <c r="M55" s="378" t="str">
        <f t="shared" si="12"/>
        <v>#N/A</v>
      </c>
      <c r="N55" s="49">
        <f t="shared" si="13"/>
        <v>0</v>
      </c>
      <c r="O55" s="392">
        <f t="shared" si="14"/>
        <v>0</v>
      </c>
      <c r="P55" s="378">
        <f t="shared" si="15"/>
        <v>0</v>
      </c>
      <c r="Q55" s="49">
        <f t="shared" si="16"/>
        <v>0</v>
      </c>
      <c r="R55" s="378" t="str">
        <f t="shared" si="17"/>
        <v>#N/A</v>
      </c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>
      <c r="A56" s="390"/>
      <c r="B56" s="391">
        <v>2026.0</v>
      </c>
      <c r="C56" s="391">
        <v>5.0</v>
      </c>
      <c r="D56" s="381">
        <f t="shared" si="3"/>
        <v>46143</v>
      </c>
      <c r="E56" s="378" t="str">
        <f t="shared" si="4"/>
        <v>#N/A</v>
      </c>
      <c r="F56" s="378" t="str">
        <f t="shared" si="5"/>
        <v>#N/A</v>
      </c>
      <c r="G56" s="49" t="str">
        <f t="shared" si="6"/>
        <v>#N/A</v>
      </c>
      <c r="H56" s="49" t="str">
        <f t="shared" si="7"/>
        <v>#N/A</v>
      </c>
      <c r="I56" s="378" t="str">
        <f t="shared" si="8"/>
        <v>#N/A</v>
      </c>
      <c r="J56" s="378" t="str">
        <f t="shared" si="9"/>
        <v>#N/A</v>
      </c>
      <c r="K56" s="378" t="str">
        <f t="shared" si="10"/>
        <v>#N/A</v>
      </c>
      <c r="L56" s="378" t="str">
        <f t="shared" si="11"/>
        <v>#N/A</v>
      </c>
      <c r="M56" s="378" t="str">
        <f t="shared" si="12"/>
        <v>#N/A</v>
      </c>
      <c r="N56" s="49">
        <f t="shared" si="13"/>
        <v>0</v>
      </c>
      <c r="O56" s="392">
        <f t="shared" si="14"/>
        <v>0</v>
      </c>
      <c r="P56" s="378">
        <f t="shared" si="15"/>
        <v>0</v>
      </c>
      <c r="Q56" s="49">
        <f t="shared" si="16"/>
        <v>0</v>
      </c>
      <c r="R56" s="378" t="str">
        <f t="shared" si="17"/>
        <v>#N/A</v>
      </c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>
      <c r="A57" s="390"/>
      <c r="B57" s="391">
        <v>2026.0</v>
      </c>
      <c r="C57" s="391">
        <v>6.0</v>
      </c>
      <c r="D57" s="381">
        <f t="shared" si="3"/>
        <v>46174</v>
      </c>
      <c r="E57" s="378" t="str">
        <f t="shared" si="4"/>
        <v>#N/A</v>
      </c>
      <c r="F57" s="378" t="str">
        <f t="shared" si="5"/>
        <v>#N/A</v>
      </c>
      <c r="G57" s="49" t="str">
        <f t="shared" si="6"/>
        <v>#N/A</v>
      </c>
      <c r="H57" s="49" t="str">
        <f t="shared" si="7"/>
        <v>#N/A</v>
      </c>
      <c r="I57" s="378" t="str">
        <f t="shared" si="8"/>
        <v>#N/A</v>
      </c>
      <c r="J57" s="378" t="str">
        <f t="shared" si="9"/>
        <v>#N/A</v>
      </c>
      <c r="K57" s="378" t="str">
        <f t="shared" si="10"/>
        <v>#N/A</v>
      </c>
      <c r="L57" s="378" t="str">
        <f t="shared" si="11"/>
        <v>#N/A</v>
      </c>
      <c r="M57" s="378" t="str">
        <f t="shared" si="12"/>
        <v>#N/A</v>
      </c>
      <c r="N57" s="49">
        <f t="shared" si="13"/>
        <v>0</v>
      </c>
      <c r="O57" s="392">
        <f t="shared" si="14"/>
        <v>0</v>
      </c>
      <c r="P57" s="378">
        <f t="shared" si="15"/>
        <v>0</v>
      </c>
      <c r="Q57" s="49">
        <f t="shared" si="16"/>
        <v>0</v>
      </c>
      <c r="R57" s="378" t="str">
        <f t="shared" si="17"/>
        <v>#N/A</v>
      </c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>
      <c r="A58" s="390"/>
      <c r="B58" s="391">
        <v>2026.0</v>
      </c>
      <c r="C58" s="391">
        <v>7.0</v>
      </c>
      <c r="D58" s="381">
        <f t="shared" si="3"/>
        <v>46204</v>
      </c>
      <c r="E58" s="378" t="str">
        <f t="shared" si="4"/>
        <v>#N/A</v>
      </c>
      <c r="F58" s="378" t="str">
        <f t="shared" si="5"/>
        <v>#N/A</v>
      </c>
      <c r="G58" s="49" t="str">
        <f t="shared" si="6"/>
        <v>#N/A</v>
      </c>
      <c r="H58" s="49" t="str">
        <f t="shared" si="7"/>
        <v>#N/A</v>
      </c>
      <c r="I58" s="378" t="str">
        <f t="shared" si="8"/>
        <v>#N/A</v>
      </c>
      <c r="J58" s="378" t="str">
        <f t="shared" si="9"/>
        <v>#N/A</v>
      </c>
      <c r="K58" s="378" t="str">
        <f t="shared" si="10"/>
        <v>#N/A</v>
      </c>
      <c r="L58" s="378" t="str">
        <f t="shared" si="11"/>
        <v>#N/A</v>
      </c>
      <c r="M58" s="378" t="str">
        <f t="shared" si="12"/>
        <v>#N/A</v>
      </c>
      <c r="N58" s="49">
        <f t="shared" si="13"/>
        <v>0</v>
      </c>
      <c r="O58" s="392">
        <f t="shared" si="14"/>
        <v>0</v>
      </c>
      <c r="P58" s="378">
        <f t="shared" si="15"/>
        <v>0</v>
      </c>
      <c r="Q58" s="49">
        <f t="shared" si="16"/>
        <v>0</v>
      </c>
      <c r="R58" s="378" t="str">
        <f t="shared" si="17"/>
        <v>#N/A</v>
      </c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>
      <c r="A59" s="390"/>
      <c r="B59" s="391">
        <v>2026.0</v>
      </c>
      <c r="C59" s="391">
        <v>8.0</v>
      </c>
      <c r="D59" s="381">
        <f t="shared" si="3"/>
        <v>46235</v>
      </c>
      <c r="E59" s="378" t="str">
        <f t="shared" si="4"/>
        <v>#N/A</v>
      </c>
      <c r="F59" s="378" t="str">
        <f t="shared" si="5"/>
        <v>#N/A</v>
      </c>
      <c r="G59" s="49" t="str">
        <f t="shared" si="6"/>
        <v>#N/A</v>
      </c>
      <c r="H59" s="49" t="str">
        <f t="shared" si="7"/>
        <v>#N/A</v>
      </c>
      <c r="I59" s="378" t="str">
        <f t="shared" si="8"/>
        <v>#N/A</v>
      </c>
      <c r="J59" s="378" t="str">
        <f t="shared" si="9"/>
        <v>#N/A</v>
      </c>
      <c r="K59" s="378" t="str">
        <f t="shared" si="10"/>
        <v>#N/A</v>
      </c>
      <c r="L59" s="378" t="str">
        <f t="shared" si="11"/>
        <v>#N/A</v>
      </c>
      <c r="M59" s="378" t="str">
        <f t="shared" si="12"/>
        <v>#N/A</v>
      </c>
      <c r="N59" s="49">
        <f t="shared" si="13"/>
        <v>0</v>
      </c>
      <c r="O59" s="392">
        <f t="shared" si="14"/>
        <v>0</v>
      </c>
      <c r="P59" s="378">
        <f t="shared" si="15"/>
        <v>0</v>
      </c>
      <c r="Q59" s="49">
        <f t="shared" si="16"/>
        <v>0</v>
      </c>
      <c r="R59" s="378" t="str">
        <f t="shared" si="17"/>
        <v>#N/A</v>
      </c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>
      <c r="A60" s="390"/>
      <c r="B60" s="391">
        <v>2026.0</v>
      </c>
      <c r="C60" s="391">
        <v>9.0</v>
      </c>
      <c r="D60" s="381">
        <f t="shared" si="3"/>
        <v>46266</v>
      </c>
      <c r="E60" s="378" t="str">
        <f t="shared" si="4"/>
        <v>#N/A</v>
      </c>
      <c r="F60" s="378" t="str">
        <f t="shared" si="5"/>
        <v>#N/A</v>
      </c>
      <c r="G60" s="49" t="str">
        <f t="shared" si="6"/>
        <v>#N/A</v>
      </c>
      <c r="H60" s="49" t="str">
        <f t="shared" si="7"/>
        <v>#N/A</v>
      </c>
      <c r="I60" s="378" t="str">
        <f t="shared" si="8"/>
        <v>#N/A</v>
      </c>
      <c r="J60" s="378" t="str">
        <f t="shared" si="9"/>
        <v>#N/A</v>
      </c>
      <c r="K60" s="378" t="str">
        <f t="shared" si="10"/>
        <v>#N/A</v>
      </c>
      <c r="L60" s="378" t="str">
        <f t="shared" si="11"/>
        <v>#N/A</v>
      </c>
      <c r="M60" s="378" t="str">
        <f t="shared" si="12"/>
        <v>#N/A</v>
      </c>
      <c r="N60" s="49">
        <f t="shared" si="13"/>
        <v>0</v>
      </c>
      <c r="O60" s="392">
        <f t="shared" si="14"/>
        <v>0</v>
      </c>
      <c r="P60" s="378">
        <f t="shared" si="15"/>
        <v>0</v>
      </c>
      <c r="Q60" s="49">
        <f t="shared" si="16"/>
        <v>0</v>
      </c>
      <c r="R60" s="378" t="str">
        <f t="shared" si="17"/>
        <v>#N/A</v>
      </c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>
      <c r="A61" s="390"/>
      <c r="B61" s="391">
        <v>2026.0</v>
      </c>
      <c r="C61" s="391">
        <v>10.0</v>
      </c>
      <c r="D61" s="381">
        <f t="shared" si="3"/>
        <v>46296</v>
      </c>
      <c r="E61" s="378" t="str">
        <f t="shared" si="4"/>
        <v>#N/A</v>
      </c>
      <c r="F61" s="378" t="str">
        <f t="shared" si="5"/>
        <v>#N/A</v>
      </c>
      <c r="G61" s="49" t="str">
        <f t="shared" si="6"/>
        <v>#N/A</v>
      </c>
      <c r="H61" s="49" t="str">
        <f t="shared" si="7"/>
        <v>#N/A</v>
      </c>
      <c r="I61" s="378" t="str">
        <f t="shared" si="8"/>
        <v>#N/A</v>
      </c>
      <c r="J61" s="378" t="str">
        <f t="shared" si="9"/>
        <v>#N/A</v>
      </c>
      <c r="K61" s="378" t="str">
        <f t="shared" si="10"/>
        <v>#N/A</v>
      </c>
      <c r="L61" s="378" t="str">
        <f t="shared" si="11"/>
        <v>#N/A</v>
      </c>
      <c r="M61" s="378" t="str">
        <f t="shared" si="12"/>
        <v>#N/A</v>
      </c>
      <c r="N61" s="49">
        <f t="shared" si="13"/>
        <v>0</v>
      </c>
      <c r="O61" s="392">
        <f t="shared" si="14"/>
        <v>0</v>
      </c>
      <c r="P61" s="378">
        <f t="shared" si="15"/>
        <v>0</v>
      </c>
      <c r="Q61" s="49">
        <f t="shared" si="16"/>
        <v>0</v>
      </c>
      <c r="R61" s="378" t="str">
        <f t="shared" si="17"/>
        <v>#N/A</v>
      </c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>
      <c r="A62" s="390"/>
      <c r="B62" s="391">
        <v>2026.0</v>
      </c>
      <c r="C62" s="391">
        <v>11.0</v>
      </c>
      <c r="D62" s="381">
        <f t="shared" si="3"/>
        <v>46327</v>
      </c>
      <c r="E62" s="378" t="str">
        <f t="shared" si="4"/>
        <v>#N/A</v>
      </c>
      <c r="F62" s="378" t="str">
        <f t="shared" si="5"/>
        <v>#N/A</v>
      </c>
      <c r="G62" s="49" t="str">
        <f t="shared" si="6"/>
        <v>#N/A</v>
      </c>
      <c r="H62" s="49" t="str">
        <f t="shared" si="7"/>
        <v>#N/A</v>
      </c>
      <c r="I62" s="378" t="str">
        <f t="shared" si="8"/>
        <v>#N/A</v>
      </c>
      <c r="J62" s="378" t="str">
        <f t="shared" si="9"/>
        <v>#N/A</v>
      </c>
      <c r="K62" s="378" t="str">
        <f t="shared" si="10"/>
        <v>#N/A</v>
      </c>
      <c r="L62" s="378" t="str">
        <f t="shared" si="11"/>
        <v>#N/A</v>
      </c>
      <c r="M62" s="378" t="str">
        <f t="shared" si="12"/>
        <v>#N/A</v>
      </c>
      <c r="N62" s="49">
        <f t="shared" si="13"/>
        <v>0</v>
      </c>
      <c r="O62" s="392">
        <f t="shared" si="14"/>
        <v>0</v>
      </c>
      <c r="P62" s="378">
        <f t="shared" si="15"/>
        <v>0</v>
      </c>
      <c r="Q62" s="49">
        <f t="shared" si="16"/>
        <v>0</v>
      </c>
      <c r="R62" s="378" t="str">
        <f t="shared" si="17"/>
        <v>#N/A</v>
      </c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>
      <c r="A63" s="390"/>
      <c r="B63" s="391">
        <v>2026.0</v>
      </c>
      <c r="C63" s="391">
        <v>12.0</v>
      </c>
      <c r="D63" s="381">
        <f t="shared" si="3"/>
        <v>46357</v>
      </c>
      <c r="E63" s="378" t="str">
        <f t="shared" si="4"/>
        <v>#N/A</v>
      </c>
      <c r="F63" s="378" t="str">
        <f t="shared" si="5"/>
        <v>#N/A</v>
      </c>
      <c r="G63" s="49" t="str">
        <f t="shared" si="6"/>
        <v>#N/A</v>
      </c>
      <c r="H63" s="49" t="str">
        <f t="shared" si="7"/>
        <v>#N/A</v>
      </c>
      <c r="I63" s="378" t="str">
        <f t="shared" si="8"/>
        <v>#N/A</v>
      </c>
      <c r="J63" s="378" t="str">
        <f t="shared" si="9"/>
        <v>#N/A</v>
      </c>
      <c r="K63" s="378" t="str">
        <f t="shared" si="10"/>
        <v>#N/A</v>
      </c>
      <c r="L63" s="378" t="str">
        <f t="shared" si="11"/>
        <v>#N/A</v>
      </c>
      <c r="M63" s="378" t="str">
        <f t="shared" si="12"/>
        <v>#N/A</v>
      </c>
      <c r="N63" s="49">
        <f t="shared" si="13"/>
        <v>0</v>
      </c>
      <c r="O63" s="392">
        <f t="shared" si="14"/>
        <v>0</v>
      </c>
      <c r="P63" s="378">
        <f t="shared" si="15"/>
        <v>0</v>
      </c>
      <c r="Q63" s="49">
        <f t="shared" si="16"/>
        <v>0</v>
      </c>
      <c r="R63" s="378" t="str">
        <f t="shared" si="17"/>
        <v>#N/A</v>
      </c>
      <c r="S63" s="49"/>
      <c r="T63" s="49"/>
      <c r="U63" s="49"/>
      <c r="V63" s="49"/>
      <c r="W63" s="49"/>
      <c r="X63" s="49"/>
      <c r="Y63" s="49"/>
      <c r="Z63" s="49"/>
      <c r="AA63" s="49"/>
      <c r="AB63" s="49"/>
    </row>
  </sheetData>
  <mergeCells count="4">
    <mergeCell ref="A1:A4"/>
    <mergeCell ref="B1:I4"/>
    <mergeCell ref="A5:AB5"/>
    <mergeCell ref="B7:B10"/>
  </mergeCells>
  <conditionalFormatting sqref="Z27:AB63">
    <cfRule type="containsBlanks" dxfId="1" priority="1">
      <formula>LEN(TRIM(Z27))=0</formula>
    </cfRule>
  </conditionalFormatting>
  <dataValidations>
    <dataValidation type="list" allowBlank="1" sqref="B7">
      <formula1>Indicadores!$B$27:$B63</formula1>
    </dataValidation>
  </dataValidations>
  <drawing r:id="rId1"/>
</worksheet>
</file>